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 DOCUEMENTOS\CENTRAL  # 09  SEPTIEMBRE  2020\"/>
    </mc:Choice>
  </mc:AlternateContent>
  <xr:revisionPtr revIDLastSave="0" documentId="13_ncr:1_{E3E39C40-3045-4DDD-A347-BFB5EE224AC9}" xr6:coauthVersionLast="45" xr6:coauthVersionMax="45" xr10:uidLastSave="{00000000-0000-0000-0000-000000000000}"/>
  <bookViews>
    <workbookView xWindow="390" yWindow="390" windowWidth="15045" windowHeight="11550" firstSheet="14" activeTab="16" xr2:uid="{100A78A0-59D3-4178-9875-A8702C695E67}"/>
  </bookViews>
  <sheets>
    <sheet name="CANALES  ENERO  2020" sheetId="1" r:id="rId1"/>
    <sheet name="FOLIOS  ENERO  2020" sheetId="2" r:id="rId2"/>
    <sheet name="CANALES   FEBRERO 2020  " sheetId="3" r:id="rId3"/>
    <sheet name="FOLIOS  FEBRERO    2020  " sheetId="4" r:id="rId4"/>
    <sheet name="CANALES   MARZO   2020    " sheetId="5" r:id="rId5"/>
    <sheet name="FOLIOS    MARZO   2020    " sheetId="6" r:id="rId6"/>
    <sheet name="CANALES  DE  ABRIL   2020   " sheetId="7" r:id="rId7"/>
    <sheet name="FOLIO  ABRIL    2020    " sheetId="8" r:id="rId8"/>
    <sheet name="CANALES   DE  MAYO  2020    " sheetId="9" r:id="rId9"/>
    <sheet name="FOLIOS DE MAYO    2020   " sheetId="10" r:id="rId10"/>
    <sheet name="CANALES  J U N I O    2020  " sheetId="11" r:id="rId11"/>
    <sheet name="FOLIOS   J U N I O     2020   " sheetId="12" r:id="rId12"/>
    <sheet name="CANALES DE   J U L I O  2020   " sheetId="13" r:id="rId13"/>
    <sheet name="F O L I O S    JULIO  2020  " sheetId="14" r:id="rId14"/>
    <sheet name="CANALES  AGOSTO  2020" sheetId="15" r:id="rId15"/>
    <sheet name="FOLIOS   AGOSTO   2020   " sheetId="16" r:id="rId16"/>
    <sheet name="CANALES   SEPTIEMBRE 2020  " sheetId="17" r:id="rId17"/>
    <sheet name="FOLIO  SEPTIEMBRE   2020  " sheetId="18" r:id="rId18"/>
    <sheet name="Hoja3" sheetId="19" r:id="rId19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45" i="17" l="1"/>
  <c r="H45" i="17"/>
  <c r="L10" i="17" l="1"/>
  <c r="L9" i="17"/>
  <c r="H10" i="17"/>
  <c r="H9" i="17"/>
  <c r="L31" i="17"/>
  <c r="H31" i="17"/>
  <c r="L35" i="17"/>
  <c r="L34" i="17"/>
  <c r="H35" i="17"/>
  <c r="H34" i="17"/>
  <c r="L20" i="17"/>
  <c r="H20" i="17"/>
  <c r="L25" i="17"/>
  <c r="H25" i="17"/>
  <c r="L24" i="17"/>
  <c r="H24" i="17"/>
  <c r="L14" i="17" l="1"/>
  <c r="H14" i="17"/>
  <c r="L13" i="17"/>
  <c r="H13" i="17"/>
  <c r="L90" i="17"/>
  <c r="H90" i="17"/>
  <c r="L89" i="17"/>
  <c r="H89" i="17"/>
  <c r="L88" i="17"/>
  <c r="H88" i="17"/>
  <c r="L87" i="17"/>
  <c r="H87" i="17"/>
  <c r="L86" i="17"/>
  <c r="H86" i="17"/>
  <c r="L85" i="17" l="1"/>
  <c r="H85" i="17"/>
  <c r="L82" i="17"/>
  <c r="L83" i="17"/>
  <c r="H82" i="17"/>
  <c r="H83" i="17"/>
  <c r="L84" i="17"/>
  <c r="L91" i="17"/>
  <c r="H84" i="17"/>
  <c r="H91" i="17"/>
  <c r="L78" i="17" l="1"/>
  <c r="H78" i="17"/>
  <c r="L80" i="15" l="1"/>
  <c r="H80" i="15"/>
  <c r="V195" i="15" l="1"/>
  <c r="L79" i="17" l="1"/>
  <c r="H79" i="17"/>
  <c r="L20" i="15" l="1"/>
  <c r="H20" i="15"/>
  <c r="L36" i="15" l="1"/>
  <c r="H36" i="15"/>
  <c r="L5" i="17"/>
  <c r="H5" i="17"/>
  <c r="L38" i="15"/>
  <c r="H38" i="15"/>
  <c r="L27" i="15" l="1"/>
  <c r="H27" i="15"/>
  <c r="L33" i="15" l="1"/>
  <c r="H33" i="15"/>
  <c r="G77" i="15" l="1"/>
  <c r="D77" i="15"/>
  <c r="G12" i="15" l="1"/>
  <c r="O217" i="17" l="1"/>
  <c r="G222" i="18"/>
  <c r="G221" i="18"/>
  <c r="G220" i="18"/>
  <c r="G219" i="18"/>
  <c r="G218" i="18"/>
  <c r="G217" i="18"/>
  <c r="G216" i="18"/>
  <c r="G215" i="18"/>
  <c r="G214" i="18"/>
  <c r="G213" i="18"/>
  <c r="G212" i="18"/>
  <c r="G211" i="18"/>
  <c r="G210" i="18"/>
  <c r="G209" i="18"/>
  <c r="G208" i="18"/>
  <c r="G207" i="18"/>
  <c r="G206" i="18"/>
  <c r="G205" i="18"/>
  <c r="G204" i="18"/>
  <c r="G203" i="18"/>
  <c r="G202" i="18"/>
  <c r="G201" i="18"/>
  <c r="G200" i="18"/>
  <c r="G199" i="18"/>
  <c r="G198" i="18"/>
  <c r="G197" i="18"/>
  <c r="G196" i="18"/>
  <c r="G195" i="18"/>
  <c r="G194" i="18"/>
  <c r="G193" i="18"/>
  <c r="G192" i="18"/>
  <c r="G191" i="18"/>
  <c r="G190" i="18"/>
  <c r="G189" i="18"/>
  <c r="G188" i="18"/>
  <c r="G187" i="18"/>
  <c r="G186" i="18"/>
  <c r="G185" i="18"/>
  <c r="G184" i="18"/>
  <c r="G183" i="18"/>
  <c r="G182" i="18"/>
  <c r="G181" i="18"/>
  <c r="G180" i="18"/>
  <c r="G179" i="18"/>
  <c r="G178" i="18"/>
  <c r="G177" i="18"/>
  <c r="G176" i="18"/>
  <c r="G175" i="18"/>
  <c r="G174" i="18"/>
  <c r="G173" i="18"/>
  <c r="G172" i="18"/>
  <c r="G171" i="18"/>
  <c r="G170" i="18"/>
  <c r="G169" i="18"/>
  <c r="G168" i="18"/>
  <c r="G167" i="18"/>
  <c r="G166" i="18"/>
  <c r="G165" i="18"/>
  <c r="G164" i="18"/>
  <c r="G163" i="18"/>
  <c r="G162" i="18"/>
  <c r="G161" i="18"/>
  <c r="G160" i="18"/>
  <c r="G159" i="18"/>
  <c r="G158" i="18"/>
  <c r="G157" i="18"/>
  <c r="G156" i="18"/>
  <c r="G155" i="18"/>
  <c r="G154" i="18"/>
  <c r="G153" i="18"/>
  <c r="G152" i="18"/>
  <c r="G151" i="18"/>
  <c r="G150" i="18"/>
  <c r="G149" i="18"/>
  <c r="G148" i="18"/>
  <c r="G147" i="18"/>
  <c r="G146" i="18"/>
  <c r="G145" i="18"/>
  <c r="G144" i="18"/>
  <c r="G143" i="18"/>
  <c r="G142" i="18"/>
  <c r="G141" i="18"/>
  <c r="G140" i="18"/>
  <c r="G139" i="18"/>
  <c r="G138" i="18"/>
  <c r="G137" i="18"/>
  <c r="G136" i="18"/>
  <c r="G135" i="18"/>
  <c r="G134" i="18"/>
  <c r="G133" i="18"/>
  <c r="G132" i="18"/>
  <c r="G131" i="18"/>
  <c r="G130" i="18"/>
  <c r="G129" i="18"/>
  <c r="G128" i="18"/>
  <c r="G127" i="18"/>
  <c r="G126" i="18"/>
  <c r="G125" i="18"/>
  <c r="G124" i="18"/>
  <c r="G123" i="18"/>
  <c r="G122" i="18"/>
  <c r="G121" i="18"/>
  <c r="G120" i="18"/>
  <c r="G119" i="18"/>
  <c r="G118" i="18"/>
  <c r="G117" i="18"/>
  <c r="G116" i="18"/>
  <c r="G115" i="18"/>
  <c r="G114" i="18"/>
  <c r="G113" i="18"/>
  <c r="G112" i="18"/>
  <c r="G111" i="18"/>
  <c r="G110" i="18"/>
  <c r="G109" i="18"/>
  <c r="G108" i="18"/>
  <c r="G107" i="18"/>
  <c r="G106" i="18"/>
  <c r="G105" i="18"/>
  <c r="G104" i="18"/>
  <c r="G103" i="18"/>
  <c r="G102" i="18"/>
  <c r="G101" i="18"/>
  <c r="G100" i="18"/>
  <c r="G99" i="18"/>
  <c r="G98" i="18"/>
  <c r="G97" i="18"/>
  <c r="G96" i="18"/>
  <c r="G95" i="18"/>
  <c r="G94" i="18"/>
  <c r="G93" i="18"/>
  <c r="G92" i="18"/>
  <c r="G91" i="18"/>
  <c r="G90" i="18"/>
  <c r="G89" i="18"/>
  <c r="G88" i="18"/>
  <c r="G87" i="18"/>
  <c r="G86" i="18"/>
  <c r="G85" i="18"/>
  <c r="G84" i="18"/>
  <c r="G83" i="18"/>
  <c r="G82" i="18"/>
  <c r="G81" i="18"/>
  <c r="G80" i="18"/>
  <c r="G79" i="18"/>
  <c r="G78" i="18"/>
  <c r="G77" i="18"/>
  <c r="G76" i="18"/>
  <c r="G75" i="18"/>
  <c r="G74" i="18"/>
  <c r="G73" i="18"/>
  <c r="G72" i="18"/>
  <c r="G71" i="18"/>
  <c r="G70" i="18"/>
  <c r="G69" i="18"/>
  <c r="G68" i="18"/>
  <c r="G67" i="18"/>
  <c r="G66" i="18"/>
  <c r="G65" i="18"/>
  <c r="G64" i="18"/>
  <c r="G63" i="18"/>
  <c r="G62" i="18"/>
  <c r="G61" i="18"/>
  <c r="G60" i="18"/>
  <c r="G59" i="18"/>
  <c r="G58" i="18"/>
  <c r="G57" i="18"/>
  <c r="G56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23" i="18" s="1"/>
  <c r="G23" i="18"/>
  <c r="G22" i="18"/>
  <c r="G21" i="18"/>
  <c r="G20" i="18"/>
  <c r="G19" i="18"/>
  <c r="G18" i="18"/>
  <c r="G17" i="18"/>
  <c r="G16" i="18"/>
  <c r="G15" i="18"/>
  <c r="G14" i="18"/>
  <c r="G13" i="18"/>
  <c r="G12" i="18"/>
  <c r="G11" i="18"/>
  <c r="G10" i="18"/>
  <c r="G9" i="18"/>
  <c r="G8" i="18"/>
  <c r="G7" i="18"/>
  <c r="G6" i="18"/>
  <c r="G5" i="18"/>
  <c r="G4" i="18"/>
  <c r="T217" i="17"/>
  <c r="Q217" i="17"/>
  <c r="J217" i="17"/>
  <c r="L216" i="17"/>
  <c r="L215" i="17"/>
  <c r="L214" i="17"/>
  <c r="L212" i="17"/>
  <c r="H212" i="17"/>
  <c r="L211" i="17"/>
  <c r="H211" i="17"/>
  <c r="L210" i="17"/>
  <c r="H210" i="17"/>
  <c r="L209" i="17"/>
  <c r="H209" i="17"/>
  <c r="L208" i="17"/>
  <c r="H208" i="17"/>
  <c r="L207" i="17"/>
  <c r="H207" i="17"/>
  <c r="L206" i="17"/>
  <c r="H206" i="17"/>
  <c r="L205" i="17"/>
  <c r="H205" i="17"/>
  <c r="L204" i="17"/>
  <c r="H204" i="17"/>
  <c r="L203" i="17"/>
  <c r="H203" i="17"/>
  <c r="L202" i="17"/>
  <c r="H202" i="17"/>
  <c r="L201" i="17"/>
  <c r="H201" i="17"/>
  <c r="L200" i="17"/>
  <c r="H200" i="17"/>
  <c r="L199" i="17"/>
  <c r="H199" i="17"/>
  <c r="L198" i="17"/>
  <c r="H198" i="17"/>
  <c r="L197" i="17"/>
  <c r="H197" i="17"/>
  <c r="L196" i="17"/>
  <c r="H196" i="17"/>
  <c r="L195" i="17"/>
  <c r="H195" i="17"/>
  <c r="L194" i="17"/>
  <c r="H194" i="17"/>
  <c r="L193" i="17"/>
  <c r="H193" i="17"/>
  <c r="L192" i="17"/>
  <c r="H192" i="17"/>
  <c r="L191" i="17"/>
  <c r="H191" i="17"/>
  <c r="L190" i="17"/>
  <c r="H190" i="17"/>
  <c r="L189" i="17"/>
  <c r="H189" i="17"/>
  <c r="L188" i="17"/>
  <c r="H188" i="17"/>
  <c r="L187" i="17"/>
  <c r="H187" i="17"/>
  <c r="L186" i="17"/>
  <c r="H186" i="17"/>
  <c r="L185" i="17"/>
  <c r="H185" i="17"/>
  <c r="L184" i="17"/>
  <c r="H184" i="17"/>
  <c r="L183" i="17"/>
  <c r="H183" i="17"/>
  <c r="L182" i="17"/>
  <c r="H182" i="17"/>
  <c r="L181" i="17"/>
  <c r="H181" i="17"/>
  <c r="L180" i="17"/>
  <c r="H180" i="17"/>
  <c r="L179" i="17"/>
  <c r="H179" i="17"/>
  <c r="L178" i="17"/>
  <c r="H178" i="17"/>
  <c r="L177" i="17"/>
  <c r="H177" i="17"/>
  <c r="L176" i="17"/>
  <c r="H176" i="17"/>
  <c r="L175" i="17"/>
  <c r="H175" i="17"/>
  <c r="L174" i="17"/>
  <c r="H174" i="17"/>
  <c r="L173" i="17"/>
  <c r="H173" i="17"/>
  <c r="L172" i="17"/>
  <c r="H172" i="17"/>
  <c r="L171" i="17"/>
  <c r="H171" i="17"/>
  <c r="L170" i="17"/>
  <c r="H170" i="17"/>
  <c r="L169" i="17"/>
  <c r="H169" i="17"/>
  <c r="L168" i="17"/>
  <c r="H168" i="17"/>
  <c r="L167" i="17"/>
  <c r="H167" i="17"/>
  <c r="L166" i="17"/>
  <c r="H166" i="17"/>
  <c r="L165" i="17"/>
  <c r="H165" i="17"/>
  <c r="L164" i="17"/>
  <c r="H164" i="17"/>
  <c r="L163" i="17"/>
  <c r="H163" i="17"/>
  <c r="L162" i="17"/>
  <c r="H162" i="17"/>
  <c r="L161" i="17"/>
  <c r="H161" i="17"/>
  <c r="L160" i="17"/>
  <c r="H160" i="17"/>
  <c r="L159" i="17"/>
  <c r="H159" i="17"/>
  <c r="L158" i="17"/>
  <c r="H158" i="17"/>
  <c r="L157" i="17"/>
  <c r="H157" i="17"/>
  <c r="L156" i="17"/>
  <c r="H156" i="17"/>
  <c r="L155" i="17"/>
  <c r="H155" i="17"/>
  <c r="L154" i="17"/>
  <c r="H154" i="17"/>
  <c r="L153" i="17"/>
  <c r="H153" i="17"/>
  <c r="L152" i="17"/>
  <c r="H152" i="17"/>
  <c r="L151" i="17"/>
  <c r="H151" i="17"/>
  <c r="L150" i="17"/>
  <c r="H150" i="17"/>
  <c r="L149" i="17"/>
  <c r="H149" i="17"/>
  <c r="L148" i="17"/>
  <c r="H148" i="17"/>
  <c r="L147" i="17"/>
  <c r="H147" i="17"/>
  <c r="L146" i="17"/>
  <c r="H146" i="17"/>
  <c r="L145" i="17"/>
  <c r="H145" i="17"/>
  <c r="L144" i="17"/>
  <c r="H144" i="17"/>
  <c r="L143" i="17"/>
  <c r="H143" i="17"/>
  <c r="L142" i="17"/>
  <c r="H142" i="17"/>
  <c r="L141" i="17"/>
  <c r="L140" i="17"/>
  <c r="H140" i="17"/>
  <c r="L139" i="17"/>
  <c r="H139" i="17"/>
  <c r="L138" i="17"/>
  <c r="H138" i="17"/>
  <c r="L137" i="17"/>
  <c r="H137" i="17"/>
  <c r="L136" i="17"/>
  <c r="H136" i="17"/>
  <c r="L135" i="17"/>
  <c r="WXW135" i="17" s="1"/>
  <c r="H135" i="17"/>
  <c r="L134" i="17"/>
  <c r="H134" i="17"/>
  <c r="L133" i="17"/>
  <c r="H133" i="17"/>
  <c r="L132" i="17"/>
  <c r="H132" i="17"/>
  <c r="WXW132" i="17" s="1"/>
  <c r="L131" i="17"/>
  <c r="H131" i="17"/>
  <c r="L130" i="17"/>
  <c r="H130" i="17"/>
  <c r="L129" i="17"/>
  <c r="H129" i="17"/>
  <c r="L128" i="17"/>
  <c r="H128" i="17"/>
  <c r="L127" i="17"/>
  <c r="H127" i="17"/>
  <c r="L126" i="17"/>
  <c r="H126" i="17"/>
  <c r="L125" i="17"/>
  <c r="H125" i="17"/>
  <c r="L124" i="17"/>
  <c r="H124" i="17"/>
  <c r="L123" i="17"/>
  <c r="H123" i="17"/>
  <c r="L122" i="17"/>
  <c r="H122" i="17"/>
  <c r="L121" i="17"/>
  <c r="H121" i="17"/>
  <c r="L120" i="17"/>
  <c r="H120" i="17"/>
  <c r="L119" i="17"/>
  <c r="H119" i="17"/>
  <c r="L118" i="17"/>
  <c r="H118" i="17"/>
  <c r="L117" i="17"/>
  <c r="H117" i="17"/>
  <c r="L116" i="17"/>
  <c r="H116" i="17"/>
  <c r="L115" i="17"/>
  <c r="H115" i="17"/>
  <c r="L114" i="17"/>
  <c r="H114" i="17"/>
  <c r="L113" i="17"/>
  <c r="H113" i="17"/>
  <c r="L112" i="17"/>
  <c r="H112" i="17"/>
  <c r="L111" i="17"/>
  <c r="H111" i="17"/>
  <c r="L110" i="17"/>
  <c r="H110" i="17"/>
  <c r="L109" i="17"/>
  <c r="H109" i="17"/>
  <c r="L108" i="17"/>
  <c r="H108" i="17"/>
  <c r="L107" i="17"/>
  <c r="H107" i="17"/>
  <c r="L106" i="17"/>
  <c r="H106" i="17"/>
  <c r="L105" i="17"/>
  <c r="H105" i="17"/>
  <c r="L104" i="17"/>
  <c r="H104" i="17"/>
  <c r="L103" i="17"/>
  <c r="H103" i="17"/>
  <c r="L102" i="17"/>
  <c r="H102" i="17"/>
  <c r="L101" i="17"/>
  <c r="H101" i="17"/>
  <c r="L100" i="17"/>
  <c r="H100" i="17"/>
  <c r="L99" i="17"/>
  <c r="H99" i="17"/>
  <c r="L98" i="17"/>
  <c r="H98" i="17"/>
  <c r="L97" i="17"/>
  <c r="H97" i="17"/>
  <c r="L96" i="17"/>
  <c r="H96" i="17"/>
  <c r="L95" i="17"/>
  <c r="H95" i="17"/>
  <c r="L94" i="17"/>
  <c r="H94" i="17"/>
  <c r="L93" i="17"/>
  <c r="H93" i="17"/>
  <c r="L92" i="17"/>
  <c r="H92" i="17"/>
  <c r="L81" i="17"/>
  <c r="H81" i="17"/>
  <c r="L80" i="17"/>
  <c r="H80" i="17"/>
  <c r="L77" i="17"/>
  <c r="H77" i="17"/>
  <c r="L76" i="17"/>
  <c r="H76" i="17"/>
  <c r="L75" i="17"/>
  <c r="H75" i="17"/>
  <c r="L74" i="17"/>
  <c r="H74" i="17"/>
  <c r="L73" i="17"/>
  <c r="H73" i="17"/>
  <c r="L72" i="17"/>
  <c r="H72" i="17"/>
  <c r="L71" i="17"/>
  <c r="H71" i="17"/>
  <c r="L70" i="17"/>
  <c r="H70" i="17"/>
  <c r="L69" i="17"/>
  <c r="H69" i="17"/>
  <c r="L68" i="17"/>
  <c r="H68" i="17"/>
  <c r="L67" i="17"/>
  <c r="H67" i="17"/>
  <c r="L66" i="17"/>
  <c r="H66" i="17"/>
  <c r="L65" i="17"/>
  <c r="H65" i="17"/>
  <c r="L64" i="17"/>
  <c r="H64" i="17"/>
  <c r="L63" i="17"/>
  <c r="H63" i="17"/>
  <c r="L62" i="17"/>
  <c r="H62" i="17"/>
  <c r="L61" i="17"/>
  <c r="H61" i="17"/>
  <c r="L60" i="17"/>
  <c r="H60" i="17"/>
  <c r="L59" i="17"/>
  <c r="H59" i="17"/>
  <c r="L58" i="17"/>
  <c r="H58" i="17"/>
  <c r="L57" i="17"/>
  <c r="H57" i="17"/>
  <c r="L56" i="17"/>
  <c r="H56" i="17"/>
  <c r="L55" i="17"/>
  <c r="H55" i="17"/>
  <c r="L54" i="17"/>
  <c r="H54" i="17"/>
  <c r="L53" i="17"/>
  <c r="H53" i="17"/>
  <c r="L52" i="17"/>
  <c r="H52" i="17"/>
  <c r="L51" i="17"/>
  <c r="H51" i="17"/>
  <c r="L50" i="17"/>
  <c r="H50" i="17"/>
  <c r="L49" i="17"/>
  <c r="H49" i="17"/>
  <c r="L48" i="17"/>
  <c r="H48" i="17"/>
  <c r="L47" i="17"/>
  <c r="H47" i="17"/>
  <c r="L46" i="17"/>
  <c r="H46" i="17"/>
  <c r="L44" i="17"/>
  <c r="H44" i="17"/>
  <c r="L43" i="17"/>
  <c r="H43" i="17"/>
  <c r="L42" i="17"/>
  <c r="H42" i="17"/>
  <c r="L41" i="17"/>
  <c r="H41" i="17"/>
  <c r="L40" i="17"/>
  <c r="H40" i="17"/>
  <c r="L39" i="17"/>
  <c r="H39" i="17"/>
  <c r="L38" i="17"/>
  <c r="H38" i="17"/>
  <c r="L37" i="17"/>
  <c r="H37" i="17"/>
  <c r="L36" i="17"/>
  <c r="H36" i="17"/>
  <c r="L33" i="17"/>
  <c r="H33" i="17"/>
  <c r="L32" i="17"/>
  <c r="H32" i="17"/>
  <c r="L30" i="17"/>
  <c r="H30" i="17"/>
  <c r="L29" i="17"/>
  <c r="H29" i="17"/>
  <c r="L28" i="17"/>
  <c r="H28" i="17"/>
  <c r="L27" i="17"/>
  <c r="H27" i="17"/>
  <c r="L26" i="17"/>
  <c r="H26" i="17"/>
  <c r="L23" i="17"/>
  <c r="H23" i="17"/>
  <c r="L22" i="17"/>
  <c r="H22" i="17"/>
  <c r="L21" i="17"/>
  <c r="H21" i="17"/>
  <c r="L19" i="17"/>
  <c r="H19" i="17"/>
  <c r="L18" i="17"/>
  <c r="L17" i="17"/>
  <c r="H17" i="17"/>
  <c r="L16" i="17"/>
  <c r="H16" i="17"/>
  <c r="L15" i="17"/>
  <c r="H15" i="17"/>
  <c r="L12" i="17"/>
  <c r="H12" i="17"/>
  <c r="L11" i="17"/>
  <c r="H11" i="17"/>
  <c r="G213" i="17"/>
  <c r="L213" i="17" s="1"/>
  <c r="L8" i="17"/>
  <c r="H8" i="17"/>
  <c r="L7" i="17"/>
  <c r="H7" i="17"/>
  <c r="L6" i="17"/>
  <c r="H6" i="17"/>
  <c r="L4" i="17"/>
  <c r="H4" i="17"/>
  <c r="WXW133" i="17" l="1"/>
  <c r="WXW143" i="17"/>
  <c r="WXW131" i="17"/>
  <c r="L217" i="17"/>
  <c r="L220" i="17" s="1"/>
  <c r="L21" i="15"/>
  <c r="H21" i="15"/>
  <c r="L30" i="15"/>
  <c r="H30" i="15"/>
  <c r="L37" i="15"/>
  <c r="H37" i="15"/>
  <c r="L19" i="15"/>
  <c r="H19" i="15"/>
  <c r="L24" i="15"/>
  <c r="L23" i="15"/>
  <c r="H24" i="15"/>
  <c r="H23" i="15"/>
  <c r="L17" i="15"/>
  <c r="H17" i="15"/>
  <c r="L5" i="15" l="1"/>
  <c r="H5" i="15"/>
  <c r="G8" i="15" l="1"/>
  <c r="L59" i="13" l="1"/>
  <c r="H59" i="13"/>
  <c r="G60" i="13" l="1"/>
  <c r="L51" i="13"/>
  <c r="H51" i="13"/>
  <c r="L50" i="13"/>
  <c r="H50" i="13"/>
  <c r="L49" i="13"/>
  <c r="H49" i="13"/>
  <c r="L57" i="13"/>
  <c r="H57" i="13"/>
  <c r="L54" i="13"/>
  <c r="H54" i="13"/>
  <c r="L53" i="13"/>
  <c r="H53" i="13"/>
  <c r="L56" i="13"/>
  <c r="H56" i="13"/>
  <c r="L38" i="13" l="1"/>
  <c r="H38" i="13"/>
  <c r="V214" i="13"/>
  <c r="L135" i="13"/>
  <c r="H135" i="13"/>
  <c r="L130" i="13" l="1"/>
  <c r="H130" i="13"/>
  <c r="L73" i="15" l="1"/>
  <c r="L36" i="13"/>
  <c r="H36" i="13"/>
  <c r="L46" i="13"/>
  <c r="H46" i="13"/>
  <c r="L43" i="13"/>
  <c r="H43" i="13"/>
  <c r="L42" i="13"/>
  <c r="H42" i="13"/>
  <c r="L44" i="13"/>
  <c r="H44" i="13"/>
  <c r="L39" i="13" l="1"/>
  <c r="H39" i="13"/>
  <c r="G136" i="13" l="1"/>
  <c r="O35" i="13"/>
  <c r="L133" i="13"/>
  <c r="H133" i="13"/>
  <c r="L34" i="13"/>
  <c r="H34" i="13"/>
  <c r="L21" i="13" l="1"/>
  <c r="D21" i="13"/>
  <c r="H21" i="13" s="1"/>
  <c r="O32" i="13"/>
  <c r="L33" i="13"/>
  <c r="H33" i="13"/>
  <c r="L31" i="13"/>
  <c r="H31" i="13"/>
  <c r="L131" i="13"/>
  <c r="H131" i="13"/>
  <c r="L125" i="13"/>
  <c r="H125" i="13"/>
  <c r="G222" i="16" l="1"/>
  <c r="G221" i="16"/>
  <c r="G220" i="16"/>
  <c r="G219" i="16"/>
  <c r="G218" i="16"/>
  <c r="G217" i="16"/>
  <c r="G216" i="16"/>
  <c r="G215" i="16"/>
  <c r="G214" i="16"/>
  <c r="G213" i="16"/>
  <c r="G212" i="16"/>
  <c r="G211" i="16"/>
  <c r="G210" i="16"/>
  <c r="G209" i="16"/>
  <c r="G208" i="16"/>
  <c r="G207" i="16"/>
  <c r="G206" i="16"/>
  <c r="G205" i="16"/>
  <c r="G204" i="16"/>
  <c r="G203" i="16"/>
  <c r="G202" i="16"/>
  <c r="G201" i="16"/>
  <c r="G200" i="16"/>
  <c r="G199" i="16"/>
  <c r="G198" i="16"/>
  <c r="G197" i="16"/>
  <c r="G196" i="16"/>
  <c r="G195" i="16"/>
  <c r="G194" i="16"/>
  <c r="G193" i="16"/>
  <c r="G192" i="16"/>
  <c r="G191" i="16"/>
  <c r="G190" i="16"/>
  <c r="G189" i="16"/>
  <c r="G188" i="16"/>
  <c r="G187" i="16"/>
  <c r="G186" i="16"/>
  <c r="G185" i="16"/>
  <c r="G184" i="16"/>
  <c r="G183" i="16"/>
  <c r="G182" i="16"/>
  <c r="G181" i="16"/>
  <c r="G180" i="16"/>
  <c r="G179" i="16"/>
  <c r="G178" i="16"/>
  <c r="G177" i="16"/>
  <c r="G176" i="16"/>
  <c r="G175" i="16"/>
  <c r="G174" i="16"/>
  <c r="G173" i="16"/>
  <c r="G172" i="16"/>
  <c r="G171" i="16"/>
  <c r="G170" i="16"/>
  <c r="G169" i="16"/>
  <c r="G168" i="16"/>
  <c r="G167" i="16"/>
  <c r="G166" i="16"/>
  <c r="G165" i="16"/>
  <c r="G164" i="16"/>
  <c r="G163" i="16"/>
  <c r="G162" i="16"/>
  <c r="G161" i="16"/>
  <c r="G160" i="16"/>
  <c r="G159" i="16"/>
  <c r="G158" i="16"/>
  <c r="G157" i="16"/>
  <c r="G156" i="16"/>
  <c r="G155" i="16"/>
  <c r="G154" i="16"/>
  <c r="G153" i="16"/>
  <c r="G152" i="16"/>
  <c r="G151" i="16"/>
  <c r="G150" i="16"/>
  <c r="G149" i="16"/>
  <c r="G148" i="16"/>
  <c r="G147" i="16"/>
  <c r="G146" i="16"/>
  <c r="G145" i="16"/>
  <c r="G144" i="16"/>
  <c r="G143" i="16"/>
  <c r="G142" i="16"/>
  <c r="G141" i="16"/>
  <c r="G140" i="16"/>
  <c r="G139" i="16"/>
  <c r="G138" i="16"/>
  <c r="G137" i="16"/>
  <c r="G136" i="16"/>
  <c r="G135" i="16"/>
  <c r="G134" i="16"/>
  <c r="G133" i="16"/>
  <c r="G132" i="16"/>
  <c r="G131" i="16"/>
  <c r="G130" i="16"/>
  <c r="G129" i="16"/>
  <c r="G128" i="16"/>
  <c r="G127" i="16"/>
  <c r="G126" i="16"/>
  <c r="G125" i="16"/>
  <c r="G124" i="16"/>
  <c r="G123" i="16"/>
  <c r="G122" i="16"/>
  <c r="G121" i="16"/>
  <c r="G120" i="16"/>
  <c r="G119" i="16"/>
  <c r="G118" i="16"/>
  <c r="G117" i="16"/>
  <c r="G116" i="16"/>
  <c r="G115" i="16"/>
  <c r="G114" i="16"/>
  <c r="G113" i="16"/>
  <c r="G112" i="16"/>
  <c r="G111" i="16"/>
  <c r="G110" i="16"/>
  <c r="G109" i="16"/>
  <c r="G108" i="16"/>
  <c r="G107" i="16"/>
  <c r="G106" i="16"/>
  <c r="G105" i="16"/>
  <c r="G104" i="16"/>
  <c r="G103" i="16"/>
  <c r="G102" i="16"/>
  <c r="G101" i="16"/>
  <c r="G100" i="16"/>
  <c r="G99" i="16"/>
  <c r="G98" i="16"/>
  <c r="G97" i="16"/>
  <c r="G96" i="16"/>
  <c r="G95" i="16"/>
  <c r="G94" i="16"/>
  <c r="G93" i="16"/>
  <c r="G92" i="16"/>
  <c r="G91" i="16"/>
  <c r="G90" i="16"/>
  <c r="G89" i="16"/>
  <c r="G88" i="16"/>
  <c r="G87" i="16"/>
  <c r="G86" i="16"/>
  <c r="G85" i="16"/>
  <c r="G84" i="16"/>
  <c r="G83" i="16"/>
  <c r="G82" i="16"/>
  <c r="G81" i="16"/>
  <c r="G80" i="16"/>
  <c r="G79" i="16"/>
  <c r="G78" i="16"/>
  <c r="G77" i="16"/>
  <c r="G76" i="16"/>
  <c r="G75" i="16"/>
  <c r="G74" i="16"/>
  <c r="G73" i="16"/>
  <c r="G72" i="16"/>
  <c r="G71" i="16"/>
  <c r="G70" i="16"/>
  <c r="G69" i="16"/>
  <c r="G68" i="16"/>
  <c r="G67" i="16"/>
  <c r="G66" i="16"/>
  <c r="G65" i="16"/>
  <c r="G64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8" i="16"/>
  <c r="G27" i="16"/>
  <c r="G26" i="16"/>
  <c r="G25" i="16"/>
  <c r="G24" i="16"/>
  <c r="G223" i="16" s="1"/>
  <c r="G23" i="16"/>
  <c r="G22" i="16"/>
  <c r="G21" i="16"/>
  <c r="G20" i="16"/>
  <c r="G19" i="16"/>
  <c r="G18" i="16"/>
  <c r="G17" i="16"/>
  <c r="G16" i="16"/>
  <c r="G15" i="16"/>
  <c r="G14" i="16"/>
  <c r="G13" i="16"/>
  <c r="G12" i="16"/>
  <c r="G11" i="16"/>
  <c r="G10" i="16"/>
  <c r="G9" i="16"/>
  <c r="G8" i="16"/>
  <c r="G7" i="16"/>
  <c r="G6" i="16"/>
  <c r="G5" i="16"/>
  <c r="G4" i="16"/>
  <c r="T195" i="15"/>
  <c r="Q195" i="15"/>
  <c r="O195" i="15"/>
  <c r="J195" i="15"/>
  <c r="L194" i="15"/>
  <c r="L193" i="15"/>
  <c r="L192" i="15"/>
  <c r="G191" i="15"/>
  <c r="L191" i="15" s="1"/>
  <c r="L190" i="15"/>
  <c r="H190" i="15"/>
  <c r="L189" i="15"/>
  <c r="H189" i="15"/>
  <c r="L188" i="15"/>
  <c r="H188" i="15"/>
  <c r="L187" i="15"/>
  <c r="H187" i="15"/>
  <c r="L186" i="15"/>
  <c r="H186" i="15"/>
  <c r="L185" i="15"/>
  <c r="H185" i="15"/>
  <c r="L184" i="15"/>
  <c r="H184" i="15"/>
  <c r="L183" i="15"/>
  <c r="H183" i="15"/>
  <c r="L182" i="15"/>
  <c r="H182" i="15"/>
  <c r="L181" i="15"/>
  <c r="H181" i="15"/>
  <c r="L180" i="15"/>
  <c r="H180" i="15"/>
  <c r="L179" i="15"/>
  <c r="H179" i="15"/>
  <c r="L178" i="15"/>
  <c r="H178" i="15"/>
  <c r="L177" i="15"/>
  <c r="H177" i="15"/>
  <c r="L176" i="15"/>
  <c r="H176" i="15"/>
  <c r="L175" i="15"/>
  <c r="H175" i="15"/>
  <c r="L174" i="15"/>
  <c r="H174" i="15"/>
  <c r="L173" i="15"/>
  <c r="H173" i="15"/>
  <c r="L172" i="15"/>
  <c r="H172" i="15"/>
  <c r="L171" i="15"/>
  <c r="H171" i="15"/>
  <c r="L170" i="15"/>
  <c r="H170" i="15"/>
  <c r="L169" i="15"/>
  <c r="H169" i="15"/>
  <c r="L168" i="15"/>
  <c r="H168" i="15"/>
  <c r="L167" i="15"/>
  <c r="H167" i="15"/>
  <c r="L166" i="15"/>
  <c r="H166" i="15"/>
  <c r="L165" i="15"/>
  <c r="H165" i="15"/>
  <c r="L164" i="15"/>
  <c r="H164" i="15"/>
  <c r="L163" i="15"/>
  <c r="H163" i="15"/>
  <c r="L162" i="15"/>
  <c r="H162" i="15"/>
  <c r="L161" i="15"/>
  <c r="H161" i="15"/>
  <c r="L160" i="15"/>
  <c r="H160" i="15"/>
  <c r="L159" i="15"/>
  <c r="H159" i="15"/>
  <c r="L158" i="15"/>
  <c r="H158" i="15"/>
  <c r="L157" i="15"/>
  <c r="H157" i="15"/>
  <c r="L156" i="15"/>
  <c r="H156" i="15"/>
  <c r="L155" i="15"/>
  <c r="H155" i="15"/>
  <c r="L154" i="15"/>
  <c r="H154" i="15"/>
  <c r="L153" i="15"/>
  <c r="H153" i="15"/>
  <c r="L152" i="15"/>
  <c r="H152" i="15"/>
  <c r="L151" i="15"/>
  <c r="H151" i="15"/>
  <c r="L150" i="15"/>
  <c r="H150" i="15"/>
  <c r="L149" i="15"/>
  <c r="H149" i="15"/>
  <c r="L148" i="15"/>
  <c r="H148" i="15"/>
  <c r="L147" i="15"/>
  <c r="H147" i="15"/>
  <c r="L146" i="15"/>
  <c r="H146" i="15"/>
  <c r="L145" i="15"/>
  <c r="H145" i="15"/>
  <c r="L144" i="15"/>
  <c r="H144" i="15"/>
  <c r="L143" i="15"/>
  <c r="H143" i="15"/>
  <c r="L142" i="15"/>
  <c r="H142" i="15"/>
  <c r="L141" i="15"/>
  <c r="H141" i="15"/>
  <c r="L140" i="15"/>
  <c r="H140" i="15"/>
  <c r="L139" i="15"/>
  <c r="H139" i="15"/>
  <c r="L138" i="15"/>
  <c r="H138" i="15"/>
  <c r="L137" i="15"/>
  <c r="H137" i="15"/>
  <c r="L136" i="15"/>
  <c r="H136" i="15"/>
  <c r="L135" i="15"/>
  <c r="H135" i="15"/>
  <c r="L134" i="15"/>
  <c r="H134" i="15"/>
  <c r="L133" i="15"/>
  <c r="H133" i="15"/>
  <c r="L132" i="15"/>
  <c r="H132" i="15"/>
  <c r="L131" i="15"/>
  <c r="H131" i="15"/>
  <c r="L130" i="15"/>
  <c r="H130" i="15"/>
  <c r="L129" i="15"/>
  <c r="H129" i="15"/>
  <c r="L128" i="15"/>
  <c r="H128" i="15"/>
  <c r="L127" i="15"/>
  <c r="H127" i="15"/>
  <c r="L126" i="15"/>
  <c r="H126" i="15"/>
  <c r="L125" i="15"/>
  <c r="H125" i="15"/>
  <c r="L124" i="15"/>
  <c r="H124" i="15"/>
  <c r="L123" i="15"/>
  <c r="H123" i="15"/>
  <c r="L122" i="15"/>
  <c r="H122" i="15"/>
  <c r="L121" i="15"/>
  <c r="H121" i="15"/>
  <c r="L120" i="15"/>
  <c r="H120" i="15"/>
  <c r="L119" i="15"/>
  <c r="L118" i="15"/>
  <c r="H118" i="15"/>
  <c r="L117" i="15"/>
  <c r="H117" i="15"/>
  <c r="L116" i="15"/>
  <c r="H116" i="15"/>
  <c r="L115" i="15"/>
  <c r="H115" i="15"/>
  <c r="L114" i="15"/>
  <c r="H114" i="15"/>
  <c r="L113" i="15"/>
  <c r="H113" i="15"/>
  <c r="L112" i="15"/>
  <c r="H112" i="15"/>
  <c r="L111" i="15"/>
  <c r="WXW111" i="15" s="1"/>
  <c r="H111" i="15"/>
  <c r="L110" i="15"/>
  <c r="H110" i="15"/>
  <c r="L109" i="15"/>
  <c r="H109" i="15"/>
  <c r="L108" i="15"/>
  <c r="H108" i="15"/>
  <c r="L107" i="15"/>
  <c r="H107" i="15"/>
  <c r="L106" i="15"/>
  <c r="H106" i="15"/>
  <c r="L105" i="15"/>
  <c r="H105" i="15"/>
  <c r="L104" i="15"/>
  <c r="H104" i="15"/>
  <c r="L103" i="15"/>
  <c r="H103" i="15"/>
  <c r="L102" i="15"/>
  <c r="H102" i="15"/>
  <c r="L101" i="15"/>
  <c r="H101" i="15"/>
  <c r="L100" i="15"/>
  <c r="H100" i="15"/>
  <c r="L99" i="15"/>
  <c r="H99" i="15"/>
  <c r="L98" i="15"/>
  <c r="H98" i="15"/>
  <c r="L97" i="15"/>
  <c r="H97" i="15"/>
  <c r="L96" i="15"/>
  <c r="H96" i="15"/>
  <c r="L95" i="15"/>
  <c r="H95" i="15"/>
  <c r="L94" i="15"/>
  <c r="H94" i="15"/>
  <c r="L93" i="15"/>
  <c r="H93" i="15"/>
  <c r="L92" i="15"/>
  <c r="H92" i="15"/>
  <c r="L91" i="15"/>
  <c r="H91" i="15"/>
  <c r="L90" i="15"/>
  <c r="H90" i="15"/>
  <c r="L89" i="15"/>
  <c r="H89" i="15"/>
  <c r="L88" i="15"/>
  <c r="H88" i="15"/>
  <c r="L87" i="15"/>
  <c r="H87" i="15"/>
  <c r="L86" i="15"/>
  <c r="H86" i="15"/>
  <c r="L85" i="15"/>
  <c r="H85" i="15"/>
  <c r="L84" i="15"/>
  <c r="H84" i="15"/>
  <c r="L83" i="15"/>
  <c r="H83" i="15"/>
  <c r="L82" i="15"/>
  <c r="H82" i="15"/>
  <c r="L81" i="15"/>
  <c r="H81" i="15"/>
  <c r="L79" i="15"/>
  <c r="H79" i="15"/>
  <c r="L78" i="15"/>
  <c r="H78" i="15"/>
  <c r="L77" i="15"/>
  <c r="H77" i="15"/>
  <c r="L76" i="15"/>
  <c r="H76" i="15"/>
  <c r="L75" i="15"/>
  <c r="H75" i="15"/>
  <c r="L74" i="15"/>
  <c r="H74" i="15"/>
  <c r="H73" i="15"/>
  <c r="L72" i="15"/>
  <c r="H72" i="15"/>
  <c r="L71" i="15"/>
  <c r="H71" i="15"/>
  <c r="L70" i="15"/>
  <c r="H70" i="15"/>
  <c r="L69" i="15"/>
  <c r="H69" i="15"/>
  <c r="L68" i="15"/>
  <c r="H68" i="15"/>
  <c r="L67" i="15"/>
  <c r="H67" i="15"/>
  <c r="L66" i="15"/>
  <c r="H66" i="15"/>
  <c r="L65" i="15"/>
  <c r="H65" i="15"/>
  <c r="L64" i="15"/>
  <c r="H64" i="15"/>
  <c r="L63" i="15"/>
  <c r="H63" i="15"/>
  <c r="L62" i="15"/>
  <c r="H62" i="15"/>
  <c r="L61" i="15"/>
  <c r="H61" i="15"/>
  <c r="L60" i="15"/>
  <c r="H60" i="15"/>
  <c r="L59" i="15"/>
  <c r="H59" i="15"/>
  <c r="L58" i="15"/>
  <c r="H58" i="15"/>
  <c r="L57" i="15"/>
  <c r="H57" i="15"/>
  <c r="L56" i="15"/>
  <c r="H56" i="15"/>
  <c r="L55" i="15"/>
  <c r="H55" i="15"/>
  <c r="L54" i="15"/>
  <c r="H54" i="15"/>
  <c r="L53" i="15"/>
  <c r="H53" i="15"/>
  <c r="L52" i="15"/>
  <c r="H52" i="15"/>
  <c r="L51" i="15"/>
  <c r="H51" i="15"/>
  <c r="L50" i="15"/>
  <c r="H50" i="15"/>
  <c r="L49" i="15"/>
  <c r="H49" i="15"/>
  <c r="L48" i="15"/>
  <c r="H48" i="15"/>
  <c r="L47" i="15"/>
  <c r="H47" i="15"/>
  <c r="L46" i="15"/>
  <c r="H46" i="15"/>
  <c r="L45" i="15"/>
  <c r="H45" i="15"/>
  <c r="L44" i="15"/>
  <c r="H44" i="15"/>
  <c r="L43" i="15"/>
  <c r="H43" i="15"/>
  <c r="L42" i="15"/>
  <c r="H42" i="15"/>
  <c r="L41" i="15"/>
  <c r="H41" i="15"/>
  <c r="L40" i="15"/>
  <c r="H40" i="15"/>
  <c r="L39" i="15"/>
  <c r="H39" i="15"/>
  <c r="L35" i="15"/>
  <c r="H35" i="15"/>
  <c r="L34" i="15"/>
  <c r="H34" i="15"/>
  <c r="L32" i="15"/>
  <c r="H32" i="15"/>
  <c r="L31" i="15"/>
  <c r="H31" i="15"/>
  <c r="L29" i="15"/>
  <c r="H29" i="15"/>
  <c r="L28" i="15"/>
  <c r="H28" i="15"/>
  <c r="L26" i="15"/>
  <c r="H26" i="15"/>
  <c r="L25" i="15"/>
  <c r="H25" i="15"/>
  <c r="L22" i="15"/>
  <c r="H22" i="15"/>
  <c r="L18" i="15"/>
  <c r="H18" i="15"/>
  <c r="L16" i="15"/>
  <c r="H16" i="15"/>
  <c r="L15" i="15"/>
  <c r="H15" i="15"/>
  <c r="L14" i="15"/>
  <c r="H14" i="15"/>
  <c r="L13" i="15"/>
  <c r="L12" i="15"/>
  <c r="H12" i="15"/>
  <c r="L11" i="15"/>
  <c r="H11" i="15"/>
  <c r="L10" i="15"/>
  <c r="H10" i="15"/>
  <c r="L9" i="15"/>
  <c r="H9" i="15"/>
  <c r="L8" i="15"/>
  <c r="H8" i="15"/>
  <c r="L7" i="15"/>
  <c r="H7" i="15"/>
  <c r="L6" i="15"/>
  <c r="H6" i="15"/>
  <c r="L4" i="15"/>
  <c r="H4" i="15"/>
  <c r="WXW109" i="15" l="1"/>
  <c r="WXW113" i="15"/>
  <c r="WXW110" i="15"/>
  <c r="WXW121" i="15"/>
  <c r="L195" i="15"/>
  <c r="L198" i="15" s="1"/>
  <c r="L10" i="13"/>
  <c r="H10" i="13"/>
  <c r="L127" i="13" l="1"/>
  <c r="H127" i="13"/>
  <c r="L41" i="13" l="1"/>
  <c r="H41" i="13"/>
  <c r="L29" i="13"/>
  <c r="H29" i="13"/>
  <c r="L25" i="13"/>
  <c r="H25" i="13"/>
  <c r="L20" i="13"/>
  <c r="H20" i="13"/>
  <c r="L23" i="13"/>
  <c r="H23" i="13"/>
  <c r="L11" i="13"/>
  <c r="H11" i="13"/>
  <c r="L9" i="13"/>
  <c r="H9" i="13"/>
  <c r="L8" i="13"/>
  <c r="H8" i="13"/>
  <c r="L16" i="13" l="1"/>
  <c r="H16" i="13"/>
  <c r="L6" i="13" l="1"/>
  <c r="H6" i="13"/>
  <c r="L122" i="13" l="1"/>
  <c r="H122" i="13"/>
  <c r="L18" i="13"/>
  <c r="H18" i="13"/>
  <c r="L121" i="13" l="1"/>
  <c r="H121" i="13"/>
  <c r="L47" i="11"/>
  <c r="H47" i="11"/>
  <c r="L46" i="11"/>
  <c r="H46" i="11"/>
  <c r="H117" i="13"/>
  <c r="L117" i="13"/>
  <c r="L51" i="11" l="1"/>
  <c r="H51" i="11"/>
  <c r="L50" i="11"/>
  <c r="H50" i="11"/>
  <c r="L41" i="11" l="1"/>
  <c r="H41" i="11"/>
  <c r="L40" i="11"/>
  <c r="H40" i="11"/>
  <c r="G222" i="14" l="1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23" i="14" s="1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G4" i="14"/>
  <c r="T214" i="13"/>
  <c r="Q214" i="13"/>
  <c r="O214" i="13"/>
  <c r="J214" i="13"/>
  <c r="L213" i="13"/>
  <c r="L212" i="13"/>
  <c r="L211" i="13"/>
  <c r="G210" i="13"/>
  <c r="L210" i="13" s="1"/>
  <c r="L209" i="13"/>
  <c r="H209" i="13"/>
  <c r="L208" i="13"/>
  <c r="H208" i="13"/>
  <c r="L207" i="13"/>
  <c r="H207" i="13"/>
  <c r="L206" i="13"/>
  <c r="H206" i="13"/>
  <c r="L205" i="13"/>
  <c r="H205" i="13"/>
  <c r="L204" i="13"/>
  <c r="H204" i="13"/>
  <c r="L203" i="13"/>
  <c r="H203" i="13"/>
  <c r="L202" i="13"/>
  <c r="H202" i="13"/>
  <c r="L201" i="13"/>
  <c r="H201" i="13"/>
  <c r="L200" i="13"/>
  <c r="H200" i="13"/>
  <c r="L199" i="13"/>
  <c r="H199" i="13"/>
  <c r="L198" i="13"/>
  <c r="H198" i="13"/>
  <c r="L197" i="13"/>
  <c r="H197" i="13"/>
  <c r="L196" i="13"/>
  <c r="H196" i="13"/>
  <c r="L195" i="13"/>
  <c r="H195" i="13"/>
  <c r="L194" i="13"/>
  <c r="H194" i="13"/>
  <c r="L193" i="13"/>
  <c r="H193" i="13"/>
  <c r="L192" i="13"/>
  <c r="H192" i="13"/>
  <c r="L191" i="13"/>
  <c r="H191" i="13"/>
  <c r="L190" i="13"/>
  <c r="H190" i="13"/>
  <c r="L189" i="13"/>
  <c r="H189" i="13"/>
  <c r="L188" i="13"/>
  <c r="H188" i="13"/>
  <c r="L187" i="13"/>
  <c r="H187" i="13"/>
  <c r="L186" i="13"/>
  <c r="H186" i="13"/>
  <c r="L185" i="13"/>
  <c r="H185" i="13"/>
  <c r="L184" i="13"/>
  <c r="H184" i="13"/>
  <c r="L183" i="13"/>
  <c r="H183" i="13"/>
  <c r="L182" i="13"/>
  <c r="H182" i="13"/>
  <c r="L181" i="13"/>
  <c r="H181" i="13"/>
  <c r="L180" i="13"/>
  <c r="H180" i="13"/>
  <c r="L179" i="13"/>
  <c r="H179" i="13"/>
  <c r="L178" i="13"/>
  <c r="H178" i="13"/>
  <c r="L177" i="13"/>
  <c r="H177" i="13"/>
  <c r="L176" i="13"/>
  <c r="H176" i="13"/>
  <c r="L175" i="13"/>
  <c r="H175" i="13"/>
  <c r="L174" i="13"/>
  <c r="H174" i="13"/>
  <c r="L173" i="13"/>
  <c r="H173" i="13"/>
  <c r="L172" i="13"/>
  <c r="H172" i="13"/>
  <c r="L171" i="13"/>
  <c r="H171" i="13"/>
  <c r="L170" i="13"/>
  <c r="H170" i="13"/>
  <c r="L169" i="13"/>
  <c r="H169" i="13"/>
  <c r="L168" i="13"/>
  <c r="H168" i="13"/>
  <c r="L167" i="13"/>
  <c r="H167" i="13"/>
  <c r="L166" i="13"/>
  <c r="H166" i="13"/>
  <c r="L165" i="13"/>
  <c r="H165" i="13"/>
  <c r="L164" i="13"/>
  <c r="H164" i="13"/>
  <c r="L163" i="13"/>
  <c r="H163" i="13"/>
  <c r="L162" i="13"/>
  <c r="H162" i="13"/>
  <c r="L161" i="13"/>
  <c r="H161" i="13"/>
  <c r="L160" i="13"/>
  <c r="H160" i="13"/>
  <c r="L159" i="13"/>
  <c r="H159" i="13"/>
  <c r="L158" i="13"/>
  <c r="H158" i="13"/>
  <c r="L157" i="13"/>
  <c r="H157" i="13"/>
  <c r="L156" i="13"/>
  <c r="H156" i="13"/>
  <c r="L155" i="13"/>
  <c r="H155" i="13"/>
  <c r="L154" i="13"/>
  <c r="H154" i="13"/>
  <c r="L153" i="13"/>
  <c r="H153" i="13"/>
  <c r="L152" i="13"/>
  <c r="H152" i="13"/>
  <c r="L151" i="13"/>
  <c r="H151" i="13"/>
  <c r="L150" i="13"/>
  <c r="H150" i="13"/>
  <c r="L149" i="13"/>
  <c r="H149" i="13"/>
  <c r="L148" i="13"/>
  <c r="H148" i="13"/>
  <c r="L147" i="13"/>
  <c r="H147" i="13"/>
  <c r="L146" i="13"/>
  <c r="H146" i="13"/>
  <c r="L145" i="13"/>
  <c r="H145" i="13"/>
  <c r="L144" i="13"/>
  <c r="H144" i="13"/>
  <c r="L143" i="13"/>
  <c r="H143" i="13"/>
  <c r="L142" i="13"/>
  <c r="H142" i="13"/>
  <c r="L141" i="13"/>
  <c r="H141" i="13"/>
  <c r="L140" i="13"/>
  <c r="H140" i="13"/>
  <c r="L139" i="13"/>
  <c r="H139" i="13"/>
  <c r="L138" i="13"/>
  <c r="L137" i="13"/>
  <c r="H137" i="13"/>
  <c r="L136" i="13"/>
  <c r="H136" i="13"/>
  <c r="L134" i="13"/>
  <c r="H134" i="13"/>
  <c r="L132" i="13"/>
  <c r="H132" i="13"/>
  <c r="L129" i="13"/>
  <c r="H129" i="13"/>
  <c r="L128" i="13"/>
  <c r="H128" i="13"/>
  <c r="L126" i="13"/>
  <c r="H126" i="13"/>
  <c r="L124" i="13"/>
  <c r="H124" i="13"/>
  <c r="L123" i="13"/>
  <c r="H123" i="13"/>
  <c r="L120" i="13"/>
  <c r="H120" i="13"/>
  <c r="L119" i="13"/>
  <c r="H119" i="13"/>
  <c r="L118" i="13"/>
  <c r="H118" i="13"/>
  <c r="L116" i="13"/>
  <c r="H116" i="13"/>
  <c r="L115" i="13"/>
  <c r="H115" i="13"/>
  <c r="L114" i="13"/>
  <c r="H114" i="13"/>
  <c r="L113" i="13"/>
  <c r="H113" i="13"/>
  <c r="L112" i="13"/>
  <c r="H112" i="13"/>
  <c r="L111" i="13"/>
  <c r="H111" i="13"/>
  <c r="L110" i="13"/>
  <c r="H110" i="13"/>
  <c r="L109" i="13"/>
  <c r="H109" i="13"/>
  <c r="L108" i="13"/>
  <c r="H108" i="13"/>
  <c r="L107" i="13"/>
  <c r="H107" i="13"/>
  <c r="L106" i="13"/>
  <c r="H106" i="13"/>
  <c r="L105" i="13"/>
  <c r="H105" i="13"/>
  <c r="L104" i="13"/>
  <c r="H104" i="13"/>
  <c r="L103" i="13"/>
  <c r="H103" i="13"/>
  <c r="L102" i="13"/>
  <c r="H102" i="13"/>
  <c r="L101" i="13"/>
  <c r="H101" i="13"/>
  <c r="L100" i="13"/>
  <c r="H100" i="13"/>
  <c r="L99" i="13"/>
  <c r="H99" i="13"/>
  <c r="L98" i="13"/>
  <c r="H98" i="13"/>
  <c r="L97" i="13"/>
  <c r="H97" i="13"/>
  <c r="L96" i="13"/>
  <c r="H96" i="13"/>
  <c r="L95" i="13"/>
  <c r="H95" i="13"/>
  <c r="L94" i="13"/>
  <c r="H94" i="13"/>
  <c r="L93" i="13"/>
  <c r="H93" i="13"/>
  <c r="L92" i="13"/>
  <c r="H92" i="13"/>
  <c r="L91" i="13"/>
  <c r="H91" i="13"/>
  <c r="L90" i="13"/>
  <c r="H90" i="13"/>
  <c r="L89" i="13"/>
  <c r="H89" i="13"/>
  <c r="L88" i="13"/>
  <c r="H88" i="13"/>
  <c r="L87" i="13"/>
  <c r="H87" i="13"/>
  <c r="L86" i="13"/>
  <c r="H86" i="13"/>
  <c r="L85" i="13"/>
  <c r="H85" i="13"/>
  <c r="L84" i="13"/>
  <c r="H84" i="13"/>
  <c r="L83" i="13"/>
  <c r="H83" i="13"/>
  <c r="L82" i="13"/>
  <c r="H82" i="13"/>
  <c r="L81" i="13"/>
  <c r="H81" i="13"/>
  <c r="L80" i="13"/>
  <c r="H80" i="13"/>
  <c r="L79" i="13"/>
  <c r="H79" i="13"/>
  <c r="L78" i="13"/>
  <c r="H78" i="13"/>
  <c r="L77" i="13"/>
  <c r="H77" i="13"/>
  <c r="L76" i="13"/>
  <c r="H76" i="13"/>
  <c r="L75" i="13"/>
  <c r="H75" i="13"/>
  <c r="L74" i="13"/>
  <c r="H74" i="13"/>
  <c r="L73" i="13"/>
  <c r="H73" i="13"/>
  <c r="L72" i="13"/>
  <c r="H72" i="13"/>
  <c r="L71" i="13"/>
  <c r="H71" i="13"/>
  <c r="L70" i="13"/>
  <c r="H70" i="13"/>
  <c r="L69" i="13"/>
  <c r="H69" i="13"/>
  <c r="L68" i="13"/>
  <c r="H68" i="13"/>
  <c r="L67" i="13"/>
  <c r="H67" i="13"/>
  <c r="L66" i="13"/>
  <c r="H66" i="13"/>
  <c r="L65" i="13"/>
  <c r="H65" i="13"/>
  <c r="L64" i="13"/>
  <c r="H64" i="13"/>
  <c r="L63" i="13"/>
  <c r="H63" i="13"/>
  <c r="L62" i="13"/>
  <c r="H62" i="13"/>
  <c r="L61" i="13"/>
  <c r="H61" i="13"/>
  <c r="L60" i="13"/>
  <c r="H60" i="13"/>
  <c r="L58" i="13"/>
  <c r="H58" i="13"/>
  <c r="L55" i="13"/>
  <c r="H55" i="13"/>
  <c r="L52" i="13"/>
  <c r="H52" i="13"/>
  <c r="L48" i="13"/>
  <c r="H48" i="13"/>
  <c r="L47" i="13"/>
  <c r="H47" i="13"/>
  <c r="L45" i="13"/>
  <c r="H45" i="13"/>
  <c r="L40" i="13"/>
  <c r="H40" i="13"/>
  <c r="L37" i="13"/>
  <c r="H37" i="13"/>
  <c r="L35" i="13"/>
  <c r="H35" i="13"/>
  <c r="L32" i="13"/>
  <c r="H32" i="13"/>
  <c r="L30" i="13"/>
  <c r="H30" i="13"/>
  <c r="L28" i="13"/>
  <c r="H28" i="13"/>
  <c r="L27" i="13"/>
  <c r="H27" i="13"/>
  <c r="L26" i="13"/>
  <c r="H26" i="13"/>
  <c r="L24" i="13"/>
  <c r="H24" i="13"/>
  <c r="L22" i="13"/>
  <c r="H22" i="13"/>
  <c r="L19" i="13"/>
  <c r="H19" i="13"/>
  <c r="L17" i="13"/>
  <c r="H17" i="13"/>
  <c r="L15" i="13"/>
  <c r="H15" i="13"/>
  <c r="L14" i="13"/>
  <c r="H14" i="13"/>
  <c r="L13" i="13"/>
  <c r="H13" i="13"/>
  <c r="L12" i="13"/>
  <c r="L7" i="13"/>
  <c r="H7" i="13"/>
  <c r="L5" i="13"/>
  <c r="H5" i="13"/>
  <c r="L4" i="13"/>
  <c r="H4" i="13"/>
  <c r="WXW128" i="13" l="1"/>
  <c r="WXW123" i="13"/>
  <c r="WXW126" i="13"/>
  <c r="WXW140" i="13"/>
  <c r="WXW124" i="13"/>
  <c r="L214" i="13"/>
  <c r="L217" i="13" s="1"/>
  <c r="L18" i="11"/>
  <c r="H18" i="11"/>
  <c r="L36" i="11" l="1"/>
  <c r="H36" i="11"/>
  <c r="L35" i="11"/>
  <c r="H35" i="11"/>
  <c r="L33" i="11" l="1"/>
  <c r="H33" i="11"/>
  <c r="L32" i="11" l="1"/>
  <c r="H32" i="11"/>
  <c r="L26" i="11" l="1"/>
  <c r="H26" i="11"/>
  <c r="L14" i="11"/>
  <c r="H14" i="11"/>
  <c r="L28" i="11"/>
  <c r="H28" i="11"/>
  <c r="L5" i="11" l="1"/>
  <c r="H5" i="11"/>
  <c r="L12" i="11" l="1"/>
  <c r="H12" i="11"/>
  <c r="L16" i="11"/>
  <c r="H16" i="11"/>
  <c r="L87" i="9" l="1"/>
  <c r="H87" i="9"/>
  <c r="L90" i="9"/>
  <c r="H90" i="9"/>
  <c r="L92" i="9"/>
  <c r="H92" i="9"/>
  <c r="L91" i="9" l="1"/>
  <c r="H91" i="9"/>
  <c r="D20" i="11" l="1"/>
  <c r="G222" i="12" l="1"/>
  <c r="G221" i="12"/>
  <c r="G220" i="12"/>
  <c r="G219" i="12"/>
  <c r="G218" i="12"/>
  <c r="G217" i="12"/>
  <c r="G216" i="12"/>
  <c r="G215" i="12"/>
  <c r="G214" i="12"/>
  <c r="G213" i="12"/>
  <c r="G212" i="12"/>
  <c r="G211" i="12"/>
  <c r="G210" i="12"/>
  <c r="G209" i="12"/>
  <c r="G208" i="12"/>
  <c r="G207" i="12"/>
  <c r="G206" i="12"/>
  <c r="G205" i="12"/>
  <c r="G204" i="12"/>
  <c r="G203" i="12"/>
  <c r="G202" i="12"/>
  <c r="G201" i="12"/>
  <c r="G200" i="12"/>
  <c r="G199" i="12"/>
  <c r="G198" i="12"/>
  <c r="G197" i="12"/>
  <c r="G196" i="12"/>
  <c r="G195" i="12"/>
  <c r="G194" i="12"/>
  <c r="G193" i="12"/>
  <c r="G192" i="12"/>
  <c r="G191" i="12"/>
  <c r="G190" i="12"/>
  <c r="G189" i="12"/>
  <c r="G188" i="12"/>
  <c r="G187" i="12"/>
  <c r="G186" i="12"/>
  <c r="G185" i="12"/>
  <c r="G184" i="12"/>
  <c r="G183" i="12"/>
  <c r="G182" i="12"/>
  <c r="G181" i="12"/>
  <c r="G180" i="12"/>
  <c r="G179" i="12"/>
  <c r="G178" i="12"/>
  <c r="G177" i="12"/>
  <c r="G176" i="12"/>
  <c r="G175" i="12"/>
  <c r="G174" i="12"/>
  <c r="G173" i="12"/>
  <c r="G172" i="12"/>
  <c r="G171" i="12"/>
  <c r="G170" i="12"/>
  <c r="G169" i="12"/>
  <c r="G168" i="12"/>
  <c r="G167" i="12"/>
  <c r="G166" i="12"/>
  <c r="G165" i="12"/>
  <c r="G164" i="12"/>
  <c r="G163" i="12"/>
  <c r="G162" i="12"/>
  <c r="G161" i="12"/>
  <c r="G160" i="12"/>
  <c r="G159" i="12"/>
  <c r="G158" i="12"/>
  <c r="G157" i="12"/>
  <c r="G156" i="12"/>
  <c r="G155" i="12"/>
  <c r="G154" i="12"/>
  <c r="G153" i="12"/>
  <c r="G152" i="12"/>
  <c r="G151" i="12"/>
  <c r="G150" i="12"/>
  <c r="G149" i="12"/>
  <c r="G148" i="12"/>
  <c r="G147" i="12"/>
  <c r="G146" i="12"/>
  <c r="G145" i="12"/>
  <c r="G144" i="12"/>
  <c r="G143" i="12"/>
  <c r="G142" i="12"/>
  <c r="G141" i="12"/>
  <c r="G140" i="12"/>
  <c r="G139" i="12"/>
  <c r="G138" i="12"/>
  <c r="G137" i="12"/>
  <c r="G136" i="12"/>
  <c r="G135" i="12"/>
  <c r="G134" i="12"/>
  <c r="G133" i="12"/>
  <c r="G132" i="12"/>
  <c r="G131" i="12"/>
  <c r="G130" i="12"/>
  <c r="G129" i="12"/>
  <c r="G128" i="12"/>
  <c r="G127" i="12"/>
  <c r="G126" i="12"/>
  <c r="G125" i="12"/>
  <c r="G124" i="12"/>
  <c r="G123" i="12"/>
  <c r="G122" i="12"/>
  <c r="G121" i="12"/>
  <c r="G120" i="12"/>
  <c r="G119" i="12"/>
  <c r="G118" i="12"/>
  <c r="G117" i="12"/>
  <c r="G116" i="12"/>
  <c r="G115" i="12"/>
  <c r="G114" i="12"/>
  <c r="G113" i="12"/>
  <c r="G112" i="12"/>
  <c r="G111" i="12"/>
  <c r="G110" i="12"/>
  <c r="G109" i="12"/>
  <c r="G108" i="12"/>
  <c r="G107" i="12"/>
  <c r="G106" i="12"/>
  <c r="G105" i="12"/>
  <c r="G104" i="12"/>
  <c r="G103" i="12"/>
  <c r="G102" i="12"/>
  <c r="G101" i="12"/>
  <c r="G100" i="12"/>
  <c r="G99" i="12"/>
  <c r="G98" i="12"/>
  <c r="G97" i="12"/>
  <c r="G96" i="12"/>
  <c r="G95" i="12"/>
  <c r="G94" i="12"/>
  <c r="G93" i="12"/>
  <c r="G92" i="12"/>
  <c r="G91" i="12"/>
  <c r="G90" i="12"/>
  <c r="G89" i="12"/>
  <c r="G88" i="12"/>
  <c r="G87" i="12"/>
  <c r="G86" i="12"/>
  <c r="G85" i="12"/>
  <c r="G84" i="12"/>
  <c r="G83" i="12"/>
  <c r="G82" i="12"/>
  <c r="G81" i="12"/>
  <c r="G80" i="12"/>
  <c r="G79" i="12"/>
  <c r="G78" i="12"/>
  <c r="G77" i="12"/>
  <c r="G76" i="12"/>
  <c r="G75" i="12"/>
  <c r="G74" i="12"/>
  <c r="G73" i="12"/>
  <c r="G72" i="12"/>
  <c r="G71" i="12"/>
  <c r="G70" i="12"/>
  <c r="G69" i="12"/>
  <c r="G68" i="12"/>
  <c r="G67" i="12"/>
  <c r="G66" i="12"/>
  <c r="G65" i="12"/>
  <c r="G64" i="12"/>
  <c r="G63" i="12"/>
  <c r="G62" i="12"/>
  <c r="G61" i="12"/>
  <c r="G60" i="12"/>
  <c r="G59" i="12"/>
  <c r="G58" i="12"/>
  <c r="G57" i="12"/>
  <c r="G56" i="12"/>
  <c r="G55" i="12"/>
  <c r="G54" i="12"/>
  <c r="G53" i="12"/>
  <c r="G52" i="12"/>
  <c r="G51" i="12"/>
  <c r="G50" i="12"/>
  <c r="G49" i="12"/>
  <c r="G48" i="12"/>
  <c r="G47" i="12"/>
  <c r="G46" i="12"/>
  <c r="G45" i="12"/>
  <c r="G44" i="12"/>
  <c r="G43" i="12"/>
  <c r="G42" i="12"/>
  <c r="G41" i="12"/>
  <c r="G40" i="12"/>
  <c r="G39" i="12"/>
  <c r="G38" i="12"/>
  <c r="G37" i="12"/>
  <c r="G36" i="12"/>
  <c r="G35" i="12"/>
  <c r="G34" i="12"/>
  <c r="G33" i="12"/>
  <c r="G32" i="12"/>
  <c r="G31" i="12"/>
  <c r="G30" i="12"/>
  <c r="G29" i="12"/>
  <c r="G28" i="12"/>
  <c r="G27" i="12"/>
  <c r="G26" i="12"/>
  <c r="G25" i="12"/>
  <c r="G24" i="12"/>
  <c r="G223" i="12" s="1"/>
  <c r="G23" i="12"/>
  <c r="G22" i="12"/>
  <c r="G21" i="12"/>
  <c r="G20" i="12"/>
  <c r="G19" i="12"/>
  <c r="G18" i="12"/>
  <c r="G17" i="12"/>
  <c r="G16" i="12"/>
  <c r="G15" i="12"/>
  <c r="G14" i="12"/>
  <c r="G13" i="12"/>
  <c r="G12" i="12"/>
  <c r="G11" i="12"/>
  <c r="G10" i="12"/>
  <c r="G9" i="12"/>
  <c r="G8" i="12"/>
  <c r="G7" i="12"/>
  <c r="G6" i="12"/>
  <c r="G5" i="12"/>
  <c r="G4" i="12"/>
  <c r="T163" i="11"/>
  <c r="Q163" i="11"/>
  <c r="O163" i="11"/>
  <c r="J163" i="11"/>
  <c r="L162" i="11"/>
  <c r="L161" i="11"/>
  <c r="L160" i="11"/>
  <c r="L158" i="11"/>
  <c r="H158" i="11"/>
  <c r="L157" i="11"/>
  <c r="H157" i="11"/>
  <c r="L156" i="11"/>
  <c r="H156" i="11"/>
  <c r="L155" i="11"/>
  <c r="H155" i="11"/>
  <c r="L154" i="11"/>
  <c r="H154" i="11"/>
  <c r="L153" i="11"/>
  <c r="H153" i="11"/>
  <c r="L152" i="11"/>
  <c r="H152" i="11"/>
  <c r="L151" i="11"/>
  <c r="H151" i="11"/>
  <c r="L150" i="11"/>
  <c r="H150" i="11"/>
  <c r="L149" i="11"/>
  <c r="H149" i="11"/>
  <c r="L148" i="11"/>
  <c r="H148" i="11"/>
  <c r="L147" i="11"/>
  <c r="H147" i="11"/>
  <c r="L146" i="11"/>
  <c r="H146" i="11"/>
  <c r="L145" i="11"/>
  <c r="H145" i="11"/>
  <c r="L144" i="11"/>
  <c r="H144" i="11"/>
  <c r="L143" i="11"/>
  <c r="H143" i="11"/>
  <c r="L142" i="11"/>
  <c r="H142" i="11"/>
  <c r="L141" i="11"/>
  <c r="H141" i="11"/>
  <c r="L140" i="11"/>
  <c r="H140" i="11"/>
  <c r="L139" i="11"/>
  <c r="H139" i="11"/>
  <c r="L138" i="11"/>
  <c r="H138" i="11"/>
  <c r="L137" i="11"/>
  <c r="H137" i="11"/>
  <c r="L136" i="11"/>
  <c r="H136" i="11"/>
  <c r="L135" i="11"/>
  <c r="H135" i="11"/>
  <c r="L134" i="11"/>
  <c r="H134" i="11"/>
  <c r="L133" i="11"/>
  <c r="H133" i="11"/>
  <c r="L132" i="11"/>
  <c r="H132" i="11"/>
  <c r="L131" i="11"/>
  <c r="H131" i="11"/>
  <c r="L130" i="11"/>
  <c r="H130" i="11"/>
  <c r="L129" i="11"/>
  <c r="H129" i="11"/>
  <c r="L128" i="11"/>
  <c r="H128" i="11"/>
  <c r="L127" i="11"/>
  <c r="H127" i="11"/>
  <c r="L126" i="11"/>
  <c r="H126" i="11"/>
  <c r="L125" i="11"/>
  <c r="H125" i="11"/>
  <c r="L124" i="11"/>
  <c r="H124" i="11"/>
  <c r="L123" i="11"/>
  <c r="H123" i="11"/>
  <c r="L122" i="11"/>
  <c r="H122" i="11"/>
  <c r="L121" i="11"/>
  <c r="H121" i="11"/>
  <c r="L120" i="11"/>
  <c r="H120" i="11"/>
  <c r="L119" i="11"/>
  <c r="H119" i="11"/>
  <c r="L118" i="11"/>
  <c r="H118" i="11"/>
  <c r="L117" i="11"/>
  <c r="H117" i="11"/>
  <c r="L116" i="11"/>
  <c r="H116" i="11"/>
  <c r="L115" i="11"/>
  <c r="H115" i="11"/>
  <c r="L114" i="11"/>
  <c r="H114" i="11"/>
  <c r="L113" i="11"/>
  <c r="H113" i="11"/>
  <c r="L112" i="11"/>
  <c r="H112" i="11"/>
  <c r="L111" i="11"/>
  <c r="H111" i="11"/>
  <c r="L110" i="11"/>
  <c r="H110" i="11"/>
  <c r="L109" i="11"/>
  <c r="H109" i="11"/>
  <c r="L108" i="11"/>
  <c r="H108" i="11"/>
  <c r="L107" i="11"/>
  <c r="H107" i="11"/>
  <c r="L106" i="11"/>
  <c r="H106" i="11"/>
  <c r="L105" i="11"/>
  <c r="H105" i="11"/>
  <c r="L104" i="11"/>
  <c r="H104" i="11"/>
  <c r="L103" i="11"/>
  <c r="H103" i="11"/>
  <c r="L102" i="11"/>
  <c r="H102" i="11"/>
  <c r="L101" i="11"/>
  <c r="H101" i="11"/>
  <c r="L100" i="11"/>
  <c r="H100" i="11"/>
  <c r="L99" i="11"/>
  <c r="H99" i="11"/>
  <c r="L98" i="11"/>
  <c r="H98" i="11"/>
  <c r="L97" i="11"/>
  <c r="H97" i="11"/>
  <c r="L96" i="11"/>
  <c r="H96" i="11"/>
  <c r="L95" i="11"/>
  <c r="H95" i="11"/>
  <c r="L94" i="11"/>
  <c r="H94" i="11"/>
  <c r="L93" i="11"/>
  <c r="H93" i="11"/>
  <c r="L92" i="11"/>
  <c r="H92" i="11"/>
  <c r="L91" i="11"/>
  <c r="H91" i="11"/>
  <c r="L90" i="11"/>
  <c r="H90" i="11"/>
  <c r="L89" i="11"/>
  <c r="H89" i="11"/>
  <c r="L88" i="11"/>
  <c r="H88" i="11"/>
  <c r="L87" i="11"/>
  <c r="H87" i="11"/>
  <c r="L86" i="11"/>
  <c r="H86" i="11"/>
  <c r="L85" i="11"/>
  <c r="H85" i="11"/>
  <c r="L84" i="11"/>
  <c r="H84" i="11"/>
  <c r="L83" i="11"/>
  <c r="H83" i="11"/>
  <c r="L82" i="11"/>
  <c r="H82" i="11"/>
  <c r="L81" i="11"/>
  <c r="H81" i="11"/>
  <c r="L80" i="11"/>
  <c r="H80" i="11"/>
  <c r="L79" i="11"/>
  <c r="H79" i="11"/>
  <c r="L78" i="11"/>
  <c r="H78" i="11"/>
  <c r="L77" i="11"/>
  <c r="H77" i="11"/>
  <c r="L76" i="11"/>
  <c r="H76" i="11"/>
  <c r="L75" i="11"/>
  <c r="H75" i="11"/>
  <c r="L74" i="11"/>
  <c r="H74" i="11"/>
  <c r="L73" i="11"/>
  <c r="H73" i="11"/>
  <c r="L72" i="11"/>
  <c r="H72" i="11"/>
  <c r="L71" i="11"/>
  <c r="H71" i="11"/>
  <c r="L70" i="11"/>
  <c r="H70" i="11"/>
  <c r="L69" i="11"/>
  <c r="H69" i="11"/>
  <c r="L68" i="11"/>
  <c r="H68" i="11"/>
  <c r="L67" i="11"/>
  <c r="H67" i="11"/>
  <c r="L66" i="11"/>
  <c r="H66" i="11"/>
  <c r="L65" i="11"/>
  <c r="H65" i="11"/>
  <c r="L64" i="11"/>
  <c r="H64" i="11"/>
  <c r="L63" i="11"/>
  <c r="H63" i="11"/>
  <c r="L62" i="11"/>
  <c r="H62" i="11"/>
  <c r="L61" i="11"/>
  <c r="H61" i="11"/>
  <c r="L60" i="11"/>
  <c r="H60" i="11"/>
  <c r="L59" i="11"/>
  <c r="H59" i="11"/>
  <c r="L58" i="11"/>
  <c r="H58" i="11"/>
  <c r="L57" i="11"/>
  <c r="H57" i="11"/>
  <c r="L56" i="11"/>
  <c r="H56" i="11"/>
  <c r="L55" i="11"/>
  <c r="H55" i="11"/>
  <c r="L54" i="11"/>
  <c r="H54" i="11"/>
  <c r="L53" i="11"/>
  <c r="H53" i="11"/>
  <c r="L52" i="11"/>
  <c r="H52" i="11"/>
  <c r="L49" i="11"/>
  <c r="H49" i="11"/>
  <c r="L48" i="11"/>
  <c r="H48" i="11"/>
  <c r="L45" i="11"/>
  <c r="H45" i="11"/>
  <c r="L44" i="11"/>
  <c r="H44" i="11"/>
  <c r="L43" i="11"/>
  <c r="H43" i="11"/>
  <c r="L42" i="11"/>
  <c r="H42" i="11"/>
  <c r="L39" i="11"/>
  <c r="H39" i="11"/>
  <c r="L38" i="11"/>
  <c r="H38" i="11"/>
  <c r="L37" i="11"/>
  <c r="H37" i="11"/>
  <c r="L34" i="11"/>
  <c r="H34" i="11"/>
  <c r="L31" i="11"/>
  <c r="H31" i="11"/>
  <c r="L30" i="11"/>
  <c r="H30" i="11"/>
  <c r="L29" i="11"/>
  <c r="H29" i="11"/>
  <c r="L27" i="11"/>
  <c r="H27" i="11"/>
  <c r="L25" i="11"/>
  <c r="H25" i="11"/>
  <c r="L24" i="11"/>
  <c r="L23" i="11"/>
  <c r="H23" i="11"/>
  <c r="L22" i="11"/>
  <c r="H22" i="11"/>
  <c r="L21" i="11"/>
  <c r="H21" i="11"/>
  <c r="L20" i="11"/>
  <c r="H20" i="11"/>
  <c r="L19" i="11"/>
  <c r="H19" i="11"/>
  <c r="L17" i="11"/>
  <c r="H17" i="11"/>
  <c r="L15" i="11"/>
  <c r="H15" i="11"/>
  <c r="L13" i="11"/>
  <c r="H13" i="11"/>
  <c r="L11" i="11"/>
  <c r="H11" i="11"/>
  <c r="L10" i="11"/>
  <c r="H10" i="11"/>
  <c r="L9" i="11"/>
  <c r="H9" i="11"/>
  <c r="L8" i="11"/>
  <c r="H8" i="11"/>
  <c r="L7" i="11"/>
  <c r="L6" i="11"/>
  <c r="H6" i="11"/>
  <c r="L4" i="11"/>
  <c r="H4" i="11"/>
  <c r="G159" i="11" l="1"/>
  <c r="L159" i="11" s="1"/>
  <c r="L163" i="11" s="1"/>
  <c r="L166" i="11" s="1"/>
  <c r="H24" i="11"/>
  <c r="L28" i="9"/>
  <c r="H28" i="9"/>
  <c r="G18" i="9" l="1"/>
  <c r="H18" i="9" s="1"/>
  <c r="L19" i="9"/>
  <c r="H19" i="9"/>
  <c r="G80" i="7"/>
  <c r="L80" i="7" s="1"/>
  <c r="L18" i="9" l="1"/>
  <c r="H32" i="9"/>
  <c r="H33" i="9"/>
  <c r="D26" i="9" l="1"/>
  <c r="L10" i="9" l="1"/>
  <c r="H10" i="9"/>
  <c r="L92" i="7" l="1"/>
  <c r="H91" i="7"/>
  <c r="H92" i="7"/>
  <c r="L91" i="7"/>
  <c r="L88" i="7"/>
  <c r="H88" i="7"/>
  <c r="L89" i="7"/>
  <c r="H89" i="7"/>
  <c r="L75" i="9" l="1"/>
  <c r="H75" i="9"/>
  <c r="H78" i="9"/>
  <c r="H79" i="9"/>
  <c r="H86" i="9"/>
  <c r="H80" i="9"/>
  <c r="H81" i="9"/>
  <c r="H82" i="9"/>
  <c r="H83" i="9"/>
  <c r="H84" i="9"/>
  <c r="H85" i="9"/>
  <c r="H88" i="9"/>
  <c r="H89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L90" i="7"/>
  <c r="D90" i="7"/>
  <c r="H90" i="7" s="1"/>
  <c r="L87" i="7" l="1"/>
  <c r="H87" i="7"/>
  <c r="L86" i="7"/>
  <c r="H86" i="7"/>
  <c r="L85" i="7"/>
  <c r="H85" i="7"/>
  <c r="D93" i="7"/>
  <c r="L88" i="9" l="1"/>
  <c r="L89" i="9"/>
  <c r="L93" i="9"/>
  <c r="L94" i="9"/>
  <c r="G222" i="10"/>
  <c r="G221" i="10"/>
  <c r="G220" i="10"/>
  <c r="G219" i="10"/>
  <c r="G218" i="10"/>
  <c r="G217" i="10"/>
  <c r="G216" i="10"/>
  <c r="G215" i="10"/>
  <c r="G214" i="10"/>
  <c r="G213" i="10"/>
  <c r="G212" i="10"/>
  <c r="G211" i="10"/>
  <c r="G210" i="10"/>
  <c r="G209" i="10"/>
  <c r="G208" i="10"/>
  <c r="G207" i="10"/>
  <c r="G206" i="10"/>
  <c r="G205" i="10"/>
  <c r="G204" i="10"/>
  <c r="G203" i="10"/>
  <c r="G202" i="10"/>
  <c r="G201" i="10"/>
  <c r="G200" i="10"/>
  <c r="G199" i="10"/>
  <c r="G198" i="10"/>
  <c r="G197" i="10"/>
  <c r="G196" i="10"/>
  <c r="G195" i="10"/>
  <c r="G194" i="10"/>
  <c r="G193" i="10"/>
  <c r="G192" i="10"/>
  <c r="G191" i="10"/>
  <c r="G190" i="10"/>
  <c r="G189" i="10"/>
  <c r="G188" i="10"/>
  <c r="G187" i="10"/>
  <c r="G186" i="10"/>
  <c r="G185" i="10"/>
  <c r="G184" i="10"/>
  <c r="G183" i="10"/>
  <c r="G182" i="10"/>
  <c r="G181" i="10"/>
  <c r="G180" i="10"/>
  <c r="G179" i="10"/>
  <c r="G178" i="10"/>
  <c r="G177" i="10"/>
  <c r="G176" i="10"/>
  <c r="G175" i="10"/>
  <c r="G174" i="10"/>
  <c r="G173" i="10"/>
  <c r="G172" i="10"/>
  <c r="G171" i="10"/>
  <c r="G170" i="10"/>
  <c r="G169" i="10"/>
  <c r="G168" i="10"/>
  <c r="G167" i="10"/>
  <c r="G166" i="10"/>
  <c r="G165" i="10"/>
  <c r="G164" i="10"/>
  <c r="G163" i="10"/>
  <c r="G162" i="10"/>
  <c r="G161" i="10"/>
  <c r="G160" i="10"/>
  <c r="G159" i="10"/>
  <c r="G158" i="10"/>
  <c r="G157" i="10"/>
  <c r="G156" i="10"/>
  <c r="G155" i="10"/>
  <c r="G154" i="10"/>
  <c r="G153" i="10"/>
  <c r="G152" i="10"/>
  <c r="G151" i="10"/>
  <c r="G150" i="10"/>
  <c r="G149" i="10"/>
  <c r="G148" i="10"/>
  <c r="G147" i="10"/>
  <c r="G146" i="10"/>
  <c r="G145" i="10"/>
  <c r="G144" i="10"/>
  <c r="G143" i="10"/>
  <c r="G142" i="10"/>
  <c r="G141" i="10"/>
  <c r="G140" i="10"/>
  <c r="G139" i="10"/>
  <c r="G138" i="10"/>
  <c r="G137" i="10"/>
  <c r="G136" i="10"/>
  <c r="G135" i="10"/>
  <c r="G134" i="10"/>
  <c r="G133" i="10"/>
  <c r="G132" i="10"/>
  <c r="G131" i="10"/>
  <c r="G130" i="10"/>
  <c r="G129" i="10"/>
  <c r="G128" i="10"/>
  <c r="G127" i="10"/>
  <c r="G126" i="10"/>
  <c r="G125" i="10"/>
  <c r="G124" i="10"/>
  <c r="G123" i="10"/>
  <c r="G122" i="10"/>
  <c r="G121" i="10"/>
  <c r="G120" i="10"/>
  <c r="G119" i="10"/>
  <c r="G118" i="10"/>
  <c r="G117" i="10"/>
  <c r="G116" i="10"/>
  <c r="G115" i="10"/>
  <c r="G114" i="10"/>
  <c r="G113" i="10"/>
  <c r="G112" i="10"/>
  <c r="G111" i="10"/>
  <c r="G110" i="10"/>
  <c r="G109" i="10"/>
  <c r="G108" i="10"/>
  <c r="G107" i="10"/>
  <c r="G106" i="10"/>
  <c r="G105" i="10"/>
  <c r="G104" i="10"/>
  <c r="G103" i="10"/>
  <c r="G102" i="10"/>
  <c r="G101" i="10"/>
  <c r="G100" i="10"/>
  <c r="G99" i="10"/>
  <c r="G98" i="10"/>
  <c r="G97" i="10"/>
  <c r="G96" i="10"/>
  <c r="G95" i="10"/>
  <c r="G94" i="10"/>
  <c r="G93" i="10"/>
  <c r="G92" i="10"/>
  <c r="G91" i="10"/>
  <c r="G90" i="10"/>
  <c r="G89" i="10"/>
  <c r="G88" i="10"/>
  <c r="G87" i="10"/>
  <c r="G86" i="10"/>
  <c r="G85" i="10"/>
  <c r="G84" i="10"/>
  <c r="G83" i="10"/>
  <c r="G82" i="10"/>
  <c r="G81" i="10"/>
  <c r="G80" i="10"/>
  <c r="G79" i="10"/>
  <c r="G78" i="10"/>
  <c r="G77" i="10"/>
  <c r="G76" i="10"/>
  <c r="G75" i="10"/>
  <c r="G74" i="10"/>
  <c r="G73" i="10"/>
  <c r="G72" i="10"/>
  <c r="G71" i="10"/>
  <c r="G70" i="10"/>
  <c r="G69" i="10"/>
  <c r="G68" i="10"/>
  <c r="G67" i="10"/>
  <c r="G66" i="10"/>
  <c r="G65" i="10"/>
  <c r="G64" i="10"/>
  <c r="G63" i="10"/>
  <c r="G62" i="10"/>
  <c r="G61" i="10"/>
  <c r="G60" i="10"/>
  <c r="G59" i="10"/>
  <c r="G58" i="10"/>
  <c r="G57" i="10"/>
  <c r="G56" i="10"/>
  <c r="G55" i="10"/>
  <c r="G54" i="10"/>
  <c r="G53" i="10"/>
  <c r="G52" i="10"/>
  <c r="G51" i="10"/>
  <c r="G50" i="10"/>
  <c r="G49" i="10"/>
  <c r="G48" i="10"/>
  <c r="G47" i="10"/>
  <c r="G46" i="10"/>
  <c r="G45" i="10"/>
  <c r="G44" i="10"/>
  <c r="G43" i="10"/>
  <c r="G42" i="10"/>
  <c r="G41" i="10"/>
  <c r="G40" i="10"/>
  <c r="G39" i="10"/>
  <c r="G38" i="10"/>
  <c r="G37" i="10"/>
  <c r="G36" i="10"/>
  <c r="G35" i="10"/>
  <c r="G34" i="10"/>
  <c r="G33" i="10"/>
  <c r="G32" i="10"/>
  <c r="G31" i="10"/>
  <c r="G30" i="10"/>
  <c r="G29" i="10"/>
  <c r="G28" i="10"/>
  <c r="G27" i="10"/>
  <c r="G26" i="10"/>
  <c r="G25" i="10"/>
  <c r="G24" i="10"/>
  <c r="G223" i="10" s="1"/>
  <c r="G23" i="10"/>
  <c r="G22" i="10"/>
  <c r="G21" i="10"/>
  <c r="G20" i="10"/>
  <c r="G19" i="10"/>
  <c r="G18" i="10"/>
  <c r="G17" i="10"/>
  <c r="G16" i="10"/>
  <c r="G15" i="10"/>
  <c r="G14" i="10"/>
  <c r="G13" i="10"/>
  <c r="G12" i="10"/>
  <c r="G11" i="10"/>
  <c r="G10" i="10"/>
  <c r="G9" i="10"/>
  <c r="G8" i="10"/>
  <c r="G7" i="10"/>
  <c r="G6" i="10"/>
  <c r="G5" i="10"/>
  <c r="G4" i="10"/>
  <c r="T165" i="9"/>
  <c r="Q165" i="9"/>
  <c r="O165" i="9"/>
  <c r="J165" i="9"/>
  <c r="L164" i="9"/>
  <c r="L163" i="9"/>
  <c r="L162" i="9"/>
  <c r="G161" i="9"/>
  <c r="L161" i="9" s="1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85" i="9"/>
  <c r="L84" i="9"/>
  <c r="L83" i="9"/>
  <c r="L82" i="9"/>
  <c r="L81" i="9"/>
  <c r="L80" i="9"/>
  <c r="WXW80" i="9" s="1"/>
  <c r="L86" i="9"/>
  <c r="L79" i="9"/>
  <c r="L78" i="9"/>
  <c r="L77" i="9"/>
  <c r="H77" i="9"/>
  <c r="L76" i="9"/>
  <c r="H76" i="9"/>
  <c r="L74" i="9"/>
  <c r="H74" i="9"/>
  <c r="L73" i="9"/>
  <c r="H73" i="9"/>
  <c r="L72" i="9"/>
  <c r="H72" i="9"/>
  <c r="L71" i="9"/>
  <c r="H71" i="9"/>
  <c r="L70" i="9"/>
  <c r="H70" i="9"/>
  <c r="L69" i="9"/>
  <c r="H69" i="9"/>
  <c r="L68" i="9"/>
  <c r="H68" i="9"/>
  <c r="L67" i="9"/>
  <c r="H67" i="9"/>
  <c r="L66" i="9"/>
  <c r="H66" i="9"/>
  <c r="L65" i="9"/>
  <c r="H65" i="9"/>
  <c r="L64" i="9"/>
  <c r="H64" i="9"/>
  <c r="L63" i="9"/>
  <c r="H63" i="9"/>
  <c r="L62" i="9"/>
  <c r="H62" i="9"/>
  <c r="L61" i="9"/>
  <c r="H61" i="9"/>
  <c r="L60" i="9"/>
  <c r="H60" i="9"/>
  <c r="L59" i="9"/>
  <c r="H59" i="9"/>
  <c r="L58" i="9"/>
  <c r="H58" i="9"/>
  <c r="L57" i="9"/>
  <c r="H57" i="9"/>
  <c r="L56" i="9"/>
  <c r="H56" i="9"/>
  <c r="L55" i="9"/>
  <c r="H55" i="9"/>
  <c r="L54" i="9"/>
  <c r="H54" i="9"/>
  <c r="L53" i="9"/>
  <c r="H53" i="9"/>
  <c r="L52" i="9"/>
  <c r="H52" i="9"/>
  <c r="L51" i="9"/>
  <c r="H51" i="9"/>
  <c r="L50" i="9"/>
  <c r="H50" i="9"/>
  <c r="L49" i="9"/>
  <c r="H49" i="9"/>
  <c r="L48" i="9"/>
  <c r="H48" i="9"/>
  <c r="L47" i="9"/>
  <c r="H47" i="9"/>
  <c r="L46" i="9"/>
  <c r="H46" i="9"/>
  <c r="L45" i="9"/>
  <c r="H45" i="9"/>
  <c r="L44" i="9"/>
  <c r="H44" i="9"/>
  <c r="L43" i="9"/>
  <c r="H43" i="9"/>
  <c r="L42" i="9"/>
  <c r="H42" i="9"/>
  <c r="L41" i="9"/>
  <c r="H41" i="9"/>
  <c r="L40" i="9"/>
  <c r="H40" i="9"/>
  <c r="L39" i="9"/>
  <c r="H39" i="9"/>
  <c r="L38" i="9"/>
  <c r="H38" i="9"/>
  <c r="L37" i="9"/>
  <c r="H37" i="9"/>
  <c r="L36" i="9"/>
  <c r="H36" i="9"/>
  <c r="L35" i="9"/>
  <c r="H35" i="9"/>
  <c r="L34" i="9"/>
  <c r="H34" i="9"/>
  <c r="L33" i="9"/>
  <c r="L32" i="9"/>
  <c r="L31" i="9"/>
  <c r="H31" i="9"/>
  <c r="L30" i="9"/>
  <c r="H30" i="9"/>
  <c r="L29" i="9"/>
  <c r="H29" i="9"/>
  <c r="L27" i="9"/>
  <c r="H27" i="9"/>
  <c r="L26" i="9"/>
  <c r="H26" i="9"/>
  <c r="L25" i="9"/>
  <c r="H25" i="9"/>
  <c r="L24" i="9"/>
  <c r="H24" i="9"/>
  <c r="L23" i="9"/>
  <c r="H23" i="9"/>
  <c r="L22" i="9"/>
  <c r="H22" i="9"/>
  <c r="L21" i="9"/>
  <c r="H21" i="9"/>
  <c r="L20" i="9"/>
  <c r="H20" i="9"/>
  <c r="L17" i="9"/>
  <c r="H17" i="9"/>
  <c r="L16" i="9"/>
  <c r="H16" i="9"/>
  <c r="L15" i="9"/>
  <c r="H15" i="9"/>
  <c r="L14" i="9"/>
  <c r="H14" i="9"/>
  <c r="L13" i="9"/>
  <c r="H13" i="9"/>
  <c r="L12" i="9"/>
  <c r="H12" i="9"/>
  <c r="L11" i="9"/>
  <c r="H11" i="9"/>
  <c r="L9" i="9"/>
  <c r="H9" i="9"/>
  <c r="L8" i="9"/>
  <c r="H8" i="9"/>
  <c r="L7" i="9"/>
  <c r="H7" i="9"/>
  <c r="L6" i="9"/>
  <c r="L5" i="9"/>
  <c r="H5" i="9"/>
  <c r="L4" i="9"/>
  <c r="H4" i="9"/>
  <c r="WXW86" i="9" l="1"/>
  <c r="WXW81" i="9"/>
  <c r="L165" i="9"/>
  <c r="L168" i="9" s="1"/>
  <c r="D79" i="7"/>
  <c r="U107" i="5" l="1"/>
  <c r="U108" i="5"/>
  <c r="U109" i="5"/>
  <c r="U110" i="5"/>
  <c r="U111" i="5"/>
  <c r="Q107" i="5" l="1"/>
  <c r="Q108" i="5"/>
  <c r="Q109" i="5"/>
  <c r="Q110" i="5"/>
  <c r="Q111" i="5"/>
  <c r="L22" i="7"/>
  <c r="H22" i="7"/>
  <c r="U98" i="5" l="1"/>
  <c r="Q98" i="5"/>
  <c r="U97" i="5"/>
  <c r="Q97" i="5"/>
  <c r="L94" i="3"/>
  <c r="H94" i="3"/>
  <c r="L93" i="3"/>
  <c r="H93" i="3"/>
  <c r="L14" i="7" l="1"/>
  <c r="H14" i="7"/>
  <c r="U96" i="5" l="1"/>
  <c r="Q96" i="5"/>
  <c r="U95" i="5"/>
  <c r="Q95" i="5"/>
  <c r="U94" i="5"/>
  <c r="Q94" i="5"/>
  <c r="U93" i="5"/>
  <c r="Q93" i="5"/>
  <c r="U92" i="5"/>
  <c r="Q92" i="5"/>
  <c r="U91" i="5"/>
  <c r="Q91" i="5"/>
  <c r="U90" i="5"/>
  <c r="Q90" i="5"/>
  <c r="U89" i="5"/>
  <c r="Q89" i="5"/>
  <c r="U88" i="5"/>
  <c r="Q88" i="5"/>
  <c r="U87" i="5"/>
  <c r="Q87" i="5"/>
  <c r="G222" i="8" l="1"/>
  <c r="G221" i="8"/>
  <c r="G220" i="8"/>
  <c r="G219" i="8"/>
  <c r="G218" i="8"/>
  <c r="G217" i="8"/>
  <c r="G216" i="8"/>
  <c r="G215" i="8"/>
  <c r="G214" i="8"/>
  <c r="G213" i="8"/>
  <c r="G212" i="8"/>
  <c r="G211" i="8"/>
  <c r="G210" i="8"/>
  <c r="G209" i="8"/>
  <c r="G208" i="8"/>
  <c r="G207" i="8"/>
  <c r="G206" i="8"/>
  <c r="G205" i="8"/>
  <c r="G204" i="8"/>
  <c r="G203" i="8"/>
  <c r="G202" i="8"/>
  <c r="G201" i="8"/>
  <c r="G200" i="8"/>
  <c r="G199" i="8"/>
  <c r="G198" i="8"/>
  <c r="G197" i="8"/>
  <c r="G196" i="8"/>
  <c r="G195" i="8"/>
  <c r="G194" i="8"/>
  <c r="G193" i="8"/>
  <c r="G192" i="8"/>
  <c r="G191" i="8"/>
  <c r="G190" i="8"/>
  <c r="G189" i="8"/>
  <c r="G188" i="8"/>
  <c r="G187" i="8"/>
  <c r="G186" i="8"/>
  <c r="G185" i="8"/>
  <c r="G184" i="8"/>
  <c r="G183" i="8"/>
  <c r="G182" i="8"/>
  <c r="G181" i="8"/>
  <c r="G180" i="8"/>
  <c r="G179" i="8"/>
  <c r="G178" i="8"/>
  <c r="G177" i="8"/>
  <c r="G176" i="8"/>
  <c r="G175" i="8"/>
  <c r="G174" i="8"/>
  <c r="G173" i="8"/>
  <c r="G172" i="8"/>
  <c r="G171" i="8"/>
  <c r="G170" i="8"/>
  <c r="G169" i="8"/>
  <c r="G168" i="8"/>
  <c r="G167" i="8"/>
  <c r="G166" i="8"/>
  <c r="G165" i="8"/>
  <c r="G164" i="8"/>
  <c r="G163" i="8"/>
  <c r="G162" i="8"/>
  <c r="G161" i="8"/>
  <c r="G160" i="8"/>
  <c r="G159" i="8"/>
  <c r="G158" i="8"/>
  <c r="G157" i="8"/>
  <c r="G156" i="8"/>
  <c r="G155" i="8"/>
  <c r="G154" i="8"/>
  <c r="G153" i="8"/>
  <c r="G152" i="8"/>
  <c r="G151" i="8"/>
  <c r="G150" i="8"/>
  <c r="G149" i="8"/>
  <c r="G148" i="8"/>
  <c r="G147" i="8"/>
  <c r="G146" i="8"/>
  <c r="G145" i="8"/>
  <c r="G144" i="8"/>
  <c r="G143" i="8"/>
  <c r="G142" i="8"/>
  <c r="G141" i="8"/>
  <c r="G140" i="8"/>
  <c r="G139" i="8"/>
  <c r="G138" i="8"/>
  <c r="G137" i="8"/>
  <c r="G136" i="8"/>
  <c r="G135" i="8"/>
  <c r="G134" i="8"/>
  <c r="G133" i="8"/>
  <c r="G132" i="8"/>
  <c r="G131" i="8"/>
  <c r="G130" i="8"/>
  <c r="G129" i="8"/>
  <c r="G128" i="8"/>
  <c r="G127" i="8"/>
  <c r="G126" i="8"/>
  <c r="G125" i="8"/>
  <c r="G124" i="8"/>
  <c r="G123" i="8"/>
  <c r="G122" i="8"/>
  <c r="G121" i="8"/>
  <c r="G120" i="8"/>
  <c r="G119" i="8"/>
  <c r="G118" i="8"/>
  <c r="G117" i="8"/>
  <c r="G116" i="8"/>
  <c r="G115" i="8"/>
  <c r="G114" i="8"/>
  <c r="G113" i="8"/>
  <c r="G112" i="8"/>
  <c r="G111" i="8"/>
  <c r="G110" i="8"/>
  <c r="G109" i="8"/>
  <c r="G108" i="8"/>
  <c r="G107" i="8"/>
  <c r="G106" i="8"/>
  <c r="G105" i="8"/>
  <c r="G104" i="8"/>
  <c r="G103" i="8"/>
  <c r="G102" i="8"/>
  <c r="G101" i="8"/>
  <c r="G100" i="8"/>
  <c r="G99" i="8"/>
  <c r="G98" i="8"/>
  <c r="G97" i="8"/>
  <c r="G96" i="8"/>
  <c r="G95" i="8"/>
  <c r="G94" i="8"/>
  <c r="G93" i="8"/>
  <c r="G92" i="8"/>
  <c r="G91" i="8"/>
  <c r="G90" i="8"/>
  <c r="G89" i="8"/>
  <c r="G88" i="8"/>
  <c r="G87" i="8"/>
  <c r="G86" i="8"/>
  <c r="G85" i="8"/>
  <c r="G84" i="8"/>
  <c r="G83" i="8"/>
  <c r="G82" i="8"/>
  <c r="G81" i="8"/>
  <c r="G80" i="8"/>
  <c r="G79" i="8"/>
  <c r="G78" i="8"/>
  <c r="G77" i="8"/>
  <c r="G76" i="8"/>
  <c r="G75" i="8"/>
  <c r="G74" i="8"/>
  <c r="G73" i="8"/>
  <c r="G72" i="8"/>
  <c r="G71" i="8"/>
  <c r="G70" i="8"/>
  <c r="G69" i="8"/>
  <c r="G68" i="8"/>
  <c r="G67" i="8"/>
  <c r="G66" i="8"/>
  <c r="G65" i="8"/>
  <c r="G64" i="8"/>
  <c r="G63" i="8"/>
  <c r="G62" i="8"/>
  <c r="G61" i="8"/>
  <c r="G60" i="8"/>
  <c r="G59" i="8"/>
  <c r="G58" i="8"/>
  <c r="G57" i="8"/>
  <c r="G56" i="8"/>
  <c r="G55" i="8"/>
  <c r="G54" i="8"/>
  <c r="G53" i="8"/>
  <c r="G52" i="8"/>
  <c r="G51" i="8"/>
  <c r="G50" i="8"/>
  <c r="G49" i="8"/>
  <c r="G48" i="8"/>
  <c r="G47" i="8"/>
  <c r="G46" i="8"/>
  <c r="G45" i="8"/>
  <c r="G44" i="8"/>
  <c r="G43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23" i="8" s="1"/>
  <c r="G23" i="8"/>
  <c r="G22" i="8"/>
  <c r="G21" i="8"/>
  <c r="G20" i="8"/>
  <c r="G19" i="8"/>
  <c r="G18" i="8"/>
  <c r="G17" i="8"/>
  <c r="G16" i="8"/>
  <c r="G15" i="8"/>
  <c r="G14" i="8"/>
  <c r="G13" i="8"/>
  <c r="G12" i="8"/>
  <c r="G11" i="8"/>
  <c r="G10" i="8"/>
  <c r="G9" i="8"/>
  <c r="G8" i="8"/>
  <c r="G7" i="8"/>
  <c r="G6" i="8"/>
  <c r="G5" i="8"/>
  <c r="G4" i="8"/>
  <c r="T162" i="7"/>
  <c r="Q162" i="7"/>
  <c r="O162" i="7"/>
  <c r="J162" i="7"/>
  <c r="L161" i="7"/>
  <c r="L160" i="7"/>
  <c r="L159" i="7"/>
  <c r="G158" i="7"/>
  <c r="L158" i="7" s="1"/>
  <c r="L157" i="7"/>
  <c r="H157" i="7"/>
  <c r="L156" i="7"/>
  <c r="H156" i="7"/>
  <c r="L155" i="7"/>
  <c r="H155" i="7"/>
  <c r="L154" i="7"/>
  <c r="H154" i="7"/>
  <c r="L153" i="7"/>
  <c r="H153" i="7"/>
  <c r="L152" i="7"/>
  <c r="H152" i="7"/>
  <c r="L151" i="7"/>
  <c r="H151" i="7"/>
  <c r="L150" i="7"/>
  <c r="H150" i="7"/>
  <c r="L149" i="7"/>
  <c r="H149" i="7"/>
  <c r="L148" i="7"/>
  <c r="H148" i="7"/>
  <c r="L147" i="7"/>
  <c r="H147" i="7"/>
  <c r="L146" i="7"/>
  <c r="H146" i="7"/>
  <c r="L145" i="7"/>
  <c r="H145" i="7"/>
  <c r="L144" i="7"/>
  <c r="H144" i="7"/>
  <c r="L143" i="7"/>
  <c r="H143" i="7"/>
  <c r="L142" i="7"/>
  <c r="H142" i="7"/>
  <c r="L141" i="7"/>
  <c r="H141" i="7"/>
  <c r="L140" i="7"/>
  <c r="H140" i="7"/>
  <c r="L139" i="7"/>
  <c r="H139" i="7"/>
  <c r="L138" i="7"/>
  <c r="H138" i="7"/>
  <c r="L137" i="7"/>
  <c r="H137" i="7"/>
  <c r="L136" i="7"/>
  <c r="H136" i="7"/>
  <c r="L135" i="7"/>
  <c r="H135" i="7"/>
  <c r="L134" i="7"/>
  <c r="H134" i="7"/>
  <c r="L133" i="7"/>
  <c r="H133" i="7"/>
  <c r="L132" i="7"/>
  <c r="H132" i="7"/>
  <c r="L131" i="7"/>
  <c r="H131" i="7"/>
  <c r="L130" i="7"/>
  <c r="H130" i="7"/>
  <c r="L129" i="7"/>
  <c r="H129" i="7"/>
  <c r="L128" i="7"/>
  <c r="H128" i="7"/>
  <c r="L127" i="7"/>
  <c r="H127" i="7"/>
  <c r="L126" i="7"/>
  <c r="H126" i="7"/>
  <c r="L125" i="7"/>
  <c r="H125" i="7"/>
  <c r="L124" i="7"/>
  <c r="H124" i="7"/>
  <c r="L123" i="7"/>
  <c r="H123" i="7"/>
  <c r="L122" i="7"/>
  <c r="H122" i="7"/>
  <c r="L121" i="7"/>
  <c r="H121" i="7"/>
  <c r="L120" i="7"/>
  <c r="H120" i="7"/>
  <c r="L119" i="7"/>
  <c r="H119" i="7"/>
  <c r="L118" i="7"/>
  <c r="H118" i="7"/>
  <c r="L117" i="7"/>
  <c r="H117" i="7"/>
  <c r="L116" i="7"/>
  <c r="H116" i="7"/>
  <c r="L115" i="7"/>
  <c r="H115" i="7"/>
  <c r="L114" i="7"/>
  <c r="H114" i="7"/>
  <c r="L113" i="7"/>
  <c r="H113" i="7"/>
  <c r="L112" i="7"/>
  <c r="H112" i="7"/>
  <c r="L111" i="7"/>
  <c r="H111" i="7"/>
  <c r="L110" i="7"/>
  <c r="H110" i="7"/>
  <c r="L109" i="7"/>
  <c r="H109" i="7"/>
  <c r="L108" i="7"/>
  <c r="H108" i="7"/>
  <c r="L107" i="7"/>
  <c r="H107" i="7"/>
  <c r="L106" i="7"/>
  <c r="H106" i="7"/>
  <c r="L105" i="7"/>
  <c r="H105" i="7"/>
  <c r="L104" i="7"/>
  <c r="H104" i="7"/>
  <c r="L103" i="7"/>
  <c r="H103" i="7"/>
  <c r="L102" i="7"/>
  <c r="H102" i="7"/>
  <c r="L101" i="7"/>
  <c r="H101" i="7"/>
  <c r="L100" i="7"/>
  <c r="H100" i="7"/>
  <c r="L99" i="7"/>
  <c r="H99" i="7"/>
  <c r="L98" i="7"/>
  <c r="H98" i="7"/>
  <c r="L97" i="7"/>
  <c r="H97" i="7"/>
  <c r="L96" i="7"/>
  <c r="H96" i="7"/>
  <c r="L95" i="7"/>
  <c r="H95" i="7"/>
  <c r="L94" i="7"/>
  <c r="H94" i="7"/>
  <c r="L93" i="7"/>
  <c r="H93" i="7"/>
  <c r="L84" i="7"/>
  <c r="H84" i="7"/>
  <c r="L83" i="7"/>
  <c r="H83" i="7"/>
  <c r="L82" i="7"/>
  <c r="H82" i="7"/>
  <c r="L81" i="7"/>
  <c r="H81" i="7"/>
  <c r="H80" i="7"/>
  <c r="L79" i="7"/>
  <c r="H79" i="7"/>
  <c r="L78" i="7"/>
  <c r="H78" i="7"/>
  <c r="L77" i="7"/>
  <c r="H77" i="7"/>
  <c r="L76" i="7"/>
  <c r="H76" i="7"/>
  <c r="L75" i="7"/>
  <c r="H75" i="7"/>
  <c r="L74" i="7"/>
  <c r="H74" i="7"/>
  <c r="L73" i="7"/>
  <c r="H73" i="7"/>
  <c r="L72" i="7"/>
  <c r="H72" i="7"/>
  <c r="L71" i="7"/>
  <c r="H71" i="7"/>
  <c r="L70" i="7"/>
  <c r="H70" i="7"/>
  <c r="L69" i="7"/>
  <c r="H69" i="7"/>
  <c r="L68" i="7"/>
  <c r="H68" i="7"/>
  <c r="L67" i="7"/>
  <c r="H67" i="7"/>
  <c r="L66" i="7"/>
  <c r="H66" i="7"/>
  <c r="L65" i="7"/>
  <c r="H65" i="7"/>
  <c r="L64" i="7"/>
  <c r="H64" i="7"/>
  <c r="L63" i="7"/>
  <c r="H63" i="7"/>
  <c r="L62" i="7"/>
  <c r="H62" i="7"/>
  <c r="L61" i="7"/>
  <c r="H61" i="7"/>
  <c r="L60" i="7"/>
  <c r="H60" i="7"/>
  <c r="L59" i="7"/>
  <c r="H59" i="7"/>
  <c r="L58" i="7"/>
  <c r="H58" i="7"/>
  <c r="L57" i="7"/>
  <c r="H57" i="7"/>
  <c r="L56" i="7"/>
  <c r="H56" i="7"/>
  <c r="L55" i="7"/>
  <c r="H55" i="7"/>
  <c r="L54" i="7"/>
  <c r="H54" i="7"/>
  <c r="L53" i="7"/>
  <c r="H53" i="7"/>
  <c r="L52" i="7"/>
  <c r="H52" i="7"/>
  <c r="L51" i="7"/>
  <c r="H51" i="7"/>
  <c r="L50" i="7"/>
  <c r="H50" i="7"/>
  <c r="L49" i="7"/>
  <c r="H49" i="7"/>
  <c r="L48" i="7"/>
  <c r="H48" i="7"/>
  <c r="L47" i="7"/>
  <c r="H47" i="7"/>
  <c r="L46" i="7"/>
  <c r="H46" i="7"/>
  <c r="L45" i="7"/>
  <c r="H45" i="7"/>
  <c r="L44" i="7"/>
  <c r="H44" i="7"/>
  <c r="L43" i="7"/>
  <c r="H43" i="7"/>
  <c r="L42" i="7"/>
  <c r="H42" i="7"/>
  <c r="L41" i="7"/>
  <c r="H41" i="7"/>
  <c r="L40" i="7"/>
  <c r="H40" i="7"/>
  <c r="L39" i="7"/>
  <c r="H39" i="7"/>
  <c r="L38" i="7"/>
  <c r="H38" i="7"/>
  <c r="L37" i="7"/>
  <c r="H37" i="7"/>
  <c r="L36" i="7"/>
  <c r="H36" i="7"/>
  <c r="L35" i="7"/>
  <c r="H35" i="7"/>
  <c r="L34" i="7"/>
  <c r="H34" i="7"/>
  <c r="L33" i="7"/>
  <c r="H33" i="7"/>
  <c r="L32" i="7"/>
  <c r="H32" i="7"/>
  <c r="L31" i="7"/>
  <c r="H31" i="7"/>
  <c r="L30" i="7"/>
  <c r="H30" i="7"/>
  <c r="L29" i="7"/>
  <c r="H29" i="7"/>
  <c r="L28" i="7"/>
  <c r="H28" i="7"/>
  <c r="L27" i="7"/>
  <c r="H27" i="7"/>
  <c r="L26" i="7"/>
  <c r="H26" i="7"/>
  <c r="L25" i="7"/>
  <c r="H25" i="7"/>
  <c r="L24" i="7"/>
  <c r="H24" i="7"/>
  <c r="L23" i="7"/>
  <c r="H23" i="7"/>
  <c r="L21" i="7"/>
  <c r="H21" i="7"/>
  <c r="L20" i="7"/>
  <c r="H20" i="7"/>
  <c r="L19" i="7"/>
  <c r="H19" i="7"/>
  <c r="L18" i="7"/>
  <c r="H18" i="7"/>
  <c r="L17" i="7"/>
  <c r="H17" i="7"/>
  <c r="L16" i="7"/>
  <c r="H16" i="7"/>
  <c r="L15" i="7"/>
  <c r="H15" i="7"/>
  <c r="L13" i="7"/>
  <c r="H13" i="7"/>
  <c r="L12" i="7"/>
  <c r="H12" i="7"/>
  <c r="L11" i="7"/>
  <c r="H11" i="7"/>
  <c r="L10" i="7"/>
  <c r="H10" i="7"/>
  <c r="L9" i="7"/>
  <c r="H9" i="7"/>
  <c r="L8" i="7"/>
  <c r="H8" i="7"/>
  <c r="L7" i="7"/>
  <c r="H7" i="7"/>
  <c r="L6" i="7"/>
  <c r="L5" i="7"/>
  <c r="H5" i="7"/>
  <c r="L4" i="7"/>
  <c r="H4" i="7"/>
  <c r="WXW77" i="7" l="1"/>
  <c r="L162" i="7"/>
  <c r="L165" i="7" s="1"/>
  <c r="WXW78" i="7"/>
  <c r="Q102" i="5"/>
  <c r="U102" i="5"/>
  <c r="Q103" i="5"/>
  <c r="U103" i="5"/>
  <c r="Q105" i="5"/>
  <c r="U105" i="5"/>
  <c r="L108" i="3" l="1"/>
  <c r="Q9" i="5" l="1"/>
  <c r="U73" i="5"/>
  <c r="U72" i="5"/>
  <c r="U74" i="5"/>
  <c r="U75" i="5"/>
  <c r="U76" i="5"/>
  <c r="Q73" i="5"/>
  <c r="Q74" i="5"/>
  <c r="Q75" i="5"/>
  <c r="Q76" i="5"/>
  <c r="Q72" i="5"/>
  <c r="U21" i="5" l="1"/>
  <c r="Q21" i="5"/>
  <c r="U20" i="5"/>
  <c r="Q20" i="5"/>
  <c r="U17" i="5"/>
  <c r="Q17" i="5"/>
  <c r="U15" i="5"/>
  <c r="Q15" i="5"/>
  <c r="U12" i="5"/>
  <c r="Q12" i="5"/>
  <c r="U79" i="5" l="1"/>
  <c r="Q79" i="5"/>
  <c r="U80" i="5"/>
  <c r="Q80" i="5"/>
  <c r="WYF80" i="5" s="1"/>
  <c r="WYF79" i="5" l="1"/>
  <c r="U9" i="5"/>
  <c r="U10" i="5"/>
  <c r="U11" i="5"/>
  <c r="U13" i="5"/>
  <c r="U14" i="5"/>
  <c r="U16" i="5"/>
  <c r="U18" i="5"/>
  <c r="U71" i="5" l="1"/>
  <c r="G222" i="6" l="1"/>
  <c r="G221" i="6"/>
  <c r="G220" i="6"/>
  <c r="G219" i="6"/>
  <c r="G218" i="6"/>
  <c r="G217" i="6"/>
  <c r="G216" i="6"/>
  <c r="G215" i="6"/>
  <c r="G214" i="6"/>
  <c r="G213" i="6"/>
  <c r="G212" i="6"/>
  <c r="G211" i="6"/>
  <c r="G210" i="6"/>
  <c r="G209" i="6"/>
  <c r="G208" i="6"/>
  <c r="G207" i="6"/>
  <c r="G206" i="6"/>
  <c r="G205" i="6"/>
  <c r="G204" i="6"/>
  <c r="G203" i="6"/>
  <c r="G202" i="6"/>
  <c r="G201" i="6"/>
  <c r="G200" i="6"/>
  <c r="G199" i="6"/>
  <c r="G198" i="6"/>
  <c r="G197" i="6"/>
  <c r="G196" i="6"/>
  <c r="G195" i="6"/>
  <c r="G194" i="6"/>
  <c r="G193" i="6"/>
  <c r="G192" i="6"/>
  <c r="G191" i="6"/>
  <c r="G190" i="6"/>
  <c r="G189" i="6"/>
  <c r="G188" i="6"/>
  <c r="G187" i="6"/>
  <c r="G186" i="6"/>
  <c r="G185" i="6"/>
  <c r="G184" i="6"/>
  <c r="G183" i="6"/>
  <c r="G182" i="6"/>
  <c r="G181" i="6"/>
  <c r="G180" i="6"/>
  <c r="G179" i="6"/>
  <c r="G178" i="6"/>
  <c r="G177" i="6"/>
  <c r="G176" i="6"/>
  <c r="G175" i="6"/>
  <c r="G174" i="6"/>
  <c r="G173" i="6"/>
  <c r="G172" i="6"/>
  <c r="G171" i="6"/>
  <c r="G170" i="6"/>
  <c r="G169" i="6"/>
  <c r="G168" i="6"/>
  <c r="G167" i="6"/>
  <c r="G166" i="6"/>
  <c r="G165" i="6"/>
  <c r="G164" i="6"/>
  <c r="G163" i="6"/>
  <c r="G162" i="6"/>
  <c r="G161" i="6"/>
  <c r="G160" i="6"/>
  <c r="G159" i="6"/>
  <c r="G158" i="6"/>
  <c r="G157" i="6"/>
  <c r="G156" i="6"/>
  <c r="G155" i="6"/>
  <c r="G154" i="6"/>
  <c r="G153" i="6"/>
  <c r="G152" i="6"/>
  <c r="G151" i="6"/>
  <c r="G150" i="6"/>
  <c r="G149" i="6"/>
  <c r="G148" i="6"/>
  <c r="G147" i="6"/>
  <c r="G146" i="6"/>
  <c r="G145" i="6"/>
  <c r="G144" i="6"/>
  <c r="G143" i="6"/>
  <c r="G142" i="6"/>
  <c r="G141" i="6"/>
  <c r="G140" i="6"/>
  <c r="G139" i="6"/>
  <c r="G138" i="6"/>
  <c r="G137" i="6"/>
  <c r="G136" i="6"/>
  <c r="G135" i="6"/>
  <c r="G134" i="6"/>
  <c r="G133" i="6"/>
  <c r="G132" i="6"/>
  <c r="G131" i="6"/>
  <c r="G130" i="6"/>
  <c r="G129" i="6"/>
  <c r="G128" i="6"/>
  <c r="G127" i="6"/>
  <c r="G126" i="6"/>
  <c r="G125" i="6"/>
  <c r="G124" i="6"/>
  <c r="G123" i="6"/>
  <c r="G122" i="6"/>
  <c r="G121" i="6"/>
  <c r="G120" i="6"/>
  <c r="G119" i="6"/>
  <c r="G118" i="6"/>
  <c r="G117" i="6"/>
  <c r="G116" i="6"/>
  <c r="G115" i="6"/>
  <c r="G114" i="6"/>
  <c r="G113" i="6"/>
  <c r="G112" i="6"/>
  <c r="G111" i="6"/>
  <c r="G110" i="6"/>
  <c r="G109" i="6"/>
  <c r="G108" i="6"/>
  <c r="G107" i="6"/>
  <c r="G106" i="6"/>
  <c r="G105" i="6"/>
  <c r="G104" i="6"/>
  <c r="G103" i="6"/>
  <c r="G102" i="6"/>
  <c r="G101" i="6"/>
  <c r="G100" i="6"/>
  <c r="G99" i="6"/>
  <c r="G98" i="6"/>
  <c r="G97" i="6"/>
  <c r="G96" i="6"/>
  <c r="G95" i="6"/>
  <c r="G94" i="6"/>
  <c r="G93" i="6"/>
  <c r="G92" i="6"/>
  <c r="G91" i="6"/>
  <c r="G90" i="6"/>
  <c r="G89" i="6"/>
  <c r="G88" i="6"/>
  <c r="G87" i="6"/>
  <c r="G86" i="6"/>
  <c r="G85" i="6"/>
  <c r="G84" i="6"/>
  <c r="G83" i="6"/>
  <c r="G82" i="6"/>
  <c r="G81" i="6"/>
  <c r="G80" i="6"/>
  <c r="G79" i="6"/>
  <c r="G78" i="6"/>
  <c r="G77" i="6"/>
  <c r="G76" i="6"/>
  <c r="G75" i="6"/>
  <c r="G74" i="6"/>
  <c r="G73" i="6"/>
  <c r="G72" i="6"/>
  <c r="G71" i="6"/>
  <c r="G70" i="6"/>
  <c r="G69" i="6"/>
  <c r="G68" i="6"/>
  <c r="G67" i="6"/>
  <c r="G66" i="6"/>
  <c r="G65" i="6"/>
  <c r="G64" i="6"/>
  <c r="G63" i="6"/>
  <c r="G62" i="6"/>
  <c r="G61" i="6"/>
  <c r="G60" i="6"/>
  <c r="G59" i="6"/>
  <c r="G58" i="6"/>
  <c r="G57" i="6"/>
  <c r="G56" i="6"/>
  <c r="G55" i="6"/>
  <c r="G54" i="6"/>
  <c r="G53" i="6"/>
  <c r="G52" i="6"/>
  <c r="G51" i="6"/>
  <c r="G50" i="6"/>
  <c r="G49" i="6"/>
  <c r="G48" i="6"/>
  <c r="G47" i="6"/>
  <c r="G46" i="6"/>
  <c r="G45" i="6"/>
  <c r="G44" i="6"/>
  <c r="G43" i="6"/>
  <c r="G42" i="6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5" i="6"/>
  <c r="G24" i="6"/>
  <c r="G223" i="6" s="1"/>
  <c r="G23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184" i="5"/>
  <c r="H184" i="5"/>
  <c r="G184" i="5"/>
  <c r="F184" i="5"/>
  <c r="E184" i="5"/>
  <c r="D184" i="5"/>
  <c r="C184" i="5"/>
  <c r="B184" i="5"/>
  <c r="I183" i="5"/>
  <c r="H183" i="5"/>
  <c r="G183" i="5"/>
  <c r="F183" i="5"/>
  <c r="E183" i="5"/>
  <c r="D183" i="5"/>
  <c r="C183" i="5"/>
  <c r="B183" i="5"/>
  <c r="I182" i="5"/>
  <c r="H182" i="5"/>
  <c r="G182" i="5"/>
  <c r="F182" i="5"/>
  <c r="E182" i="5"/>
  <c r="D182" i="5"/>
  <c r="C182" i="5"/>
  <c r="B182" i="5"/>
  <c r="AC175" i="5"/>
  <c r="Z175" i="5"/>
  <c r="X175" i="5"/>
  <c r="S175" i="5"/>
  <c r="U174" i="5"/>
  <c r="U173" i="5"/>
  <c r="U172" i="5"/>
  <c r="P171" i="5"/>
  <c r="U171" i="5" s="1"/>
  <c r="U170" i="5"/>
  <c r="Q170" i="5"/>
  <c r="U169" i="5"/>
  <c r="Q169" i="5"/>
  <c r="U168" i="5"/>
  <c r="Q168" i="5"/>
  <c r="U167" i="5"/>
  <c r="Q167" i="5"/>
  <c r="U166" i="5"/>
  <c r="Q166" i="5"/>
  <c r="U165" i="5"/>
  <c r="Q165" i="5"/>
  <c r="U164" i="5"/>
  <c r="Q164" i="5"/>
  <c r="U163" i="5"/>
  <c r="Q163" i="5"/>
  <c r="U162" i="5"/>
  <c r="Q162" i="5"/>
  <c r="U161" i="5"/>
  <c r="Q161" i="5"/>
  <c r="U160" i="5"/>
  <c r="Q160" i="5"/>
  <c r="U159" i="5"/>
  <c r="Q159" i="5"/>
  <c r="U158" i="5"/>
  <c r="Q158" i="5"/>
  <c r="U157" i="5"/>
  <c r="Q157" i="5"/>
  <c r="U156" i="5"/>
  <c r="Q156" i="5"/>
  <c r="U155" i="5"/>
  <c r="Q155" i="5"/>
  <c r="U154" i="5"/>
  <c r="Q154" i="5"/>
  <c r="U153" i="5"/>
  <c r="Q153" i="5"/>
  <c r="U152" i="5"/>
  <c r="Q152" i="5"/>
  <c r="U151" i="5"/>
  <c r="Q151" i="5"/>
  <c r="U150" i="5"/>
  <c r="Q150" i="5"/>
  <c r="U149" i="5"/>
  <c r="Q149" i="5"/>
  <c r="U148" i="5"/>
  <c r="Q148" i="5"/>
  <c r="U147" i="5"/>
  <c r="Q147" i="5"/>
  <c r="U146" i="5"/>
  <c r="Q146" i="5"/>
  <c r="U145" i="5"/>
  <c r="Q145" i="5"/>
  <c r="U144" i="5"/>
  <c r="Q144" i="5"/>
  <c r="U143" i="5"/>
  <c r="Q143" i="5"/>
  <c r="U142" i="5"/>
  <c r="Q142" i="5"/>
  <c r="U141" i="5"/>
  <c r="Q141" i="5"/>
  <c r="U140" i="5"/>
  <c r="Q140" i="5"/>
  <c r="U139" i="5"/>
  <c r="Q139" i="5"/>
  <c r="U138" i="5"/>
  <c r="Q138" i="5"/>
  <c r="U137" i="5"/>
  <c r="Q137" i="5"/>
  <c r="U136" i="5"/>
  <c r="Q136" i="5"/>
  <c r="U135" i="5"/>
  <c r="Q135" i="5"/>
  <c r="U134" i="5"/>
  <c r="Q134" i="5"/>
  <c r="U133" i="5"/>
  <c r="Q133" i="5"/>
  <c r="U132" i="5"/>
  <c r="Q132" i="5"/>
  <c r="U131" i="5"/>
  <c r="Q131" i="5"/>
  <c r="U130" i="5"/>
  <c r="Q130" i="5"/>
  <c r="U129" i="5"/>
  <c r="Q129" i="5"/>
  <c r="U128" i="5"/>
  <c r="Q128" i="5"/>
  <c r="U127" i="5"/>
  <c r="Q127" i="5"/>
  <c r="U126" i="5"/>
  <c r="Q126" i="5"/>
  <c r="U125" i="5"/>
  <c r="Q125" i="5"/>
  <c r="U124" i="5"/>
  <c r="Q124" i="5"/>
  <c r="U123" i="5"/>
  <c r="Q123" i="5"/>
  <c r="U122" i="5"/>
  <c r="Q122" i="5"/>
  <c r="U121" i="5"/>
  <c r="Q121" i="5"/>
  <c r="U120" i="5"/>
  <c r="Q120" i="5"/>
  <c r="U119" i="5"/>
  <c r="Q119" i="5"/>
  <c r="U118" i="5"/>
  <c r="Q118" i="5"/>
  <c r="U117" i="5"/>
  <c r="Q117" i="5"/>
  <c r="U116" i="5"/>
  <c r="Q116" i="5"/>
  <c r="U115" i="5"/>
  <c r="Q115" i="5"/>
  <c r="U114" i="5"/>
  <c r="Q114" i="5"/>
  <c r="U113" i="5"/>
  <c r="Q113" i="5"/>
  <c r="U112" i="5"/>
  <c r="Q112" i="5"/>
  <c r="U106" i="5"/>
  <c r="Q106" i="5"/>
  <c r="U104" i="5"/>
  <c r="Q104" i="5"/>
  <c r="U101" i="5"/>
  <c r="Q101" i="5"/>
  <c r="U100" i="5"/>
  <c r="Q100" i="5"/>
  <c r="U99" i="5"/>
  <c r="U86" i="5"/>
  <c r="Q86" i="5"/>
  <c r="U85" i="5"/>
  <c r="Q85" i="5"/>
  <c r="U84" i="5"/>
  <c r="Q84" i="5"/>
  <c r="U83" i="5"/>
  <c r="Q83" i="5"/>
  <c r="U82" i="5"/>
  <c r="Q82" i="5"/>
  <c r="U81" i="5"/>
  <c r="Q81" i="5"/>
  <c r="Q71" i="5"/>
  <c r="U78" i="5"/>
  <c r="Q78" i="5"/>
  <c r="U77" i="5"/>
  <c r="Q77" i="5"/>
  <c r="U70" i="5"/>
  <c r="Q70" i="5"/>
  <c r="U69" i="5"/>
  <c r="Q69" i="5"/>
  <c r="U68" i="5"/>
  <c r="Q68" i="5"/>
  <c r="U67" i="5"/>
  <c r="Q67" i="5"/>
  <c r="U66" i="5"/>
  <c r="Q66" i="5"/>
  <c r="U65" i="5"/>
  <c r="Q65" i="5"/>
  <c r="U64" i="5"/>
  <c r="Q64" i="5"/>
  <c r="U63" i="5"/>
  <c r="Q63" i="5"/>
  <c r="U62" i="5"/>
  <c r="Q62" i="5"/>
  <c r="U61" i="5"/>
  <c r="Q61" i="5"/>
  <c r="U60" i="5"/>
  <c r="Q60" i="5"/>
  <c r="U59" i="5"/>
  <c r="Q59" i="5"/>
  <c r="U58" i="5"/>
  <c r="Q58" i="5"/>
  <c r="U57" i="5"/>
  <c r="Q57" i="5"/>
  <c r="U56" i="5"/>
  <c r="Q56" i="5"/>
  <c r="U55" i="5"/>
  <c r="Q55" i="5"/>
  <c r="U54" i="5"/>
  <c r="Q54" i="5"/>
  <c r="U53" i="5"/>
  <c r="Q53" i="5"/>
  <c r="U52" i="5"/>
  <c r="Q52" i="5"/>
  <c r="U51" i="5"/>
  <c r="Q51" i="5"/>
  <c r="U50" i="5"/>
  <c r="Q50" i="5"/>
  <c r="U49" i="5"/>
  <c r="Q49" i="5"/>
  <c r="U48" i="5"/>
  <c r="Q48" i="5"/>
  <c r="U47" i="5"/>
  <c r="Q47" i="5"/>
  <c r="U46" i="5"/>
  <c r="Q46" i="5"/>
  <c r="U45" i="5"/>
  <c r="Q45" i="5"/>
  <c r="U44" i="5"/>
  <c r="Q44" i="5"/>
  <c r="U43" i="5"/>
  <c r="Q43" i="5"/>
  <c r="U42" i="5"/>
  <c r="Q42" i="5"/>
  <c r="U41" i="5"/>
  <c r="Q41" i="5"/>
  <c r="U40" i="5"/>
  <c r="Q40" i="5"/>
  <c r="U39" i="5"/>
  <c r="Q39" i="5"/>
  <c r="U38" i="5"/>
  <c r="Q38" i="5"/>
  <c r="U37" i="5"/>
  <c r="Q37" i="5"/>
  <c r="U36" i="5"/>
  <c r="Q36" i="5"/>
  <c r="U35" i="5"/>
  <c r="Q35" i="5"/>
  <c r="U34" i="5"/>
  <c r="Q34" i="5"/>
  <c r="U33" i="5"/>
  <c r="Q33" i="5"/>
  <c r="U32" i="5"/>
  <c r="Q32" i="5"/>
  <c r="U31" i="5"/>
  <c r="Q31" i="5"/>
  <c r="U30" i="5"/>
  <c r="Q30" i="5"/>
  <c r="U29" i="5"/>
  <c r="Q29" i="5"/>
  <c r="U28" i="5"/>
  <c r="Q28" i="5"/>
  <c r="U27" i="5"/>
  <c r="Q27" i="5"/>
  <c r="U26" i="5"/>
  <c r="Q26" i="5"/>
  <c r="U25" i="5"/>
  <c r="Q25" i="5"/>
  <c r="U24" i="5"/>
  <c r="Q24" i="5"/>
  <c r="U23" i="5"/>
  <c r="Q23" i="5"/>
  <c r="U22" i="5"/>
  <c r="Q22" i="5"/>
  <c r="U19" i="5"/>
  <c r="Q19" i="5"/>
  <c r="Q18" i="5"/>
  <c r="Q16" i="5"/>
  <c r="Q14" i="5"/>
  <c r="Q13" i="5"/>
  <c r="Q11" i="5"/>
  <c r="Q10" i="5"/>
  <c r="U8" i="5"/>
  <c r="Q8" i="5"/>
  <c r="U7" i="5"/>
  <c r="Q7" i="5"/>
  <c r="U6" i="5"/>
  <c r="U5" i="5"/>
  <c r="Q5" i="5"/>
  <c r="U4" i="5"/>
  <c r="Q4" i="5"/>
  <c r="I3" i="5"/>
  <c r="H3" i="5"/>
  <c r="G3" i="5"/>
  <c r="F3" i="5"/>
  <c r="E3" i="5"/>
  <c r="D3" i="5"/>
  <c r="C3" i="5"/>
  <c r="B3" i="5"/>
  <c r="WYF81" i="5" l="1"/>
  <c r="WYF77" i="5"/>
  <c r="WYF78" i="5"/>
  <c r="U175" i="5"/>
  <c r="U178" i="5" s="1"/>
  <c r="L32" i="3" l="1"/>
  <c r="H32" i="3"/>
  <c r="L9" i="3" l="1"/>
  <c r="H9" i="3"/>
  <c r="L24" i="3" l="1"/>
  <c r="H24" i="3"/>
  <c r="L6" i="3" l="1"/>
  <c r="L88" i="3" l="1"/>
  <c r="L87" i="3"/>
  <c r="L86" i="3"/>
  <c r="L85" i="3"/>
  <c r="L84" i="3"/>
  <c r="L83" i="3"/>
  <c r="L82" i="3"/>
  <c r="L81" i="3"/>
  <c r="H81" i="3"/>
  <c r="H82" i="3"/>
  <c r="H83" i="3"/>
  <c r="H84" i="3"/>
  <c r="H85" i="3"/>
  <c r="H86" i="3"/>
  <c r="H87" i="3"/>
  <c r="H88" i="3"/>
  <c r="L80" i="3"/>
  <c r="L78" i="3"/>
  <c r="L79" i="3"/>
  <c r="L77" i="3"/>
  <c r="H77" i="3"/>
  <c r="H78" i="3"/>
  <c r="H79" i="3"/>
  <c r="L12" i="3"/>
  <c r="H12" i="3"/>
  <c r="L15" i="3" l="1"/>
  <c r="H15" i="3"/>
  <c r="L76" i="3"/>
  <c r="L98" i="1"/>
  <c r="H98" i="1"/>
  <c r="L90" i="1"/>
  <c r="H90" i="1"/>
  <c r="L89" i="1"/>
  <c r="H89" i="1"/>
  <c r="L70" i="3" l="1"/>
  <c r="H70" i="3"/>
  <c r="L69" i="3"/>
  <c r="H69" i="3"/>
  <c r="G29" i="1"/>
  <c r="L73" i="3"/>
  <c r="L74" i="3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G193" i="4"/>
  <c r="G192" i="4"/>
  <c r="G191" i="4"/>
  <c r="G190" i="4"/>
  <c r="G189" i="4"/>
  <c r="G188" i="4"/>
  <c r="G187" i="4"/>
  <c r="G186" i="4"/>
  <c r="G185" i="4"/>
  <c r="G184" i="4"/>
  <c r="G183" i="4"/>
  <c r="G182" i="4"/>
  <c r="G181" i="4"/>
  <c r="G180" i="4"/>
  <c r="G179" i="4"/>
  <c r="G178" i="4"/>
  <c r="G177" i="4"/>
  <c r="G176" i="4"/>
  <c r="G175" i="4"/>
  <c r="G174" i="4"/>
  <c r="G173" i="4"/>
  <c r="G172" i="4"/>
  <c r="G171" i="4"/>
  <c r="G170" i="4"/>
  <c r="G169" i="4"/>
  <c r="G168" i="4"/>
  <c r="G167" i="4"/>
  <c r="G166" i="4"/>
  <c r="G165" i="4"/>
  <c r="G164" i="4"/>
  <c r="G163" i="4"/>
  <c r="G162" i="4"/>
  <c r="G161" i="4"/>
  <c r="G160" i="4"/>
  <c r="G159" i="4"/>
  <c r="G158" i="4"/>
  <c r="G157" i="4"/>
  <c r="G156" i="4"/>
  <c r="G155" i="4"/>
  <c r="G154" i="4"/>
  <c r="G153" i="4"/>
  <c r="G152" i="4"/>
  <c r="G151" i="4"/>
  <c r="G150" i="4"/>
  <c r="G149" i="4"/>
  <c r="G148" i="4"/>
  <c r="G147" i="4"/>
  <c r="G146" i="4"/>
  <c r="G145" i="4"/>
  <c r="G144" i="4"/>
  <c r="G143" i="4"/>
  <c r="G142" i="4"/>
  <c r="G141" i="4"/>
  <c r="G140" i="4"/>
  <c r="G139" i="4"/>
  <c r="G138" i="4"/>
  <c r="G137" i="4"/>
  <c r="G136" i="4"/>
  <c r="G135" i="4"/>
  <c r="G134" i="4"/>
  <c r="G133" i="4"/>
  <c r="G132" i="4"/>
  <c r="G131" i="4"/>
  <c r="G130" i="4"/>
  <c r="G129" i="4"/>
  <c r="G128" i="4"/>
  <c r="G127" i="4"/>
  <c r="G126" i="4"/>
  <c r="G125" i="4"/>
  <c r="G124" i="4"/>
  <c r="G123" i="4"/>
  <c r="G122" i="4"/>
  <c r="G121" i="4"/>
  <c r="G120" i="4"/>
  <c r="G119" i="4"/>
  <c r="G118" i="4"/>
  <c r="G117" i="4"/>
  <c r="G116" i="4"/>
  <c r="G115" i="4"/>
  <c r="G114" i="4"/>
  <c r="G113" i="4"/>
  <c r="G112" i="4"/>
  <c r="G111" i="4"/>
  <c r="G110" i="4"/>
  <c r="G109" i="4"/>
  <c r="G108" i="4"/>
  <c r="G107" i="4"/>
  <c r="G106" i="4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23" i="4" s="1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G8" i="4"/>
  <c r="G7" i="4"/>
  <c r="G6" i="4"/>
  <c r="G5" i="4"/>
  <c r="G4" i="4"/>
  <c r="T136" i="3"/>
  <c r="Q136" i="3"/>
  <c r="O136" i="3"/>
  <c r="J136" i="3"/>
  <c r="L135" i="3"/>
  <c r="L134" i="3"/>
  <c r="L133" i="3"/>
  <c r="G132" i="3"/>
  <c r="L132" i="3" s="1"/>
  <c r="L131" i="3"/>
  <c r="H131" i="3"/>
  <c r="L130" i="3"/>
  <c r="H130" i="3"/>
  <c r="L129" i="3"/>
  <c r="H129" i="3"/>
  <c r="L128" i="3"/>
  <c r="H128" i="3"/>
  <c r="L127" i="3"/>
  <c r="H127" i="3"/>
  <c r="L126" i="3"/>
  <c r="H126" i="3"/>
  <c r="L125" i="3"/>
  <c r="H125" i="3"/>
  <c r="L124" i="3"/>
  <c r="H124" i="3"/>
  <c r="L123" i="3"/>
  <c r="H123" i="3"/>
  <c r="L122" i="3"/>
  <c r="H122" i="3"/>
  <c r="L121" i="3"/>
  <c r="H121" i="3"/>
  <c r="L120" i="3"/>
  <c r="H120" i="3"/>
  <c r="L119" i="3"/>
  <c r="H119" i="3"/>
  <c r="L118" i="3"/>
  <c r="H118" i="3"/>
  <c r="L117" i="3"/>
  <c r="H117" i="3"/>
  <c r="L116" i="3"/>
  <c r="H116" i="3"/>
  <c r="L115" i="3"/>
  <c r="H115" i="3"/>
  <c r="L114" i="3"/>
  <c r="H114" i="3"/>
  <c r="L113" i="3"/>
  <c r="H113" i="3"/>
  <c r="L112" i="3"/>
  <c r="H112" i="3"/>
  <c r="L111" i="3"/>
  <c r="H111" i="3"/>
  <c r="L110" i="3"/>
  <c r="H110" i="3"/>
  <c r="L109" i="3"/>
  <c r="H109" i="3"/>
  <c r="H108" i="3"/>
  <c r="L107" i="3"/>
  <c r="H107" i="3"/>
  <c r="L106" i="3"/>
  <c r="H106" i="3"/>
  <c r="L105" i="3"/>
  <c r="H105" i="3"/>
  <c r="L104" i="3"/>
  <c r="H104" i="3"/>
  <c r="H103" i="3"/>
  <c r="L102" i="3"/>
  <c r="H102" i="3"/>
  <c r="L101" i="3"/>
  <c r="H101" i="3"/>
  <c r="L100" i="3"/>
  <c r="H100" i="3"/>
  <c r="L99" i="3"/>
  <c r="H99" i="3"/>
  <c r="L98" i="3"/>
  <c r="H98" i="3"/>
  <c r="L97" i="3"/>
  <c r="H97" i="3"/>
  <c r="L96" i="3"/>
  <c r="H96" i="3"/>
  <c r="L95" i="3"/>
  <c r="H95" i="3"/>
  <c r="L92" i="3"/>
  <c r="H92" i="3"/>
  <c r="L91" i="3"/>
  <c r="H91" i="3"/>
  <c r="L90" i="3"/>
  <c r="H90" i="3"/>
  <c r="L89" i="3"/>
  <c r="H89" i="3"/>
  <c r="H80" i="3"/>
  <c r="H76" i="3"/>
  <c r="L75" i="3"/>
  <c r="H75" i="3"/>
  <c r="H73" i="3"/>
  <c r="L72" i="3"/>
  <c r="H72" i="3"/>
  <c r="L71" i="3"/>
  <c r="H71" i="3"/>
  <c r="L68" i="3"/>
  <c r="H68" i="3"/>
  <c r="L66" i="3"/>
  <c r="H66" i="3"/>
  <c r="L67" i="3"/>
  <c r="H67" i="3"/>
  <c r="L65" i="3"/>
  <c r="H65" i="3"/>
  <c r="L64" i="3"/>
  <c r="H64" i="3"/>
  <c r="L63" i="3"/>
  <c r="H63" i="3"/>
  <c r="L62" i="3"/>
  <c r="H62" i="3"/>
  <c r="L61" i="3"/>
  <c r="H61" i="3"/>
  <c r="L60" i="3"/>
  <c r="H60" i="3"/>
  <c r="L59" i="3"/>
  <c r="H59" i="3"/>
  <c r="L58" i="3"/>
  <c r="H58" i="3"/>
  <c r="L57" i="3"/>
  <c r="H57" i="3"/>
  <c r="L56" i="3"/>
  <c r="H56" i="3"/>
  <c r="L55" i="3"/>
  <c r="H55" i="3"/>
  <c r="L54" i="3"/>
  <c r="H54" i="3"/>
  <c r="L53" i="3"/>
  <c r="H53" i="3"/>
  <c r="L52" i="3"/>
  <c r="H52" i="3"/>
  <c r="L51" i="3"/>
  <c r="H51" i="3"/>
  <c r="L50" i="3"/>
  <c r="H50" i="3"/>
  <c r="L49" i="3"/>
  <c r="H49" i="3"/>
  <c r="L48" i="3"/>
  <c r="H48" i="3"/>
  <c r="L47" i="3"/>
  <c r="H47" i="3"/>
  <c r="L46" i="3"/>
  <c r="H46" i="3"/>
  <c r="L45" i="3"/>
  <c r="H45" i="3"/>
  <c r="L44" i="3"/>
  <c r="H44" i="3"/>
  <c r="L43" i="3"/>
  <c r="H43" i="3"/>
  <c r="L42" i="3"/>
  <c r="H42" i="3"/>
  <c r="L41" i="3"/>
  <c r="H41" i="3"/>
  <c r="L40" i="3"/>
  <c r="H40" i="3"/>
  <c r="L39" i="3"/>
  <c r="H39" i="3"/>
  <c r="L38" i="3"/>
  <c r="H38" i="3"/>
  <c r="L37" i="3"/>
  <c r="H37" i="3"/>
  <c r="L36" i="3"/>
  <c r="H36" i="3"/>
  <c r="L35" i="3"/>
  <c r="H35" i="3"/>
  <c r="H34" i="3"/>
  <c r="L33" i="3"/>
  <c r="H33" i="3"/>
  <c r="L31" i="3"/>
  <c r="H31" i="3"/>
  <c r="L30" i="3"/>
  <c r="H30" i="3"/>
  <c r="L29" i="3"/>
  <c r="H29" i="3"/>
  <c r="L28" i="3"/>
  <c r="H28" i="3"/>
  <c r="L27" i="3"/>
  <c r="H27" i="3"/>
  <c r="L26" i="3"/>
  <c r="H26" i="3"/>
  <c r="L25" i="3"/>
  <c r="H25" i="3"/>
  <c r="L23" i="3"/>
  <c r="H23" i="3"/>
  <c r="L22" i="3"/>
  <c r="H22" i="3"/>
  <c r="L21" i="3"/>
  <c r="H21" i="3"/>
  <c r="L20" i="3"/>
  <c r="H20" i="3"/>
  <c r="L19" i="3"/>
  <c r="H19" i="3"/>
  <c r="L18" i="3"/>
  <c r="H18" i="3"/>
  <c r="L17" i="3"/>
  <c r="H17" i="3"/>
  <c r="L16" i="3"/>
  <c r="H16" i="3"/>
  <c r="L14" i="3"/>
  <c r="H14" i="3"/>
  <c r="L13" i="3"/>
  <c r="H13" i="3"/>
  <c r="L11" i="3"/>
  <c r="H11" i="3"/>
  <c r="L10" i="3"/>
  <c r="H10" i="3"/>
  <c r="L8" i="3"/>
  <c r="H8" i="3"/>
  <c r="L7" i="3"/>
  <c r="H7" i="3"/>
  <c r="L5" i="3"/>
  <c r="H5" i="3"/>
  <c r="L4" i="3"/>
  <c r="H4" i="3"/>
  <c r="L136" i="3" l="1"/>
  <c r="L139" i="3" s="1"/>
  <c r="L94" i="1"/>
  <c r="H94" i="1"/>
  <c r="L7" i="1" l="1"/>
  <c r="L8" i="1"/>
  <c r="H7" i="1"/>
  <c r="L81" i="1"/>
  <c r="H81" i="1"/>
  <c r="L78" i="1"/>
  <c r="H78" i="1"/>
  <c r="L80" i="1"/>
  <c r="H80" i="1"/>
  <c r="L79" i="1"/>
  <c r="H79" i="1"/>
  <c r="L77" i="1" l="1"/>
  <c r="H77" i="1"/>
  <c r="L67" i="1"/>
  <c r="H67" i="1"/>
  <c r="L66" i="1"/>
  <c r="H66" i="1"/>
  <c r="L60" i="1"/>
  <c r="H60" i="1"/>
  <c r="L74" i="1"/>
  <c r="H74" i="1"/>
  <c r="L73" i="1"/>
  <c r="H73" i="1"/>
  <c r="L72" i="1"/>
  <c r="H72" i="1"/>
  <c r="L71" i="1"/>
  <c r="H71" i="1"/>
  <c r="L70" i="1"/>
  <c r="H70" i="1"/>
  <c r="L61" i="1" l="1"/>
  <c r="H61" i="1"/>
  <c r="H56" i="1" l="1"/>
  <c r="H57" i="1"/>
  <c r="L56" i="1"/>
  <c r="L57" i="1"/>
  <c r="G222" i="2" l="1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23" i="2" s="1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R135" i="1"/>
  <c r="GM135" i="1"/>
  <c r="GK135" i="1"/>
  <c r="GJ135" i="1"/>
  <c r="GI135" i="1"/>
  <c r="GH135" i="1"/>
  <c r="GG135" i="1"/>
  <c r="GF135" i="1"/>
  <c r="GE135" i="1"/>
  <c r="GD135" i="1"/>
  <c r="GC135" i="1"/>
  <c r="GB135" i="1"/>
  <c r="GA135" i="1"/>
  <c r="FZ135" i="1"/>
  <c r="FY135" i="1"/>
  <c r="FX135" i="1"/>
  <c r="FW135" i="1"/>
  <c r="FV135" i="1"/>
  <c r="FU135" i="1"/>
  <c r="FT135" i="1"/>
  <c r="FS135" i="1"/>
  <c r="FR135" i="1"/>
  <c r="FQ135" i="1"/>
  <c r="FP135" i="1"/>
  <c r="FO135" i="1"/>
  <c r="FN135" i="1"/>
  <c r="FM135" i="1"/>
  <c r="FL135" i="1"/>
  <c r="FK135" i="1"/>
  <c r="FJ135" i="1"/>
  <c r="FI135" i="1"/>
  <c r="FH135" i="1"/>
  <c r="FG135" i="1"/>
  <c r="FF135" i="1"/>
  <c r="FE135" i="1"/>
  <c r="FD135" i="1"/>
  <c r="FC135" i="1"/>
  <c r="FB135" i="1"/>
  <c r="FA135" i="1"/>
  <c r="EZ135" i="1"/>
  <c r="EY135" i="1"/>
  <c r="EX135" i="1"/>
  <c r="EW135" i="1"/>
  <c r="EV135" i="1"/>
  <c r="EU135" i="1"/>
  <c r="ET135" i="1"/>
  <c r="ES135" i="1"/>
  <c r="ER135" i="1"/>
  <c r="EQ135" i="1"/>
  <c r="EP135" i="1"/>
  <c r="EO135" i="1"/>
  <c r="EN135" i="1"/>
  <c r="EM135" i="1"/>
  <c r="EL135" i="1"/>
  <c r="EK135" i="1"/>
  <c r="EJ135" i="1"/>
  <c r="EI135" i="1"/>
  <c r="EH135" i="1"/>
  <c r="EG135" i="1"/>
  <c r="EF135" i="1"/>
  <c r="EE135" i="1"/>
  <c r="ED135" i="1"/>
  <c r="EC135" i="1"/>
  <c r="EB135" i="1"/>
  <c r="EA135" i="1"/>
  <c r="DZ135" i="1"/>
  <c r="DY135" i="1"/>
  <c r="DX135" i="1"/>
  <c r="DW135" i="1"/>
  <c r="DV135" i="1"/>
  <c r="DU135" i="1"/>
  <c r="DT135" i="1"/>
  <c r="DS135" i="1"/>
  <c r="DR135" i="1"/>
  <c r="DQ135" i="1"/>
  <c r="DP135" i="1"/>
  <c r="DO135" i="1"/>
  <c r="DN135" i="1"/>
  <c r="DM135" i="1"/>
  <c r="DL135" i="1"/>
  <c r="DK135" i="1"/>
  <c r="DJ135" i="1"/>
  <c r="DI135" i="1"/>
  <c r="DH135" i="1"/>
  <c r="DG135" i="1"/>
  <c r="DF135" i="1"/>
  <c r="DE135" i="1"/>
  <c r="DD135" i="1"/>
  <c r="DC135" i="1"/>
  <c r="DB135" i="1"/>
  <c r="DA135" i="1"/>
  <c r="CZ135" i="1"/>
  <c r="CY135" i="1"/>
  <c r="CX135" i="1"/>
  <c r="CW135" i="1"/>
  <c r="CV135" i="1"/>
  <c r="CU135" i="1"/>
  <c r="CT135" i="1"/>
  <c r="CS135" i="1"/>
  <c r="CR135" i="1"/>
  <c r="CQ135" i="1"/>
  <c r="CP135" i="1"/>
  <c r="CO135" i="1"/>
  <c r="CN135" i="1"/>
  <c r="CM135" i="1"/>
  <c r="CL135" i="1"/>
  <c r="CK135" i="1"/>
  <c r="CJ135" i="1"/>
  <c r="CI135" i="1"/>
  <c r="CH135" i="1"/>
  <c r="CG135" i="1"/>
  <c r="CF135" i="1"/>
  <c r="CE135" i="1"/>
  <c r="CD135" i="1"/>
  <c r="CC135" i="1"/>
  <c r="CB135" i="1"/>
  <c r="CA135" i="1"/>
  <c r="BZ135" i="1"/>
  <c r="BY135" i="1"/>
  <c r="BX135" i="1"/>
  <c r="BW135" i="1"/>
  <c r="BV135" i="1"/>
  <c r="BU135" i="1"/>
  <c r="BT135" i="1"/>
  <c r="BS135" i="1"/>
  <c r="BR135" i="1"/>
  <c r="BQ135" i="1"/>
  <c r="BP135" i="1"/>
  <c r="BO135" i="1"/>
  <c r="BN135" i="1"/>
  <c r="BM135" i="1"/>
  <c r="BL135" i="1"/>
  <c r="BK135" i="1"/>
  <c r="BJ135" i="1"/>
  <c r="BI135" i="1"/>
  <c r="BH135" i="1"/>
  <c r="BG135" i="1"/>
  <c r="BF135" i="1"/>
  <c r="BE135" i="1"/>
  <c r="BD135" i="1"/>
  <c r="BC135" i="1"/>
  <c r="BB135" i="1"/>
  <c r="BA135" i="1"/>
  <c r="AZ135" i="1"/>
  <c r="AY135" i="1"/>
  <c r="AX135" i="1"/>
  <c r="AW135" i="1"/>
  <c r="AV135" i="1"/>
  <c r="AU135" i="1"/>
  <c r="AT135" i="1"/>
  <c r="AS135" i="1"/>
  <c r="AR135" i="1"/>
  <c r="AQ135" i="1"/>
  <c r="AP135" i="1"/>
  <c r="AO135" i="1"/>
  <c r="AN135" i="1"/>
  <c r="AM135" i="1"/>
  <c r="AL135" i="1"/>
  <c r="AK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J135" i="1"/>
  <c r="L134" i="1"/>
  <c r="L133" i="1"/>
  <c r="L132" i="1"/>
  <c r="G131" i="1"/>
  <c r="L131" i="1" s="1"/>
  <c r="L130" i="1"/>
  <c r="H130" i="1"/>
  <c r="L129" i="1"/>
  <c r="H129" i="1"/>
  <c r="L128" i="1"/>
  <c r="H128" i="1"/>
  <c r="L127" i="1"/>
  <c r="H127" i="1"/>
  <c r="L126" i="1"/>
  <c r="H126" i="1"/>
  <c r="L125" i="1"/>
  <c r="H125" i="1"/>
  <c r="L124" i="1"/>
  <c r="H124" i="1"/>
  <c r="L123" i="1"/>
  <c r="H123" i="1"/>
  <c r="L122" i="1"/>
  <c r="H122" i="1"/>
  <c r="L121" i="1"/>
  <c r="H121" i="1"/>
  <c r="L120" i="1"/>
  <c r="H120" i="1"/>
  <c r="L119" i="1"/>
  <c r="H119" i="1"/>
  <c r="L118" i="1"/>
  <c r="H118" i="1"/>
  <c r="L117" i="1"/>
  <c r="H117" i="1"/>
  <c r="L116" i="1"/>
  <c r="H116" i="1"/>
  <c r="L115" i="1"/>
  <c r="H115" i="1"/>
  <c r="L114" i="1"/>
  <c r="H114" i="1"/>
  <c r="L113" i="1"/>
  <c r="H113" i="1"/>
  <c r="L112" i="1"/>
  <c r="H112" i="1"/>
  <c r="L111" i="1"/>
  <c r="H111" i="1"/>
  <c r="L110" i="1"/>
  <c r="H110" i="1"/>
  <c r="L109" i="1"/>
  <c r="H109" i="1"/>
  <c r="L108" i="1"/>
  <c r="H108" i="1"/>
  <c r="L107" i="1"/>
  <c r="H107" i="1"/>
  <c r="L106" i="1"/>
  <c r="H106" i="1"/>
  <c r="L105" i="1"/>
  <c r="H105" i="1"/>
  <c r="L104" i="1"/>
  <c r="H104" i="1"/>
  <c r="L103" i="1"/>
  <c r="H103" i="1"/>
  <c r="L102" i="1"/>
  <c r="H102" i="1"/>
  <c r="L101" i="1"/>
  <c r="H101" i="1"/>
  <c r="L100" i="1"/>
  <c r="H100" i="1"/>
  <c r="L99" i="1"/>
  <c r="H99" i="1"/>
  <c r="L97" i="1"/>
  <c r="H97" i="1"/>
  <c r="L96" i="1"/>
  <c r="H96" i="1"/>
  <c r="L95" i="1"/>
  <c r="H95" i="1"/>
  <c r="L93" i="1"/>
  <c r="H93" i="1"/>
  <c r="L92" i="1"/>
  <c r="H92" i="1"/>
  <c r="L91" i="1"/>
  <c r="H91" i="1"/>
  <c r="L88" i="1"/>
  <c r="H88" i="1"/>
  <c r="L87" i="1"/>
  <c r="H87" i="1"/>
  <c r="L86" i="1"/>
  <c r="H86" i="1"/>
  <c r="L85" i="1"/>
  <c r="H85" i="1"/>
  <c r="L84" i="1"/>
  <c r="H84" i="1"/>
  <c r="L83" i="1"/>
  <c r="H83" i="1"/>
  <c r="L82" i="1"/>
  <c r="H82" i="1"/>
  <c r="L76" i="1"/>
  <c r="H76" i="1"/>
  <c r="L75" i="1"/>
  <c r="H75" i="1"/>
  <c r="L65" i="1"/>
  <c r="H65" i="1"/>
  <c r="L64" i="1"/>
  <c r="H64" i="1"/>
  <c r="L63" i="1"/>
  <c r="H63" i="1"/>
  <c r="L62" i="1"/>
  <c r="H62" i="1"/>
  <c r="L59" i="1"/>
  <c r="H59" i="1"/>
  <c r="L58" i="1"/>
  <c r="H58" i="1"/>
  <c r="L55" i="1"/>
  <c r="H55" i="1"/>
  <c r="L54" i="1"/>
  <c r="H54" i="1"/>
  <c r="L53" i="1"/>
  <c r="H53" i="1"/>
  <c r="L52" i="1"/>
  <c r="H52" i="1"/>
  <c r="L51" i="1"/>
  <c r="H51" i="1"/>
  <c r="L50" i="1"/>
  <c r="H50" i="1"/>
  <c r="L49" i="1"/>
  <c r="H49" i="1"/>
  <c r="L48" i="1"/>
  <c r="H48" i="1"/>
  <c r="L47" i="1"/>
  <c r="H47" i="1"/>
  <c r="L46" i="1"/>
  <c r="H46" i="1"/>
  <c r="L45" i="1"/>
  <c r="H45" i="1"/>
  <c r="L44" i="1"/>
  <c r="H44" i="1"/>
  <c r="L43" i="1"/>
  <c r="H43" i="1"/>
  <c r="L42" i="1"/>
  <c r="H42" i="1"/>
  <c r="L41" i="1"/>
  <c r="H41" i="1"/>
  <c r="L40" i="1"/>
  <c r="H40" i="1"/>
  <c r="L39" i="1"/>
  <c r="H39" i="1"/>
  <c r="L38" i="1"/>
  <c r="H38" i="1"/>
  <c r="L37" i="1"/>
  <c r="H37" i="1"/>
  <c r="L36" i="1"/>
  <c r="H36" i="1"/>
  <c r="L35" i="1"/>
  <c r="H35" i="1"/>
  <c r="L34" i="1"/>
  <c r="H34" i="1"/>
  <c r="L33" i="1"/>
  <c r="H33" i="1"/>
  <c r="L32" i="1"/>
  <c r="H32" i="1"/>
  <c r="L31" i="1"/>
  <c r="H31" i="1"/>
  <c r="L30" i="1"/>
  <c r="H30" i="1"/>
  <c r="L29" i="1"/>
  <c r="H29" i="1"/>
  <c r="L28" i="1"/>
  <c r="H28" i="1"/>
  <c r="L27" i="1"/>
  <c r="H27" i="1"/>
  <c r="L26" i="1"/>
  <c r="H26" i="1"/>
  <c r="L25" i="1"/>
  <c r="H25" i="1"/>
  <c r="L24" i="1"/>
  <c r="H24" i="1"/>
  <c r="L23" i="1"/>
  <c r="H23" i="1"/>
  <c r="L22" i="1"/>
  <c r="H22" i="1"/>
  <c r="L21" i="1"/>
  <c r="H21" i="1"/>
  <c r="L20" i="1"/>
  <c r="H20" i="1"/>
  <c r="L19" i="1"/>
  <c r="H19" i="1"/>
  <c r="L18" i="1"/>
  <c r="H18" i="1"/>
  <c r="L17" i="1"/>
  <c r="H17" i="1"/>
  <c r="L16" i="1"/>
  <c r="H16" i="1"/>
  <c r="L15" i="1"/>
  <c r="H15" i="1"/>
  <c r="L14" i="1"/>
  <c r="H14" i="1"/>
  <c r="L13" i="1"/>
  <c r="H13" i="1"/>
  <c r="L12" i="1"/>
  <c r="H12" i="1"/>
  <c r="L11" i="1"/>
  <c r="H11" i="1"/>
  <c r="L10" i="1"/>
  <c r="H10" i="1"/>
  <c r="L9" i="1"/>
  <c r="H9" i="1"/>
  <c r="H6" i="1"/>
  <c r="L6" i="1"/>
  <c r="H8" i="1"/>
  <c r="L5" i="1"/>
  <c r="H5" i="1"/>
  <c r="L4" i="1"/>
  <c r="H4" i="1"/>
  <c r="X1" i="1"/>
  <c r="AG1" i="1" s="1"/>
  <c r="AP1" i="1" s="1"/>
  <c r="AY1" i="1" s="1"/>
  <c r="BH1" i="1" s="1"/>
  <c r="BQ1" i="1" s="1"/>
  <c r="BZ1" i="1" s="1"/>
  <c r="CI1" i="1" s="1"/>
  <c r="CR1" i="1" s="1"/>
  <c r="DA1" i="1" s="1"/>
  <c r="DJ1" i="1" s="1"/>
  <c r="DS1" i="1" s="1"/>
  <c r="EB1" i="1" s="1"/>
  <c r="EK1" i="1" s="1"/>
  <c r="ET1" i="1" s="1"/>
  <c r="FC1" i="1" s="1"/>
  <c r="FL1" i="1" s="1"/>
  <c r="FU1" i="1" s="1"/>
  <c r="GD1" i="1" s="1"/>
  <c r="V1" i="1"/>
  <c r="AE1" i="1" s="1"/>
  <c r="AN1" i="1" s="1"/>
  <c r="AW1" i="1" s="1"/>
  <c r="BF1" i="1" s="1"/>
  <c r="BO1" i="1" s="1"/>
  <c r="BX1" i="1" s="1"/>
  <c r="CG1" i="1" s="1"/>
  <c r="CP1" i="1" s="1"/>
  <c r="CY1" i="1" s="1"/>
  <c r="DH1" i="1" s="1"/>
  <c r="DQ1" i="1" s="1"/>
  <c r="DZ1" i="1" s="1"/>
  <c r="EI1" i="1" s="1"/>
  <c r="ER1" i="1" s="1"/>
  <c r="FA1" i="1" s="1"/>
  <c r="FJ1" i="1" s="1"/>
  <c r="FS1" i="1" s="1"/>
  <c r="GB1" i="1" s="1"/>
  <c r="GK1" i="1" s="1"/>
  <c r="L135" i="1" l="1"/>
  <c r="L138" i="1" s="1"/>
</calcChain>
</file>

<file path=xl/sharedStrings.xml><?xml version="1.0" encoding="utf-8"?>
<sst xmlns="http://schemas.openxmlformats.org/spreadsheetml/2006/main" count="3193" uniqueCount="1097">
  <si>
    <t>TOTAL DE ENTRADAS DEL MES ABRIL 2010</t>
  </si>
  <si>
    <t>MATANZA</t>
  </si>
  <si>
    <t>Fecha</t>
  </si>
  <si>
    <t>FECHA DE PAGO</t>
  </si>
  <si>
    <t>SEGURO</t>
  </si>
  <si>
    <t>#</t>
  </si>
  <si>
    <t>PROVEEDOR</t>
  </si>
  <si>
    <t>PERNIL CON PIEL</t>
  </si>
  <si>
    <t xml:space="preserve">FECHA </t>
  </si>
  <si>
    <t>KILOS</t>
  </si>
  <si>
    <t>BULTOS</t>
  </si>
  <si>
    <t>kg registrados</t>
  </si>
  <si>
    <t>Diferencias</t>
  </si>
  <si>
    <t>MARCA</t>
  </si>
  <si>
    <t>TRASPASO DE ALMACEN</t>
  </si>
  <si>
    <t>kg Entrada</t>
  </si>
  <si>
    <t>FECHA</t>
  </si>
  <si>
    <t>FACTURA</t>
  </si>
  <si>
    <t>kg Cerdo vivo</t>
  </si>
  <si>
    <t>Dif de kg</t>
  </si>
  <si>
    <t>DIF. DE PRECIO</t>
  </si>
  <si>
    <t>IMPORTE</t>
  </si>
  <si>
    <t>CHEQUE</t>
  </si>
  <si>
    <t>CAJAS</t>
  </si>
  <si>
    <t>Kg Registrados</t>
  </si>
  <si>
    <t xml:space="preserve">Transportista </t>
  </si>
  <si>
    <t>DISTRIBUIDORA PEPE FILETE  PÚEBLA</t>
  </si>
  <si>
    <t>CANALES 130</t>
  </si>
  <si>
    <t>SAID JUAN PABLO TORRES</t>
  </si>
  <si>
    <t>CANALES 228</t>
  </si>
  <si>
    <t xml:space="preserve"> </t>
  </si>
  <si>
    <t>AGROPECUARIA EL TOPETE</t>
  </si>
  <si>
    <t>CANALES  250</t>
  </si>
  <si>
    <t>TOTAL EN Kg</t>
  </si>
  <si>
    <t>SUB TOTAL 2</t>
  </si>
  <si>
    <t>GRAN TOTAL</t>
  </si>
  <si>
    <t>ENTRADAS DEL MES DE      E N E R O               2 0 2 0</t>
  </si>
  <si>
    <t>PEDIDO</t>
  </si>
  <si>
    <t>PRECIO</t>
  </si>
  <si>
    <t>ENTRADAS   DEL  MES   DE    E N E R O          2 0 2 0</t>
  </si>
  <si>
    <t>CANALES 150</t>
  </si>
  <si>
    <t>577 U</t>
  </si>
  <si>
    <t>592 U</t>
  </si>
  <si>
    <t>CANALES 129</t>
  </si>
  <si>
    <t>CANALES 240</t>
  </si>
  <si>
    <t xml:space="preserve">AGROPECUARIA EL DORADO </t>
  </si>
  <si>
    <t>CANALES 200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</si>
  <si>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 xml:space="preserve">  260</t>
    </r>
  </si>
  <si>
    <t>CANALES    60</t>
  </si>
  <si>
    <t xml:space="preserve">DISTRIBUIDORA PEPE FILETE </t>
  </si>
  <si>
    <t xml:space="preserve">CAPOTES </t>
  </si>
  <si>
    <t>FOLIO 8732</t>
  </si>
  <si>
    <t>Transferencia S</t>
  </si>
  <si>
    <t>PRODUCTOS AGROPECUARIOS LA XEIBA</t>
  </si>
  <si>
    <t>RES</t>
  </si>
  <si>
    <t>FOLIO CENTRAL 6475</t>
  </si>
  <si>
    <t>436A</t>
  </si>
  <si>
    <t>FOLIO 8719</t>
  </si>
  <si>
    <t>6B99</t>
  </si>
  <si>
    <t>PATA</t>
  </si>
  <si>
    <t>FOLIO 8715</t>
  </si>
  <si>
    <t>D386</t>
  </si>
  <si>
    <t>FOLIO 8735</t>
  </si>
  <si>
    <t>F16B</t>
  </si>
  <si>
    <t>FOLIO 8727</t>
  </si>
  <si>
    <t>FOLIO 8736</t>
  </si>
  <si>
    <t>Rivera A-12377</t>
  </si>
  <si>
    <t>FOLIO CENTRAL 6479</t>
  </si>
  <si>
    <t>6B8A</t>
  </si>
  <si>
    <t>FOLIO 8747</t>
  </si>
  <si>
    <t>8BD2</t>
  </si>
  <si>
    <t>7644--7645</t>
  </si>
  <si>
    <t xml:space="preserve">EMPACADORA BONNACARNE SA DE CV </t>
  </si>
  <si>
    <t>Jamon Espaldilla</t>
  </si>
  <si>
    <t>FOLIO 8748</t>
  </si>
  <si>
    <t>Salchicha HOT DOG</t>
  </si>
  <si>
    <t>MORTADELA</t>
  </si>
  <si>
    <t>Jamon Pierna</t>
  </si>
  <si>
    <t>Jamon Virginia</t>
  </si>
  <si>
    <t>DISTRIBUIDORA PEPE FILETE PUEBLA</t>
  </si>
  <si>
    <t>CAPOTES   15</t>
  </si>
  <si>
    <t>FOLIO 8765</t>
  </si>
  <si>
    <t>JOSE LUIS OLVERA</t>
  </si>
  <si>
    <t>Tripas</t>
  </si>
  <si>
    <t>FOLIO 8724</t>
  </si>
  <si>
    <t>A-508</t>
  </si>
  <si>
    <t>FOLIO 8745</t>
  </si>
  <si>
    <t>A-509</t>
  </si>
  <si>
    <t>Transferencia Bnte</t>
  </si>
  <si>
    <t xml:space="preserve">DIST DE CARNES RANCHO LAS LOMAS </t>
  </si>
  <si>
    <t>FOLIO 8739</t>
  </si>
  <si>
    <t>PIÑATA</t>
  </si>
  <si>
    <t>FOLIO 8743</t>
  </si>
  <si>
    <t>F942</t>
  </si>
  <si>
    <t>Rivera A-12392</t>
  </si>
  <si>
    <t>Rivera A-12393</t>
  </si>
  <si>
    <t>FOLIO 8749</t>
  </si>
  <si>
    <t>93BF</t>
  </si>
  <si>
    <t>FOLIO 8752</t>
  </si>
  <si>
    <t>A3D0</t>
  </si>
  <si>
    <t>FOLIO 8767</t>
  </si>
  <si>
    <t>Transferecia Bnte</t>
  </si>
  <si>
    <t xml:space="preserve">PISTOLAS/Conchas </t>
  </si>
  <si>
    <t xml:space="preserve">AGROPECUAIRA EL TOPETE </t>
  </si>
  <si>
    <t>CANALES  220</t>
  </si>
  <si>
    <t>CANALES 134</t>
  </si>
  <si>
    <t>CANALES  129</t>
  </si>
  <si>
    <t>Rivera A-12418</t>
  </si>
  <si>
    <t>Rivera A-12419</t>
  </si>
  <si>
    <t>FOLIO 8762</t>
  </si>
  <si>
    <t xml:space="preserve">Transferencia S </t>
  </si>
  <si>
    <t>Pata</t>
  </si>
  <si>
    <t>FOLIO CENTRAL 6482</t>
  </si>
  <si>
    <t>FOLIO CENTRAL 6483</t>
  </si>
  <si>
    <t>FOLIO 8776</t>
  </si>
  <si>
    <t>CANALES 30</t>
  </si>
  <si>
    <t>CANALES 230</t>
  </si>
  <si>
    <t>7653--7654</t>
  </si>
  <si>
    <t>A-520</t>
  </si>
  <si>
    <t>7656--7657</t>
  </si>
  <si>
    <t xml:space="preserve">UN 3 </t>
  </si>
  <si>
    <t>Pernil FRESCO</t>
  </si>
  <si>
    <t>FOLIO 8793</t>
  </si>
  <si>
    <t xml:space="preserve">DISTRIBUIDORA PEPE FILETE DE PUEBLA </t>
  </si>
  <si>
    <t>PERNIL C/h S/grasa</t>
  </si>
  <si>
    <t>FOLIO 8801</t>
  </si>
  <si>
    <t>7671--7672</t>
  </si>
  <si>
    <t>CANALES  230</t>
  </si>
  <si>
    <r>
      <t xml:space="preserve">AGROPECUARIA EL TOPETE      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</si>
  <si>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LA CHEMITA      </t>
    </r>
    <r>
      <rPr>
        <b/>
        <sz val="14"/>
        <color rgb="FF0000FF"/>
        <rFont val="Calibri"/>
        <family val="2"/>
        <scheme val="minor"/>
      </rPr>
      <t>129</t>
    </r>
  </si>
  <si>
    <t>CANALES    150</t>
  </si>
  <si>
    <t>2633--2634</t>
  </si>
  <si>
    <t>CANALES 220</t>
  </si>
  <si>
    <t>CANALES 180</t>
  </si>
  <si>
    <t xml:space="preserve">AGROPECUARIA EL TOPETE </t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</si>
  <si>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 xml:space="preserve"> 249</t>
    </r>
  </si>
  <si>
    <t>CANALES  150</t>
  </si>
  <si>
    <r>
      <t xml:space="preserve">AGROPECUARIA EL DORADO    </t>
    </r>
    <r>
      <rPr>
        <b/>
        <sz val="13"/>
        <color rgb="FF0000FF"/>
        <rFont val="Calibri"/>
        <family val="2"/>
        <scheme val="minor"/>
      </rPr>
      <t>130</t>
    </r>
  </si>
  <si>
    <t>CANALES  130</t>
  </si>
  <si>
    <t>MIGUEL HERRERA</t>
  </si>
  <si>
    <t xml:space="preserve">FOLIO 8809 </t>
  </si>
  <si>
    <t>FOLIO CENTRAL 6492</t>
  </si>
  <si>
    <t>FOLIO 8818</t>
  </si>
  <si>
    <t>5274--5275</t>
  </si>
  <si>
    <t>FOLIO 8784</t>
  </si>
  <si>
    <t>FOLIO CENTRAL 6485</t>
  </si>
  <si>
    <t>FOLIO 8794</t>
  </si>
  <si>
    <t>Rivera A-12434</t>
  </si>
  <si>
    <t>Rivera A-12453</t>
  </si>
  <si>
    <t>Rivera A-12454</t>
  </si>
  <si>
    <t>CANALES  219</t>
  </si>
  <si>
    <t xml:space="preserve">AGROPECUARIA LA CHEMITA        </t>
  </si>
  <si>
    <t>FOLIO 8825</t>
  </si>
  <si>
    <t>FOLIO 8803</t>
  </si>
  <si>
    <t>2635--2636</t>
  </si>
  <si>
    <t>7682-7683</t>
  </si>
  <si>
    <r>
      <t xml:space="preserve">AGROPECUARIA LA GABY  </t>
    </r>
    <r>
      <rPr>
        <b/>
        <sz val="14"/>
        <color rgb="FF0000FF"/>
        <rFont val="Calibri"/>
        <family val="2"/>
        <scheme val="minor"/>
      </rPr>
      <t xml:space="preserve">  128</t>
    </r>
  </si>
  <si>
    <t>FOLIO 8826</t>
  </si>
  <si>
    <t xml:space="preserve">Salchicha  </t>
  </si>
  <si>
    <t>7698--7699</t>
  </si>
  <si>
    <t>FOLIO 8829</t>
  </si>
  <si>
    <t xml:space="preserve">Transferencia Bnte </t>
  </si>
  <si>
    <t>Rivera A-12477</t>
  </si>
  <si>
    <t>Rivera A-12466</t>
  </si>
  <si>
    <t>602 U</t>
  </si>
  <si>
    <t>603 U</t>
  </si>
  <si>
    <t>611 U</t>
  </si>
  <si>
    <t>614 U</t>
  </si>
  <si>
    <t>622 U</t>
  </si>
  <si>
    <t>641 U</t>
  </si>
  <si>
    <t>642 U</t>
  </si>
  <si>
    <t>653 U</t>
  </si>
  <si>
    <t>661 U</t>
  </si>
  <si>
    <t>662 U</t>
  </si>
  <si>
    <t>671 U</t>
  </si>
  <si>
    <t>676 U</t>
  </si>
  <si>
    <t>680 U</t>
  </si>
  <si>
    <t>690 U</t>
  </si>
  <si>
    <t>702 U</t>
  </si>
  <si>
    <t>703 U</t>
  </si>
  <si>
    <t>711 U</t>
  </si>
  <si>
    <t>712 U</t>
  </si>
  <si>
    <t>729 U</t>
  </si>
  <si>
    <t>730 U</t>
  </si>
  <si>
    <t>738 U</t>
  </si>
  <si>
    <t>ENTRADAS DEL MES DE      F E B R E R O                2 0 2 0</t>
  </si>
  <si>
    <t>CANALES   150</t>
  </si>
  <si>
    <r>
      <t xml:space="preserve">AGROPECUARIA LA GABY    </t>
    </r>
    <r>
      <rPr>
        <b/>
        <sz val="14"/>
        <color rgb="FF0000FF"/>
        <rFont val="Calibri"/>
        <family val="2"/>
        <scheme val="minor"/>
      </rPr>
      <t xml:space="preserve"> 130</t>
    </r>
  </si>
  <si>
    <r>
      <t xml:space="preserve">AGROPECUARIA EL TOPETE   </t>
    </r>
    <r>
      <rPr>
        <b/>
        <sz val="14"/>
        <color rgb="FF0000FF"/>
        <rFont val="Calibri"/>
        <family val="2"/>
        <scheme val="minor"/>
      </rPr>
      <t>250</t>
    </r>
  </si>
  <si>
    <t>CANALES   230</t>
  </si>
  <si>
    <t>CANALES  239</t>
  </si>
  <si>
    <t xml:space="preserve">AGROPECUARIA LA GABY       </t>
  </si>
  <si>
    <t>CANALES   130</t>
  </si>
  <si>
    <t>AGROPECUARIO EL TOPETE</t>
  </si>
  <si>
    <t>CANALES   199</t>
  </si>
  <si>
    <t>AGROPECUARIA EL DORADO</t>
  </si>
  <si>
    <t>CANALES    240</t>
  </si>
  <si>
    <r>
      <t xml:space="preserve">AGROPECUARIA EL DORADO   </t>
    </r>
    <r>
      <rPr>
        <b/>
        <sz val="14"/>
        <color rgb="FF0000FF"/>
        <rFont val="Calibri"/>
        <family val="2"/>
        <scheme val="minor"/>
      </rPr>
      <t xml:space="preserve"> 260</t>
    </r>
  </si>
  <si>
    <t xml:space="preserve">AGROPECUARIA LA CHEMITA </t>
  </si>
  <si>
    <t>CANALES   20</t>
  </si>
  <si>
    <t>CANALES   127</t>
  </si>
  <si>
    <t>AGROPECUARIA LAS RESES</t>
  </si>
  <si>
    <t>CANALES  201</t>
  </si>
  <si>
    <t>PORSICOLA SAN BERNARDO</t>
  </si>
  <si>
    <t>CANALES  221</t>
  </si>
  <si>
    <t>XXXXX</t>
  </si>
  <si>
    <t>FOLIO 8857</t>
  </si>
  <si>
    <t>A-539</t>
  </si>
  <si>
    <t>Transferencia  S</t>
  </si>
  <si>
    <t>FOLIO  8839</t>
  </si>
  <si>
    <t>FOLIO 8847</t>
  </si>
  <si>
    <t>PATAS</t>
  </si>
  <si>
    <t>2646-2647</t>
  </si>
  <si>
    <t>Rivera A-12497</t>
  </si>
  <si>
    <t xml:space="preserve">Transferenci s </t>
  </si>
  <si>
    <t>2651-2652</t>
  </si>
  <si>
    <t>PEPE F  25801</t>
  </si>
  <si>
    <t>7723-7724-NC-388</t>
  </si>
  <si>
    <t>FOLIO CENTRAL 6499</t>
  </si>
  <si>
    <t>FOLIO CENTRAL 6354</t>
  </si>
  <si>
    <t>7735-7736</t>
  </si>
  <si>
    <t>FOLIO 8876</t>
  </si>
  <si>
    <t>FOLIO 8866</t>
  </si>
  <si>
    <t>FOLIO 8878</t>
  </si>
  <si>
    <t>Rivera A-12539</t>
  </si>
  <si>
    <t>Rivera A-12540</t>
  </si>
  <si>
    <t>TRIPAS</t>
  </si>
  <si>
    <t>FOLIO 8922</t>
  </si>
  <si>
    <t>A-551</t>
  </si>
  <si>
    <t>5292-5293</t>
  </si>
  <si>
    <t>PAPADA</t>
  </si>
  <si>
    <t>FOLIO 8871</t>
  </si>
  <si>
    <t>CAPOTE</t>
  </si>
  <si>
    <t>CANAL</t>
  </si>
  <si>
    <t>FOLIO 8894</t>
  </si>
  <si>
    <t>7703--7704</t>
  </si>
  <si>
    <t>7709--7710</t>
  </si>
  <si>
    <t>Transferencia B</t>
  </si>
  <si>
    <t>2659-2660</t>
  </si>
  <si>
    <t>7727--7728</t>
  </si>
  <si>
    <t xml:space="preserve">Transferencia B </t>
  </si>
  <si>
    <t>Rivera A-12511</t>
  </si>
  <si>
    <t>Rivera A-12512</t>
  </si>
  <si>
    <t>FOLIO 8888</t>
  </si>
  <si>
    <t>A-540</t>
  </si>
  <si>
    <t>FOLIO 8889</t>
  </si>
  <si>
    <t>FOLIO 8885</t>
  </si>
  <si>
    <t>7400--7401</t>
  </si>
  <si>
    <t>7749--7750</t>
  </si>
  <si>
    <t>7764-7765</t>
  </si>
  <si>
    <t>FOLIO 8905</t>
  </si>
  <si>
    <t>FOLIO 8913</t>
  </si>
  <si>
    <t>Pata de res</t>
  </si>
  <si>
    <t>FOLIO 8917</t>
  </si>
  <si>
    <t>7409-7410</t>
  </si>
  <si>
    <t>PORCICOLA SOTO</t>
  </si>
  <si>
    <t>CANALES  199</t>
  </si>
  <si>
    <t>AGROPECUARIA LA GABY</t>
  </si>
  <si>
    <t>CANALES  200</t>
  </si>
  <si>
    <r>
      <t xml:space="preserve">AGROPECUARIA LA CHEMITA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4"/>
        <color rgb="FF0000FF"/>
        <rFont val="Calibri"/>
        <family val="2"/>
        <scheme val="minor"/>
      </rPr>
      <t xml:space="preserve"> 128</t>
    </r>
  </si>
  <si>
    <r>
      <t xml:space="preserve">AGROPECUARIA LAS RESES     </t>
    </r>
    <r>
      <rPr>
        <b/>
        <sz val="14"/>
        <color rgb="FF0000FF"/>
        <rFont val="Calibri"/>
        <family val="2"/>
        <scheme val="minor"/>
      </rPr>
      <t xml:space="preserve"> 259</t>
    </r>
  </si>
  <si>
    <t>CANALES    209</t>
  </si>
  <si>
    <t>CANALES  50</t>
  </si>
  <si>
    <t>U-1799</t>
  </si>
  <si>
    <t>X</t>
  </si>
  <si>
    <t>FOLIO 8929</t>
  </si>
  <si>
    <t>A-552</t>
  </si>
  <si>
    <t>RAFAEL ZAMBRANO SANDOVAL</t>
  </si>
  <si>
    <t>PRENSADO</t>
  </si>
  <si>
    <t>FOLIO 8786</t>
  </si>
  <si>
    <t>MANTECA</t>
  </si>
  <si>
    <t>FOLIO 8821</t>
  </si>
  <si>
    <t>FOLIO CENTRAL 6360</t>
  </si>
  <si>
    <t>CANALES  15</t>
  </si>
  <si>
    <t>FOLIO 8893</t>
  </si>
  <si>
    <t xml:space="preserve">CANALES  19   </t>
  </si>
  <si>
    <t>Transferencia S 19-Feb-2020</t>
  </si>
  <si>
    <t>DISTRIBUIDORES DE CARNES RANCHO LAS LOMAS</t>
  </si>
  <si>
    <t>AZADOS</t>
  </si>
  <si>
    <t>FOLIO 8928</t>
  </si>
  <si>
    <t>F5E3</t>
  </si>
  <si>
    <t>PISTOLA RES</t>
  </si>
  <si>
    <t>Rivera A-12555</t>
  </si>
  <si>
    <t>FOLIO 8902</t>
  </si>
  <si>
    <t>SALCHICHA HOT DOG</t>
  </si>
  <si>
    <t>JAMON PIERNA</t>
  </si>
  <si>
    <t>JAMON VIRGINIA</t>
  </si>
  <si>
    <t>JAMON YORK mini</t>
  </si>
  <si>
    <t>FOLIO 8901</t>
  </si>
  <si>
    <t>JAMON EXTRA fino</t>
  </si>
  <si>
    <t>TOCINO PRENSADO</t>
  </si>
  <si>
    <t>Rivera A-12561</t>
  </si>
  <si>
    <t xml:space="preserve">AGROPECUARIA LA GABY SA DE CV </t>
  </si>
  <si>
    <t>7415--7413</t>
  </si>
  <si>
    <t>CANALES  220  ROBADOS</t>
  </si>
  <si>
    <t>Rivera A-12498</t>
  </si>
  <si>
    <t>7427--7428</t>
  </si>
  <si>
    <t>7773--7774</t>
  </si>
  <si>
    <t>CANALES  07</t>
  </si>
  <si>
    <t xml:space="preserve">AGROPECUARIA LA GABY </t>
  </si>
  <si>
    <t>AGROPECUARIALA GABY   250</t>
  </si>
  <si>
    <t>CANALES 20</t>
  </si>
  <si>
    <t>7422--7423</t>
  </si>
  <si>
    <t>7436--7425</t>
  </si>
  <si>
    <t>CANALES 219</t>
  </si>
  <si>
    <t>FOLIO CENTRAL 6370</t>
  </si>
  <si>
    <t>FOLIO  8930</t>
  </si>
  <si>
    <t>FOLIO CENTRAL 6369</t>
  </si>
  <si>
    <t>5342-5343</t>
  </si>
  <si>
    <t>CANALES 17</t>
  </si>
  <si>
    <t>PRODUCTOS AGROPECUARIOS LA XEIBA  SPR DE RL</t>
  </si>
  <si>
    <t>FOLIO 8934</t>
  </si>
  <si>
    <t>2678--2679</t>
  </si>
  <si>
    <t>U-1861</t>
  </si>
  <si>
    <t>FOLIO 8968</t>
  </si>
  <si>
    <t>A-555</t>
  </si>
  <si>
    <t>2685--2686</t>
  </si>
  <si>
    <t>Rivera A-12571</t>
  </si>
  <si>
    <t>767 U</t>
  </si>
  <si>
    <t>773 U</t>
  </si>
  <si>
    <t>774 U</t>
  </si>
  <si>
    <t>775 U</t>
  </si>
  <si>
    <t>782 U</t>
  </si>
  <si>
    <t>791 U</t>
  </si>
  <si>
    <t>795 U</t>
  </si>
  <si>
    <t>800 U</t>
  </si>
  <si>
    <t>817 U</t>
  </si>
  <si>
    <t>818 U</t>
  </si>
  <si>
    <t>819 U</t>
  </si>
  <si>
    <t>830 U</t>
  </si>
  <si>
    <t>833 U</t>
  </si>
  <si>
    <t>852 U</t>
  </si>
  <si>
    <t>871 U</t>
  </si>
  <si>
    <t>872 U</t>
  </si>
  <si>
    <t>873 U</t>
  </si>
  <si>
    <t>883 U</t>
  </si>
  <si>
    <t>884 U</t>
  </si>
  <si>
    <t>901 U</t>
  </si>
  <si>
    <t>902 U</t>
  </si>
  <si>
    <t>903 U</t>
  </si>
  <si>
    <t>916 U</t>
  </si>
  <si>
    <t>917 U</t>
  </si>
  <si>
    <t>918 U</t>
  </si>
  <si>
    <t>ENTRADAS DEL MES DE      M A R Z O                 2 0 2 0</t>
  </si>
  <si>
    <t>ENTRADAS   DEL  MES   DE    M A R Z O           2 0 2 0</t>
  </si>
  <si>
    <t>ENTRADAS   DEL  MES   DE    F E B R E R O          2 0 2 0</t>
  </si>
  <si>
    <t>PORCICOLA SAN BERNARDO</t>
  </si>
  <si>
    <t>AGRECUARIA EL DORADO</t>
  </si>
  <si>
    <t>CANALES 221</t>
  </si>
  <si>
    <t>Rivera A-12586</t>
  </si>
  <si>
    <t xml:space="preserve">JOSE LUIS OLVERA </t>
  </si>
  <si>
    <t>TRIPA</t>
  </si>
  <si>
    <t>FOLIO 8983</t>
  </si>
  <si>
    <t>A-570</t>
  </si>
  <si>
    <t>FOLIO 8972</t>
  </si>
  <si>
    <t>F-1012</t>
  </si>
  <si>
    <t>FOLIO 8960</t>
  </si>
  <si>
    <t>FOLIO 8985</t>
  </si>
  <si>
    <t>F-1020</t>
  </si>
  <si>
    <t>FOLIO 9006</t>
  </si>
  <si>
    <t>A-582</t>
  </si>
  <si>
    <t>7681-7682</t>
  </si>
  <si>
    <t>7687--7688</t>
  </si>
  <si>
    <t>3709--3710</t>
  </si>
  <si>
    <t>FOLIO CENTRAL 6365</t>
  </si>
  <si>
    <t>Rivera A-12588</t>
  </si>
  <si>
    <t>FOLIO CENTRAL 6376</t>
  </si>
  <si>
    <t>FOLIO CENTRAL 6379</t>
  </si>
  <si>
    <t>F-1014</t>
  </si>
  <si>
    <t>2294--2295</t>
  </si>
  <si>
    <t xml:space="preserve">AGROPECURIA LA CHEMITA </t>
  </si>
  <si>
    <t>FOLIO 8976</t>
  </si>
  <si>
    <t>F-1015</t>
  </si>
  <si>
    <t>FOLIO CENTRAL 6381</t>
  </si>
  <si>
    <t>F-1021</t>
  </si>
  <si>
    <t>FOLIO 9007</t>
  </si>
  <si>
    <t>F-1033</t>
  </si>
  <si>
    <t>xxxxxxxxxxxxxx</t>
  </si>
  <si>
    <t>FOLIO 9042</t>
  </si>
  <si>
    <t>A-594</t>
  </si>
  <si>
    <t>Rivera A-12606</t>
  </si>
  <si>
    <t>7475-7476</t>
  </si>
  <si>
    <t>5365--5366</t>
  </si>
  <si>
    <t>CANALES  128</t>
  </si>
  <si>
    <t>Rivera A-12610</t>
  </si>
  <si>
    <t>FOLIO 8997</t>
  </si>
  <si>
    <t>F-1030</t>
  </si>
  <si>
    <t>FOLIO 8994</t>
  </si>
  <si>
    <t>F-1029</t>
  </si>
  <si>
    <t>7724--7725</t>
  </si>
  <si>
    <t xml:space="preserve">Transfereencia S </t>
  </si>
  <si>
    <t>CANALES  259</t>
  </si>
  <si>
    <t>AGROPECUARIA LA CHEMITA</t>
  </si>
  <si>
    <t>FOLIO CENTRAL 6386</t>
  </si>
  <si>
    <t>F-1032</t>
  </si>
  <si>
    <t>F-1082</t>
  </si>
  <si>
    <t>U-1941</t>
  </si>
  <si>
    <t>2301-2302</t>
  </si>
  <si>
    <t>Rivera A-12622</t>
  </si>
  <si>
    <t>EMPACADORA BONNACARNE</t>
  </si>
  <si>
    <t>Jamon York mini</t>
  </si>
  <si>
    <t>FOLIO 8981</t>
  </si>
  <si>
    <t>F-79082--nc-11787</t>
  </si>
  <si>
    <t>Jamon Extra Fino</t>
  </si>
  <si>
    <t>Salchicha Hot Dog</t>
  </si>
  <si>
    <t>Jamon de Pierna</t>
  </si>
  <si>
    <t>5383--5384</t>
  </si>
  <si>
    <t>2309--2310</t>
  </si>
  <si>
    <t>Chuleta mariposa</t>
  </si>
  <si>
    <t>FOLIO 9017</t>
  </si>
  <si>
    <t>HUESO CARNUDO</t>
  </si>
  <si>
    <t>FOLIO 9027</t>
  </si>
  <si>
    <t>FOLIO 9076</t>
  </si>
  <si>
    <t>A-599</t>
  </si>
  <si>
    <t>Cuero CANAL</t>
  </si>
  <si>
    <t>FOLIO 9047</t>
  </si>
  <si>
    <t>CANALES  20</t>
  </si>
  <si>
    <t>CANALES  178</t>
  </si>
  <si>
    <t>CANALES  191</t>
  </si>
  <si>
    <t>2314--2315</t>
  </si>
  <si>
    <t>U-1980</t>
  </si>
  <si>
    <t>FOLIO 9089</t>
  </si>
  <si>
    <t>A-603</t>
  </si>
  <si>
    <t>FOLIO 9085</t>
  </si>
  <si>
    <t>A-602</t>
  </si>
  <si>
    <t xml:space="preserve">AGROOPECUARIA EL DORADO </t>
  </si>
  <si>
    <t>3745--3746</t>
  </si>
  <si>
    <t>Transfereencia S</t>
  </si>
  <si>
    <t>2714--2715</t>
  </si>
  <si>
    <t>Tramsferencia S</t>
  </si>
  <si>
    <t>5416--5417</t>
  </si>
  <si>
    <t>5414--5415</t>
  </si>
  <si>
    <t>Rivera A-12635</t>
  </si>
  <si>
    <t>935 U</t>
  </si>
  <si>
    <t>936 U</t>
  </si>
  <si>
    <t>937 U</t>
  </si>
  <si>
    <t>942 U</t>
  </si>
  <si>
    <t>946 U</t>
  </si>
  <si>
    <t>953 U</t>
  </si>
  <si>
    <t>955 U</t>
  </si>
  <si>
    <t>975 U</t>
  </si>
  <si>
    <t>976 U</t>
  </si>
  <si>
    <t>977 U</t>
  </si>
  <si>
    <t>0004 V</t>
  </si>
  <si>
    <t>0005 V</t>
  </si>
  <si>
    <t>0021 V</t>
  </si>
  <si>
    <t>0022 V</t>
  </si>
  <si>
    <t>0023 V</t>
  </si>
  <si>
    <t>0024 V</t>
  </si>
  <si>
    <t>0038 V</t>
  </si>
  <si>
    <t>0039 V</t>
  </si>
  <si>
    <t>0054 V</t>
  </si>
  <si>
    <t>0055 V</t>
  </si>
  <si>
    <t>0056 V</t>
  </si>
  <si>
    <t>0067 V</t>
  </si>
  <si>
    <t>0083 V</t>
  </si>
  <si>
    <t>0084 V</t>
  </si>
  <si>
    <t>0089 V</t>
  </si>
  <si>
    <t>0090 V</t>
  </si>
  <si>
    <t>0091 V</t>
  </si>
  <si>
    <t>ENTRADAS DEL MES DE      A B R I L                  2 0 2 0</t>
  </si>
  <si>
    <t>CANALES 101</t>
  </si>
  <si>
    <t>CANALES     200</t>
  </si>
  <si>
    <r>
      <t xml:space="preserve">SAID JUAN PABLO TORRES     </t>
    </r>
    <r>
      <rPr>
        <b/>
        <sz val="16"/>
        <color rgb="FFFF0000"/>
        <rFont val="Calibri"/>
        <family val="2"/>
        <scheme val="minor"/>
      </rPr>
      <t xml:space="preserve"> 189</t>
    </r>
  </si>
  <si>
    <t>FOLIO 9028</t>
  </si>
  <si>
    <t>Jamon Espaldilla Oval</t>
  </si>
  <si>
    <t>Jamon Espaldilla Zep</t>
  </si>
  <si>
    <t>Queso de puerco</t>
  </si>
  <si>
    <t xml:space="preserve">Mortadela </t>
  </si>
  <si>
    <t>Jamon de pierna Mand</t>
  </si>
  <si>
    <t>FOLIO 9029</t>
  </si>
  <si>
    <t>FOLIO 9130</t>
  </si>
  <si>
    <t>A-607</t>
  </si>
  <si>
    <t xml:space="preserve">SAID JUAN PABLO TORRES     </t>
  </si>
  <si>
    <t>CANALES 60</t>
  </si>
  <si>
    <t>CANALES  270</t>
  </si>
  <si>
    <t>CANALES 201</t>
  </si>
  <si>
    <t>CANALES 128</t>
  </si>
  <si>
    <t>5427--5428</t>
  </si>
  <si>
    <t>U-2072</t>
  </si>
  <si>
    <t>FOLIO 9156</t>
  </si>
  <si>
    <t>A-614</t>
  </si>
  <si>
    <t>Espaldilla C/H</t>
  </si>
  <si>
    <t>FOLIO  9105</t>
  </si>
  <si>
    <t>CABEZA</t>
  </si>
  <si>
    <t>FOLIO 8926</t>
  </si>
  <si>
    <t>Codillo  ( chamorro )</t>
  </si>
  <si>
    <t xml:space="preserve">Tranferencia S </t>
  </si>
  <si>
    <t>FOLIO 9034</t>
  </si>
  <si>
    <t>HUESO CON CARNE</t>
  </si>
  <si>
    <t>CANALES 231</t>
  </si>
  <si>
    <t>CANALES 249</t>
  </si>
  <si>
    <t>CANALES 100</t>
  </si>
  <si>
    <t>CANALES 179</t>
  </si>
  <si>
    <t>CANALES  10</t>
  </si>
  <si>
    <t>JAMON MINI YORK</t>
  </si>
  <si>
    <t>FOLIO 9094</t>
  </si>
  <si>
    <t>JAMON MINI EXTRAFINO</t>
  </si>
  <si>
    <t>EMPACADORA BONNARCARNE</t>
  </si>
  <si>
    <t>JAMON YORK MINI</t>
  </si>
  <si>
    <t>FOLIO 9144</t>
  </si>
  <si>
    <t>JAMON EXTRAFINO</t>
  </si>
  <si>
    <t>JAMON ESPALDILLA</t>
  </si>
  <si>
    <t>JAMON PIERNA NU3</t>
  </si>
  <si>
    <t>FOLIO 9192</t>
  </si>
  <si>
    <t>A-618</t>
  </si>
  <si>
    <t>Rivera A-12667</t>
  </si>
  <si>
    <t>FOLIO 9200</t>
  </si>
  <si>
    <t>A620</t>
  </si>
  <si>
    <t>2749--2750</t>
  </si>
  <si>
    <t>ENRIQUE EDUARDO TORRES CANO</t>
  </si>
  <si>
    <t>FOLIO CENTRAL  6421----Y 9173</t>
  </si>
  <si>
    <t>Rivera A-12658</t>
  </si>
  <si>
    <t>Rivera A-12662</t>
  </si>
  <si>
    <t>CANALES 250</t>
  </si>
  <si>
    <t>CANALES  180</t>
  </si>
  <si>
    <t>CANALES 178</t>
  </si>
  <si>
    <t xml:space="preserve">SAID JUAN PABLO TORRES </t>
  </si>
  <si>
    <t>FOLIO 9193</t>
  </si>
  <si>
    <t>FOLIO CENTRAL 6423</t>
  </si>
  <si>
    <t>U-2188</t>
  </si>
  <si>
    <t>CANALES  118</t>
  </si>
  <si>
    <t>5481--5482</t>
  </si>
  <si>
    <t>108 V</t>
  </si>
  <si>
    <t>112 V</t>
  </si>
  <si>
    <t>118 V</t>
  </si>
  <si>
    <t>119 V</t>
  </si>
  <si>
    <t>132 V</t>
  </si>
  <si>
    <t>137 V</t>
  </si>
  <si>
    <t>141 V</t>
  </si>
  <si>
    <t>144 V</t>
  </si>
  <si>
    <t>147 V</t>
  </si>
  <si>
    <t>151 V</t>
  </si>
  <si>
    <t>152 V</t>
  </si>
  <si>
    <t>159 V</t>
  </si>
  <si>
    <t>160 V</t>
  </si>
  <si>
    <t>165 V</t>
  </si>
  <si>
    <t>171 V</t>
  </si>
  <si>
    <t>172 V</t>
  </si>
  <si>
    <t>179 V</t>
  </si>
  <si>
    <t>182 V</t>
  </si>
  <si>
    <t>CANALES 251</t>
  </si>
  <si>
    <t>192 V</t>
  </si>
  <si>
    <t>194 V</t>
  </si>
  <si>
    <t>ENTRADAS   DEL  MES   DE    M A Y O            2 0 2 0</t>
  </si>
  <si>
    <t>ENTRADAS   DEL  MES   DE    A B R I L            2 0 2 0</t>
  </si>
  <si>
    <t>ENTRADAS DEL MES DE      M A Y O                   2 0 2 0</t>
  </si>
  <si>
    <t>CANALES  249</t>
  </si>
  <si>
    <t>CANALES  215</t>
  </si>
  <si>
    <r>
      <t xml:space="preserve">FOLIO 9224  Y </t>
    </r>
    <r>
      <rPr>
        <b/>
        <sz val="12"/>
        <color rgb="FF00B050"/>
        <rFont val="Calibri"/>
        <family val="2"/>
        <scheme val="minor"/>
      </rPr>
      <t>CENTRAL  6431</t>
    </r>
  </si>
  <si>
    <t xml:space="preserve"> Transferencia S</t>
  </si>
  <si>
    <t>2351--2352</t>
  </si>
  <si>
    <t>BONNACARNE</t>
  </si>
  <si>
    <t>FOLIO 9202</t>
  </si>
  <si>
    <t>JAMON DE PIERNA</t>
  </si>
  <si>
    <t>3796-3797</t>
  </si>
  <si>
    <t>3804--3805</t>
  </si>
  <si>
    <t>PULPA ESPALDILLA</t>
  </si>
  <si>
    <t>FOLIO  9213</t>
  </si>
  <si>
    <t>GRASA</t>
  </si>
  <si>
    <t>FOLIO CENTRAL 6433</t>
  </si>
  <si>
    <t>JAMON C/G</t>
  </si>
  <si>
    <t>FOLIO CENTRAL 6432</t>
  </si>
  <si>
    <t>CABEZA DE LOMO</t>
  </si>
  <si>
    <t>FOLIO 9223</t>
  </si>
  <si>
    <t>FOLIO 9241</t>
  </si>
  <si>
    <t>A-625</t>
  </si>
  <si>
    <t>JAMON S/H  C/G</t>
  </si>
  <si>
    <t>FOLIO CENTRAL 6429</t>
  </si>
  <si>
    <t>FOLIO CENTRAL 6426</t>
  </si>
  <si>
    <t>FOLIO CENTRAL 6430</t>
  </si>
  <si>
    <t xml:space="preserve">CARNES SELECTAS EL CIEN  </t>
  </si>
  <si>
    <t>MEDIA RES  10</t>
  </si>
  <si>
    <t>CANALES 149</t>
  </si>
  <si>
    <t>CANALES  152</t>
  </si>
  <si>
    <t>CANALES  132</t>
  </si>
  <si>
    <t>5502--5503</t>
  </si>
  <si>
    <t>U-2293</t>
  </si>
  <si>
    <t>CANALES  144</t>
  </si>
  <si>
    <t>CANALES 146</t>
  </si>
  <si>
    <t xml:space="preserve">CARNES SELECTAS EL CIEN SA DE CV </t>
  </si>
  <si>
    <t>CANALES 198</t>
  </si>
  <si>
    <t>FOLIO 9282</t>
  </si>
  <si>
    <t>A-628</t>
  </si>
  <si>
    <t>FOLIO CENTRAL 6424</t>
  </si>
  <si>
    <t xml:space="preserve">JAMON S/H  </t>
  </si>
  <si>
    <t>106794-----nc-25373</t>
  </si>
  <si>
    <t>FOLIO 9275</t>
  </si>
  <si>
    <t>FOLIO CENTRAL 6439</t>
  </si>
  <si>
    <t>5537--5538</t>
  </si>
  <si>
    <t xml:space="preserve">EMPACADORA BONNACARNE </t>
  </si>
  <si>
    <t>FOLIO 9276</t>
  </si>
  <si>
    <t>Jamon Extrafino mini</t>
  </si>
  <si>
    <t>Salchicha Hot Dog  80</t>
  </si>
  <si>
    <t>Jamon de Pierna-10</t>
  </si>
  <si>
    <t>Jamon Virginia--50</t>
  </si>
  <si>
    <t>RAFAEL ZAMBRANO SANDOVAL frituras sn pedro</t>
  </si>
  <si>
    <t xml:space="preserve">SANCHOCHO </t>
  </si>
  <si>
    <t>FOLIO 9220</t>
  </si>
  <si>
    <t>Manteca</t>
  </si>
  <si>
    <t>7604--7605</t>
  </si>
  <si>
    <t>FOLIO 9296</t>
  </si>
  <si>
    <t>FOLIO CENTRAL 6435</t>
  </si>
  <si>
    <t>GANADEROS TRUCK SA DE CV------MIGUEL HERRERA</t>
  </si>
  <si>
    <t>RES SELECTAS EL CIEN</t>
  </si>
  <si>
    <r>
      <t>Transferencia</t>
    </r>
    <r>
      <rPr>
        <b/>
        <sz val="14"/>
        <color rgb="FFFF0000"/>
        <rFont val="Calibri"/>
        <family val="2"/>
        <scheme val="minor"/>
      </rPr>
      <t xml:space="preserve"> S </t>
    </r>
  </si>
  <si>
    <t>B-44390-------B-69466</t>
  </si>
  <si>
    <t>CANALES  149</t>
  </si>
  <si>
    <t>CANALES 126</t>
  </si>
  <si>
    <t>FOLIO  9318</t>
  </si>
  <si>
    <t>A-635</t>
  </si>
  <si>
    <t>ENRIQUE TORRES CANO</t>
  </si>
  <si>
    <t>CANALES 248</t>
  </si>
  <si>
    <t>5558--5559</t>
  </si>
  <si>
    <t>U-2387</t>
  </si>
  <si>
    <t>202 V</t>
  </si>
  <si>
    <t>203 V</t>
  </si>
  <si>
    <t>208 V</t>
  </si>
  <si>
    <t>209 V</t>
  </si>
  <si>
    <t>215 V</t>
  </si>
  <si>
    <t>217 V</t>
  </si>
  <si>
    <t>218 V</t>
  </si>
  <si>
    <t>228 V</t>
  </si>
  <si>
    <t>229 V</t>
  </si>
  <si>
    <t>233 V</t>
  </si>
  <si>
    <t>236 V</t>
  </si>
  <si>
    <t>239 V</t>
  </si>
  <si>
    <t>244 V</t>
  </si>
  <si>
    <t>250 V</t>
  </si>
  <si>
    <t>251 V</t>
  </si>
  <si>
    <t>253 V</t>
  </si>
  <si>
    <t>256 V</t>
  </si>
  <si>
    <t>268 V</t>
  </si>
  <si>
    <t>269 V</t>
  </si>
  <si>
    <t>270 V</t>
  </si>
  <si>
    <t>272 V</t>
  </si>
  <si>
    <t>276 V</t>
  </si>
  <si>
    <t>CANALES 133</t>
  </si>
  <si>
    <r>
      <t xml:space="preserve">PORCICOLA SAN BERNARDO </t>
    </r>
    <r>
      <rPr>
        <b/>
        <sz val="16"/>
        <color rgb="FFFF0000"/>
        <rFont val="Calibri"/>
        <family val="2"/>
        <scheme val="minor"/>
      </rPr>
      <t xml:space="preserve">  130</t>
    </r>
  </si>
  <si>
    <t>281 V</t>
  </si>
  <si>
    <t>286 V</t>
  </si>
  <si>
    <t>289 V</t>
  </si>
  <si>
    <t>294 V</t>
  </si>
  <si>
    <t>297 V</t>
  </si>
  <si>
    <t>298 V</t>
  </si>
  <si>
    <t>ENTRADAS   DEL  MES   DE    J U N I O             2 0 2 0</t>
  </si>
  <si>
    <t>ENTRADAS DEL MES DE      J U N I O              2 0 2 0</t>
  </si>
  <si>
    <t>CANALES  188</t>
  </si>
  <si>
    <t>CANALES  251</t>
  </si>
  <si>
    <t>RES  60 Piezas</t>
  </si>
  <si>
    <t>CANALES  248</t>
  </si>
  <si>
    <t>RES   15  60  Piezas</t>
  </si>
  <si>
    <t>3839-3840</t>
  </si>
  <si>
    <t>FOLIO 9335</t>
  </si>
  <si>
    <t>A 638</t>
  </si>
  <si>
    <t>3856--3857</t>
  </si>
  <si>
    <t>3853--3854</t>
  </si>
  <si>
    <t>FOLIO 9321</t>
  </si>
  <si>
    <t>FOLIO 9327</t>
  </si>
  <si>
    <t>FOLIO 9329</t>
  </si>
  <si>
    <t>8059--8060</t>
  </si>
  <si>
    <t>FOLIO 9325</t>
  </si>
  <si>
    <t>FOLIO CENTRAL 6446</t>
  </si>
  <si>
    <t>Pata de Res</t>
  </si>
  <si>
    <t>FOLIO 9307</t>
  </si>
  <si>
    <t>RES  20 PIEZAS</t>
  </si>
  <si>
    <t>Transferenzcia S</t>
  </si>
  <si>
    <t xml:space="preserve">GANADEROS TRUCK SA DE CV </t>
  </si>
  <si>
    <t>GANADEROS TRUCK SA DE CV  Miguel Herrera</t>
  </si>
  <si>
    <t>7655--7656</t>
  </si>
  <si>
    <t>Transferancia S</t>
  </si>
  <si>
    <t>U-2515</t>
  </si>
  <si>
    <t>Rivera A-12757</t>
  </si>
  <si>
    <t>FOLIO 9375</t>
  </si>
  <si>
    <t>FOLIO 9361</t>
  </si>
  <si>
    <t>FOLIO 9351</t>
  </si>
  <si>
    <t>FOLIO CENTRAL 6448</t>
  </si>
  <si>
    <t>A-644</t>
  </si>
  <si>
    <t>FOLIO 9384</t>
  </si>
  <si>
    <t>A-645</t>
  </si>
  <si>
    <t>FOLIO 9330</t>
  </si>
  <si>
    <t>CANALES 131</t>
  </si>
  <si>
    <t>B-68701--B-68359</t>
  </si>
  <si>
    <t>30-Abril-2020---6-May-20</t>
  </si>
  <si>
    <t>14-Mayo-20---19-May-20</t>
  </si>
  <si>
    <t>8101--8102</t>
  </si>
  <si>
    <t>FOLIO 9410</t>
  </si>
  <si>
    <t>A-655</t>
  </si>
  <si>
    <t xml:space="preserve">GANADEROA TRUCK SA DE CV </t>
  </si>
  <si>
    <t>FOLIO 9389</t>
  </si>
  <si>
    <t>FOLIO CENTRAL 6502</t>
  </si>
  <si>
    <t>FOLIO 9382</t>
  </si>
  <si>
    <t>Rivera A-12786</t>
  </si>
  <si>
    <t>FOLIO 9388</t>
  </si>
  <si>
    <t xml:space="preserve">Trasferencia Bnte </t>
  </si>
  <si>
    <t>Pulpa de espaldilla</t>
  </si>
  <si>
    <t>FOLIO 9343</t>
  </si>
  <si>
    <t>FOLIO 9408</t>
  </si>
  <si>
    <t>A-654</t>
  </si>
  <si>
    <t>8135--8136</t>
  </si>
  <si>
    <t>Rivera A-12801</t>
  </si>
  <si>
    <t>RAFAEL ZAMBRANO SANDOVAL  frituras sn Pedro</t>
  </si>
  <si>
    <t>MANTECA tambo</t>
  </si>
  <si>
    <t>FOLIO 9399</t>
  </si>
  <si>
    <t xml:space="preserve">MANTECA  </t>
  </si>
  <si>
    <t>FOLIO 9421</t>
  </si>
  <si>
    <t>A-656</t>
  </si>
  <si>
    <t>FOLIO 9398</t>
  </si>
  <si>
    <t>18-Jun-20---23-Jun-20</t>
  </si>
  <si>
    <t xml:space="preserve">RES   20  </t>
  </si>
  <si>
    <t>CANALES  231</t>
  </si>
  <si>
    <t>3893--3894</t>
  </si>
  <si>
    <t>FOLIO 9433</t>
  </si>
  <si>
    <t>A-661</t>
  </si>
  <si>
    <t>GANADEROS TRUCK SA DE CV Miguel Herrera</t>
  </si>
  <si>
    <t>FOLIO 9406</t>
  </si>
  <si>
    <t>U-2597</t>
  </si>
  <si>
    <t>U-597</t>
  </si>
  <si>
    <t>Rivera A-12802</t>
  </si>
  <si>
    <t>FOLIO 9364</t>
  </si>
  <si>
    <t xml:space="preserve">COMERCIALIZADORA DE PORCIONOS DELTA SA DE CV </t>
  </si>
  <si>
    <t>QUESO DE PUERCO mi gusto</t>
  </si>
  <si>
    <t>20 piezas</t>
  </si>
  <si>
    <t>A-132543</t>
  </si>
  <si>
    <t>301 V</t>
  </si>
  <si>
    <t>310 V</t>
  </si>
  <si>
    <t>311 V</t>
  </si>
  <si>
    <t>312 V</t>
  </si>
  <si>
    <t>316 V</t>
  </si>
  <si>
    <t>318 V</t>
  </si>
  <si>
    <t>324 V</t>
  </si>
  <si>
    <t>325 V</t>
  </si>
  <si>
    <t>330 V</t>
  </si>
  <si>
    <t>334 V</t>
  </si>
  <si>
    <t>337 V</t>
  </si>
  <si>
    <t>346 V</t>
  </si>
  <si>
    <t>347 V</t>
  </si>
  <si>
    <t>351 V</t>
  </si>
  <si>
    <t>359 V</t>
  </si>
  <si>
    <t>366 V</t>
  </si>
  <si>
    <t>373 V</t>
  </si>
  <si>
    <t>375 V</t>
  </si>
  <si>
    <t>382 V</t>
  </si>
  <si>
    <t>387 V</t>
  </si>
  <si>
    <t>388 V</t>
  </si>
  <si>
    <t>391 V</t>
  </si>
  <si>
    <t>401 V</t>
  </si>
  <si>
    <t>402 V</t>
  </si>
  <si>
    <t>405 V</t>
  </si>
  <si>
    <t>406 V</t>
  </si>
  <si>
    <t>414 V</t>
  </si>
  <si>
    <t>418 V</t>
  </si>
  <si>
    <t>ENTRADAS DEL MES DE      J U L I O              2 0 2 0</t>
  </si>
  <si>
    <t>CANALES 246</t>
  </si>
  <si>
    <t>428 V</t>
  </si>
  <si>
    <t>429 V</t>
  </si>
  <si>
    <t>430 V</t>
  </si>
  <si>
    <t>RES 20</t>
  </si>
  <si>
    <t>CANALES  228</t>
  </si>
  <si>
    <t>FOLIO  9409</t>
  </si>
  <si>
    <t>FOLIO 9414</t>
  </si>
  <si>
    <t>8173-8174</t>
  </si>
  <si>
    <t>Transferenca S</t>
  </si>
  <si>
    <t>FOLIO 9459</t>
  </si>
  <si>
    <t>A-667</t>
  </si>
  <si>
    <t>8190-8191</t>
  </si>
  <si>
    <t xml:space="preserve">RES </t>
  </si>
  <si>
    <t>FOLIO 9424</t>
  </si>
  <si>
    <t>FOLIO 9429</t>
  </si>
  <si>
    <t>8595-8196</t>
  </si>
  <si>
    <t>8186-8187</t>
  </si>
  <si>
    <t>8193-8194</t>
  </si>
  <si>
    <t>A-662</t>
  </si>
  <si>
    <t>FOLIO 9443</t>
  </si>
  <si>
    <t>FOLIO 9438</t>
  </si>
  <si>
    <t>FOLIO 9420</t>
  </si>
  <si>
    <t>FOLIO 9447</t>
  </si>
  <si>
    <t>A-665</t>
  </si>
  <si>
    <t>FOLIO 9464</t>
  </si>
  <si>
    <t>A-668</t>
  </si>
  <si>
    <t>FOLIO 9473</t>
  </si>
  <si>
    <t>A-676</t>
  </si>
  <si>
    <t>FOLIO 9480</t>
  </si>
  <si>
    <t>A-677</t>
  </si>
  <si>
    <t>RES  15</t>
  </si>
  <si>
    <t>AGROPECUARIA EL TOPETE    249</t>
  </si>
  <si>
    <t xml:space="preserve">AGROPECUARIA EL TOPETE      </t>
  </si>
  <si>
    <t>U-2723</t>
  </si>
  <si>
    <t>FOLIO 9482</t>
  </si>
  <si>
    <t>A-678</t>
  </si>
  <si>
    <t>8209-8210</t>
  </si>
  <si>
    <t>GANADEROS TRUCK SA DE CV   Miguel Herrera</t>
  </si>
  <si>
    <t>RAFAEL ZAMBRANO SANDOVAL frituras de cerdo</t>
  </si>
  <si>
    <t>FOLIO 9479</t>
  </si>
  <si>
    <t>FOLIO 9489</t>
  </si>
  <si>
    <t>A-680</t>
  </si>
  <si>
    <t xml:space="preserve">PORCICOLA SAN BERNARDO </t>
  </si>
  <si>
    <t>CANALES 50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</si>
  <si>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 250</t>
    </r>
  </si>
  <si>
    <t>3919--3920</t>
  </si>
  <si>
    <t>8220-8221</t>
  </si>
  <si>
    <t>2422-2423</t>
  </si>
  <si>
    <t>JAMON</t>
  </si>
  <si>
    <t>FOLIO CENTRAL  6511</t>
  </si>
  <si>
    <t>8235--8236</t>
  </si>
  <si>
    <t>FOLIO  9497</t>
  </si>
  <si>
    <t>A-681</t>
  </si>
  <si>
    <r>
      <t xml:space="preserve">AGROPECUARIA EL TOPETE  </t>
    </r>
    <r>
      <rPr>
        <b/>
        <sz val="14"/>
        <color rgb="FF0000FF"/>
        <rFont val="Calibri"/>
        <family val="2"/>
        <scheme val="minor"/>
      </rPr>
      <t xml:space="preserve"> 250 </t>
    </r>
  </si>
  <si>
    <t>FOLIO 9514</t>
  </si>
  <si>
    <t>A-684</t>
  </si>
  <si>
    <t>8246-8247</t>
  </si>
  <si>
    <t>FOLIO 9446</t>
  </si>
  <si>
    <t>FOLIO CENTRAL 6505</t>
  </si>
  <si>
    <t>FOLIO 9478</t>
  </si>
  <si>
    <t>FOLIO CENTRAL 6508</t>
  </si>
  <si>
    <t>FOLIO 9506</t>
  </si>
  <si>
    <t xml:space="preserve">AGROPECUARIA  EL TOPETE </t>
  </si>
  <si>
    <t>U-2795</t>
  </si>
  <si>
    <t>8255-8256</t>
  </si>
  <si>
    <t>8259-8260</t>
  </si>
  <si>
    <t>JAMON S/H</t>
  </si>
  <si>
    <t>FOLIO CENTRAL 6510</t>
  </si>
  <si>
    <t>AGROPECUASRIA EL TOPETE</t>
  </si>
  <si>
    <t>FOLIO CENTRAL 6504</t>
  </si>
  <si>
    <t>8266--8267</t>
  </si>
  <si>
    <t>435 V</t>
  </si>
  <si>
    <t>436 V</t>
  </si>
  <si>
    <t>441 V</t>
  </si>
  <si>
    <t>442 V</t>
  </si>
  <si>
    <t>456 V</t>
  </si>
  <si>
    <t>457 V</t>
  </si>
  <si>
    <t>461 V</t>
  </si>
  <si>
    <t>467 V</t>
  </si>
  <si>
    <t>468 V</t>
  </si>
  <si>
    <t>482 V</t>
  </si>
  <si>
    <t>483 V</t>
  </si>
  <si>
    <t>488 V</t>
  </si>
  <si>
    <t>499 V</t>
  </si>
  <si>
    <t>505 V</t>
  </si>
  <si>
    <t>510 V</t>
  </si>
  <si>
    <t>512 V</t>
  </si>
  <si>
    <t>519 V</t>
  </si>
  <si>
    <t>527 V</t>
  </si>
  <si>
    <t>528 V</t>
  </si>
  <si>
    <t>535 V</t>
  </si>
  <si>
    <t>538 V</t>
  </si>
  <si>
    <t>548 V</t>
  </si>
  <si>
    <t>ENTRADAS   DEL  MES   DE    A G O S T O              2 0 2 0</t>
  </si>
  <si>
    <t>FOLIO CENTRAL 6509</t>
  </si>
  <si>
    <t>FOLIO CENTRAL 6516</t>
  </si>
  <si>
    <t>FOLIO 9491</t>
  </si>
  <si>
    <t>FOLIO 9499</t>
  </si>
  <si>
    <t>2430-2431</t>
  </si>
  <si>
    <t>8271-8272</t>
  </si>
  <si>
    <t>8278--8279</t>
  </si>
  <si>
    <t>FOLIO CENTRAL 6507</t>
  </si>
  <si>
    <t>FOLIO 9486</t>
  </si>
  <si>
    <t>FOLIO CENTRAL 6512</t>
  </si>
  <si>
    <t>puntas de pecho</t>
  </si>
  <si>
    <t>FOLIO 9523</t>
  </si>
  <si>
    <t>CORBATA</t>
  </si>
  <si>
    <t>FOLIO 9522</t>
  </si>
  <si>
    <t>8289--8290</t>
  </si>
  <si>
    <t>FOLIO 9525</t>
  </si>
  <si>
    <t>FOLIO 9531</t>
  </si>
  <si>
    <t>CANALES  240</t>
  </si>
  <si>
    <t>FOLIO CENTRAL 6514</t>
  </si>
  <si>
    <t>F-1185</t>
  </si>
  <si>
    <t xml:space="preserve">PRODUCTOS AGROPECUARIOS LA XEIBA SPR DE RL DE CCV </t>
  </si>
  <si>
    <t>FOLIO CENTRAL 6515</t>
  </si>
  <si>
    <t>F-1187</t>
  </si>
  <si>
    <t>FOLIO 9507</t>
  </si>
  <si>
    <t>F-1186</t>
  </si>
  <si>
    <t xml:space="preserve">PRODUCTOS AGROPECUARIOS LA XEIBA SPR DE RL DE CV </t>
  </si>
  <si>
    <t>PRODUCTOS AGROPECUARIOS LA XEIA SPR DE RL DE CV</t>
  </si>
  <si>
    <t>FOLIO 9510</t>
  </si>
  <si>
    <t>F-1188</t>
  </si>
  <si>
    <t>FOLIO 9505</t>
  </si>
  <si>
    <t>COMERCIO INTERNACIONAL ODELPA</t>
  </si>
  <si>
    <t>Pierna con cuero</t>
  </si>
  <si>
    <t>F-A46229</t>
  </si>
  <si>
    <t>ENTRADAS   DEL  MES   DE    J U L I O             2 0 2 0</t>
  </si>
  <si>
    <t>JOSE LUIS OLVERA GARCIA</t>
  </si>
  <si>
    <t>A-697</t>
  </si>
  <si>
    <t>FOLIO 9501</t>
  </si>
  <si>
    <t>CANALES 250-4+1</t>
  </si>
  <si>
    <t>8305-8306</t>
  </si>
  <si>
    <t>8308--8309</t>
  </si>
  <si>
    <t>CANALES 239</t>
  </si>
  <si>
    <t>AGROPECUARIA EL TOPETE     250</t>
  </si>
  <si>
    <t>CANALES 252</t>
  </si>
  <si>
    <t>FOLIO 9521</t>
  </si>
  <si>
    <t>CUSTODIA</t>
  </si>
  <si>
    <t>8318--8319</t>
  </si>
  <si>
    <t>FOLIO CENTRAL 6513</t>
  </si>
  <si>
    <t>8323--8324</t>
  </si>
  <si>
    <t>A-698</t>
  </si>
  <si>
    <t>SUPER CARNES SELECTAS</t>
  </si>
  <si>
    <t>CANALES 199</t>
  </si>
  <si>
    <t>FOLIO CENTRAL 6521</t>
  </si>
  <si>
    <t>PRODUCTOS AGROPECUARIOS LA XEIBA  Miguel Herrera</t>
  </si>
  <si>
    <t>FOLIO 9524</t>
  </si>
  <si>
    <t>FOLIO CENTAL 6519</t>
  </si>
  <si>
    <t xml:space="preserve">PRODUCTOS AGROPECUARIOS LA XEIBA   </t>
  </si>
  <si>
    <t>FOLIO 9528</t>
  </si>
  <si>
    <t>FOLIO 9515</t>
  </si>
  <si>
    <t>FOLIO CENTRAL  6518</t>
  </si>
  <si>
    <t>8340-8341</t>
  </si>
  <si>
    <t>8345-8346-NC-426</t>
  </si>
  <si>
    <t>CANALES  250--3</t>
  </si>
  <si>
    <t>8356-8357-</t>
  </si>
  <si>
    <t>FOLIO 9574</t>
  </si>
  <si>
    <t>A 700</t>
  </si>
  <si>
    <t xml:space="preserve">Tranferencia Bnte </t>
  </si>
  <si>
    <t>FOLIO 9582</t>
  </si>
  <si>
    <t>A-701</t>
  </si>
  <si>
    <t>FOLIO CENTRAL 6526</t>
  </si>
  <si>
    <t>FOLIO  9557</t>
  </si>
  <si>
    <t>FOLIO  9563</t>
  </si>
  <si>
    <t>NLP Movimientos Interno</t>
  </si>
  <si>
    <t>U-2848</t>
  </si>
  <si>
    <t>AGROPECUARIA EL TOPETE      249</t>
  </si>
  <si>
    <t>CANALES 48</t>
  </si>
  <si>
    <t>8369-8370</t>
  </si>
  <si>
    <t>PRODUCTOS AGROPECUARIOS LA XEIBA    Miguel Herrera</t>
  </si>
  <si>
    <t>FOLIO CENTRAL 6522</t>
  </si>
  <si>
    <t>8377-8378---nc-427</t>
  </si>
  <si>
    <t>FOLIO 9597</t>
  </si>
  <si>
    <t>A-704</t>
  </si>
  <si>
    <t>FOLIO 9533</t>
  </si>
  <si>
    <t>8383--8384</t>
  </si>
  <si>
    <t>PRODUCTOS AGROPECUARIOS LA XEIBA   Miguel Herrera</t>
  </si>
  <si>
    <t>FOLIO 9539</t>
  </si>
  <si>
    <t>U-2896</t>
  </si>
  <si>
    <t>8394-8395</t>
  </si>
  <si>
    <t>SOI-14841</t>
  </si>
  <si>
    <t>SOI-14934</t>
  </si>
  <si>
    <t>FOLIO CENTRAL 6532</t>
  </si>
  <si>
    <t>FOLIO  9591</t>
  </si>
  <si>
    <t xml:space="preserve">Pata </t>
  </si>
  <si>
    <t>FOLIO 9586</t>
  </si>
  <si>
    <t>FOLIO 9599</t>
  </si>
  <si>
    <t>A-705</t>
  </si>
  <si>
    <t>FOLIO 9587</t>
  </si>
  <si>
    <t>FOLIO 9595</t>
  </si>
  <si>
    <t>3961--3962</t>
  </si>
  <si>
    <t>ENTRADAS DEL MES DE      SEPTIEMBRE              2 0 2 0</t>
  </si>
  <si>
    <t>ENTRADAS   DEL  MES   DE    SEPTIEMBRE              2 0 2 0</t>
  </si>
  <si>
    <t>ENTRADAS DEL MES DE      A G O S T O               2 0 2 0</t>
  </si>
  <si>
    <t>553 V</t>
  </si>
  <si>
    <t>559 V</t>
  </si>
  <si>
    <t>573 V</t>
  </si>
  <si>
    <t>574 V</t>
  </si>
  <si>
    <t>577 V</t>
  </si>
  <si>
    <t>589 V</t>
  </si>
  <si>
    <t>596 V</t>
  </si>
  <si>
    <t>607 V</t>
  </si>
  <si>
    <t>608 V</t>
  </si>
  <si>
    <t>618 V</t>
  </si>
  <si>
    <t>619 V</t>
  </si>
  <si>
    <t>630 V</t>
  </si>
  <si>
    <t>631 V</t>
  </si>
  <si>
    <t>675 V</t>
  </si>
  <si>
    <t>643 V</t>
  </si>
  <si>
    <t>644 V</t>
  </si>
  <si>
    <t>650 V</t>
  </si>
  <si>
    <t>671 V</t>
  </si>
  <si>
    <t>676 V</t>
  </si>
  <si>
    <t>690 V</t>
  </si>
  <si>
    <t>708 V</t>
  </si>
  <si>
    <t>714 V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</si>
  <si>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250</t>
    </r>
  </si>
  <si>
    <t>CANALES  30</t>
  </si>
  <si>
    <r>
      <t xml:space="preserve">AGROPECUARIA EL TOPETE </t>
    </r>
    <r>
      <rPr>
        <b/>
        <sz val="14"/>
        <color rgb="FF0000FF"/>
        <rFont val="Calibri"/>
        <family val="2"/>
        <scheme val="minor"/>
      </rPr>
      <t xml:space="preserve">  247</t>
    </r>
  </si>
  <si>
    <t>8402--8403--NC-429</t>
  </si>
  <si>
    <t>8407-8408</t>
  </si>
  <si>
    <t>pernil</t>
  </si>
  <si>
    <t>FOLIO  9578</t>
  </si>
  <si>
    <t>FOLIO CENTRAL 6537</t>
  </si>
  <si>
    <t>FOLIO CENTRAL 6536</t>
  </si>
  <si>
    <t>8417--8418</t>
  </si>
  <si>
    <t>5433--5434-</t>
  </si>
  <si>
    <t>8439-8440</t>
  </si>
  <si>
    <t>8441--8442</t>
  </si>
  <si>
    <t>3970-3971</t>
  </si>
  <si>
    <t>8457-8458</t>
  </si>
  <si>
    <t>3976-3977</t>
  </si>
  <si>
    <t>FOLIO 9605</t>
  </si>
  <si>
    <t>FOLIO 9642</t>
  </si>
  <si>
    <t>A-710</t>
  </si>
  <si>
    <t>FOLIO  9603</t>
  </si>
  <si>
    <t>GANADEROS TRUCK  SA DE CV  Miguel Herrera</t>
  </si>
  <si>
    <t>FOLIO 9607</t>
  </si>
  <si>
    <t>FOLIO 9614</t>
  </si>
  <si>
    <t>FOLIO  9600</t>
  </si>
  <si>
    <t>FOLIO CENTRAL 6533</t>
  </si>
  <si>
    <t>8449--8450</t>
  </si>
  <si>
    <t>FOLIO 9610</t>
  </si>
  <si>
    <t>A-707</t>
  </si>
  <si>
    <t>Transferencia Banorte</t>
  </si>
  <si>
    <t>FOLIO 9613</t>
  </si>
  <si>
    <t>A-708</t>
  </si>
  <si>
    <r>
      <t xml:space="preserve">AGROPECUARIA EL TOPETE      </t>
    </r>
    <r>
      <rPr>
        <b/>
        <sz val="14"/>
        <color rgb="FF0000FF"/>
        <rFont val="Calibri"/>
        <family val="2"/>
        <scheme val="minor"/>
      </rPr>
      <t>249</t>
    </r>
  </si>
  <si>
    <t>AGROPECUARIA EL  DORADO</t>
  </si>
  <si>
    <r>
      <t xml:space="preserve">AGROPECUARIA EL TOPETE     </t>
    </r>
    <r>
      <rPr>
        <b/>
        <sz val="14"/>
        <color rgb="FF0000FF"/>
        <rFont val="Calibri"/>
        <family val="2"/>
        <scheme val="minor"/>
      </rPr>
      <t xml:space="preserve"> 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</si>
  <si>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248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</si>
  <si>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 </t>
    </r>
  </si>
  <si>
    <t xml:space="preserve">PORSICOLA SAN BERNARDO </t>
  </si>
  <si>
    <t>CANALES 52</t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</si>
  <si>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252</t>
    </r>
  </si>
  <si>
    <t>8466--8467</t>
  </si>
  <si>
    <t>D-1537</t>
  </si>
  <si>
    <t>8468-8469</t>
  </si>
  <si>
    <t>8473--8474</t>
  </si>
  <si>
    <t xml:space="preserve">CUSTODIA </t>
  </si>
  <si>
    <t>P-170</t>
  </si>
  <si>
    <t>8477-8478</t>
  </si>
  <si>
    <t>FOLIO CENTRAL 6541</t>
  </si>
  <si>
    <t>Jamon c/h</t>
  </si>
  <si>
    <t>Jamon c/g</t>
  </si>
  <si>
    <t>FOLIO CENTRAL 6544</t>
  </si>
  <si>
    <t>Jamon c/g  c/h</t>
  </si>
  <si>
    <t>FOLIO CENTRAL  6546</t>
  </si>
  <si>
    <t>8484-8485</t>
  </si>
  <si>
    <t>FOLIO 9647</t>
  </si>
  <si>
    <t>A-716</t>
  </si>
  <si>
    <t>FOLIO 9643</t>
  </si>
  <si>
    <t>A-712</t>
  </si>
  <si>
    <t>723 V</t>
  </si>
  <si>
    <t>742 V</t>
  </si>
  <si>
    <t>752 V</t>
  </si>
  <si>
    <t>762 V</t>
  </si>
  <si>
    <t xml:space="preserve">762 V </t>
  </si>
  <si>
    <t>772 V</t>
  </si>
  <si>
    <t>783 V</t>
  </si>
  <si>
    <t>791 V</t>
  </si>
  <si>
    <t>797 V</t>
  </si>
  <si>
    <r>
      <t xml:space="preserve">AGROPECUARIA LA CHEMITA   </t>
    </r>
    <r>
      <rPr>
        <b/>
        <sz val="14"/>
        <color rgb="FF0000FF"/>
        <rFont val="Calibri"/>
        <family val="2"/>
        <scheme val="minor"/>
      </rPr>
      <t>250</t>
    </r>
  </si>
  <si>
    <r>
      <t xml:space="preserve">AGROPECUARIA EL TOPETE    </t>
    </r>
    <r>
      <rPr>
        <b/>
        <sz val="14"/>
        <color rgb="FF0000FF"/>
        <rFont val="Calibri"/>
        <family val="2"/>
        <scheme val="minor"/>
      </rPr>
      <t xml:space="preserve"> 249</t>
    </r>
  </si>
  <si>
    <t>AGROPECUARIA  EL DORADO</t>
  </si>
  <si>
    <t>8489-8490</t>
  </si>
  <si>
    <t>2981-2682</t>
  </si>
  <si>
    <t>8493--8494</t>
  </si>
  <si>
    <t>2996-2997</t>
  </si>
  <si>
    <t>2991-2992</t>
  </si>
  <si>
    <t>8500--8501</t>
  </si>
  <si>
    <t>Jamon c/h c/g</t>
  </si>
  <si>
    <t>FOLIO 9634</t>
  </si>
  <si>
    <t>CABEZA DE CERDO</t>
  </si>
  <si>
    <t>FOLIO 9627</t>
  </si>
  <si>
    <t>PIERNA c/h  c/g</t>
  </si>
  <si>
    <t>FOLIO 9637</t>
  </si>
  <si>
    <t>PECHO C-g</t>
  </si>
  <si>
    <t>FOLIO 9638</t>
  </si>
  <si>
    <t>ESP. C/G</t>
  </si>
  <si>
    <t xml:space="preserve">TransferencIa s </t>
  </si>
  <si>
    <t>Pecho S/G</t>
  </si>
  <si>
    <t>FOLIO 9640</t>
  </si>
  <si>
    <t>FOLIO 9620</t>
  </si>
  <si>
    <t>pecho s/g</t>
  </si>
  <si>
    <t>FOLIO CENTRAL 6555</t>
  </si>
  <si>
    <t xml:space="preserve">PIERNA  </t>
  </si>
  <si>
    <t>ESPALDILLA</t>
  </si>
  <si>
    <t>MIGUEL HERRERA PEREZ</t>
  </si>
  <si>
    <t>FOLIO 9641</t>
  </si>
  <si>
    <t>FACT-4</t>
  </si>
  <si>
    <t>FOLIO 9636</t>
  </si>
  <si>
    <t>FACT-6</t>
  </si>
  <si>
    <t>FOLIO 9651</t>
  </si>
  <si>
    <t>FACT-7</t>
  </si>
  <si>
    <t>FACT-15</t>
  </si>
  <si>
    <t>FOLIO 9652</t>
  </si>
  <si>
    <t>FOLIO 9659</t>
  </si>
  <si>
    <t>FACT-14</t>
  </si>
  <si>
    <t>D-1594</t>
  </si>
  <si>
    <t>FOLIO 9618</t>
  </si>
  <si>
    <t>FACT- 215</t>
  </si>
  <si>
    <t>FOLIO 9661</t>
  </si>
  <si>
    <t>A-717</t>
  </si>
  <si>
    <t>PORCICOLA SOTO    252</t>
  </si>
  <si>
    <t>CANALES   232</t>
  </si>
  <si>
    <t>FOLIO 9670</t>
  </si>
  <si>
    <t>A-718</t>
  </si>
  <si>
    <t>8513--8514</t>
  </si>
  <si>
    <t>8519--8520</t>
  </si>
  <si>
    <t>8506--8507</t>
  </si>
  <si>
    <t>808 V</t>
  </si>
  <si>
    <t>809 V</t>
  </si>
  <si>
    <t>813 V</t>
  </si>
  <si>
    <t>823 V</t>
  </si>
  <si>
    <t>838 V</t>
  </si>
  <si>
    <t>854 V</t>
  </si>
  <si>
    <t>863 V</t>
  </si>
  <si>
    <t>869 V</t>
  </si>
  <si>
    <t xml:space="preserve">876 V </t>
  </si>
  <si>
    <t>890 V</t>
  </si>
  <si>
    <t>891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</si>
</sst>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A]d\-mmm\-yy;@"/>
    <numFmt numFmtId="165" formatCode="[$$-80A]#,##0.00"/>
    <numFmt numFmtId="166" formatCode="[$-C0A]dd\-mmm\-yy;@"/>
    <numFmt numFmtId="167" formatCode="&quot;$&quot;#,##0.00"/>
    <numFmt numFmtId="168" formatCode="0.000"/>
    <numFmt numFmtId="169" formatCode="[$-C0A]d\-mmm;@"/>
  </numFmts>
  <fonts count="7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4"/>
      <color rgb="FF0000FF"/>
      <name val="Calibri"/>
      <family val="2"/>
      <scheme val="minor"/>
    </font>
    <font>
      <sz val="2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32"/>
      <color theme="1"/>
      <name val="Calibri"/>
      <family val="2"/>
      <scheme val="minor"/>
    </font>
    <font>
      <b/>
      <sz val="11"/>
      <color theme="1"/>
      <name val="Calibri"/>
      <family val="1"/>
      <scheme val="minor"/>
    </font>
    <font>
      <b/>
      <sz val="12"/>
      <color theme="1"/>
      <name val="Calibri"/>
      <family val="1"/>
      <scheme val="minor"/>
    </font>
    <font>
      <sz val="32"/>
      <color theme="1"/>
      <name val="Calibri"/>
      <family val="1"/>
      <scheme val="minor"/>
    </font>
    <font>
      <b/>
      <sz val="18"/>
      <color theme="1"/>
      <name val="Calibri"/>
      <family val="1"/>
      <scheme val="minor"/>
    </font>
    <font>
      <sz val="11"/>
      <color rgb="FF3366FF"/>
      <name val="Calibri"/>
      <family val="2"/>
      <scheme val="minor"/>
    </font>
    <font>
      <sz val="10"/>
      <color rgb="FF3366FF"/>
      <name val="Calibri"/>
      <family val="2"/>
      <scheme val="minor"/>
    </font>
    <font>
      <b/>
      <sz val="10"/>
      <color theme="1"/>
      <name val="Calibri"/>
      <family val="1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1"/>
      <scheme val="minor"/>
    </font>
    <font>
      <b/>
      <sz val="10"/>
      <color rgb="FF0000FF"/>
      <name val="Calibri"/>
      <family val="1"/>
      <scheme val="minor"/>
    </font>
    <font>
      <sz val="9"/>
      <color theme="1"/>
      <name val="Calibri"/>
      <family val="2"/>
      <scheme val="minor"/>
    </font>
    <font>
      <b/>
      <i/>
      <sz val="11"/>
      <color theme="1"/>
      <name val="Calibri"/>
      <family val="1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990033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9"/>
      <color rgb="FF0000FF"/>
      <name val="Calibri"/>
      <family val="2"/>
      <scheme val="minor"/>
    </font>
    <font>
      <sz val="10"/>
      <color rgb="FF0000FF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14"/>
      <color rgb="FF0000FF"/>
      <name val="Calibri Light"/>
      <family val="2"/>
      <scheme val="major"/>
    </font>
    <font>
      <b/>
      <sz val="12"/>
      <color rgb="FF00B05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1"/>
      <scheme val="minor"/>
    </font>
    <font>
      <b/>
      <i/>
      <sz val="8"/>
      <color theme="1"/>
      <name val="Calibri"/>
      <family val="1"/>
      <scheme val="minor"/>
    </font>
    <font>
      <b/>
      <sz val="14"/>
      <color theme="1"/>
      <name val="Calibri"/>
      <family val="1"/>
      <scheme val="minor"/>
    </font>
    <font>
      <sz val="11"/>
      <color theme="1"/>
      <name val="Calibri"/>
      <family val="1"/>
      <scheme val="minor"/>
    </font>
    <font>
      <sz val="10"/>
      <color theme="1"/>
      <name val="Calibri"/>
      <family val="1"/>
      <scheme val="minor"/>
    </font>
    <font>
      <b/>
      <sz val="11"/>
      <color theme="6" tint="-0.249977111117893"/>
      <name val="Calibri"/>
      <family val="1"/>
      <scheme val="minor"/>
    </font>
    <font>
      <b/>
      <i/>
      <sz val="11"/>
      <color rgb="FF0000FF"/>
      <name val="Calibri"/>
      <family val="1"/>
      <scheme val="minor"/>
    </font>
    <font>
      <b/>
      <i/>
      <sz val="14"/>
      <color theme="1"/>
      <name val="Calibri"/>
      <family val="1"/>
      <scheme val="minor"/>
    </font>
    <font>
      <b/>
      <sz val="32"/>
      <color theme="1"/>
      <name val="Calibri"/>
      <family val="1"/>
      <scheme val="minor"/>
    </font>
    <font>
      <b/>
      <sz val="11"/>
      <color theme="5" tint="-0.249977111117893"/>
      <name val="Calibri"/>
      <family val="1"/>
      <scheme val="minor"/>
    </font>
    <font>
      <b/>
      <sz val="11"/>
      <color rgb="FF800080"/>
      <name val="Calibri"/>
      <family val="1"/>
      <scheme val="minor"/>
    </font>
    <font>
      <b/>
      <sz val="12"/>
      <color theme="5" tint="-0.249977111117893"/>
      <name val="Calibri"/>
      <family val="1"/>
      <scheme val="minor"/>
    </font>
    <font>
      <b/>
      <i/>
      <sz val="12"/>
      <color theme="1"/>
      <name val="Calibri"/>
      <family val="1"/>
      <scheme val="minor"/>
    </font>
    <font>
      <b/>
      <sz val="11"/>
      <color rgb="FF660033"/>
      <name val="Calibri"/>
      <family val="1"/>
      <scheme val="minor"/>
    </font>
    <font>
      <b/>
      <sz val="11"/>
      <color rgb="FFFF0000"/>
      <name val="Calibri"/>
      <family val="1"/>
      <scheme val="minor"/>
    </font>
    <font>
      <sz val="9"/>
      <color theme="1"/>
      <name val="Calibri"/>
      <family val="1"/>
      <scheme val="minor"/>
    </font>
    <font>
      <b/>
      <sz val="11"/>
      <name val="Calibri"/>
      <family val="1"/>
      <scheme val="minor"/>
    </font>
    <font>
      <b/>
      <sz val="10"/>
      <color rgb="FFFF0000"/>
      <name val="Calibri"/>
      <family val="1"/>
      <scheme val="minor"/>
    </font>
    <font>
      <b/>
      <sz val="14"/>
      <color rgb="FF0000FF"/>
      <name val="Calibri"/>
      <family val="1"/>
      <scheme val="minor"/>
    </font>
    <font>
      <b/>
      <i/>
      <sz val="14"/>
      <color rgb="FF800000"/>
      <name val="Calibri"/>
      <family val="2"/>
      <scheme val="minor"/>
    </font>
    <font>
      <b/>
      <sz val="14"/>
      <color rgb="FF800000"/>
      <name val="Calibri"/>
      <family val="2"/>
      <scheme val="minor"/>
    </font>
    <font>
      <b/>
      <sz val="12"/>
      <color rgb="FF800000"/>
      <name val="Calibri"/>
      <family val="1"/>
      <scheme val="minor"/>
    </font>
    <font>
      <b/>
      <sz val="11"/>
      <color rgb="FF800000"/>
      <name val="Calibri"/>
      <family val="1"/>
      <scheme val="minor"/>
    </font>
    <font>
      <b/>
      <i/>
      <sz val="12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3"/>
      <color rgb="FF00B0F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b/>
      <sz val="12"/>
      <color rgb="FF0000FF"/>
      <name val="Calibri"/>
      <family val="1"/>
      <scheme val="minor"/>
    </font>
    <font>
      <b/>
      <sz val="13"/>
      <color rgb="FFC00000"/>
      <name val="Calibri"/>
      <family val="2"/>
      <scheme val="minor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1"/>
      <color theme="5" tint="-0.499984740745262"/>
      <name val="Calibri"/>
      <family val="1"/>
      <scheme val="minor"/>
    </font>
    <font>
      <b/>
      <sz val="11"/>
      <color theme="8" tint="-0.249977111117893"/>
      <name val="Calibri"/>
      <family val="1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FFCC"/>
        <bgColor indexed="64"/>
      </patternFill>
    </fill>
  </fills>
  <borders count="8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ck">
        <color auto="1"/>
      </top>
      <bottom style="double">
        <color indexed="64"/>
      </bottom>
      <diagonal/>
    </border>
    <border>
      <left/>
      <right style="medium">
        <color indexed="64"/>
      </right>
      <top style="double">
        <color auto="1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auto="1"/>
      </left>
      <right/>
      <top/>
      <bottom/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Dashed">
        <color auto="1"/>
      </left>
      <right style="mediumDashed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mediumDashed">
        <color auto="1"/>
      </left>
      <right style="mediumDashed">
        <color auto="1"/>
      </right>
      <top/>
      <bottom style="mediumDashed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mediumDashed">
        <color auto="1"/>
      </left>
      <right style="mediumDashed">
        <color auto="1"/>
      </right>
      <top style="mediumDashed">
        <color auto="1"/>
      </top>
      <bottom style="mediumDashed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medium">
        <color indexed="64"/>
      </top>
      <bottom/>
      <diagonal/>
    </border>
    <border>
      <left style="double">
        <color indexed="64"/>
      </left>
      <right style="thick">
        <color indexed="64"/>
      </right>
      <top/>
      <bottom/>
      <diagonal/>
    </border>
    <border>
      <left style="double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Dashed">
        <color indexed="64"/>
      </right>
      <top style="mediumDashed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Dashed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61">
    <xf numFmtId="0" fontId="0" fillId="0" borderId="0" xfId="0"/>
    <xf numFmtId="0" fontId="3" fillId="0" borderId="0" xfId="0" applyFont="1" applyAlignment="1">
      <alignment horizontal="center"/>
    </xf>
    <xf numFmtId="0" fontId="4" fillId="0" borderId="0" xfId="0" applyFont="1"/>
    <xf numFmtId="0" fontId="5" fillId="0" borderId="1" xfId="0" applyFont="1" applyBorder="1"/>
    <xf numFmtId="0" fontId="5" fillId="0" borderId="0" xfId="0" applyFont="1"/>
    <xf numFmtId="2" fontId="5" fillId="0" borderId="0" xfId="0" applyNumberFormat="1" applyFont="1"/>
    <xf numFmtId="0" fontId="7" fillId="3" borderId="0" xfId="0" applyFont="1" applyFill="1" applyAlignment="1">
      <alignment horizontal="center"/>
    </xf>
    <xf numFmtId="164" fontId="8" fillId="0" borderId="0" xfId="0" applyNumberFormat="1" applyFont="1"/>
    <xf numFmtId="165" fontId="9" fillId="0" borderId="2" xfId="0" applyNumberFormat="1" applyFont="1" applyBorder="1" applyAlignment="1">
      <alignment horizontal="center"/>
    </xf>
    <xf numFmtId="0" fontId="6" fillId="4" borderId="0" xfId="0" applyFont="1" applyFill="1"/>
    <xf numFmtId="0" fontId="10" fillId="5" borderId="0" xfId="0" applyFont="1" applyFill="1" applyAlignment="1">
      <alignment horizontal="center"/>
    </xf>
    <xf numFmtId="0" fontId="6" fillId="6" borderId="0" xfId="0" applyFont="1" applyFill="1"/>
    <xf numFmtId="0" fontId="11" fillId="5" borderId="0" xfId="0" applyFont="1" applyFill="1" applyAlignment="1">
      <alignment horizontal="center"/>
    </xf>
    <xf numFmtId="44" fontId="12" fillId="2" borderId="0" xfId="1" applyFont="1" applyFill="1" applyAlignment="1">
      <alignment horizontal="center"/>
    </xf>
    <xf numFmtId="44" fontId="13" fillId="2" borderId="0" xfId="1" applyFont="1" applyFill="1" applyAlignment="1">
      <alignment horizontal="center"/>
    </xf>
    <xf numFmtId="166" fontId="14" fillId="2" borderId="0" xfId="0" applyNumberFormat="1" applyFont="1" applyFill="1" applyAlignment="1">
      <alignment horizontal="center" vertical="center" wrapText="1"/>
    </xf>
    <xf numFmtId="0" fontId="8" fillId="7" borderId="0" xfId="0" applyFont="1" applyFill="1" applyAlignment="1">
      <alignment horizontal="center" vertical="center" wrapText="1"/>
    </xf>
    <xf numFmtId="165" fontId="8" fillId="8" borderId="0" xfId="0" applyNumberFormat="1" applyFont="1" applyFill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4" xfId="0" applyBorder="1"/>
    <xf numFmtId="0" fontId="0" fillId="5" borderId="5" xfId="0" applyFill="1" applyBorder="1"/>
    <xf numFmtId="0" fontId="0" fillId="9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15" fillId="0" borderId="4" xfId="0" applyFont="1" applyBorder="1" applyAlignment="1">
      <alignment horizontal="center"/>
    </xf>
    <xf numFmtId="165" fontId="8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5" fontId="8" fillId="0" borderId="6" xfId="0" applyNumberFormat="1" applyFont="1" applyBorder="1"/>
    <xf numFmtId="0" fontId="0" fillId="0" borderId="7" xfId="0" applyBorder="1"/>
    <xf numFmtId="0" fontId="8" fillId="0" borderId="7" xfId="0" applyFont="1" applyBorder="1" applyAlignment="1">
      <alignment horizontal="center"/>
    </xf>
    <xf numFmtId="44" fontId="16" fillId="0" borderId="0" xfId="1" applyFont="1" applyAlignment="1">
      <alignment horizontal="center"/>
    </xf>
    <xf numFmtId="44" fontId="17" fillId="0" borderId="8" xfId="1" applyFont="1" applyBorder="1" applyAlignment="1">
      <alignment horizontal="center"/>
    </xf>
    <xf numFmtId="166" fontId="8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165" fontId="16" fillId="0" borderId="0" xfId="0" applyNumberFormat="1" applyFont="1"/>
    <xf numFmtId="0" fontId="0" fillId="10" borderId="0" xfId="0" applyFill="1"/>
    <xf numFmtId="167" fontId="18" fillId="0" borderId="0" xfId="0" applyNumberFormat="1" applyFont="1" applyAlignment="1">
      <alignment horizontal="center"/>
    </xf>
    <xf numFmtId="16" fontId="0" fillId="0" borderId="0" xfId="0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4" fontId="19" fillId="0" borderId="0" xfId="0" applyNumberFormat="1" applyFont="1"/>
    <xf numFmtId="2" fontId="0" fillId="0" borderId="0" xfId="0" applyNumberFormat="1"/>
    <xf numFmtId="0" fontId="20" fillId="0" borderId="5" xfId="0" applyFont="1" applyBorder="1" applyAlignment="1">
      <alignment horizontal="center"/>
    </xf>
    <xf numFmtId="0" fontId="21" fillId="0" borderId="5" xfId="0" applyFont="1" applyBorder="1" applyAlignment="1">
      <alignment horizontal="center"/>
    </xf>
    <xf numFmtId="0" fontId="22" fillId="0" borderId="5" xfId="0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center"/>
    </xf>
    <xf numFmtId="164" fontId="2" fillId="0" borderId="5" xfId="0" applyNumberFormat="1" applyFont="1" applyBorder="1" applyAlignment="1">
      <alignment horizontal="center"/>
    </xf>
    <xf numFmtId="1" fontId="8" fillId="0" borderId="5" xfId="0" applyNumberFormat="1" applyFont="1" applyBorder="1" applyAlignment="1">
      <alignment horizontal="center" wrapText="1"/>
    </xf>
    <xf numFmtId="4" fontId="8" fillId="0" borderId="5" xfId="0" applyNumberFormat="1" applyFont="1" applyBorder="1" applyAlignment="1">
      <alignment horizontal="right"/>
    </xf>
    <xf numFmtId="2" fontId="8" fillId="10" borderId="9" xfId="0" applyNumberFormat="1" applyFont="1" applyFill="1" applyBorder="1" applyAlignment="1">
      <alignment horizontal="center"/>
    </xf>
    <xf numFmtId="165" fontId="8" fillId="0" borderId="5" xfId="0" applyNumberFormat="1" applyFont="1" applyBorder="1" applyAlignment="1">
      <alignment horizontal="center"/>
    </xf>
    <xf numFmtId="165" fontId="8" fillId="11" borderId="10" xfId="0" applyNumberFormat="1" applyFont="1" applyFill="1" applyBorder="1" applyAlignment="1">
      <alignment wrapText="1"/>
    </xf>
    <xf numFmtId="0" fontId="18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0" fontId="15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44" fontId="8" fillId="12" borderId="2" xfId="1" applyFont="1" applyFill="1" applyBorder="1" applyAlignment="1">
      <alignment horizontal="center" vertical="center" wrapText="1"/>
    </xf>
    <xf numFmtId="44" fontId="14" fillId="12" borderId="14" xfId="1" applyFont="1" applyFill="1" applyBorder="1" applyAlignment="1">
      <alignment horizontal="center" vertical="center" wrapText="1"/>
    </xf>
    <xf numFmtId="166" fontId="8" fillId="0" borderId="15" xfId="0" applyNumberFormat="1" applyFont="1" applyBorder="1" applyAlignment="1">
      <alignment horizontal="center"/>
    </xf>
    <xf numFmtId="0" fontId="21" fillId="0" borderId="16" xfId="0" applyFont="1" applyBorder="1" applyAlignment="1">
      <alignment horizontal="left"/>
    </xf>
    <xf numFmtId="0" fontId="24" fillId="0" borderId="17" xfId="0" applyFont="1" applyBorder="1" applyAlignment="1">
      <alignment horizontal="center" vertical="center" wrapText="1"/>
    </xf>
    <xf numFmtId="4" fontId="2" fillId="0" borderId="18" xfId="0" applyNumberFormat="1" applyFont="1" applyBorder="1" applyAlignment="1">
      <alignment horizontal="right"/>
    </xf>
    <xf numFmtId="164" fontId="21" fillId="0" borderId="17" xfId="0" applyNumberFormat="1" applyFont="1" applyBorder="1" applyAlignment="1">
      <alignment vertical="center"/>
    </xf>
    <xf numFmtId="1" fontId="21" fillId="0" borderId="17" xfId="0" applyNumberFormat="1" applyFont="1" applyBorder="1" applyAlignment="1">
      <alignment horizontal="center" vertical="center" wrapText="1"/>
    </xf>
    <xf numFmtId="4" fontId="2" fillId="0" borderId="16" xfId="0" applyNumberFormat="1" applyFont="1" applyBorder="1" applyAlignment="1">
      <alignment horizontal="right"/>
    </xf>
    <xf numFmtId="4" fontId="8" fillId="10" borderId="16" xfId="0" applyNumberFormat="1" applyFont="1" applyFill="1" applyBorder="1" applyAlignment="1">
      <alignment horizontal="right"/>
    </xf>
    <xf numFmtId="165" fontId="8" fillId="0" borderId="16" xfId="0" applyNumberFormat="1" applyFont="1" applyBorder="1" applyAlignment="1">
      <alignment horizontal="center"/>
    </xf>
    <xf numFmtId="165" fontId="8" fillId="0" borderId="18" xfId="0" applyNumberFormat="1" applyFont="1" applyBorder="1" applyAlignment="1">
      <alignment horizontal="center" wrapText="1"/>
    </xf>
    <xf numFmtId="4" fontId="19" fillId="0" borderId="16" xfId="0" applyNumberFormat="1" applyFont="1" applyBorder="1"/>
    <xf numFmtId="165" fontId="8" fillId="0" borderId="4" xfId="0" applyNumberFormat="1" applyFont="1" applyBorder="1"/>
    <xf numFmtId="44" fontId="8" fillId="0" borderId="4" xfId="1" applyFont="1" applyFill="1" applyBorder="1" applyAlignment="1">
      <alignment horizontal="center" vertical="center" wrapText="1"/>
    </xf>
    <xf numFmtId="44" fontId="14" fillId="0" borderId="4" xfId="1" applyFont="1" applyFill="1" applyBorder="1" applyAlignment="1">
      <alignment horizontal="center" vertical="center" wrapText="1"/>
    </xf>
    <xf numFmtId="166" fontId="8" fillId="0" borderId="4" xfId="0" applyNumberFormat="1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165" fontId="16" fillId="0" borderId="4" xfId="0" applyNumberFormat="1" applyFont="1" applyBorder="1"/>
    <xf numFmtId="0" fontId="20" fillId="0" borderId="4" xfId="0" applyFont="1" applyBorder="1" applyAlignment="1">
      <alignment vertical="center"/>
    </xf>
    <xf numFmtId="0" fontId="21" fillId="0" borderId="4" xfId="0" applyFont="1" applyBorder="1" applyAlignment="1">
      <alignment horizontal="left"/>
    </xf>
    <xf numFmtId="0" fontId="24" fillId="0" borderId="4" xfId="0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right"/>
    </xf>
    <xf numFmtId="164" fontId="21" fillId="0" borderId="4" xfId="0" applyNumberFormat="1" applyFont="1" applyBorder="1" applyAlignment="1">
      <alignment vertical="center"/>
    </xf>
    <xf numFmtId="1" fontId="21" fillId="0" borderId="4" xfId="0" applyNumberFormat="1" applyFont="1" applyBorder="1" applyAlignment="1">
      <alignment horizontal="center" vertical="center" wrapText="1"/>
    </xf>
    <xf numFmtId="165" fontId="8" fillId="0" borderId="4" xfId="0" applyNumberFormat="1" applyFont="1" applyBorder="1" applyAlignment="1">
      <alignment horizontal="center"/>
    </xf>
    <xf numFmtId="165" fontId="8" fillId="0" borderId="0" xfId="0" applyNumberFormat="1" applyFont="1" applyAlignment="1">
      <alignment horizontal="center" wrapText="1"/>
    </xf>
    <xf numFmtId="4" fontId="19" fillId="0" borderId="4" xfId="0" applyNumberFormat="1" applyFont="1" applyBorder="1"/>
    <xf numFmtId="0" fontId="26" fillId="0" borderId="16" xfId="0" applyFont="1" applyBorder="1"/>
    <xf numFmtId="0" fontId="25" fillId="0" borderId="16" xfId="0" applyFont="1" applyBorder="1"/>
    <xf numFmtId="0" fontId="25" fillId="0" borderId="16" xfId="0" applyFont="1" applyBorder="1" applyAlignment="1">
      <alignment horizontal="left"/>
    </xf>
    <xf numFmtId="0" fontId="21" fillId="0" borderId="0" xfId="0" applyFont="1" applyAlignment="1">
      <alignment horizontal="left"/>
    </xf>
    <xf numFmtId="0" fontId="21" fillId="0" borderId="4" xfId="0" applyFont="1" applyBorder="1"/>
    <xf numFmtId="0" fontId="21" fillId="0" borderId="19" xfId="0" applyFont="1" applyBorder="1" applyAlignment="1">
      <alignment horizontal="left"/>
    </xf>
    <xf numFmtId="0" fontId="26" fillId="0" borderId="4" xfId="0" applyFont="1" applyBorder="1" applyAlignment="1">
      <alignment horizontal="left"/>
    </xf>
    <xf numFmtId="1" fontId="21" fillId="0" borderId="20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/>
    </xf>
    <xf numFmtId="1" fontId="28" fillId="0" borderId="4" xfId="0" applyNumberFormat="1" applyFont="1" applyBorder="1" applyAlignment="1">
      <alignment horizontal="center" vertical="center" wrapText="1"/>
    </xf>
    <xf numFmtId="0" fontId="21" fillId="0" borderId="21" xfId="0" applyFont="1" applyBorder="1" applyAlignment="1">
      <alignment horizontal="left"/>
    </xf>
    <xf numFmtId="1" fontId="28" fillId="0" borderId="16" xfId="0" applyNumberFormat="1" applyFont="1" applyBorder="1" applyAlignment="1">
      <alignment horizontal="center" vertical="center" wrapText="1"/>
    </xf>
    <xf numFmtId="1" fontId="27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horizontal="left" wrapText="1"/>
    </xf>
    <xf numFmtId="164" fontId="21" fillId="0" borderId="4" xfId="0" applyNumberFormat="1" applyFont="1" applyBorder="1" applyAlignment="1">
      <alignment horizontal="right"/>
    </xf>
    <xf numFmtId="4" fontId="2" fillId="0" borderId="22" xfId="0" applyNumberFormat="1" applyFont="1" applyBorder="1" applyAlignment="1">
      <alignment horizontal="right"/>
    </xf>
    <xf numFmtId="164" fontId="2" fillId="0" borderId="22" xfId="0" applyNumberFormat="1" applyFont="1" applyBorder="1" applyAlignment="1">
      <alignment horizontal="center"/>
    </xf>
    <xf numFmtId="1" fontId="28" fillId="0" borderId="4" xfId="0" applyNumberFormat="1" applyFont="1" applyBorder="1" applyAlignment="1">
      <alignment horizontal="center" wrapText="1"/>
    </xf>
    <xf numFmtId="4" fontId="2" fillId="0" borderId="23" xfId="0" applyNumberFormat="1" applyFont="1" applyBorder="1" applyAlignment="1">
      <alignment horizontal="right"/>
    </xf>
    <xf numFmtId="165" fontId="8" fillId="0" borderId="19" xfId="0" applyNumberFormat="1" applyFont="1" applyBorder="1" applyAlignment="1">
      <alignment horizontal="center"/>
    </xf>
    <xf numFmtId="4" fontId="19" fillId="0" borderId="22" xfId="0" applyNumberFormat="1" applyFont="1" applyBorder="1"/>
    <xf numFmtId="165" fontId="34" fillId="0" borderId="0" xfId="0" applyNumberFormat="1" applyFont="1" applyAlignment="1">
      <alignment horizontal="center" wrapText="1"/>
    </xf>
    <xf numFmtId="4" fontId="2" fillId="0" borderId="0" xfId="0" applyNumberFormat="1" applyFont="1" applyAlignment="1">
      <alignment horizontal="right"/>
    </xf>
    <xf numFmtId="1" fontId="30" fillId="0" borderId="4" xfId="0" applyNumberFormat="1" applyFont="1" applyBorder="1" applyAlignment="1">
      <alignment horizontal="center" wrapText="1"/>
    </xf>
    <xf numFmtId="165" fontId="8" fillId="0" borderId="23" xfId="0" applyNumberFormat="1" applyFont="1" applyBorder="1" applyAlignment="1">
      <alignment horizontal="center"/>
    </xf>
    <xf numFmtId="4" fontId="19" fillId="0" borderId="19" xfId="0" applyNumberFormat="1" applyFont="1" applyBorder="1"/>
    <xf numFmtId="4" fontId="2" fillId="0" borderId="19" xfId="0" applyNumberFormat="1" applyFont="1" applyBorder="1" applyAlignment="1">
      <alignment horizontal="right"/>
    </xf>
    <xf numFmtId="165" fontId="8" fillId="0" borderId="22" xfId="0" applyNumberFormat="1" applyFont="1" applyBorder="1" applyAlignment="1">
      <alignment horizontal="center"/>
    </xf>
    <xf numFmtId="165" fontId="35" fillId="0" borderId="0" xfId="0" applyNumberFormat="1" applyFont="1" applyAlignment="1">
      <alignment wrapText="1"/>
    </xf>
    <xf numFmtId="0" fontId="21" fillId="0" borderId="24" xfId="0" applyFont="1" applyBorder="1" applyAlignment="1">
      <alignment horizontal="left"/>
    </xf>
    <xf numFmtId="4" fontId="2" fillId="0" borderId="20" xfId="0" applyNumberFormat="1" applyFont="1" applyBorder="1" applyAlignment="1">
      <alignment horizontal="right" vertical="center"/>
    </xf>
    <xf numFmtId="164" fontId="2" fillId="0" borderId="25" xfId="0" applyNumberFormat="1" applyFont="1" applyBorder="1" applyAlignment="1">
      <alignment horizontal="center"/>
    </xf>
    <xf numFmtId="1" fontId="26" fillId="0" borderId="4" xfId="0" applyNumberFormat="1" applyFont="1" applyBorder="1" applyAlignment="1">
      <alignment horizontal="center" vertical="center" wrapText="1"/>
    </xf>
    <xf numFmtId="4" fontId="2" fillId="0" borderId="24" xfId="0" applyNumberFormat="1" applyFont="1" applyBorder="1" applyAlignment="1">
      <alignment horizontal="right"/>
    </xf>
    <xf numFmtId="165" fontId="34" fillId="0" borderId="0" xfId="0" applyNumberFormat="1" applyFont="1" applyAlignment="1">
      <alignment horizontal="center"/>
    </xf>
    <xf numFmtId="1" fontId="27" fillId="0" borderId="4" xfId="0" applyNumberFormat="1" applyFont="1" applyBorder="1" applyAlignment="1">
      <alignment horizontal="center" wrapText="1"/>
    </xf>
    <xf numFmtId="1" fontId="21" fillId="0" borderId="4" xfId="0" applyNumberFormat="1" applyFont="1" applyBorder="1" applyAlignment="1">
      <alignment horizontal="center" wrapText="1"/>
    </xf>
    <xf numFmtId="164" fontId="2" fillId="0" borderId="4" xfId="0" applyNumberFormat="1" applyFont="1" applyBorder="1" applyAlignment="1">
      <alignment horizontal="center"/>
    </xf>
    <xf numFmtId="1" fontId="25" fillId="0" borderId="4" xfId="0" applyNumberFormat="1" applyFont="1" applyBorder="1" applyAlignment="1">
      <alignment horizontal="center" wrapText="1"/>
    </xf>
    <xf numFmtId="165" fontId="21" fillId="0" borderId="0" xfId="0" applyNumberFormat="1" applyFont="1" applyAlignment="1">
      <alignment wrapText="1"/>
    </xf>
    <xf numFmtId="0" fontId="24" fillId="0" borderId="4" xfId="0" applyFont="1" applyBorder="1" applyAlignment="1">
      <alignment horizontal="center"/>
    </xf>
    <xf numFmtId="0" fontId="21" fillId="0" borderId="9" xfId="0" applyFont="1" applyBorder="1"/>
    <xf numFmtId="0" fontId="21" fillId="0" borderId="26" xfId="0" applyFont="1" applyBorder="1" applyAlignment="1">
      <alignment horizontal="left"/>
    </xf>
    <xf numFmtId="0" fontId="24" fillId="0" borderId="9" xfId="0" applyFont="1" applyBorder="1" applyAlignment="1">
      <alignment horizontal="center"/>
    </xf>
    <xf numFmtId="4" fontId="2" fillId="0" borderId="9" xfId="0" applyNumberFormat="1" applyFont="1" applyBorder="1" applyAlignment="1">
      <alignment horizontal="right"/>
    </xf>
    <xf numFmtId="164" fontId="2" fillId="0" borderId="9" xfId="0" applyNumberFormat="1" applyFont="1" applyBorder="1" applyAlignment="1">
      <alignment horizontal="center"/>
    </xf>
    <xf numFmtId="1" fontId="21" fillId="0" borderId="9" xfId="0" applyNumberFormat="1" applyFont="1" applyBorder="1" applyAlignment="1">
      <alignment horizontal="center" wrapText="1"/>
    </xf>
    <xf numFmtId="0" fontId="25" fillId="0" borderId="18" xfId="0" applyFont="1" applyBorder="1"/>
    <xf numFmtId="0" fontId="21" fillId="0" borderId="27" xfId="0" applyFont="1" applyBorder="1" applyAlignment="1">
      <alignment horizontal="left"/>
    </xf>
    <xf numFmtId="0" fontId="24" fillId="0" borderId="18" xfId="0" applyFont="1" applyBorder="1" applyAlignment="1">
      <alignment horizontal="center" wrapText="1"/>
    </xf>
    <xf numFmtId="164" fontId="2" fillId="0" borderId="18" xfId="0" applyNumberFormat="1" applyFont="1" applyBorder="1" applyAlignment="1">
      <alignment horizontal="center"/>
    </xf>
    <xf numFmtId="1" fontId="25" fillId="0" borderId="18" xfId="0" applyNumberFormat="1" applyFont="1" applyBorder="1" applyAlignment="1">
      <alignment horizontal="center" vertical="center" wrapText="1"/>
    </xf>
    <xf numFmtId="0" fontId="21" fillId="9" borderId="0" xfId="0" applyFont="1" applyFill="1"/>
    <xf numFmtId="0" fontId="21" fillId="9" borderId="0" xfId="0" applyFont="1" applyFill="1" applyAlignment="1">
      <alignment horizontal="left"/>
    </xf>
    <xf numFmtId="16" fontId="24" fillId="9" borderId="0" xfId="0" applyNumberFormat="1" applyFont="1" applyFill="1" applyAlignment="1">
      <alignment horizontal="center" wrapText="1"/>
    </xf>
    <xf numFmtId="4" fontId="2" fillId="9" borderId="0" xfId="0" applyNumberFormat="1" applyFont="1" applyFill="1" applyAlignment="1">
      <alignment horizontal="right"/>
    </xf>
    <xf numFmtId="164" fontId="2" fillId="9" borderId="0" xfId="0" applyNumberFormat="1" applyFont="1" applyFill="1" applyAlignment="1">
      <alignment horizontal="center"/>
    </xf>
    <xf numFmtId="1" fontId="21" fillId="9" borderId="0" xfId="0" applyNumberFormat="1" applyFont="1" applyFill="1" applyAlignment="1">
      <alignment horizontal="center" vertical="center" wrapText="1"/>
    </xf>
    <xf numFmtId="4" fontId="8" fillId="10" borderId="21" xfId="0" applyNumberFormat="1" applyFont="1" applyFill="1" applyBorder="1" applyAlignment="1">
      <alignment horizontal="right"/>
    </xf>
    <xf numFmtId="0" fontId="21" fillId="9" borderId="0" xfId="0" applyFont="1" applyFill="1" applyAlignment="1">
      <alignment vertical="center"/>
    </xf>
    <xf numFmtId="0" fontId="24" fillId="9" borderId="0" xfId="0" applyFont="1" applyFill="1" applyAlignment="1">
      <alignment horizontal="center" wrapText="1"/>
    </xf>
    <xf numFmtId="1" fontId="25" fillId="9" borderId="0" xfId="0" applyNumberFormat="1" applyFont="1" applyFill="1" applyAlignment="1">
      <alignment horizontal="center" vertical="center" wrapText="1"/>
    </xf>
    <xf numFmtId="0" fontId="24" fillId="9" borderId="0" xfId="0" applyFont="1" applyFill="1" applyAlignment="1">
      <alignment vertical="center" wrapText="1"/>
    </xf>
    <xf numFmtId="0" fontId="21" fillId="0" borderId="28" xfId="0" applyFont="1" applyBorder="1" applyAlignment="1">
      <alignment vertical="center"/>
    </xf>
    <xf numFmtId="0" fontId="21" fillId="0" borderId="29" xfId="0" applyFont="1" applyBorder="1" applyAlignment="1">
      <alignment horizontal="left"/>
    </xf>
    <xf numFmtId="4" fontId="2" fillId="0" borderId="30" xfId="0" applyNumberFormat="1" applyFont="1" applyBorder="1" applyAlignment="1">
      <alignment horizontal="right"/>
    </xf>
    <xf numFmtId="164" fontId="2" fillId="0" borderId="30" xfId="0" applyNumberFormat="1" applyFont="1" applyBorder="1" applyAlignment="1">
      <alignment horizontal="center"/>
    </xf>
    <xf numFmtId="1" fontId="25" fillId="0" borderId="30" xfId="0" applyNumberFormat="1" applyFont="1" applyBorder="1" applyAlignment="1">
      <alignment horizontal="center" vertical="center" wrapText="1"/>
    </xf>
    <xf numFmtId="4" fontId="2" fillId="0" borderId="31" xfId="0" applyNumberFormat="1" applyFont="1" applyBorder="1" applyAlignment="1">
      <alignment horizontal="right"/>
    </xf>
    <xf numFmtId="0" fontId="21" fillId="0" borderId="16" xfId="0" applyFont="1" applyBorder="1" applyAlignment="1">
      <alignment vertical="center"/>
    </xf>
    <xf numFmtId="16" fontId="24" fillId="0" borderId="16" xfId="0" applyNumberFormat="1" applyFont="1" applyBorder="1" applyAlignment="1">
      <alignment horizontal="center" wrapText="1"/>
    </xf>
    <xf numFmtId="164" fontId="2" fillId="0" borderId="16" xfId="0" applyNumberFormat="1" applyFont="1" applyBorder="1" applyAlignment="1">
      <alignment horizontal="center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4" xfId="0" applyFont="1" applyBorder="1" applyAlignment="1">
      <alignment vertical="center"/>
    </xf>
    <xf numFmtId="16" fontId="24" fillId="0" borderId="4" xfId="0" applyNumberFormat="1" applyFont="1" applyBorder="1" applyAlignment="1">
      <alignment horizontal="center" wrapText="1"/>
    </xf>
    <xf numFmtId="1" fontId="25" fillId="0" borderId="4" xfId="0" applyNumberFormat="1" applyFont="1" applyBorder="1" applyAlignment="1">
      <alignment horizontal="center" vertical="center" wrapText="1"/>
    </xf>
    <xf numFmtId="16" fontId="36" fillId="0" borderId="4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 wrapText="1"/>
    </xf>
    <xf numFmtId="16" fontId="37" fillId="0" borderId="16" xfId="0" applyNumberFormat="1" applyFont="1" applyBorder="1" applyAlignment="1">
      <alignment horizontal="center" wrapText="1"/>
    </xf>
    <xf numFmtId="0" fontId="24" fillId="0" borderId="4" xfId="0" applyFont="1" applyBorder="1" applyAlignment="1">
      <alignment horizontal="center" wrapText="1"/>
    </xf>
    <xf numFmtId="0" fontId="24" fillId="0" borderId="4" xfId="0" applyFont="1" applyBorder="1" applyAlignment="1">
      <alignment vertical="center"/>
    </xf>
    <xf numFmtId="165" fontId="16" fillId="0" borderId="0" xfId="0" applyNumberFormat="1" applyFont="1" applyAlignment="1">
      <alignment horizontal="center" wrapText="1"/>
    </xf>
    <xf numFmtId="165" fontId="30" fillId="0" borderId="0" xfId="0" applyNumberFormat="1" applyFont="1" applyAlignment="1">
      <alignment horizontal="left" wrapText="1"/>
    </xf>
    <xf numFmtId="0" fontId="36" fillId="0" borderId="4" xfId="0" applyFont="1" applyBorder="1" applyAlignment="1">
      <alignment horizontal="center" wrapText="1"/>
    </xf>
    <xf numFmtId="0" fontId="21" fillId="0" borderId="22" xfId="0" applyFont="1" applyBorder="1" applyAlignment="1">
      <alignment horizontal="left"/>
    </xf>
    <xf numFmtId="0" fontId="36" fillId="0" borderId="16" xfId="0" applyFont="1" applyBorder="1" applyAlignment="1">
      <alignment horizontal="center" wrapText="1"/>
    </xf>
    <xf numFmtId="1" fontId="21" fillId="0" borderId="16" xfId="0" applyNumberFormat="1" applyFont="1" applyBorder="1" applyAlignment="1">
      <alignment horizontal="center" wrapText="1"/>
    </xf>
    <xf numFmtId="165" fontId="27" fillId="0" borderId="0" xfId="0" applyNumberFormat="1" applyFont="1" applyAlignment="1">
      <alignment horizontal="center" wrapText="1"/>
    </xf>
    <xf numFmtId="0" fontId="37" fillId="0" borderId="4" xfId="0" applyFont="1" applyBorder="1" applyAlignment="1">
      <alignment horizontal="center" wrapText="1"/>
    </xf>
    <xf numFmtId="0" fontId="8" fillId="0" borderId="4" xfId="0" applyFont="1" applyBorder="1"/>
    <xf numFmtId="4" fontId="8" fillId="0" borderId="4" xfId="0" applyNumberFormat="1" applyFont="1" applyBorder="1" applyAlignment="1">
      <alignment horizontal="right"/>
    </xf>
    <xf numFmtId="1" fontId="8" fillId="0" borderId="4" xfId="0" applyNumberFormat="1" applyFont="1" applyBorder="1" applyAlignment="1">
      <alignment horizontal="center" wrapText="1"/>
    </xf>
    <xf numFmtId="4" fontId="8" fillId="10" borderId="0" xfId="0" applyNumberFormat="1" applyFont="1" applyFill="1" applyAlignment="1">
      <alignment horizontal="right"/>
    </xf>
    <xf numFmtId="165" fontId="9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44" fontId="8" fillId="0" borderId="4" xfId="1" applyFont="1" applyFill="1" applyBorder="1" applyAlignment="1">
      <alignment horizontal="center"/>
    </xf>
    <xf numFmtId="44" fontId="14" fillId="0" borderId="4" xfId="1" applyFont="1" applyFill="1" applyBorder="1" applyAlignment="1">
      <alignment horizontal="center"/>
    </xf>
    <xf numFmtId="1" fontId="39" fillId="0" borderId="4" xfId="0" applyNumberFormat="1" applyFont="1" applyBorder="1" applyAlignment="1">
      <alignment horizontal="center" wrapText="1"/>
    </xf>
    <xf numFmtId="0" fontId="14" fillId="0" borderId="4" xfId="0" applyFont="1" applyBorder="1"/>
    <xf numFmtId="1" fontId="40" fillId="0" borderId="4" xfId="0" applyNumberFormat="1" applyFont="1" applyBorder="1" applyAlignment="1">
      <alignment horizontal="center" wrapText="1"/>
    </xf>
    <xf numFmtId="0" fontId="14" fillId="0" borderId="0" xfId="0" applyFont="1"/>
    <xf numFmtId="0" fontId="21" fillId="0" borderId="39" xfId="0" applyFont="1" applyBorder="1" applyAlignment="1">
      <alignment horizontal="left"/>
    </xf>
    <xf numFmtId="4" fontId="8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" fontId="19" fillId="0" borderId="0" xfId="0" applyNumberFormat="1" applyFont="1" applyAlignment="1">
      <alignment horizontal="center" wrapText="1"/>
    </xf>
    <xf numFmtId="165" fontId="9" fillId="0" borderId="0" xfId="0" applyNumberFormat="1" applyFont="1" applyAlignment="1">
      <alignment horizontal="center"/>
    </xf>
    <xf numFmtId="2" fontId="38" fillId="0" borderId="0" xfId="0" applyNumberFormat="1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2" fontId="8" fillId="0" borderId="40" xfId="0" applyNumberFormat="1" applyFont="1" applyBorder="1" applyAlignment="1">
      <alignment horizontal="right"/>
    </xf>
    <xf numFmtId="16" fontId="8" fillId="0" borderId="0" xfId="0" applyNumberFormat="1" applyFont="1"/>
    <xf numFmtId="0" fontId="8" fillId="0" borderId="0" xfId="0" applyFont="1" applyAlignment="1">
      <alignment horizontal="right"/>
    </xf>
    <xf numFmtId="167" fontId="8" fillId="0" borderId="0" xfId="0" applyNumberFormat="1" applyFont="1"/>
    <xf numFmtId="0" fontId="8" fillId="0" borderId="39" xfId="0" applyFont="1" applyBorder="1"/>
    <xf numFmtId="2" fontId="8" fillId="0" borderId="0" xfId="0" applyNumberFormat="1" applyFont="1" applyAlignment="1">
      <alignment horizontal="right"/>
    </xf>
    <xf numFmtId="16" fontId="8" fillId="0" borderId="39" xfId="0" applyNumberFormat="1" applyFont="1" applyBorder="1"/>
    <xf numFmtId="0" fontId="8" fillId="0" borderId="12" xfId="0" applyFont="1" applyBorder="1" applyAlignment="1">
      <alignment horizontal="right"/>
    </xf>
    <xf numFmtId="167" fontId="8" fillId="0" borderId="0" xfId="0" applyNumberFormat="1" applyFont="1" applyAlignment="1">
      <alignment horizontal="center"/>
    </xf>
    <xf numFmtId="44" fontId="8" fillId="0" borderId="0" xfId="1" applyFont="1" applyFill="1" applyAlignment="1">
      <alignment horizontal="center"/>
    </xf>
    <xf numFmtId="44" fontId="14" fillId="0" borderId="41" xfId="1" applyFont="1" applyFill="1" applyBorder="1" applyAlignment="1">
      <alignment horizontal="center"/>
    </xf>
    <xf numFmtId="1" fontId="8" fillId="0" borderId="0" xfId="0" applyNumberFormat="1" applyFont="1" applyAlignment="1">
      <alignment horizontal="center" wrapText="1"/>
    </xf>
    <xf numFmtId="4" fontId="8" fillId="0" borderId="1" xfId="0" applyNumberFormat="1" applyFont="1" applyBorder="1" applyAlignment="1">
      <alignment horizontal="right"/>
    </xf>
    <xf numFmtId="4" fontId="41" fillId="0" borderId="43" xfId="0" applyNumberFormat="1" applyFont="1" applyBorder="1" applyAlignment="1">
      <alignment horizontal="right" vertical="center"/>
    </xf>
    <xf numFmtId="4" fontId="41" fillId="0" borderId="0" xfId="0" applyNumberFormat="1" applyFont="1" applyAlignment="1">
      <alignment horizontal="center" vertical="center"/>
    </xf>
    <xf numFmtId="4" fontId="41" fillId="0" borderId="0" xfId="0" applyNumberFormat="1" applyFont="1" applyAlignment="1">
      <alignment vertical="center"/>
    </xf>
    <xf numFmtId="0" fontId="42" fillId="0" borderId="0" xfId="0" applyFont="1"/>
    <xf numFmtId="0" fontId="42" fillId="0" borderId="0" xfId="0" applyFont="1" applyAlignment="1">
      <alignment horizontal="center"/>
    </xf>
    <xf numFmtId="2" fontId="42" fillId="0" borderId="40" xfId="0" applyNumberFormat="1" applyFont="1" applyBorder="1" applyAlignment="1">
      <alignment horizontal="right"/>
    </xf>
    <xf numFmtId="16" fontId="42" fillId="0" borderId="0" xfId="0" applyNumberFormat="1" applyFont="1"/>
    <xf numFmtId="0" fontId="42" fillId="0" borderId="0" xfId="0" applyFont="1" applyAlignment="1">
      <alignment horizontal="right"/>
    </xf>
    <xf numFmtId="167" fontId="42" fillId="0" borderId="0" xfId="0" applyNumberFormat="1" applyFont="1"/>
    <xf numFmtId="0" fontId="42" fillId="0" borderId="39" xfId="0" applyFont="1" applyBorder="1"/>
    <xf numFmtId="2" fontId="42" fillId="0" borderId="0" xfId="0" applyNumberFormat="1" applyFont="1" applyAlignment="1">
      <alignment horizontal="right"/>
    </xf>
    <xf numFmtId="16" fontId="42" fillId="0" borderId="39" xfId="0" applyNumberFormat="1" applyFont="1" applyBorder="1"/>
    <xf numFmtId="0" fontId="42" fillId="0" borderId="12" xfId="0" applyFont="1" applyBorder="1" applyAlignment="1">
      <alignment horizontal="right"/>
    </xf>
    <xf numFmtId="44" fontId="8" fillId="0" borderId="0" xfId="1" applyFont="1" applyAlignment="1">
      <alignment horizontal="center"/>
    </xf>
    <xf numFmtId="44" fontId="43" fillId="0" borderId="41" xfId="1" applyFont="1" applyBorder="1" applyAlignment="1">
      <alignment horizontal="center"/>
    </xf>
    <xf numFmtId="166" fontId="42" fillId="0" borderId="0" xfId="0" applyNumberFormat="1" applyFont="1" applyAlignment="1">
      <alignment horizontal="center"/>
    </xf>
    <xf numFmtId="0" fontId="39" fillId="0" borderId="0" xfId="0" applyFont="1"/>
    <xf numFmtId="4" fontId="41" fillId="0" borderId="44" xfId="0" applyNumberFormat="1" applyFont="1" applyBorder="1" applyAlignment="1">
      <alignment horizontal="right" vertical="center"/>
    </xf>
    <xf numFmtId="165" fontId="8" fillId="0" borderId="40" xfId="0" applyNumberFormat="1" applyFont="1" applyBorder="1" applyAlignment="1">
      <alignment horizontal="center"/>
    </xf>
    <xf numFmtId="2" fontId="2" fillId="0" borderId="0" xfId="0" applyNumberFormat="1" applyFont="1" applyAlignment="1">
      <alignment horizontal="left"/>
    </xf>
    <xf numFmtId="44" fontId="43" fillId="0" borderId="45" xfId="1" applyFont="1" applyBorder="1" applyAlignment="1">
      <alignment horizontal="center"/>
    </xf>
    <xf numFmtId="1" fontId="8" fillId="0" borderId="40" xfId="0" applyNumberFormat="1" applyFont="1" applyBorder="1" applyAlignment="1">
      <alignment horizontal="center" wrapText="1"/>
    </xf>
    <xf numFmtId="2" fontId="16" fillId="0" borderId="46" xfId="0" applyNumberFormat="1" applyFont="1" applyBorder="1" applyAlignment="1">
      <alignment horizontal="right"/>
    </xf>
    <xf numFmtId="2" fontId="16" fillId="0" borderId="47" xfId="0" applyNumberFormat="1" applyFont="1" applyBorder="1"/>
    <xf numFmtId="4" fontId="19" fillId="11" borderId="48" xfId="0" applyNumberFormat="1" applyFont="1" applyFill="1" applyBorder="1"/>
    <xf numFmtId="2" fontId="16" fillId="0" borderId="47" xfId="0" applyNumberFormat="1" applyFont="1" applyBorder="1" applyAlignment="1">
      <alignment horizontal="center"/>
    </xf>
    <xf numFmtId="4" fontId="19" fillId="0" borderId="48" xfId="0" applyNumberFormat="1" applyFont="1" applyBorder="1"/>
    <xf numFmtId="2" fontId="30" fillId="0" borderId="0" xfId="0" applyNumberFormat="1" applyFont="1" applyAlignment="1">
      <alignment horizontal="left"/>
    </xf>
    <xf numFmtId="165" fontId="8" fillId="0" borderId="49" xfId="0" applyNumberFormat="1" applyFont="1" applyBorder="1"/>
    <xf numFmtId="165" fontId="8" fillId="0" borderId="0" xfId="0" applyNumberFormat="1" applyFont="1"/>
    <xf numFmtId="44" fontId="8" fillId="0" borderId="50" xfId="1" applyFont="1" applyBorder="1"/>
    <xf numFmtId="44" fontId="14" fillId="0" borderId="0" xfId="1" applyFont="1" applyAlignment="1">
      <alignment horizontal="center"/>
    </xf>
    <xf numFmtId="166" fontId="8" fillId="0" borderId="0" xfId="0" applyNumberFormat="1" applyFont="1"/>
    <xf numFmtId="165" fontId="8" fillId="0" borderId="51" xfId="0" applyNumberFormat="1" applyFont="1" applyBorder="1"/>
    <xf numFmtId="4" fontId="16" fillId="0" borderId="0" xfId="0" applyNumberFormat="1" applyFont="1" applyAlignment="1">
      <alignment horizontal="right"/>
    </xf>
    <xf numFmtId="2" fontId="16" fillId="0" borderId="0" xfId="0" applyNumberFormat="1" applyFont="1" applyAlignment="1">
      <alignment horizontal="right"/>
    </xf>
    <xf numFmtId="165" fontId="16" fillId="0" borderId="0" xfId="0" applyNumberFormat="1" applyFont="1" applyAlignment="1">
      <alignment horizontal="center"/>
    </xf>
    <xf numFmtId="0" fontId="0" fillId="0" borderId="39" xfId="0" applyBorder="1"/>
    <xf numFmtId="0" fontId="44" fillId="0" borderId="0" xfId="0" applyFont="1" applyAlignment="1">
      <alignment horizontal="center"/>
    </xf>
    <xf numFmtId="2" fontId="0" fillId="0" borderId="40" xfId="0" applyNumberFormat="1" applyBorder="1" applyAlignment="1">
      <alignment horizontal="right"/>
    </xf>
    <xf numFmtId="0" fontId="0" fillId="0" borderId="0" xfId="0" applyAlignment="1">
      <alignment horizontal="right"/>
    </xf>
    <xf numFmtId="167" fontId="0" fillId="0" borderId="0" xfId="0" applyNumberFormat="1"/>
    <xf numFmtId="2" fontId="0" fillId="0" borderId="0" xfId="0" applyNumberFormat="1" applyAlignment="1">
      <alignment horizontal="right"/>
    </xf>
    <xf numFmtId="16" fontId="0" fillId="0" borderId="39" xfId="0" applyNumberFormat="1" applyBorder="1"/>
    <xf numFmtId="0" fontId="0" fillId="0" borderId="12" xfId="0" applyBorder="1" applyAlignment="1">
      <alignment horizontal="right"/>
    </xf>
    <xf numFmtId="44" fontId="0" fillId="0" borderId="0" xfId="1" applyFont="1"/>
    <xf numFmtId="44" fontId="43" fillId="0" borderId="0" xfId="1" applyFont="1" applyAlignment="1">
      <alignment horizontal="center"/>
    </xf>
    <xf numFmtId="166" fontId="42" fillId="0" borderId="0" xfId="0" applyNumberFormat="1" applyFont="1"/>
    <xf numFmtId="2" fontId="45" fillId="12" borderId="52" xfId="0" applyNumberFormat="1" applyFont="1" applyFill="1" applyBorder="1" applyAlignment="1">
      <alignment horizontal="right" vertical="center"/>
    </xf>
    <xf numFmtId="2" fontId="45" fillId="12" borderId="53" xfId="0" applyNumberFormat="1" applyFont="1" applyFill="1" applyBorder="1" applyAlignment="1">
      <alignment vertical="center"/>
    </xf>
    <xf numFmtId="2" fontId="45" fillId="12" borderId="53" xfId="0" applyNumberFormat="1" applyFont="1" applyFill="1" applyBorder="1" applyAlignment="1">
      <alignment horizontal="right" vertical="center"/>
    </xf>
    <xf numFmtId="4" fontId="46" fillId="12" borderId="53" xfId="0" applyNumberFormat="1" applyFont="1" applyFill="1" applyBorder="1" applyAlignment="1">
      <alignment vertical="center"/>
    </xf>
    <xf numFmtId="4" fontId="46" fillId="12" borderId="54" xfId="0" applyNumberFormat="1" applyFont="1" applyFill="1" applyBorder="1" applyAlignment="1">
      <alignment vertical="center"/>
    </xf>
    <xf numFmtId="0" fontId="17" fillId="0" borderId="0" xfId="0" applyFont="1"/>
    <xf numFmtId="2" fontId="45" fillId="12" borderId="55" xfId="0" applyNumberFormat="1" applyFont="1" applyFill="1" applyBorder="1" applyAlignment="1">
      <alignment horizontal="right" vertical="center"/>
    </xf>
    <xf numFmtId="2" fontId="45" fillId="12" borderId="1" xfId="0" applyNumberFormat="1" applyFont="1" applyFill="1" applyBorder="1" applyAlignment="1">
      <alignment vertical="center"/>
    </xf>
    <xf numFmtId="2" fontId="45" fillId="12" borderId="1" xfId="0" applyNumberFormat="1" applyFont="1" applyFill="1" applyBorder="1" applyAlignment="1">
      <alignment horizontal="right" vertical="center"/>
    </xf>
    <xf numFmtId="4" fontId="46" fillId="12" borderId="1" xfId="0" applyNumberFormat="1" applyFont="1" applyFill="1" applyBorder="1" applyAlignment="1">
      <alignment vertical="center"/>
    </xf>
    <xf numFmtId="4" fontId="46" fillId="12" borderId="56" xfId="0" applyNumberFormat="1" applyFont="1" applyFill="1" applyBorder="1" applyAlignment="1">
      <alignment vertical="center"/>
    </xf>
    <xf numFmtId="2" fontId="16" fillId="0" borderId="0" xfId="0" applyNumberFormat="1" applyFont="1" applyAlignment="1">
      <alignment horizontal="left"/>
    </xf>
    <xf numFmtId="167" fontId="30" fillId="0" borderId="0" xfId="0" applyNumberFormat="1" applyFont="1" applyAlignment="1">
      <alignment horizontal="left"/>
    </xf>
    <xf numFmtId="167" fontId="2" fillId="0" borderId="0" xfId="0" applyNumberFormat="1" applyFont="1" applyAlignment="1">
      <alignment horizontal="left"/>
    </xf>
    <xf numFmtId="0" fontId="0" fillId="0" borderId="57" xfId="0" applyBorder="1"/>
    <xf numFmtId="0" fontId="44" fillId="0" borderId="7" xfId="0" applyFont="1" applyBorder="1" applyAlignment="1">
      <alignment horizontal="center"/>
    </xf>
    <xf numFmtId="2" fontId="0" fillId="0" borderId="58" xfId="0" applyNumberFormat="1" applyBorder="1" applyAlignment="1">
      <alignment horizontal="right"/>
    </xf>
    <xf numFmtId="0" fontId="0" fillId="0" borderId="59" xfId="0" applyBorder="1"/>
    <xf numFmtId="2" fontId="0" fillId="2" borderId="1" xfId="0" applyNumberFormat="1" applyFill="1" applyBorder="1" applyAlignment="1">
      <alignment horizontal="right"/>
    </xf>
    <xf numFmtId="0" fontId="0" fillId="0" borderId="1" xfId="0" applyBorder="1"/>
    <xf numFmtId="2" fontId="0" fillId="2" borderId="0" xfId="0" applyNumberFormat="1" applyFill="1" applyAlignment="1">
      <alignment horizontal="right"/>
    </xf>
    <xf numFmtId="0" fontId="44" fillId="0" borderId="1" xfId="0" applyFont="1" applyBorder="1" applyAlignment="1">
      <alignment horizontal="center"/>
    </xf>
    <xf numFmtId="16" fontId="0" fillId="0" borderId="59" xfId="0" applyNumberFormat="1" applyBorder="1"/>
    <xf numFmtId="0" fontId="0" fillId="0" borderId="1" xfId="0" applyBorder="1" applyAlignment="1">
      <alignment horizontal="right"/>
    </xf>
    <xf numFmtId="0" fontId="0" fillId="9" borderId="7" xfId="0" applyFill="1" applyBorder="1" applyAlignment="1">
      <alignment horizontal="center"/>
    </xf>
    <xf numFmtId="165" fontId="8" fillId="0" borderId="0" xfId="0" applyNumberFormat="1" applyFont="1" applyAlignment="1">
      <alignment horizontal="right"/>
    </xf>
    <xf numFmtId="0" fontId="3" fillId="0" borderId="0" xfId="0" applyFont="1" applyAlignment="1">
      <alignment horizontal="left"/>
    </xf>
    <xf numFmtId="164" fontId="0" fillId="0" borderId="0" xfId="0" applyNumberFormat="1"/>
    <xf numFmtId="0" fontId="16" fillId="0" borderId="0" xfId="0" applyFont="1"/>
    <xf numFmtId="44" fontId="0" fillId="0" borderId="0" xfId="1" applyFont="1" applyAlignment="1">
      <alignment horizontal="center"/>
    </xf>
    <xf numFmtId="0" fontId="47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168" fontId="8" fillId="0" borderId="0" xfId="0" applyNumberFormat="1" applyFont="1" applyAlignment="1">
      <alignment horizontal="right"/>
    </xf>
    <xf numFmtId="0" fontId="8" fillId="0" borderId="5" xfId="0" applyFont="1" applyBorder="1" applyAlignment="1">
      <alignment horizontal="center"/>
    </xf>
    <xf numFmtId="166" fontId="8" fillId="0" borderId="5" xfId="0" applyNumberFormat="1" applyFon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168" fontId="8" fillId="0" borderId="5" xfId="0" applyNumberFormat="1" applyFont="1" applyBorder="1" applyAlignment="1">
      <alignment horizontal="right"/>
    </xf>
    <xf numFmtId="0" fontId="14" fillId="0" borderId="5" xfId="0" applyFont="1" applyBorder="1" applyAlignment="1">
      <alignment horizontal="center"/>
    </xf>
    <xf numFmtId="0" fontId="14" fillId="0" borderId="60" xfId="0" applyFont="1" applyBorder="1" applyAlignment="1">
      <alignment horizontal="center"/>
    </xf>
    <xf numFmtId="0" fontId="8" fillId="0" borderId="0" xfId="0" applyFont="1" applyAlignment="1">
      <alignment horizontal="left"/>
    </xf>
    <xf numFmtId="166" fontId="8" fillId="0" borderId="0" xfId="0" applyNumberFormat="1" applyFont="1" applyAlignment="1">
      <alignment horizontal="left"/>
    </xf>
    <xf numFmtId="1" fontId="48" fillId="0" borderId="40" xfId="0" applyNumberFormat="1" applyFont="1" applyBorder="1" applyAlignment="1">
      <alignment horizontal="center"/>
    </xf>
    <xf numFmtId="166" fontId="14" fillId="0" borderId="0" xfId="0" applyNumberFormat="1" applyFont="1" applyAlignment="1">
      <alignment horizontal="center"/>
    </xf>
    <xf numFmtId="166" fontId="49" fillId="0" borderId="0" xfId="0" applyNumberFormat="1" applyFont="1" applyAlignment="1">
      <alignment horizontal="center"/>
    </xf>
    <xf numFmtId="166" fontId="49" fillId="0" borderId="0" xfId="0" applyNumberFormat="1" applyFont="1"/>
    <xf numFmtId="0" fontId="39" fillId="0" borderId="0" xfId="0" applyFont="1" applyAlignment="1">
      <alignment horizontal="center"/>
    </xf>
    <xf numFmtId="0" fontId="8" fillId="0" borderId="42" xfId="0" applyFont="1" applyBorder="1" applyAlignment="1">
      <alignment horizontal="left"/>
    </xf>
    <xf numFmtId="166" fontId="16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 wrapText="1"/>
    </xf>
    <xf numFmtId="166" fontId="16" fillId="0" borderId="0" xfId="0" applyNumberFormat="1" applyFont="1" applyAlignment="1">
      <alignment horizontal="center"/>
    </xf>
    <xf numFmtId="166" fontId="16" fillId="0" borderId="0" xfId="0" applyNumberFormat="1" applyFont="1"/>
    <xf numFmtId="0" fontId="30" fillId="0" borderId="0" xfId="0" applyFont="1" applyAlignment="1">
      <alignment horizontal="center"/>
    </xf>
    <xf numFmtId="0" fontId="9" fillId="0" borderId="42" xfId="0" applyFont="1" applyBorder="1" applyAlignment="1">
      <alignment horizontal="left"/>
    </xf>
    <xf numFmtId="0" fontId="9" fillId="0" borderId="0" xfId="0" applyFont="1" applyAlignment="1">
      <alignment horizontal="left"/>
    </xf>
    <xf numFmtId="166" fontId="9" fillId="0" borderId="42" xfId="0" applyNumberFormat="1" applyFont="1" applyBorder="1" applyAlignment="1">
      <alignment horizontal="left"/>
    </xf>
    <xf numFmtId="1" fontId="50" fillId="0" borderId="40" xfId="0" applyNumberFormat="1" applyFont="1" applyBorder="1" applyAlignment="1">
      <alignment horizontal="center"/>
    </xf>
    <xf numFmtId="168" fontId="9" fillId="0" borderId="0" xfId="0" applyNumberFormat="1" applyFont="1" applyAlignment="1">
      <alignment horizontal="right"/>
    </xf>
    <xf numFmtId="4" fontId="51" fillId="0" borderId="0" xfId="0" applyNumberFormat="1" applyFont="1"/>
    <xf numFmtId="166" fontId="49" fillId="0" borderId="0" xfId="0" applyNumberFormat="1" applyFont="1" applyAlignment="1">
      <alignment horizontal="left"/>
    </xf>
    <xf numFmtId="0" fontId="52" fillId="0" borderId="0" xfId="0" applyFont="1" applyAlignment="1">
      <alignment horizontal="center"/>
    </xf>
    <xf numFmtId="166" fontId="8" fillId="0" borderId="42" xfId="0" applyNumberFormat="1" applyFont="1" applyBorder="1" applyAlignment="1">
      <alignment horizontal="left"/>
    </xf>
    <xf numFmtId="14" fontId="8" fillId="0" borderId="42" xfId="0" applyNumberFormat="1" applyFont="1" applyBorder="1" applyAlignment="1">
      <alignment horizontal="left"/>
    </xf>
    <xf numFmtId="0" fontId="53" fillId="0" borderId="42" xfId="0" applyFont="1" applyBorder="1" applyAlignment="1">
      <alignment horizontal="left"/>
    </xf>
    <xf numFmtId="0" fontId="53" fillId="0" borderId="0" xfId="0" applyFont="1" applyAlignment="1">
      <alignment horizontal="left"/>
    </xf>
    <xf numFmtId="166" fontId="53" fillId="0" borderId="42" xfId="0" applyNumberFormat="1" applyFont="1" applyBorder="1" applyAlignment="1">
      <alignment horizontal="left"/>
    </xf>
    <xf numFmtId="0" fontId="14" fillId="0" borderId="42" xfId="0" applyFont="1" applyBorder="1" applyAlignment="1">
      <alignment horizontal="left"/>
    </xf>
    <xf numFmtId="166" fontId="14" fillId="0" borderId="42" xfId="0" applyNumberFormat="1" applyFont="1" applyBorder="1" applyAlignment="1">
      <alignment horizontal="left"/>
    </xf>
    <xf numFmtId="0" fontId="14" fillId="0" borderId="0" xfId="0" applyFont="1" applyAlignment="1">
      <alignment horizontal="left"/>
    </xf>
    <xf numFmtId="165" fontId="42" fillId="0" borderId="0" xfId="0" applyNumberFormat="1" applyFont="1"/>
    <xf numFmtId="0" fontId="8" fillId="0" borderId="42" xfId="0" applyFont="1" applyBorder="1"/>
    <xf numFmtId="16" fontId="14" fillId="0" borderId="0" xfId="0" applyNumberFormat="1" applyFont="1" applyAlignment="1">
      <alignment horizontal="left"/>
    </xf>
    <xf numFmtId="166" fontId="8" fillId="0" borderId="42" xfId="0" applyNumberFormat="1" applyFont="1" applyBorder="1"/>
    <xf numFmtId="14" fontId="53" fillId="0" borderId="42" xfId="0" applyNumberFormat="1" applyFont="1" applyBorder="1" applyAlignment="1">
      <alignment horizontal="left"/>
    </xf>
    <xf numFmtId="4" fontId="42" fillId="0" borderId="0" xfId="0" applyNumberFormat="1" applyFont="1"/>
    <xf numFmtId="166" fontId="19" fillId="0" borderId="0" xfId="0" applyNumberFormat="1" applyFont="1" applyAlignment="1">
      <alignment horizontal="left"/>
    </xf>
    <xf numFmtId="14" fontId="53" fillId="0" borderId="0" xfId="0" applyNumberFormat="1" applyFont="1" applyAlignment="1">
      <alignment horizontal="left"/>
    </xf>
    <xf numFmtId="166" fontId="53" fillId="0" borderId="0" xfId="0" applyNumberFormat="1" applyFont="1" applyAlignment="1">
      <alignment horizontal="left"/>
    </xf>
    <xf numFmtId="14" fontId="8" fillId="0" borderId="0" xfId="0" applyNumberFormat="1" applyFont="1" applyAlignment="1">
      <alignment horizontal="left"/>
    </xf>
    <xf numFmtId="14" fontId="14" fillId="0" borderId="0" xfId="0" applyNumberFormat="1" applyFont="1" applyAlignment="1">
      <alignment horizontal="left"/>
    </xf>
    <xf numFmtId="166" fontId="14" fillId="0" borderId="0" xfId="0" applyNumberFormat="1" applyFont="1" applyAlignment="1">
      <alignment horizontal="left"/>
    </xf>
    <xf numFmtId="14" fontId="9" fillId="0" borderId="0" xfId="0" applyNumberFormat="1" applyFont="1" applyAlignment="1">
      <alignment horizontal="left"/>
    </xf>
    <xf numFmtId="166" fontId="9" fillId="0" borderId="0" xfId="0" applyNumberFormat="1" applyFont="1" applyAlignment="1">
      <alignment horizontal="left"/>
    </xf>
    <xf numFmtId="0" fontId="9" fillId="0" borderId="39" xfId="0" applyFont="1" applyBorder="1" applyAlignment="1">
      <alignment vertical="center"/>
    </xf>
    <xf numFmtId="168" fontId="8" fillId="0" borderId="0" xfId="0" applyNumberFormat="1" applyFont="1" applyAlignment="1">
      <alignment horizontal="center" vertical="center"/>
    </xf>
    <xf numFmtId="165" fontId="8" fillId="0" borderId="0" xfId="0" applyNumberFormat="1" applyFont="1" applyAlignment="1">
      <alignment horizontal="center" vertical="center"/>
    </xf>
    <xf numFmtId="166" fontId="8" fillId="0" borderId="0" xfId="0" applyNumberFormat="1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39" fillId="0" borderId="0" xfId="0" applyFont="1" applyAlignment="1">
      <alignment wrapText="1"/>
    </xf>
    <xf numFmtId="0" fontId="54" fillId="0" borderId="0" xfId="0" applyFont="1"/>
    <xf numFmtId="16" fontId="8" fillId="0" borderId="39" xfId="0" quotePrefix="1" applyNumberFormat="1" applyFont="1" applyBorder="1"/>
    <xf numFmtId="14" fontId="55" fillId="0" borderId="0" xfId="0" applyNumberFormat="1" applyFont="1" applyAlignment="1">
      <alignment horizontal="left"/>
    </xf>
    <xf numFmtId="166" fontId="55" fillId="0" borderId="0" xfId="0" applyNumberFormat="1" applyFont="1" applyAlignment="1">
      <alignment horizontal="left"/>
    </xf>
    <xf numFmtId="14" fontId="56" fillId="0" borderId="0" xfId="0" applyNumberFormat="1" applyFont="1" applyAlignment="1">
      <alignment horizontal="left"/>
    </xf>
    <xf numFmtId="166" fontId="56" fillId="0" borderId="0" xfId="0" applyNumberFormat="1" applyFont="1" applyAlignment="1">
      <alignment horizontal="left"/>
    </xf>
    <xf numFmtId="0" fontId="53" fillId="0" borderId="39" xfId="0" applyFont="1" applyBorder="1"/>
    <xf numFmtId="166" fontId="53" fillId="0" borderId="0" xfId="0" applyNumberFormat="1" applyFont="1" applyAlignment="1">
      <alignment horizontal="center"/>
    </xf>
    <xf numFmtId="1" fontId="8" fillId="0" borderId="40" xfId="0" applyNumberFormat="1" applyFont="1" applyBorder="1" applyAlignment="1">
      <alignment horizontal="center"/>
    </xf>
    <xf numFmtId="168" fontId="16" fillId="0" borderId="0" xfId="0" applyNumberFormat="1" applyFont="1" applyAlignment="1">
      <alignment horizontal="right"/>
    </xf>
    <xf numFmtId="169" fontId="8" fillId="0" borderId="0" xfId="0" applyNumberFormat="1" applyFont="1" applyAlignment="1">
      <alignment horizontal="center"/>
    </xf>
    <xf numFmtId="14" fontId="8" fillId="0" borderId="0" xfId="0" applyNumberFormat="1" applyFont="1" applyAlignment="1">
      <alignment horizontal="center"/>
    </xf>
    <xf numFmtId="1" fontId="53" fillId="0" borderId="40" xfId="0" applyNumberFormat="1" applyFont="1" applyBorder="1" applyAlignment="1">
      <alignment horizontal="center"/>
    </xf>
    <xf numFmtId="165" fontId="16" fillId="0" borderId="40" xfId="0" applyNumberFormat="1" applyFont="1" applyBorder="1" applyAlignment="1">
      <alignment horizontal="center"/>
    </xf>
    <xf numFmtId="1" fontId="53" fillId="0" borderId="0" xfId="0" applyNumberFormat="1" applyFont="1" applyAlignment="1">
      <alignment horizontal="center"/>
    </xf>
    <xf numFmtId="168" fontId="57" fillId="0" borderId="0" xfId="0" applyNumberFormat="1" applyFont="1" applyAlignment="1">
      <alignment vertical="center"/>
    </xf>
    <xf numFmtId="165" fontId="57" fillId="0" borderId="0" xfId="0" applyNumberFormat="1" applyFont="1" applyAlignment="1">
      <alignment vertical="center"/>
    </xf>
    <xf numFmtId="4" fontId="46" fillId="0" borderId="0" xfId="0" applyNumberFormat="1" applyFont="1" applyAlignment="1">
      <alignment vertical="center"/>
    </xf>
    <xf numFmtId="168" fontId="16" fillId="0" borderId="0" xfId="0" applyNumberFormat="1" applyFont="1" applyAlignment="1">
      <alignment horizontal="center" vertical="center"/>
    </xf>
    <xf numFmtId="165" fontId="16" fillId="0" borderId="0" xfId="0" applyNumberFormat="1" applyFont="1" applyAlignment="1">
      <alignment horizontal="center" vertical="center"/>
    </xf>
    <xf numFmtId="4" fontId="19" fillId="0" borderId="0" xfId="0" applyNumberFormat="1" applyFont="1" applyAlignment="1">
      <alignment horizontal="center" vertical="center"/>
    </xf>
    <xf numFmtId="0" fontId="8" fillId="0" borderId="61" xfId="0" applyFont="1" applyBorder="1"/>
    <xf numFmtId="168" fontId="8" fillId="0" borderId="61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center"/>
    </xf>
    <xf numFmtId="168" fontId="16" fillId="0" borderId="61" xfId="0" applyNumberFormat="1" applyFont="1" applyBorder="1" applyAlignment="1">
      <alignment horizontal="right"/>
    </xf>
    <xf numFmtId="165" fontId="16" fillId="0" borderId="27" xfId="0" applyNumberFormat="1" applyFont="1" applyBorder="1" applyAlignment="1">
      <alignment horizontal="center"/>
    </xf>
    <xf numFmtId="166" fontId="44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" fontId="0" fillId="0" borderId="40" xfId="0" applyNumberFormat="1" applyBorder="1" applyAlignment="1">
      <alignment horizontal="center"/>
    </xf>
    <xf numFmtId="0" fontId="24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vertical="center"/>
    </xf>
    <xf numFmtId="164" fontId="8" fillId="0" borderId="4" xfId="0" applyNumberFormat="1" applyFont="1" applyFill="1" applyBorder="1" applyAlignment="1">
      <alignment vertical="center"/>
    </xf>
    <xf numFmtId="165" fontId="8" fillId="0" borderId="4" xfId="0" applyNumberFormat="1" applyFont="1" applyFill="1" applyBorder="1"/>
    <xf numFmtId="0" fontId="0" fillId="0" borderId="4" xfId="0" applyFill="1" applyBorder="1" applyAlignment="1">
      <alignment horizontal="center"/>
    </xf>
    <xf numFmtId="0" fontId="18" fillId="0" borderId="4" xfId="0" applyFont="1" applyFill="1" applyBorder="1" applyAlignment="1">
      <alignment horizontal="center"/>
    </xf>
    <xf numFmtId="0" fontId="15" fillId="0" borderId="4" xfId="0" applyFont="1" applyFill="1" applyBorder="1" applyAlignment="1">
      <alignment horizontal="center"/>
    </xf>
    <xf numFmtId="0" fontId="0" fillId="0" borderId="4" xfId="0" applyFill="1" applyBorder="1"/>
    <xf numFmtId="166" fontId="9" fillId="0" borderId="4" xfId="0" applyNumberFormat="1" applyFont="1" applyFill="1" applyBorder="1" applyAlignment="1">
      <alignment horizontal="center"/>
    </xf>
    <xf numFmtId="4" fontId="8" fillId="0" borderId="4" xfId="0" applyNumberFormat="1" applyFont="1" applyFill="1" applyBorder="1"/>
    <xf numFmtId="0" fontId="23" fillId="0" borderId="20" xfId="0" applyFont="1" applyFill="1" applyBorder="1" applyAlignment="1">
      <alignment vertical="center"/>
    </xf>
    <xf numFmtId="164" fontId="8" fillId="0" borderId="20" xfId="0" applyNumberFormat="1" applyFont="1" applyFill="1" applyBorder="1" applyAlignment="1">
      <alignment vertical="center"/>
    </xf>
    <xf numFmtId="0" fontId="23" fillId="0" borderId="18" xfId="0" applyFont="1" applyFill="1" applyBorder="1" applyAlignment="1">
      <alignment vertical="center"/>
    </xf>
    <xf numFmtId="164" fontId="8" fillId="0" borderId="18" xfId="0" applyNumberFormat="1" applyFont="1" applyFill="1" applyBorder="1" applyAlignment="1">
      <alignment vertical="center"/>
    </xf>
    <xf numFmtId="164" fontId="2" fillId="0" borderId="18" xfId="0" applyNumberFormat="1" applyFont="1" applyFill="1" applyBorder="1" applyAlignment="1">
      <alignment vertical="center"/>
    </xf>
    <xf numFmtId="4" fontId="2" fillId="0" borderId="4" xfId="0" applyNumberFormat="1" applyFont="1" applyFill="1" applyBorder="1"/>
    <xf numFmtId="166" fontId="21" fillId="0" borderId="4" xfId="0" applyNumberFormat="1" applyFont="1" applyFill="1" applyBorder="1" applyAlignment="1">
      <alignment horizontal="center"/>
    </xf>
    <xf numFmtId="0" fontId="23" fillId="0" borderId="16" xfId="0" applyFont="1" applyFill="1" applyBorder="1" applyAlignment="1">
      <alignment vertical="center"/>
    </xf>
    <xf numFmtId="164" fontId="2" fillId="0" borderId="16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vertical="center"/>
    </xf>
    <xf numFmtId="164" fontId="8" fillId="0" borderId="16" xfId="0" applyNumberFormat="1" applyFont="1" applyFill="1" applyBorder="1" applyAlignment="1">
      <alignment vertical="center"/>
    </xf>
    <xf numFmtId="4" fontId="2" fillId="0" borderId="16" xfId="0" applyNumberFormat="1" applyFont="1" applyFill="1" applyBorder="1"/>
    <xf numFmtId="0" fontId="0" fillId="0" borderId="0" xfId="0" applyFill="1" applyAlignment="1">
      <alignment horizontal="center"/>
    </xf>
    <xf numFmtId="0" fontId="18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/>
    </xf>
    <xf numFmtId="0" fontId="0" fillId="0" borderId="0" xfId="0" applyFill="1"/>
    <xf numFmtId="166" fontId="21" fillId="0" borderId="16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horizontal="left"/>
    </xf>
    <xf numFmtId="164" fontId="30" fillId="0" borderId="16" xfId="0" applyNumberFormat="1" applyFont="1" applyFill="1" applyBorder="1"/>
    <xf numFmtId="4" fontId="30" fillId="0" borderId="16" xfId="0" applyNumberFormat="1" applyFont="1" applyFill="1" applyBorder="1"/>
    <xf numFmtId="0" fontId="31" fillId="0" borderId="0" xfId="0" applyFont="1" applyFill="1" applyAlignment="1">
      <alignment horizontal="center"/>
    </xf>
    <xf numFmtId="0" fontId="32" fillId="0" borderId="0" xfId="0" applyFont="1" applyFill="1" applyAlignment="1">
      <alignment horizontal="center"/>
    </xf>
    <xf numFmtId="0" fontId="33" fillId="0" borderId="0" xfId="0" applyFont="1" applyFill="1" applyAlignment="1">
      <alignment horizontal="center"/>
    </xf>
    <xf numFmtId="0" fontId="31" fillId="0" borderId="0" xfId="0" applyFont="1" applyFill="1"/>
    <xf numFmtId="166" fontId="28" fillId="0" borderId="16" xfId="0" applyNumberFormat="1" applyFont="1" applyFill="1" applyBorder="1" applyAlignment="1">
      <alignment horizontal="center"/>
    </xf>
    <xf numFmtId="0" fontId="23" fillId="0" borderId="4" xfId="0" applyFont="1" applyFill="1" applyBorder="1" applyAlignment="1">
      <alignment horizontal="left"/>
    </xf>
    <xf numFmtId="164" fontId="2" fillId="0" borderId="4" xfId="0" applyNumberFormat="1" applyFont="1" applyFill="1" applyBorder="1"/>
    <xf numFmtId="0" fontId="29" fillId="0" borderId="20" xfId="0" applyFont="1" applyFill="1" applyBorder="1" applyAlignment="1">
      <alignment horizontal="left"/>
    </xf>
    <xf numFmtId="164" fontId="30" fillId="0" borderId="20" xfId="0" applyNumberFormat="1" applyFont="1" applyFill="1" applyBorder="1"/>
    <xf numFmtId="4" fontId="30" fillId="0" borderId="4" xfId="0" applyNumberFormat="1" applyFont="1" applyFill="1" applyBorder="1"/>
    <xf numFmtId="166" fontId="28" fillId="0" borderId="4" xfId="0" applyNumberFormat="1" applyFont="1" applyFill="1" applyBorder="1" applyAlignment="1">
      <alignment horizontal="center"/>
    </xf>
    <xf numFmtId="0" fontId="23" fillId="0" borderId="0" xfId="0" applyFont="1" applyFill="1" applyAlignment="1">
      <alignment horizontal="left"/>
    </xf>
    <xf numFmtId="164" fontId="2" fillId="0" borderId="0" xfId="0" applyNumberFormat="1" applyFont="1" applyFill="1"/>
    <xf numFmtId="4" fontId="2" fillId="0" borderId="19" xfId="0" applyNumberFormat="1" applyFont="1" applyFill="1" applyBorder="1"/>
    <xf numFmtId="0" fontId="29" fillId="0" borderId="2" xfId="0" applyFont="1" applyFill="1" applyBorder="1" applyAlignment="1">
      <alignment vertical="center"/>
    </xf>
    <xf numFmtId="164" fontId="30" fillId="0" borderId="2" xfId="0" applyNumberFormat="1" applyFont="1" applyFill="1" applyBorder="1" applyAlignment="1">
      <alignment vertical="center"/>
    </xf>
    <xf numFmtId="4" fontId="30" fillId="0" borderId="19" xfId="0" applyNumberFormat="1" applyFont="1" applyFill="1" applyBorder="1"/>
    <xf numFmtId="0" fontId="23" fillId="0" borderId="16" xfId="0" applyFont="1" applyFill="1" applyBorder="1" applyAlignment="1">
      <alignment horizontal="left"/>
    </xf>
    <xf numFmtId="164" fontId="2" fillId="0" borderId="16" xfId="0" applyNumberFormat="1" applyFont="1" applyFill="1" applyBorder="1"/>
    <xf numFmtId="0" fontId="29" fillId="0" borderId="4" xfId="0" applyFont="1" applyFill="1" applyBorder="1" applyAlignment="1">
      <alignment horizontal="left"/>
    </xf>
    <xf numFmtId="164" fontId="30" fillId="0" borderId="4" xfId="0" applyNumberFormat="1" applyFont="1" applyFill="1" applyBorder="1"/>
    <xf numFmtId="164" fontId="8" fillId="0" borderId="4" xfId="0" applyNumberFormat="1" applyFont="1" applyFill="1" applyBorder="1"/>
    <xf numFmtId="164" fontId="2" fillId="0" borderId="20" xfId="0" applyNumberFormat="1" applyFont="1" applyFill="1" applyBorder="1" applyAlignment="1">
      <alignment vertical="center"/>
    </xf>
    <xf numFmtId="165" fontId="8" fillId="0" borderId="19" xfId="0" applyNumberFormat="1" applyFont="1" applyFill="1" applyBorder="1"/>
    <xf numFmtId="2" fontId="38" fillId="0" borderId="4" xfId="0" applyNumberFormat="1" applyFont="1" applyFill="1" applyBorder="1" applyAlignment="1">
      <alignment horizontal="left"/>
    </xf>
    <xf numFmtId="0" fontId="8" fillId="0" borderId="4" xfId="0" applyFont="1" applyFill="1" applyBorder="1"/>
    <xf numFmtId="0" fontId="8" fillId="0" borderId="4" xfId="0" applyFont="1" applyFill="1" applyBorder="1" applyAlignment="1">
      <alignment horizontal="center"/>
    </xf>
    <xf numFmtId="2" fontId="8" fillId="0" borderId="4" xfId="0" applyNumberFormat="1" applyFont="1" applyFill="1" applyBorder="1" applyAlignment="1">
      <alignment horizontal="right"/>
    </xf>
    <xf numFmtId="16" fontId="8" fillId="0" borderId="4" xfId="0" applyNumberFormat="1" applyFont="1" applyFill="1" applyBorder="1"/>
    <xf numFmtId="0" fontId="8" fillId="0" borderId="4" xfId="0" applyFont="1" applyFill="1" applyBorder="1" applyAlignment="1">
      <alignment horizontal="right"/>
    </xf>
    <xf numFmtId="167" fontId="8" fillId="0" borderId="4" xfId="0" applyNumberFormat="1" applyFont="1" applyFill="1" applyBorder="1"/>
    <xf numFmtId="167" fontId="8" fillId="0" borderId="4" xfId="0" applyNumberFormat="1" applyFont="1" applyFill="1" applyBorder="1" applyAlignment="1">
      <alignment horizontal="center"/>
    </xf>
    <xf numFmtId="0" fontId="6" fillId="11" borderId="0" xfId="0" applyFont="1" applyFill="1"/>
    <xf numFmtId="0" fontId="26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0" fontId="28" fillId="0" borderId="4" xfId="0" applyFont="1" applyBorder="1"/>
    <xf numFmtId="16" fontId="36" fillId="0" borderId="30" xfId="0" applyNumberFormat="1" applyFont="1" applyBorder="1" applyAlignment="1">
      <alignment horizontal="center" wrapText="1"/>
    </xf>
    <xf numFmtId="0" fontId="21" fillId="0" borderId="27" xfId="0" applyFont="1" applyBorder="1" applyAlignment="1">
      <alignment vertical="center"/>
    </xf>
    <xf numFmtId="4" fontId="2" fillId="0" borderId="61" xfId="0" applyNumberFormat="1" applyFont="1" applyBorder="1" applyAlignment="1">
      <alignment horizontal="right"/>
    </xf>
    <xf numFmtId="16" fontId="37" fillId="0" borderId="18" xfId="0" applyNumberFormat="1" applyFont="1" applyBorder="1" applyAlignment="1">
      <alignment horizontal="center" wrapText="1"/>
    </xf>
    <xf numFmtId="16" fontId="37" fillId="0" borderId="4" xfId="0" applyNumberFormat="1" applyFont="1" applyBorder="1" applyAlignment="1">
      <alignment horizontal="center" wrapText="1"/>
    </xf>
    <xf numFmtId="0" fontId="21" fillId="0" borderId="11" xfId="0" applyFont="1" applyBorder="1" applyAlignment="1">
      <alignment horizontal="center"/>
    </xf>
    <xf numFmtId="164" fontId="9" fillId="0" borderId="2" xfId="0" applyNumberFormat="1" applyFont="1" applyBorder="1" applyAlignment="1">
      <alignment horizontal="center"/>
    </xf>
    <xf numFmtId="0" fontId="37" fillId="0" borderId="19" xfId="0" applyFont="1" applyBorder="1" applyAlignment="1">
      <alignment horizontal="left"/>
    </xf>
    <xf numFmtId="0" fontId="21" fillId="0" borderId="4" xfId="0" applyFont="1" applyBorder="1" applyAlignment="1">
      <alignment vertical="center" wrapText="1"/>
    </xf>
    <xf numFmtId="0" fontId="21" fillId="0" borderId="20" xfId="0" applyFont="1" applyBorder="1" applyAlignment="1">
      <alignment vertical="center"/>
    </xf>
    <xf numFmtId="1" fontId="25" fillId="0" borderId="0" xfId="0" applyNumberFormat="1" applyFont="1" applyBorder="1" applyAlignment="1">
      <alignment horizontal="center" vertical="center" wrapText="1"/>
    </xf>
    <xf numFmtId="16" fontId="37" fillId="0" borderId="20" xfId="0" applyNumberFormat="1" applyFont="1" applyBorder="1" applyAlignment="1">
      <alignment horizontal="center" wrapText="1"/>
    </xf>
    <xf numFmtId="0" fontId="23" fillId="0" borderId="32" xfId="0" applyFont="1" applyFill="1" applyBorder="1" applyAlignment="1">
      <alignment vertical="center"/>
    </xf>
    <xf numFmtId="0" fontId="23" fillId="0" borderId="34" xfId="0" applyFont="1" applyFill="1" applyBorder="1" applyAlignment="1">
      <alignment vertical="center"/>
    </xf>
    <xf numFmtId="0" fontId="23" fillId="0" borderId="36" xfId="0" applyFont="1" applyFill="1" applyBorder="1" applyAlignment="1">
      <alignment vertical="center"/>
    </xf>
    <xf numFmtId="164" fontId="2" fillId="0" borderId="33" xfId="0" applyNumberFormat="1" applyFont="1" applyFill="1" applyBorder="1" applyAlignment="1">
      <alignment vertical="center"/>
    </xf>
    <xf numFmtId="164" fontId="2" fillId="0" borderId="35" xfId="0" applyNumberFormat="1" applyFont="1" applyFill="1" applyBorder="1" applyAlignment="1">
      <alignment vertical="center"/>
    </xf>
    <xf numFmtId="164" fontId="2" fillId="0" borderId="37" xfId="0" applyNumberFormat="1" applyFont="1" applyFill="1" applyBorder="1" applyAlignment="1">
      <alignment vertical="center"/>
    </xf>
    <xf numFmtId="16" fontId="24" fillId="0" borderId="4" xfId="0" applyNumberFormat="1" applyFont="1" applyBorder="1" applyAlignment="1">
      <alignment vertical="center" wrapText="1"/>
    </xf>
    <xf numFmtId="16" fontId="24" fillId="0" borderId="4" xfId="0" applyNumberFormat="1" applyFont="1" applyBorder="1" applyAlignment="1">
      <alignment horizontal="center" vertical="center" wrapText="1"/>
    </xf>
    <xf numFmtId="0" fontId="24" fillId="0" borderId="4" xfId="0" applyFont="1" applyBorder="1" applyAlignment="1">
      <alignment vertical="center" wrapText="1"/>
    </xf>
    <xf numFmtId="0" fontId="21" fillId="0" borderId="23" xfId="0" applyFont="1" applyBorder="1" applyAlignment="1">
      <alignment horizontal="left"/>
    </xf>
    <xf numFmtId="0" fontId="36" fillId="0" borderId="4" xfId="0" applyFont="1" applyBorder="1" applyAlignment="1">
      <alignment vertical="center" wrapText="1"/>
    </xf>
    <xf numFmtId="4" fontId="2" fillId="7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/>
    </xf>
    <xf numFmtId="0" fontId="36" fillId="0" borderId="4" xfId="0" applyFont="1" applyBorder="1" applyAlignment="1">
      <alignment horizontal="center" vertical="center" wrapText="1"/>
    </xf>
    <xf numFmtId="0" fontId="26" fillId="0" borderId="4" xfId="0" applyFont="1" applyBorder="1"/>
    <xf numFmtId="16" fontId="36" fillId="0" borderId="4" xfId="0" applyNumberFormat="1" applyFont="1" applyBorder="1" applyAlignment="1">
      <alignment horizontal="center" vertical="center" wrapText="1"/>
    </xf>
    <xf numFmtId="16" fontId="36" fillId="0" borderId="16" xfId="0" applyNumberFormat="1" applyFont="1" applyBorder="1" applyAlignment="1">
      <alignment horizontal="center" vertical="center" wrapText="1"/>
    </xf>
    <xf numFmtId="0" fontId="28" fillId="0" borderId="4" xfId="0" applyFont="1" applyBorder="1" applyAlignment="1">
      <alignment horizontal="left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4" fontId="2" fillId="0" borderId="20" xfId="0" applyNumberFormat="1" applyFont="1" applyBorder="1" applyAlignment="1">
      <alignment horizontal="right"/>
    </xf>
    <xf numFmtId="4" fontId="2" fillId="0" borderId="4" xfId="0" applyNumberFormat="1" applyFont="1" applyFill="1" applyBorder="1" applyAlignment="1">
      <alignment horizontal="right"/>
    </xf>
    <xf numFmtId="0" fontId="25" fillId="0" borderId="4" xfId="0" applyFont="1" applyBorder="1" applyAlignment="1">
      <alignment horizontal="left" wrapText="1"/>
    </xf>
    <xf numFmtId="4" fontId="21" fillId="0" borderId="5" xfId="0" applyNumberFormat="1" applyFont="1" applyBorder="1" applyAlignment="1">
      <alignment horizontal="center"/>
    </xf>
    <xf numFmtId="164" fontId="21" fillId="0" borderId="5" xfId="0" applyNumberFormat="1" applyFont="1" applyBorder="1" applyAlignment="1">
      <alignment horizontal="center"/>
    </xf>
    <xf numFmtId="1" fontId="21" fillId="0" borderId="5" xfId="0" applyNumberFormat="1" applyFont="1" applyBorder="1" applyAlignment="1">
      <alignment horizontal="center" wrapText="1"/>
    </xf>
    <xf numFmtId="0" fontId="21" fillId="0" borderId="16" xfId="0" applyFont="1" applyBorder="1" applyAlignment="1">
      <alignment horizontal="left" vertical="center"/>
    </xf>
    <xf numFmtId="0" fontId="29" fillId="0" borderId="4" xfId="0" applyFont="1" applyFill="1" applyBorder="1" applyAlignment="1">
      <alignment vertical="center"/>
    </xf>
    <xf numFmtId="164" fontId="30" fillId="0" borderId="4" xfId="0" applyNumberFormat="1" applyFont="1" applyFill="1" applyBorder="1" applyAlignment="1">
      <alignment vertical="center"/>
    </xf>
    <xf numFmtId="4" fontId="30" fillId="6" borderId="4" xfId="0" applyNumberFormat="1" applyFont="1" applyFill="1" applyBorder="1"/>
    <xf numFmtId="0" fontId="31" fillId="6" borderId="4" xfId="0" applyFont="1" applyFill="1" applyBorder="1" applyAlignment="1">
      <alignment horizontal="center"/>
    </xf>
    <xf numFmtId="0" fontId="32" fillId="6" borderId="4" xfId="0" applyFont="1" applyFill="1" applyBorder="1" applyAlignment="1">
      <alignment horizontal="center"/>
    </xf>
    <xf numFmtId="0" fontId="33" fillId="6" borderId="4" xfId="0" applyFont="1" applyFill="1" applyBorder="1" applyAlignment="1">
      <alignment horizontal="center"/>
    </xf>
    <xf numFmtId="0" fontId="31" fillId="6" borderId="4" xfId="0" applyFont="1" applyFill="1" applyBorder="1"/>
    <xf numFmtId="166" fontId="28" fillId="6" borderId="4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vertical="center"/>
    </xf>
    <xf numFmtId="164" fontId="30" fillId="6" borderId="16" xfId="0" applyNumberFormat="1" applyFont="1" applyFill="1" applyBorder="1" applyAlignment="1">
      <alignment vertical="center"/>
    </xf>
    <xf numFmtId="0" fontId="29" fillId="6" borderId="4" xfId="0" applyFont="1" applyFill="1" applyBorder="1" applyAlignment="1">
      <alignment vertical="center"/>
    </xf>
    <xf numFmtId="164" fontId="30" fillId="6" borderId="4" xfId="0" applyNumberFormat="1" applyFont="1" applyFill="1" applyBorder="1" applyAlignment="1">
      <alignment vertical="center"/>
    </xf>
    <xf numFmtId="4" fontId="30" fillId="6" borderId="16" xfId="0" applyNumberFormat="1" applyFont="1" applyFill="1" applyBorder="1"/>
    <xf numFmtId="0" fontId="31" fillId="6" borderId="0" xfId="0" applyFont="1" applyFill="1" applyAlignment="1">
      <alignment horizontal="center"/>
    </xf>
    <xf numFmtId="0" fontId="32" fillId="6" borderId="0" xfId="0" applyFont="1" applyFill="1" applyAlignment="1">
      <alignment horizontal="center"/>
    </xf>
    <xf numFmtId="0" fontId="33" fillId="6" borderId="0" xfId="0" applyFont="1" applyFill="1" applyAlignment="1">
      <alignment horizontal="center"/>
    </xf>
    <xf numFmtId="0" fontId="31" fillId="6" borderId="0" xfId="0" applyFont="1" applyFill="1"/>
    <xf numFmtId="166" fontId="28" fillId="6" borderId="16" xfId="0" applyNumberFormat="1" applyFont="1" applyFill="1" applyBorder="1" applyAlignment="1">
      <alignment horizontal="center"/>
    </xf>
    <xf numFmtId="0" fontId="29" fillId="6" borderId="16" xfId="0" applyFont="1" applyFill="1" applyBorder="1" applyAlignment="1">
      <alignment horizontal="left"/>
    </xf>
    <xf numFmtId="164" fontId="30" fillId="6" borderId="16" xfId="0" applyNumberFormat="1" applyFont="1" applyFill="1" applyBorder="1"/>
    <xf numFmtId="0" fontId="29" fillId="6" borderId="20" xfId="0" applyFont="1" applyFill="1" applyBorder="1" applyAlignment="1">
      <alignment horizontal="left"/>
    </xf>
    <xf numFmtId="164" fontId="30" fillId="6" borderId="20" xfId="0" applyNumberFormat="1" applyFont="1" applyFill="1" applyBorder="1"/>
    <xf numFmtId="0" fontId="29" fillId="6" borderId="2" xfId="0" applyFont="1" applyFill="1" applyBorder="1" applyAlignment="1">
      <alignment vertical="center"/>
    </xf>
    <xf numFmtId="164" fontId="30" fillId="6" borderId="2" xfId="0" applyNumberFormat="1" applyFont="1" applyFill="1" applyBorder="1" applyAlignment="1">
      <alignment vertical="center"/>
    </xf>
    <xf numFmtId="4" fontId="30" fillId="6" borderId="19" xfId="0" applyNumberFormat="1" applyFont="1" applyFill="1" applyBorder="1"/>
    <xf numFmtId="0" fontId="29" fillId="6" borderId="4" xfId="0" applyFont="1" applyFill="1" applyBorder="1" applyAlignment="1">
      <alignment horizontal="left"/>
    </xf>
    <xf numFmtId="164" fontId="30" fillId="6" borderId="4" xfId="0" applyNumberFormat="1" applyFont="1" applyFill="1" applyBorder="1"/>
    <xf numFmtId="0" fontId="29" fillId="6" borderId="0" xfId="0" applyFont="1" applyFill="1" applyAlignment="1">
      <alignment horizontal="left"/>
    </xf>
    <xf numFmtId="164" fontId="30" fillId="6" borderId="0" xfId="0" applyNumberFormat="1" applyFont="1" applyFill="1"/>
    <xf numFmtId="1" fontId="28" fillId="6" borderId="16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wrapText="1"/>
    </xf>
    <xf numFmtId="1" fontId="28" fillId="6" borderId="4" xfId="0" applyNumberFormat="1" applyFont="1" applyFill="1" applyBorder="1" applyAlignment="1">
      <alignment horizontal="center" vertical="center" wrapText="1"/>
    </xf>
    <xf numFmtId="1" fontId="30" fillId="6" borderId="4" xfId="0" applyNumberFormat="1" applyFont="1" applyFill="1" applyBorder="1" applyAlignment="1">
      <alignment horizontal="center" wrapText="1"/>
    </xf>
    <xf numFmtId="1" fontId="26" fillId="6" borderId="4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1" fontId="28" fillId="6" borderId="4" xfId="0" applyNumberFormat="1" applyFont="1" applyFill="1" applyBorder="1" applyAlignment="1">
      <alignment horizontal="center" vertical="center"/>
    </xf>
    <xf numFmtId="1" fontId="28" fillId="6" borderId="18" xfId="0" applyNumberFormat="1" applyFont="1" applyFill="1" applyBorder="1" applyAlignment="1">
      <alignment horizontal="center" vertical="center"/>
    </xf>
    <xf numFmtId="0" fontId="28" fillId="6" borderId="4" xfId="0" applyFont="1" applyFill="1" applyBorder="1" applyAlignment="1">
      <alignment horizontal="center" vertical="center" wrapText="1"/>
    </xf>
    <xf numFmtId="0" fontId="25" fillId="0" borderId="4" xfId="0" applyFont="1" applyBorder="1"/>
    <xf numFmtId="1" fontId="26" fillId="6" borderId="4" xfId="0" applyNumberFormat="1" applyFont="1" applyFill="1" applyBorder="1" applyAlignment="1">
      <alignment horizontal="center" vertical="center"/>
    </xf>
    <xf numFmtId="0" fontId="26" fillId="0" borderId="16" xfId="0" applyFont="1" applyBorder="1" applyAlignment="1">
      <alignment horizontal="left"/>
    </xf>
    <xf numFmtId="0" fontId="28" fillId="0" borderId="4" xfId="0" applyFont="1" applyBorder="1" applyAlignment="1">
      <alignment horizontal="left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vertical="center" wrapText="1"/>
    </xf>
    <xf numFmtId="0" fontId="21" fillId="0" borderId="0" xfId="0" applyFont="1" applyBorder="1" applyAlignment="1">
      <alignment horizontal="left"/>
    </xf>
    <xf numFmtId="0" fontId="25" fillId="0" borderId="18" xfId="0" applyFont="1" applyBorder="1" applyAlignment="1">
      <alignment horizontal="left"/>
    </xf>
    <xf numFmtId="0" fontId="25" fillId="0" borderId="16" xfId="0" applyFont="1" applyBorder="1" applyAlignment="1">
      <alignment horizontal="left" wrapText="1"/>
    </xf>
    <xf numFmtId="4" fontId="2" fillId="0" borderId="23" xfId="0" applyNumberFormat="1" applyFont="1" applyBorder="1" applyAlignment="1"/>
    <xf numFmtId="4" fontId="2" fillId="0" borderId="63" xfId="0" applyNumberFormat="1" applyFont="1" applyBorder="1" applyAlignment="1">
      <alignment horizontal="right"/>
    </xf>
    <xf numFmtId="4" fontId="58" fillId="7" borderId="4" xfId="0" applyNumberFormat="1" applyFont="1" applyFill="1" applyBorder="1"/>
    <xf numFmtId="0" fontId="59" fillId="7" borderId="4" xfId="0" applyFont="1" applyFill="1" applyBorder="1" applyAlignment="1">
      <alignment vertical="center"/>
    </xf>
    <xf numFmtId="164" fontId="59" fillId="7" borderId="4" xfId="0" applyNumberFormat="1" applyFont="1" applyFill="1" applyBorder="1" applyAlignment="1">
      <alignment vertical="center"/>
    </xf>
    <xf numFmtId="165" fontId="59" fillId="7" borderId="4" xfId="0" applyNumberFormat="1" applyFont="1" applyFill="1" applyBorder="1"/>
    <xf numFmtId="166" fontId="59" fillId="7" borderId="4" xfId="0" applyNumberFormat="1" applyFont="1" applyFill="1" applyBorder="1" applyAlignment="1">
      <alignment horizontal="center"/>
    </xf>
    <xf numFmtId="0" fontId="59" fillId="0" borderId="4" xfId="0" applyFont="1" applyBorder="1" applyAlignment="1">
      <alignment horizontal="left"/>
    </xf>
    <xf numFmtId="44" fontId="60" fillId="7" borderId="4" xfId="1" applyFont="1" applyFill="1" applyBorder="1" applyAlignment="1">
      <alignment horizontal="center" vertical="center" wrapText="1"/>
    </xf>
    <xf numFmtId="44" fontId="9" fillId="13" borderId="4" xfId="1" applyFont="1" applyFill="1" applyBorder="1" applyAlignment="1">
      <alignment horizontal="center" vertical="center" wrapText="1"/>
    </xf>
    <xf numFmtId="1" fontId="21" fillId="0" borderId="20" xfId="0" applyNumberFormat="1" applyFont="1" applyBorder="1" applyAlignment="1">
      <alignment horizontal="center" vertical="center" wrapText="1"/>
    </xf>
    <xf numFmtId="1" fontId="27" fillId="0" borderId="4" xfId="0" applyNumberFormat="1" applyFont="1" applyBorder="1" applyAlignment="1">
      <alignment horizontal="center" vertical="center" wrapText="1"/>
    </xf>
    <xf numFmtId="0" fontId="61" fillId="14" borderId="4" xfId="0" applyFont="1" applyFill="1" applyBorder="1" applyAlignment="1">
      <alignment horizontal="center"/>
    </xf>
    <xf numFmtId="165" fontId="61" fillId="14" borderId="4" xfId="0" applyNumberFormat="1" applyFont="1" applyFill="1" applyBorder="1"/>
    <xf numFmtId="1" fontId="28" fillId="6" borderId="20" xfId="0" applyNumberFormat="1" applyFont="1" applyFill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4" fillId="0" borderId="17" xfId="0" applyFont="1" applyFill="1" applyBorder="1" applyAlignment="1">
      <alignment horizontal="center" vertical="center" wrapText="1"/>
    </xf>
    <xf numFmtId="4" fontId="2" fillId="0" borderId="18" xfId="0" applyNumberFormat="1" applyFont="1" applyFill="1" applyBorder="1" applyAlignment="1">
      <alignment horizontal="right"/>
    </xf>
    <xf numFmtId="164" fontId="21" fillId="0" borderId="17" xfId="0" applyNumberFormat="1" applyFont="1" applyFill="1" applyBorder="1" applyAlignment="1">
      <alignment vertical="center"/>
    </xf>
    <xf numFmtId="1" fontId="21" fillId="0" borderId="17" xfId="0" applyNumberFormat="1" applyFont="1" applyFill="1" applyBorder="1" applyAlignment="1">
      <alignment horizontal="center" vertical="center" wrapText="1"/>
    </xf>
    <xf numFmtId="4" fontId="2" fillId="0" borderId="16" xfId="0" applyNumberFormat="1" applyFont="1" applyFill="1" applyBorder="1" applyAlignment="1">
      <alignment horizontal="right"/>
    </xf>
    <xf numFmtId="0" fontId="21" fillId="0" borderId="4" xfId="0" applyFont="1" applyFill="1" applyBorder="1" applyAlignment="1">
      <alignment horizontal="left"/>
    </xf>
    <xf numFmtId="164" fontId="21" fillId="0" borderId="4" xfId="0" applyNumberFormat="1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21" fillId="0" borderId="19" xfId="0" applyFont="1" applyFill="1" applyBorder="1" applyAlignment="1">
      <alignment horizontal="left"/>
    </xf>
    <xf numFmtId="1" fontId="28" fillId="0" borderId="4" xfId="0" applyNumberFormat="1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7" fillId="0" borderId="4" xfId="0" applyNumberFormat="1" applyFont="1" applyFill="1" applyBorder="1" applyAlignment="1">
      <alignment horizontal="center" vertical="center"/>
    </xf>
    <xf numFmtId="1" fontId="28" fillId="0" borderId="4" xfId="0" applyNumberFormat="1" applyFont="1" applyFill="1" applyBorder="1" applyAlignment="1">
      <alignment horizontal="center" vertical="center"/>
    </xf>
    <xf numFmtId="1" fontId="28" fillId="0" borderId="16" xfId="0" applyNumberFormat="1" applyFont="1" applyFill="1" applyBorder="1" applyAlignment="1">
      <alignment horizontal="center" vertical="center" wrapText="1"/>
    </xf>
    <xf numFmtId="1" fontId="27" fillId="0" borderId="16" xfId="0" applyNumberFormat="1" applyFont="1" applyFill="1" applyBorder="1" applyAlignment="1">
      <alignment horizontal="center" vertical="center" wrapText="1"/>
    </xf>
    <xf numFmtId="1" fontId="26" fillId="0" borderId="16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wrapText="1"/>
    </xf>
    <xf numFmtId="164" fontId="21" fillId="0" borderId="4" xfId="0" applyNumberFormat="1" applyFont="1" applyFill="1" applyBorder="1" applyAlignment="1">
      <alignment horizontal="right"/>
    </xf>
    <xf numFmtId="1" fontId="26" fillId="0" borderId="4" xfId="0" applyNumberFormat="1" applyFont="1" applyFill="1" applyBorder="1" applyAlignment="1">
      <alignment horizontal="center" wrapText="1"/>
    </xf>
    <xf numFmtId="4" fontId="2" fillId="0" borderId="22" xfId="0" applyNumberFormat="1" applyFont="1" applyFill="1" applyBorder="1" applyAlignment="1">
      <alignment horizontal="right"/>
    </xf>
    <xf numFmtId="164" fontId="2" fillId="0" borderId="22" xfId="0" applyNumberFormat="1" applyFont="1" applyFill="1" applyBorder="1" applyAlignment="1">
      <alignment horizontal="center"/>
    </xf>
    <xf numFmtId="1" fontId="28" fillId="0" borderId="4" xfId="0" applyNumberFormat="1" applyFont="1" applyFill="1" applyBorder="1" applyAlignment="1">
      <alignment horizontal="center" wrapText="1"/>
    </xf>
    <xf numFmtId="4" fontId="2" fillId="0" borderId="23" xfId="0" applyNumberFormat="1" applyFont="1" applyFill="1" applyBorder="1" applyAlignment="1">
      <alignment horizontal="right"/>
    </xf>
    <xf numFmtId="0" fontId="24" fillId="0" borderId="4" xfId="0" applyFont="1" applyFill="1" applyBorder="1" applyAlignment="1">
      <alignment horizontal="center" wrapText="1"/>
    </xf>
    <xf numFmtId="164" fontId="2" fillId="0" borderId="4" xfId="0" applyNumberFormat="1" applyFont="1" applyFill="1" applyBorder="1" applyAlignment="1">
      <alignment horizontal="center"/>
    </xf>
    <xf numFmtId="1" fontId="25" fillId="0" borderId="4" xfId="0" applyNumberFormat="1" applyFont="1" applyFill="1" applyBorder="1" applyAlignment="1">
      <alignment horizontal="center" vertical="center" wrapText="1"/>
    </xf>
    <xf numFmtId="4" fontId="2" fillId="0" borderId="0" xfId="0" applyNumberFormat="1" applyFont="1" applyFill="1" applyAlignment="1">
      <alignment horizontal="right"/>
    </xf>
    <xf numFmtId="1" fontId="30" fillId="0" borderId="4" xfId="0" applyNumberFormat="1" applyFont="1" applyFill="1" applyBorder="1" applyAlignment="1">
      <alignment horizontal="center" wrapText="1"/>
    </xf>
    <xf numFmtId="4" fontId="2" fillId="0" borderId="19" xfId="0" applyNumberFormat="1" applyFont="1" applyFill="1" applyBorder="1" applyAlignment="1">
      <alignment horizontal="right"/>
    </xf>
    <xf numFmtId="4" fontId="2" fillId="0" borderId="20" xfId="0" applyNumberFormat="1" applyFont="1" applyFill="1" applyBorder="1" applyAlignment="1">
      <alignment horizontal="right" vertical="center"/>
    </xf>
    <xf numFmtId="164" fontId="2" fillId="0" borderId="25" xfId="0" applyNumberFormat="1" applyFont="1" applyFill="1" applyBorder="1" applyAlignment="1">
      <alignment horizontal="center"/>
    </xf>
    <xf numFmtId="1" fontId="26" fillId="0" borderId="4" xfId="0" applyNumberFormat="1" applyFont="1" applyFill="1" applyBorder="1" applyAlignment="1">
      <alignment horizontal="center" vertical="center" wrapText="1"/>
    </xf>
    <xf numFmtId="4" fontId="2" fillId="0" borderId="24" xfId="0" applyNumberFormat="1" applyFont="1" applyFill="1" applyBorder="1" applyAlignment="1">
      <alignment horizontal="right"/>
    </xf>
    <xf numFmtId="1" fontId="27" fillId="0" borderId="4" xfId="0" applyNumberFormat="1" applyFont="1" applyFill="1" applyBorder="1" applyAlignment="1">
      <alignment horizontal="center" wrapText="1"/>
    </xf>
    <xf numFmtId="1" fontId="21" fillId="0" borderId="4" xfId="0" applyNumberFormat="1" applyFont="1" applyFill="1" applyBorder="1" applyAlignment="1">
      <alignment horizontal="center" wrapText="1"/>
    </xf>
    <xf numFmtId="1" fontId="25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horizontal="center"/>
    </xf>
    <xf numFmtId="0" fontId="24" fillId="0" borderId="9" xfId="0" applyFont="1" applyFill="1" applyBorder="1" applyAlignment="1">
      <alignment horizontal="center"/>
    </xf>
    <xf numFmtId="4" fontId="2" fillId="0" borderId="9" xfId="0" applyNumberFormat="1" applyFont="1" applyFill="1" applyBorder="1" applyAlignment="1">
      <alignment horizontal="right"/>
    </xf>
    <xf numFmtId="164" fontId="2" fillId="0" borderId="9" xfId="0" applyNumberFormat="1" applyFont="1" applyFill="1" applyBorder="1" applyAlignment="1">
      <alignment horizontal="center"/>
    </xf>
    <xf numFmtId="1" fontId="21" fillId="0" borderId="9" xfId="0" applyNumberFormat="1" applyFont="1" applyFill="1" applyBorder="1" applyAlignment="1">
      <alignment horizontal="center" wrapText="1"/>
    </xf>
    <xf numFmtId="0" fontId="24" fillId="0" borderId="18" xfId="0" applyFont="1" applyFill="1" applyBorder="1" applyAlignment="1">
      <alignment horizontal="center" wrapText="1"/>
    </xf>
    <xf numFmtId="164" fontId="2" fillId="0" borderId="18" xfId="0" applyNumberFormat="1" applyFont="1" applyFill="1" applyBorder="1" applyAlignment="1">
      <alignment horizontal="center"/>
    </xf>
    <xf numFmtId="1" fontId="25" fillId="0" borderId="18" xfId="0" applyNumberFormat="1" applyFont="1" applyFill="1" applyBorder="1" applyAlignment="1">
      <alignment horizontal="center" vertical="center" wrapText="1"/>
    </xf>
    <xf numFmtId="16" fontId="24" fillId="0" borderId="0" xfId="0" applyNumberFormat="1" applyFont="1" applyFill="1" applyAlignment="1">
      <alignment horizontal="center" wrapText="1"/>
    </xf>
    <xf numFmtId="164" fontId="2" fillId="0" borderId="0" xfId="0" applyNumberFormat="1" applyFont="1" applyFill="1" applyAlignment="1">
      <alignment horizontal="center"/>
    </xf>
    <xf numFmtId="1" fontId="21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wrapText="1"/>
    </xf>
    <xf numFmtId="1" fontId="25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vertical="center" wrapText="1"/>
    </xf>
    <xf numFmtId="16" fontId="36" fillId="0" borderId="30" xfId="0" applyNumberFormat="1" applyFont="1" applyFill="1" applyBorder="1" applyAlignment="1">
      <alignment horizontal="center" wrapText="1"/>
    </xf>
    <xf numFmtId="4" fontId="2" fillId="0" borderId="30" xfId="0" applyNumberFormat="1" applyFont="1" applyFill="1" applyBorder="1" applyAlignment="1">
      <alignment horizontal="right"/>
    </xf>
    <xf numFmtId="164" fontId="2" fillId="0" borderId="30" xfId="0" applyNumberFormat="1" applyFont="1" applyFill="1" applyBorder="1" applyAlignment="1">
      <alignment horizontal="center"/>
    </xf>
    <xf numFmtId="1" fontId="25" fillId="0" borderId="30" xfId="0" applyNumberFormat="1" applyFont="1" applyFill="1" applyBorder="1" applyAlignment="1">
      <alignment horizontal="center" vertical="center" wrapText="1"/>
    </xf>
    <xf numFmtId="4" fontId="2" fillId="0" borderId="31" xfId="0" applyNumberFormat="1" applyFont="1" applyFill="1" applyBorder="1" applyAlignment="1">
      <alignment horizontal="right"/>
    </xf>
    <xf numFmtId="16" fontId="37" fillId="0" borderId="18" xfId="0" applyNumberFormat="1" applyFont="1" applyFill="1" applyBorder="1" applyAlignment="1">
      <alignment horizontal="center" wrapText="1"/>
    </xf>
    <xf numFmtId="4" fontId="2" fillId="0" borderId="61" xfId="0" applyNumberFormat="1" applyFont="1" applyFill="1" applyBorder="1" applyAlignment="1">
      <alignment horizontal="right"/>
    </xf>
    <xf numFmtId="164" fontId="2" fillId="0" borderId="16" xfId="0" applyNumberFormat="1" applyFont="1" applyFill="1" applyBorder="1" applyAlignment="1">
      <alignment horizont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6" fillId="0" borderId="4" xfId="0" applyNumberFormat="1" applyFont="1" applyFill="1" applyBorder="1" applyAlignment="1">
      <alignment horizontal="center" wrapText="1"/>
    </xf>
    <xf numFmtId="16" fontId="24" fillId="0" borderId="4" xfId="0" applyNumberFormat="1" applyFont="1" applyFill="1" applyBorder="1" applyAlignment="1">
      <alignment horizont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0" xfId="0" applyNumberFormat="1" applyFont="1" applyFill="1" applyBorder="1" applyAlignment="1">
      <alignment horizontal="center" vertical="center" wrapText="1"/>
    </xf>
    <xf numFmtId="4" fontId="2" fillId="0" borderId="20" xfId="0" applyNumberFormat="1" applyFont="1" applyFill="1" applyBorder="1" applyAlignment="1">
      <alignment horizontal="right"/>
    </xf>
    <xf numFmtId="0" fontId="21" fillId="0" borderId="23" xfId="0" applyFont="1" applyFill="1" applyBorder="1" applyAlignment="1">
      <alignment horizontal="left"/>
    </xf>
    <xf numFmtId="0" fontId="37" fillId="0" borderId="19" xfId="0" applyFont="1" applyFill="1" applyBorder="1" applyAlignment="1">
      <alignment horizontal="left"/>
    </xf>
    <xf numFmtId="16" fontId="24" fillId="0" borderId="4" xfId="0" applyNumberFormat="1" applyFont="1" applyFill="1" applyBorder="1" applyAlignment="1">
      <alignment horizontal="center" vertical="center" wrapText="1"/>
    </xf>
    <xf numFmtId="16" fontId="24" fillId="0" borderId="4" xfId="0" applyNumberFormat="1" applyFont="1" applyFill="1" applyBorder="1" applyAlignment="1">
      <alignment vertical="center" wrapText="1"/>
    </xf>
    <xf numFmtId="1" fontId="25" fillId="0" borderId="20" xfId="0" applyNumberFormat="1" applyFont="1" applyFill="1" applyBorder="1" applyAlignment="1">
      <alignment vertical="center" wrapText="1"/>
    </xf>
    <xf numFmtId="16" fontId="36" fillId="0" borderId="4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vertical="center" wrapText="1"/>
    </xf>
    <xf numFmtId="1" fontId="25" fillId="0" borderId="16" xfId="0" applyNumberFormat="1" applyFont="1" applyFill="1" applyBorder="1" applyAlignment="1">
      <alignment vertical="center" wrapText="1"/>
    </xf>
    <xf numFmtId="16" fontId="37" fillId="0" borderId="4" xfId="0" applyNumberFormat="1" applyFont="1" applyFill="1" applyBorder="1" applyAlignment="1">
      <alignment horizontal="center" wrapText="1"/>
    </xf>
    <xf numFmtId="0" fontId="24" fillId="0" borderId="4" xfId="0" applyFont="1" applyFill="1" applyBorder="1" applyAlignment="1">
      <alignment vertical="center" wrapText="1"/>
    </xf>
    <xf numFmtId="0" fontId="24" fillId="0" borderId="4" xfId="0" applyFont="1" applyFill="1" applyBorder="1" applyAlignment="1">
      <alignment vertical="center"/>
    </xf>
    <xf numFmtId="0" fontId="36" fillId="0" borderId="4" xfId="0" applyFont="1" applyFill="1" applyBorder="1" applyAlignment="1">
      <alignment vertical="center" wrapText="1"/>
    </xf>
    <xf numFmtId="0" fontId="36" fillId="0" borderId="4" xfId="0" applyFont="1" applyFill="1" applyBorder="1" applyAlignment="1">
      <alignment horizontal="center" vertical="center" wrapText="1"/>
    </xf>
    <xf numFmtId="0" fontId="21" fillId="0" borderId="22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 wrapText="1"/>
    </xf>
    <xf numFmtId="0" fontId="20" fillId="0" borderId="4" xfId="0" applyFont="1" applyFill="1" applyBorder="1" applyAlignment="1">
      <alignment vertical="center"/>
    </xf>
    <xf numFmtId="0" fontId="25" fillId="0" borderId="4" xfId="0" applyFont="1" applyFill="1" applyBorder="1"/>
    <xf numFmtId="0" fontId="25" fillId="0" borderId="16" xfId="0" applyFont="1" applyFill="1" applyBorder="1" applyAlignment="1">
      <alignment horizontal="left" wrapText="1"/>
    </xf>
    <xf numFmtId="0" fontId="25" fillId="0" borderId="16" xfId="0" applyFont="1" applyFill="1" applyBorder="1"/>
    <xf numFmtId="0" fontId="25" fillId="0" borderId="18" xfId="0" applyFont="1" applyFill="1" applyBorder="1" applyAlignment="1">
      <alignment horizontal="left"/>
    </xf>
    <xf numFmtId="165" fontId="59" fillId="0" borderId="4" xfId="0" applyNumberFormat="1" applyFont="1" applyFill="1" applyBorder="1"/>
    <xf numFmtId="166" fontId="59" fillId="0" borderId="4" xfId="0" applyNumberFormat="1" applyFont="1" applyFill="1" applyBorder="1" applyAlignment="1">
      <alignment horizontal="center"/>
    </xf>
    <xf numFmtId="44" fontId="60" fillId="0" borderId="4" xfId="1" applyFont="1" applyFill="1" applyBorder="1" applyAlignment="1">
      <alignment horizontal="center" vertical="center" wrapText="1"/>
    </xf>
    <xf numFmtId="44" fontId="9" fillId="0" borderId="4" xfId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vertical="center"/>
    </xf>
    <xf numFmtId="0" fontId="25" fillId="0" borderId="16" xfId="0" applyFont="1" applyFill="1" applyBorder="1" applyAlignment="1">
      <alignment horizontal="left"/>
    </xf>
    <xf numFmtId="0" fontId="25" fillId="0" borderId="4" xfId="0" applyFont="1" applyFill="1" applyBorder="1" applyAlignment="1">
      <alignment horizontal="left"/>
    </xf>
    <xf numFmtId="0" fontId="25" fillId="0" borderId="0" xfId="0" applyFont="1" applyFill="1" applyBorder="1" applyAlignment="1">
      <alignment horizontal="left"/>
    </xf>
    <xf numFmtId="0" fontId="25" fillId="0" borderId="0" xfId="0" applyFont="1" applyFill="1" applyAlignment="1">
      <alignment horizontal="left"/>
    </xf>
    <xf numFmtId="0" fontId="25" fillId="0" borderId="19" xfId="0" applyFont="1" applyFill="1" applyBorder="1" applyAlignment="1">
      <alignment horizontal="left"/>
    </xf>
    <xf numFmtId="0" fontId="25" fillId="0" borderId="21" xfId="0" applyFont="1" applyFill="1" applyBorder="1" applyAlignment="1">
      <alignment horizontal="left"/>
    </xf>
    <xf numFmtId="0" fontId="25" fillId="0" borderId="24" xfId="0" applyFont="1" applyFill="1" applyBorder="1" applyAlignment="1">
      <alignment horizontal="left"/>
    </xf>
    <xf numFmtId="0" fontId="25" fillId="0" borderId="26" xfId="0" applyFont="1" applyFill="1" applyBorder="1" applyAlignment="1">
      <alignment horizontal="left"/>
    </xf>
    <xf numFmtId="0" fontId="25" fillId="0" borderId="27" xfId="0" applyFont="1" applyFill="1" applyBorder="1" applyAlignment="1">
      <alignment horizontal="left"/>
    </xf>
    <xf numFmtId="0" fontId="25" fillId="0" borderId="29" xfId="0" applyFont="1" applyFill="1" applyBorder="1" applyAlignment="1">
      <alignment horizontal="left"/>
    </xf>
    <xf numFmtId="164" fontId="29" fillId="6" borderId="4" xfId="0" applyNumberFormat="1" applyFont="1" applyFill="1" applyBorder="1" applyAlignment="1">
      <alignment vertical="center"/>
    </xf>
    <xf numFmtId="1" fontId="25" fillId="0" borderId="4" xfId="0" applyNumberFormat="1" applyFont="1" applyFill="1" applyBorder="1" applyAlignment="1">
      <alignment vertical="center" wrapText="1"/>
    </xf>
    <xf numFmtId="4" fontId="2" fillId="0" borderId="18" xfId="0" applyNumberFormat="1" applyFont="1" applyFill="1" applyBorder="1"/>
    <xf numFmtId="166" fontId="21" fillId="0" borderId="18" xfId="0" applyNumberFormat="1" applyFont="1" applyFill="1" applyBorder="1" applyAlignment="1">
      <alignment horizontal="center"/>
    </xf>
    <xf numFmtId="0" fontId="29" fillId="0" borderId="16" xfId="0" applyFont="1" applyFill="1" applyBorder="1" applyAlignment="1">
      <alignment vertical="center"/>
    </xf>
    <xf numFmtId="164" fontId="30" fillId="0" borderId="16" xfId="0" applyNumberFormat="1" applyFont="1" applyFill="1" applyBorder="1" applyAlignment="1">
      <alignment vertical="center"/>
    </xf>
    <xf numFmtId="0" fontId="26" fillId="0" borderId="4" xfId="0" applyFont="1" applyFill="1" applyBorder="1"/>
    <xf numFmtId="1" fontId="25" fillId="0" borderId="21" xfId="0" applyNumberFormat="1" applyFont="1" applyFill="1" applyBorder="1" applyAlignment="1">
      <alignment horizontal="center" vertical="center" wrapText="1"/>
    </xf>
    <xf numFmtId="1" fontId="25" fillId="0" borderId="19" xfId="0" applyNumberFormat="1" applyFont="1" applyFill="1" applyBorder="1" applyAlignment="1">
      <alignment horizontal="center" vertical="center" wrapText="1"/>
    </xf>
    <xf numFmtId="16" fontId="37" fillId="0" borderId="4" xfId="0" applyNumberFormat="1" applyFont="1" applyFill="1" applyBorder="1" applyAlignment="1">
      <alignment vertical="center" wrapText="1"/>
    </xf>
    <xf numFmtId="4" fontId="2" fillId="0" borderId="4" xfId="0" applyNumberFormat="1" applyFont="1" applyFill="1" applyBorder="1" applyAlignment="1"/>
    <xf numFmtId="16" fontId="24" fillId="0" borderId="16" xfId="0" applyNumberFormat="1" applyFont="1" applyFill="1" applyBorder="1" applyAlignment="1">
      <alignment horizontal="center" wrapText="1"/>
    </xf>
    <xf numFmtId="4" fontId="62" fillId="0" borderId="4" xfId="0" applyNumberFormat="1" applyFont="1" applyFill="1" applyBorder="1"/>
    <xf numFmtId="0" fontId="21" fillId="0" borderId="4" xfId="0" applyFont="1" applyFill="1" applyBorder="1" applyAlignment="1">
      <alignment vertical="center"/>
    </xf>
    <xf numFmtId="16" fontId="36" fillId="0" borderId="4" xfId="0" applyNumberFormat="1" applyFont="1" applyFill="1" applyBorder="1" applyAlignment="1">
      <alignment vertical="center" wrapText="1"/>
    </xf>
    <xf numFmtId="4" fontId="0" fillId="0" borderId="0" xfId="0" applyNumberFormat="1"/>
    <xf numFmtId="0" fontId="26" fillId="0" borderId="18" xfId="0" applyFont="1" applyFill="1" applyBorder="1" applyAlignment="1">
      <alignment horizontal="left"/>
    </xf>
    <xf numFmtId="0" fontId="26" fillId="0" borderId="16" xfId="0" applyFont="1" applyFill="1" applyBorder="1" applyAlignment="1">
      <alignment horizontal="left" wrapText="1"/>
    </xf>
    <xf numFmtId="165" fontId="8" fillId="0" borderId="4" xfId="0" applyNumberFormat="1" applyFont="1" applyFill="1" applyBorder="1" applyAlignment="1">
      <alignment horizontal="center"/>
    </xf>
    <xf numFmtId="0" fontId="16" fillId="6" borderId="4" xfId="0" applyFont="1" applyFill="1" applyBorder="1" applyAlignment="1">
      <alignment horizontal="center"/>
    </xf>
    <xf numFmtId="165" fontId="16" fillId="6" borderId="4" xfId="0" applyNumberFormat="1" applyFont="1" applyFill="1" applyBorder="1"/>
    <xf numFmtId="4" fontId="19" fillId="0" borderId="4" xfId="0" applyNumberFormat="1" applyFont="1" applyFill="1" applyBorder="1"/>
    <xf numFmtId="0" fontId="24" fillId="7" borderId="4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5" fillId="0" borderId="18" xfId="0" applyFont="1" applyFill="1" applyBorder="1"/>
    <xf numFmtId="0" fontId="21" fillId="0" borderId="4" xfId="0" applyFont="1" applyFill="1" applyBorder="1"/>
    <xf numFmtId="0" fontId="28" fillId="0" borderId="4" xfId="0" applyFont="1" applyFill="1" applyBorder="1"/>
    <xf numFmtId="0" fontId="26" fillId="0" borderId="4" xfId="0" applyFont="1" applyFill="1" applyBorder="1" applyAlignment="1">
      <alignment horizontal="left"/>
    </xf>
    <xf numFmtId="0" fontId="28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wrapText="1"/>
    </xf>
    <xf numFmtId="0" fontId="28" fillId="0" borderId="4" xfId="0" applyFont="1" applyFill="1" applyBorder="1" applyAlignment="1">
      <alignment horizontal="left" wrapText="1"/>
    </xf>
    <xf numFmtId="0" fontId="21" fillId="0" borderId="9" xfId="0" applyFont="1" applyFill="1" applyBorder="1"/>
    <xf numFmtId="0" fontId="21" fillId="0" borderId="0" xfId="0" applyFont="1" applyFill="1"/>
    <xf numFmtId="0" fontId="21" fillId="0" borderId="0" xfId="0" applyFont="1" applyFill="1" applyAlignment="1">
      <alignment vertical="center"/>
    </xf>
    <xf numFmtId="0" fontId="21" fillId="0" borderId="28" xfId="0" applyFont="1" applyFill="1" applyBorder="1" applyAlignment="1">
      <alignment vertical="center"/>
    </xf>
    <xf numFmtId="0" fontId="21" fillId="0" borderId="27" xfId="0" applyFont="1" applyFill="1" applyBorder="1" applyAlignment="1">
      <alignment vertical="center"/>
    </xf>
    <xf numFmtId="0" fontId="21" fillId="0" borderId="16" xfId="0" applyFont="1" applyFill="1" applyBorder="1" applyAlignment="1">
      <alignment vertical="center"/>
    </xf>
    <xf numFmtId="0" fontId="21" fillId="0" borderId="20" xfId="0" applyFont="1" applyFill="1" applyBorder="1" applyAlignment="1">
      <alignment vertical="center"/>
    </xf>
    <xf numFmtId="0" fontId="21" fillId="0" borderId="4" xfId="0" applyFont="1" applyFill="1" applyBorder="1" applyAlignment="1">
      <alignment horizontal="center" vertical="center"/>
    </xf>
    <xf numFmtId="0" fontId="21" fillId="0" borderId="4" xfId="0" applyFont="1" applyFill="1" applyBorder="1" applyAlignment="1">
      <alignment vertical="center" wrapText="1"/>
    </xf>
    <xf numFmtId="0" fontId="21" fillId="0" borderId="16" xfId="0" applyFont="1" applyFill="1" applyBorder="1" applyAlignment="1">
      <alignment horizontal="left" vertical="center" wrapText="1"/>
    </xf>
    <xf numFmtId="0" fontId="21" fillId="0" borderId="16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4" fontId="64" fillId="0" borderId="4" xfId="0" applyNumberFormat="1" applyFont="1" applyFill="1" applyBorder="1"/>
    <xf numFmtId="1" fontId="27" fillId="6" borderId="4" xfId="0" applyNumberFormat="1" applyFont="1" applyFill="1" applyBorder="1" applyAlignment="1">
      <alignment horizontal="center" vertical="center"/>
    </xf>
    <xf numFmtId="1" fontId="28" fillId="6" borderId="20" xfId="0" applyNumberFormat="1" applyFont="1" applyFill="1" applyBorder="1" applyAlignment="1">
      <alignment horizontal="center" vertical="center" wrapText="1"/>
    </xf>
    <xf numFmtId="0" fontId="26" fillId="0" borderId="18" xfId="0" applyFont="1" applyBorder="1"/>
    <xf numFmtId="0" fontId="29" fillId="6" borderId="20" xfId="0" applyFont="1" applyFill="1" applyBorder="1" applyAlignment="1">
      <alignment vertical="center"/>
    </xf>
    <xf numFmtId="164" fontId="30" fillId="6" borderId="20" xfId="0" applyNumberFormat="1" applyFont="1" applyFill="1" applyBorder="1" applyAlignment="1">
      <alignment vertical="center"/>
    </xf>
    <xf numFmtId="0" fontId="21" fillId="0" borderId="18" xfId="0" applyFont="1" applyBorder="1" applyAlignment="1">
      <alignment vertical="center"/>
    </xf>
    <xf numFmtId="0" fontId="25" fillId="0" borderId="70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horizontal="center" wrapText="1"/>
    </xf>
    <xf numFmtId="4" fontId="2" fillId="0" borderId="70" xfId="0" applyNumberFormat="1" applyFont="1" applyFill="1" applyBorder="1" applyAlignment="1">
      <alignment horizontal="right"/>
    </xf>
    <xf numFmtId="164" fontId="2" fillId="0" borderId="61" xfId="0" applyNumberFormat="1" applyFont="1" applyFill="1" applyBorder="1" applyAlignment="1">
      <alignment horizontal="center"/>
    </xf>
    <xf numFmtId="1" fontId="27" fillId="6" borderId="4" xfId="0" applyNumberFormat="1" applyFont="1" applyFill="1" applyBorder="1" applyAlignment="1">
      <alignment horizontal="center" vertical="center" wrapText="1"/>
    </xf>
    <xf numFmtId="44" fontId="16" fillId="0" borderId="4" xfId="1" applyFont="1" applyBorder="1"/>
    <xf numFmtId="165" fontId="16" fillId="0" borderId="4" xfId="1" applyNumberFormat="1" applyFont="1" applyBorder="1"/>
    <xf numFmtId="0" fontId="2" fillId="0" borderId="70" xfId="0" applyFont="1" applyFill="1" applyBorder="1" applyAlignment="1">
      <alignment horizontal="left"/>
    </xf>
    <xf numFmtId="4" fontId="2" fillId="0" borderId="22" xfId="0" applyNumberFormat="1" applyFont="1" applyFill="1" applyBorder="1" applyAlignment="1"/>
    <xf numFmtId="0" fontId="25" fillId="0" borderId="63" xfId="0" applyFont="1" applyFill="1" applyBorder="1" applyAlignment="1">
      <alignment horizontal="left"/>
    </xf>
    <xf numFmtId="0" fontId="25" fillId="0" borderId="23" xfId="0" applyFont="1" applyFill="1" applyBorder="1" applyAlignment="1">
      <alignment horizontal="left"/>
    </xf>
    <xf numFmtId="16" fontId="24" fillId="0" borderId="20" xfId="0" applyNumberFormat="1" applyFont="1" applyFill="1" applyBorder="1" applyAlignment="1">
      <alignment vertical="center"/>
    </xf>
    <xf numFmtId="16" fontId="37" fillId="0" borderId="16" xfId="0" applyNumberFormat="1" applyFont="1" applyFill="1" applyBorder="1" applyAlignment="1">
      <alignment horizontal="center" wrapText="1"/>
    </xf>
    <xf numFmtId="0" fontId="21" fillId="0" borderId="4" xfId="0" applyFont="1" applyBorder="1" applyAlignment="1">
      <alignment horizontal="left" vertical="center"/>
    </xf>
    <xf numFmtId="0" fontId="21" fillId="0" borderId="16" xfId="0" applyFont="1" applyFill="1" applyBorder="1" applyAlignment="1">
      <alignment horizontal="center" vertical="center"/>
    </xf>
    <xf numFmtId="16" fontId="24" fillId="0" borderId="4" xfId="0" applyNumberFormat="1" applyFont="1" applyFill="1" applyBorder="1" applyAlignment="1">
      <alignment vertical="center"/>
    </xf>
    <xf numFmtId="44" fontId="14" fillId="0" borderId="19" xfId="1" applyFont="1" applyFill="1" applyBorder="1" applyAlignment="1">
      <alignment horizontal="center" vertical="center" wrapText="1"/>
    </xf>
    <xf numFmtId="44" fontId="14" fillId="0" borderId="19" xfId="1" applyFont="1" applyFill="1" applyBorder="1" applyAlignment="1">
      <alignment horizontal="center"/>
    </xf>
    <xf numFmtId="44" fontId="14" fillId="0" borderId="72" xfId="1" applyFont="1" applyFill="1" applyBorder="1" applyAlignment="1">
      <alignment horizontal="center"/>
    </xf>
    <xf numFmtId="0" fontId="2" fillId="0" borderId="4" xfId="0" applyFont="1" applyFill="1" applyBorder="1" applyAlignment="1">
      <alignment vertical="center" wrapText="1"/>
    </xf>
    <xf numFmtId="164" fontId="2" fillId="0" borderId="4" xfId="0" applyNumberFormat="1" applyFont="1" applyFill="1" applyBorder="1" applyAlignment="1">
      <alignment vertical="center" wrapText="1"/>
    </xf>
    <xf numFmtId="2" fontId="38" fillId="0" borderId="4" xfId="0" applyNumberFormat="1" applyFont="1" applyBorder="1" applyAlignment="1">
      <alignment horizontal="left"/>
    </xf>
    <xf numFmtId="164" fontId="8" fillId="0" borderId="4" xfId="0" applyNumberFormat="1" applyFont="1" applyBorder="1"/>
    <xf numFmtId="167" fontId="8" fillId="0" borderId="4" xfId="0" applyNumberFormat="1" applyFont="1" applyBorder="1" applyAlignment="1">
      <alignment horizontal="center"/>
    </xf>
    <xf numFmtId="164" fontId="2" fillId="0" borderId="18" xfId="0" applyNumberFormat="1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6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22" xfId="0" applyFont="1" applyFill="1" applyBorder="1" applyAlignment="1">
      <alignment horizontal="left"/>
    </xf>
    <xf numFmtId="4" fontId="53" fillId="10" borderId="21" xfId="0" applyNumberFormat="1" applyFont="1" applyFill="1" applyBorder="1" applyAlignment="1">
      <alignment horizontal="right"/>
    </xf>
    <xf numFmtId="0" fontId="21" fillId="0" borderId="27" xfId="0" applyFont="1" applyFill="1" applyBorder="1" applyAlignment="1">
      <alignment horizontal="center" vertical="center"/>
    </xf>
    <xf numFmtId="164" fontId="2" fillId="0" borderId="81" xfId="0" applyNumberFormat="1" applyFont="1" applyFill="1" applyBorder="1" applyAlignment="1">
      <alignment horizontal="center"/>
    </xf>
    <xf numFmtId="4" fontId="2" fillId="0" borderId="48" xfId="0" applyNumberFormat="1" applyFont="1" applyFill="1" applyBorder="1" applyAlignment="1">
      <alignment horizontal="right"/>
    </xf>
    <xf numFmtId="4" fontId="2" fillId="0" borderId="0" xfId="0" applyNumberFormat="1" applyFont="1" applyFill="1" applyBorder="1" applyAlignment="1">
      <alignment horizontal="right"/>
    </xf>
    <xf numFmtId="4" fontId="2" fillId="0" borderId="27" xfId="0" applyNumberFormat="1" applyFont="1" applyFill="1" applyBorder="1" applyAlignment="1">
      <alignment horizontal="right"/>
    </xf>
    <xf numFmtId="16" fontId="37" fillId="0" borderId="0" xfId="0" applyNumberFormat="1" applyFont="1" applyFill="1" applyBorder="1" applyAlignment="1">
      <alignment horizont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0" fillId="0" borderId="23" xfId="0" applyFont="1" applyFill="1" applyBorder="1" applyAlignment="1">
      <alignment horizontal="left"/>
    </xf>
    <xf numFmtId="0" fontId="65" fillId="0" borderId="4" xfId="0" applyFont="1" applyFill="1" applyBorder="1" applyAlignment="1">
      <alignment horizontal="left" wrapText="1"/>
    </xf>
    <xf numFmtId="0" fontId="25" fillId="16" borderId="4" xfId="0" applyFont="1" applyFill="1" applyBorder="1" applyAlignment="1">
      <alignment horizontal="left" wrapText="1"/>
    </xf>
    <xf numFmtId="0" fontId="59" fillId="6" borderId="4" xfId="0" applyFont="1" applyFill="1" applyBorder="1" applyAlignment="1">
      <alignment horizontal="center"/>
    </xf>
    <xf numFmtId="164" fontId="60" fillId="17" borderId="4" xfId="0" applyNumberFormat="1" applyFont="1" applyFill="1" applyBorder="1" applyAlignment="1">
      <alignment horizontal="left" vertical="center" wrapText="1"/>
    </xf>
    <xf numFmtId="0" fontId="21" fillId="0" borderId="4" xfId="0" applyFont="1" applyFill="1" applyBorder="1" applyAlignment="1">
      <alignment horizontal="left" vertical="center"/>
    </xf>
    <xf numFmtId="164" fontId="21" fillId="0" borderId="22" xfId="0" applyNumberFormat="1" applyFont="1" applyFill="1" applyBorder="1" applyAlignment="1">
      <alignment vertical="center"/>
    </xf>
    <xf numFmtId="0" fontId="67" fillId="0" borderId="19" xfId="0" applyFont="1" applyFill="1" applyBorder="1" applyAlignment="1">
      <alignment horizontal="left"/>
    </xf>
    <xf numFmtId="0" fontId="25" fillId="16" borderId="4" xfId="0" applyFont="1" applyFill="1" applyBorder="1" applyAlignment="1">
      <alignment horizontal="left"/>
    </xf>
    <xf numFmtId="0" fontId="27" fillId="0" borderId="19" xfId="0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60" fillId="0" borderId="4" xfId="0" applyNumberFormat="1" applyFont="1" applyFill="1" applyBorder="1" applyAlignment="1">
      <alignment horizontal="left" vertical="center" wrapText="1"/>
    </xf>
    <xf numFmtId="0" fontId="37" fillId="0" borderId="4" xfId="0" applyFont="1" applyFill="1" applyBorder="1" applyAlignment="1">
      <alignment horizontal="left"/>
    </xf>
    <xf numFmtId="0" fontId="21" fillId="0" borderId="4" xfId="0" applyFont="1" applyFill="1" applyBorder="1" applyAlignment="1">
      <alignment horizontal="left" vertical="center" wrapText="1"/>
    </xf>
    <xf numFmtId="44" fontId="8" fillId="0" borderId="19" xfId="1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left"/>
    </xf>
    <xf numFmtId="0" fontId="29" fillId="0" borderId="6" xfId="0" applyFont="1" applyFill="1" applyBorder="1" applyAlignment="1">
      <alignment vertical="center"/>
    </xf>
    <xf numFmtId="164" fontId="30" fillId="0" borderId="6" xfId="0" applyNumberFormat="1" applyFont="1" applyFill="1" applyBorder="1" applyAlignment="1">
      <alignment vertical="center"/>
    </xf>
    <xf numFmtId="0" fontId="25" fillId="0" borderId="4" xfId="0" applyFont="1" applyFill="1" applyBorder="1" applyAlignment="1">
      <alignment vertical="center" wrapText="1"/>
    </xf>
    <xf numFmtId="0" fontId="25" fillId="0" borderId="4" xfId="0" applyFont="1" applyFill="1" applyBorder="1" applyAlignment="1">
      <alignment vertical="center"/>
    </xf>
    <xf numFmtId="166" fontId="9" fillId="6" borderId="4" xfId="0" applyNumberFormat="1" applyFont="1" applyFill="1" applyBorder="1" applyAlignment="1">
      <alignment horizontal="center"/>
    </xf>
    <xf numFmtId="166" fontId="68" fillId="6" borderId="4" xfId="0" applyNumberFormat="1" applyFont="1" applyFill="1" applyBorder="1" applyAlignment="1">
      <alignment horizontal="center"/>
    </xf>
    <xf numFmtId="16" fontId="37" fillId="0" borderId="4" xfId="0" applyNumberFormat="1" applyFont="1" applyFill="1" applyBorder="1" applyAlignment="1">
      <alignment wrapText="1"/>
    </xf>
    <xf numFmtId="44" fontId="9" fillId="0" borderId="2" xfId="1" applyFont="1" applyBorder="1" applyAlignment="1">
      <alignment horizontal="center"/>
    </xf>
    <xf numFmtId="44" fontId="8" fillId="0" borderId="6" xfId="1" applyFont="1" applyBorder="1"/>
    <xf numFmtId="44" fontId="8" fillId="0" borderId="4" xfId="1" applyFont="1" applyFill="1" applyBorder="1"/>
    <xf numFmtId="44" fontId="59" fillId="0" borderId="4" xfId="1" applyFont="1" applyFill="1" applyBorder="1"/>
    <xf numFmtId="44" fontId="8" fillId="0" borderId="19" xfId="1" applyFont="1" applyFill="1" applyBorder="1"/>
    <xf numFmtId="44" fontId="16" fillId="6" borderId="4" xfId="1" applyFont="1" applyFill="1" applyBorder="1"/>
    <xf numFmtId="44" fontId="60" fillId="17" borderId="4" xfId="1" applyFont="1" applyFill="1" applyBorder="1" applyAlignment="1">
      <alignment wrapText="1"/>
    </xf>
    <xf numFmtId="44" fontId="2" fillId="0" borderId="4" xfId="1" applyFont="1" applyFill="1" applyBorder="1"/>
    <xf numFmtId="44" fontId="2" fillId="0" borderId="16" xfId="1" applyFont="1" applyFill="1" applyBorder="1"/>
    <xf numFmtId="44" fontId="30" fillId="0" borderId="16" xfId="1" applyFont="1" applyFill="1" applyBorder="1"/>
    <xf numFmtId="44" fontId="30" fillId="0" borderId="4" xfId="1" applyFont="1" applyFill="1" applyBorder="1"/>
    <xf numFmtId="44" fontId="2" fillId="0" borderId="19" xfId="1" applyFont="1" applyFill="1" applyBorder="1"/>
    <xf numFmtId="44" fontId="30" fillId="0" borderId="19" xfId="1" applyFont="1" applyFill="1" applyBorder="1"/>
    <xf numFmtId="44" fontId="8" fillId="0" borderId="0" xfId="1" applyFont="1"/>
    <xf numFmtId="44" fontId="8" fillId="0" borderId="4" xfId="1" applyFont="1" applyBorder="1"/>
    <xf numFmtId="44" fontId="8" fillId="0" borderId="49" xfId="1" applyFont="1" applyBorder="1"/>
    <xf numFmtId="44" fontId="8" fillId="6" borderId="4" xfId="1" applyFont="1" applyFill="1" applyBorder="1"/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0" fontId="30" fillId="6" borderId="4" xfId="0" applyFont="1" applyFill="1" applyBorder="1" applyAlignment="1">
      <alignment vertical="center" wrapText="1"/>
    </xf>
    <xf numFmtId="164" fontId="30" fillId="6" borderId="4" xfId="0" applyNumberFormat="1" applyFont="1" applyFill="1" applyBorder="1" applyAlignment="1">
      <alignment vertical="center" wrapText="1"/>
    </xf>
    <xf numFmtId="164" fontId="21" fillId="0" borderId="4" xfId="0" applyNumberFormat="1" applyFont="1" applyFill="1" applyBorder="1" applyAlignment="1">
      <alignment horizontal="center" vertical="center"/>
    </xf>
    <xf numFmtId="16" fontId="37" fillId="0" borderId="16" xfId="0" applyNumberFormat="1" applyFont="1" applyFill="1" applyBorder="1" applyAlignment="1">
      <alignment vertical="center" wrapText="1"/>
    </xf>
    <xf numFmtId="164" fontId="30" fillId="6" borderId="20" xfId="0" applyNumberFormat="1" applyFont="1" applyFill="1" applyBorder="1" applyAlignment="1">
      <alignment vertical="center" wrapText="1"/>
    </xf>
    <xf numFmtId="4" fontId="2" fillId="0" borderId="19" xfId="0" applyNumberFormat="1" applyFont="1" applyFill="1" applyBorder="1" applyAlignment="1"/>
    <xf numFmtId="164" fontId="2" fillId="0" borderId="22" xfId="0" applyNumberFormat="1" applyFont="1" applyFill="1" applyBorder="1" applyAlignment="1">
      <alignment vertical="center"/>
    </xf>
    <xf numFmtId="0" fontId="21" fillId="0" borderId="20" xfId="0" applyFont="1" applyFill="1" applyBorder="1" applyAlignment="1">
      <alignment vertical="center" wrapText="1"/>
    </xf>
    <xf numFmtId="16" fontId="24" fillId="0" borderId="0" xfId="0" applyNumberFormat="1" applyFont="1" applyFill="1" applyBorder="1" applyAlignment="1">
      <alignment vertical="center"/>
    </xf>
    <xf numFmtId="0" fontId="30" fillId="6" borderId="25" xfId="0" applyFont="1" applyFill="1" applyBorder="1" applyAlignment="1">
      <alignment vertical="center" wrapText="1"/>
    </xf>
    <xf numFmtId="164" fontId="30" fillId="6" borderId="0" xfId="0" applyNumberFormat="1" applyFont="1" applyFill="1" applyBorder="1" applyAlignment="1">
      <alignment vertical="center" wrapText="1"/>
    </xf>
    <xf numFmtId="164" fontId="21" fillId="0" borderId="18" xfId="0" applyNumberFormat="1" applyFont="1" applyFill="1" applyBorder="1" applyAlignment="1">
      <alignment vertical="center"/>
    </xf>
    <xf numFmtId="1" fontId="21" fillId="0" borderId="18" xfId="0" applyNumberFormat="1" applyFont="1" applyFill="1" applyBorder="1" applyAlignment="1">
      <alignment horizontal="center" vertical="center" wrapText="1"/>
    </xf>
    <xf numFmtId="165" fontId="8" fillId="0" borderId="0" xfId="0" applyNumberFormat="1" applyFont="1" applyBorder="1" applyAlignment="1">
      <alignment horizontal="center" wrapText="1"/>
    </xf>
    <xf numFmtId="44" fontId="30" fillId="6" borderId="4" xfId="1" applyFont="1" applyFill="1" applyBorder="1"/>
    <xf numFmtId="0" fontId="16" fillId="14" borderId="4" xfId="0" applyFont="1" applyFill="1" applyBorder="1" applyAlignment="1">
      <alignment horizontal="center"/>
    </xf>
    <xf numFmtId="165" fontId="16" fillId="14" borderId="4" xfId="0" applyNumberFormat="1" applyFont="1" applyFill="1" applyBorder="1"/>
    <xf numFmtId="0" fontId="36" fillId="0" borderId="18" xfId="0" applyFont="1" applyFill="1" applyBorder="1" applyAlignment="1">
      <alignment horizontal="center" vertical="center" wrapText="1"/>
    </xf>
    <xf numFmtId="1" fontId="25" fillId="0" borderId="20" xfId="0" applyNumberFormat="1" applyFont="1" applyFill="1" applyBorder="1" applyAlignment="1">
      <alignment horizontal="center" vertical="center" wrapText="1"/>
    </xf>
    <xf numFmtId="16" fontId="36" fillId="0" borderId="20" xfId="0" applyNumberFormat="1" applyFont="1" applyFill="1" applyBorder="1" applyAlignment="1">
      <alignment horizontal="center" vertical="center" wrapText="1"/>
    </xf>
    <xf numFmtId="0" fontId="59" fillId="0" borderId="0" xfId="0" applyFont="1" applyAlignment="1">
      <alignment wrapText="1"/>
    </xf>
    <xf numFmtId="1" fontId="21" fillId="17" borderId="4" xfId="0" applyNumberFormat="1" applyFont="1" applyFill="1" applyBorder="1" applyAlignment="1">
      <alignment horizontal="center" vertical="center" wrapText="1"/>
    </xf>
    <xf numFmtId="164" fontId="8" fillId="17" borderId="4" xfId="0" applyNumberFormat="1" applyFont="1" applyFill="1" applyBorder="1" applyAlignment="1">
      <alignment vertical="center" wrapText="1"/>
    </xf>
    <xf numFmtId="0" fontId="26" fillId="18" borderId="4" xfId="0" applyFont="1" applyFill="1" applyBorder="1" applyAlignment="1">
      <alignment horizontal="left"/>
    </xf>
    <xf numFmtId="0" fontId="26" fillId="18" borderId="16" xfId="0" applyFont="1" applyFill="1" applyBorder="1" applyAlignment="1">
      <alignment horizontal="left"/>
    </xf>
    <xf numFmtId="0" fontId="26" fillId="18" borderId="4" xfId="0" applyFont="1" applyFill="1" applyBorder="1" applyAlignment="1">
      <alignment horizontal="left" wrapText="1"/>
    </xf>
    <xf numFmtId="0" fontId="26" fillId="18" borderId="4" xfId="0" applyFont="1" applyFill="1" applyBorder="1" applyAlignment="1">
      <alignment vertical="center"/>
    </xf>
    <xf numFmtId="0" fontId="27" fillId="18" borderId="4" xfId="0" applyFont="1" applyFill="1" applyBorder="1" applyAlignment="1">
      <alignment horizontal="left"/>
    </xf>
    <xf numFmtId="0" fontId="25" fillId="0" borderId="16" xfId="0" applyFont="1" applyFill="1" applyBorder="1" applyAlignment="1">
      <alignment vertical="center" wrapText="1"/>
    </xf>
    <xf numFmtId="0" fontId="21" fillId="0" borderId="23" xfId="0" applyFont="1" applyFill="1" applyBorder="1" applyAlignment="1">
      <alignment horizontal="left" wrapText="1"/>
    </xf>
    <xf numFmtId="4" fontId="2" fillId="0" borderId="19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center" wrapText="1"/>
    </xf>
    <xf numFmtId="4" fontId="2" fillId="0" borderId="4" xfId="0" applyNumberFormat="1" applyFont="1" applyFill="1" applyBorder="1" applyAlignment="1">
      <alignment horizontal="right" wrapText="1"/>
    </xf>
    <xf numFmtId="4" fontId="8" fillId="10" borderId="16" xfId="0" applyNumberFormat="1" applyFont="1" applyFill="1" applyBorder="1" applyAlignment="1">
      <alignment horizontal="right" wrapText="1"/>
    </xf>
    <xf numFmtId="165" fontId="8" fillId="0" borderId="4" xfId="0" applyNumberFormat="1" applyFont="1" applyBorder="1" applyAlignment="1">
      <alignment horizontal="center" wrapText="1"/>
    </xf>
    <xf numFmtId="4" fontId="19" fillId="0" borderId="22" xfId="0" applyNumberFormat="1" applyFont="1" applyBorder="1" applyAlignment="1">
      <alignment wrapText="1"/>
    </xf>
    <xf numFmtId="0" fontId="29" fillId="6" borderId="4" xfId="0" applyFont="1" applyFill="1" applyBorder="1" applyAlignment="1">
      <alignment vertical="center" wrapText="1"/>
    </xf>
    <xf numFmtId="44" fontId="8" fillId="0" borderId="4" xfId="1" applyFont="1" applyFill="1" applyBorder="1" applyAlignment="1">
      <alignment wrapText="1"/>
    </xf>
    <xf numFmtId="166" fontId="9" fillId="0" borderId="4" xfId="0" applyNumberFormat="1" applyFont="1" applyFill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165" fontId="16" fillId="0" borderId="4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5" fillId="0" borderId="0" xfId="0" applyFont="1" applyFill="1" applyAlignment="1">
      <alignment wrapText="1"/>
    </xf>
    <xf numFmtId="0" fontId="69" fillId="16" borderId="4" xfId="0" applyFont="1" applyFill="1" applyBorder="1"/>
    <xf numFmtId="16" fontId="37" fillId="0" borderId="20" xfId="0" applyNumberFormat="1" applyFont="1" applyFill="1" applyBorder="1" applyAlignment="1">
      <alignment vertical="center" wrapText="1"/>
    </xf>
    <xf numFmtId="164" fontId="8" fillId="0" borderId="4" xfId="0" applyNumberFormat="1" applyFont="1" applyFill="1" applyBorder="1" applyAlignment="1">
      <alignment horizontal="center" vertical="center" wrapText="1"/>
    </xf>
    <xf numFmtId="0" fontId="26" fillId="16" borderId="19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44" fontId="60" fillId="0" borderId="4" xfId="1" applyFont="1" applyFill="1" applyBorder="1" applyAlignment="1">
      <alignment wrapText="1"/>
    </xf>
    <xf numFmtId="44" fontId="30" fillId="0" borderId="21" xfId="1" applyFont="1" applyFill="1" applyBorder="1"/>
    <xf numFmtId="0" fontId="27" fillId="19" borderId="0" xfId="0" applyFont="1" applyFill="1" applyAlignment="1">
      <alignment vertical="center" wrapText="1"/>
    </xf>
    <xf numFmtId="0" fontId="26" fillId="0" borderId="0" xfId="0" applyFont="1" applyFill="1" applyAlignment="1">
      <alignment horizontal="center" wrapText="1"/>
    </xf>
    <xf numFmtId="0" fontId="29" fillId="19" borderId="4" xfId="0" applyFont="1" applyFill="1" applyBorder="1" applyAlignment="1">
      <alignment vertical="center"/>
    </xf>
    <xf numFmtId="164" fontId="30" fillId="19" borderId="4" xfId="0" applyNumberFormat="1" applyFont="1" applyFill="1" applyBorder="1" applyAlignment="1">
      <alignment vertical="center"/>
    </xf>
    <xf numFmtId="0" fontId="37" fillId="0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left"/>
    </xf>
    <xf numFmtId="0" fontId="69" fillId="0" borderId="4" xfId="0" applyFont="1" applyFill="1" applyBorder="1"/>
    <xf numFmtId="0" fontId="26" fillId="0" borderId="19" xfId="0" applyFont="1" applyFill="1" applyBorder="1" applyAlignment="1">
      <alignment horizontal="left"/>
    </xf>
    <xf numFmtId="0" fontId="27" fillId="0" borderId="0" xfId="0" applyFont="1" applyFill="1" applyAlignment="1">
      <alignment vertical="center" wrapText="1"/>
    </xf>
    <xf numFmtId="4" fontId="8" fillId="0" borderId="4" xfId="0" applyNumberFormat="1" applyFont="1" applyFill="1" applyBorder="1" applyAlignment="1">
      <alignment horizontal="right"/>
    </xf>
    <xf numFmtId="1" fontId="8" fillId="0" borderId="4" xfId="0" applyNumberFormat="1" applyFont="1" applyFill="1" applyBorder="1" applyAlignment="1">
      <alignment horizontal="center" wrapText="1"/>
    </xf>
    <xf numFmtId="0" fontId="36" fillId="0" borderId="4" xfId="0" applyFont="1" applyFill="1" applyBorder="1" applyAlignment="1">
      <alignment horizontal="center" wrapText="1"/>
    </xf>
    <xf numFmtId="1" fontId="21" fillId="0" borderId="16" xfId="0" applyNumberFormat="1" applyFont="1" applyFill="1" applyBorder="1" applyAlignment="1">
      <alignment horizontal="center" wrapText="1"/>
    </xf>
    <xf numFmtId="164" fontId="16" fillId="6" borderId="4" xfId="0" applyNumberFormat="1" applyFont="1" applyFill="1" applyBorder="1" applyAlignment="1">
      <alignment vertical="center"/>
    </xf>
    <xf numFmtId="164" fontId="28" fillId="6" borderId="4" xfId="0" applyNumberFormat="1" applyFont="1" applyFill="1" applyBorder="1" applyAlignment="1">
      <alignment horizontal="center" vertical="center" wrapText="1"/>
    </xf>
    <xf numFmtId="164" fontId="30" fillId="6" borderId="4" xfId="0" applyNumberFormat="1" applyFont="1" applyFill="1" applyBorder="1" applyAlignment="1">
      <alignment horizontal="center" vertical="center"/>
    </xf>
    <xf numFmtId="0" fontId="26" fillId="18" borderId="19" xfId="0" applyFont="1" applyFill="1" applyBorder="1" applyAlignment="1">
      <alignment horizontal="left"/>
    </xf>
    <xf numFmtId="166" fontId="30" fillId="6" borderId="4" xfId="0" applyNumberFormat="1" applyFont="1" applyFill="1" applyBorder="1" applyAlignment="1">
      <alignment horizontal="center"/>
    </xf>
    <xf numFmtId="0" fontId="25" fillId="0" borderId="20" xfId="0" applyFont="1" applyFill="1" applyBorder="1" applyAlignment="1"/>
    <xf numFmtId="0" fontId="25" fillId="0" borderId="16" xfId="0" applyFont="1" applyFill="1" applyBorder="1" applyAlignment="1"/>
    <xf numFmtId="1" fontId="21" fillId="18" borderId="4" xfId="0" applyNumberFormat="1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vertical="center"/>
    </xf>
    <xf numFmtId="0" fontId="25" fillId="0" borderId="16" xfId="0" applyFont="1" applyFill="1" applyBorder="1" applyAlignment="1">
      <alignment vertical="center"/>
    </xf>
    <xf numFmtId="0" fontId="23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1" fontId="21" fillId="0" borderId="16" xfId="0" applyNumberFormat="1" applyFont="1" applyFill="1" applyBorder="1" applyAlignment="1">
      <alignment horizontal="center" vertical="center" wrapText="1"/>
    </xf>
    <xf numFmtId="1" fontId="21" fillId="0" borderId="0" xfId="0" applyNumberFormat="1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0" fontId="61" fillId="6" borderId="4" xfId="0" applyFont="1" applyFill="1" applyBorder="1" applyAlignment="1">
      <alignment horizontal="center"/>
    </xf>
    <xf numFmtId="165" fontId="61" fillId="6" borderId="4" xfId="0" applyNumberFormat="1" applyFont="1" applyFill="1" applyBorder="1"/>
    <xf numFmtId="164" fontId="2" fillId="0" borderId="4" xfId="0" applyNumberFormat="1" applyFont="1" applyFill="1" applyBorder="1" applyAlignment="1">
      <alignment horizontal="right" vertical="center"/>
    </xf>
    <xf numFmtId="0" fontId="23" fillId="0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0" fontId="26" fillId="0" borderId="4" xfId="0" applyFont="1" applyFill="1" applyBorder="1" applyAlignment="1">
      <alignment horizontal="left" wrapText="1"/>
    </xf>
    <xf numFmtId="0" fontId="21" fillId="0" borderId="0" xfId="0" applyFont="1" applyFill="1" applyAlignment="1">
      <alignment horizontal="left"/>
    </xf>
    <xf numFmtId="0" fontId="25" fillId="0" borderId="20" xfId="0" applyFont="1" applyFill="1" applyBorder="1" applyAlignment="1">
      <alignment vertical="center"/>
    </xf>
    <xf numFmtId="44" fontId="30" fillId="7" borderId="4" xfId="1" applyFont="1" applyFill="1" applyBorder="1"/>
    <xf numFmtId="166" fontId="28" fillId="7" borderId="4" xfId="0" applyNumberFormat="1" applyFont="1" applyFill="1" applyBorder="1" applyAlignment="1">
      <alignment horizontal="center"/>
    </xf>
    <xf numFmtId="1" fontId="21" fillId="0" borderId="4" xfId="0" applyNumberFormat="1" applyFont="1" applyFill="1" applyBorder="1" applyAlignment="1">
      <alignment vertical="center" wrapText="1"/>
    </xf>
    <xf numFmtId="0" fontId="21" fillId="0" borderId="16" xfId="0" applyFont="1" applyFill="1" applyBorder="1" applyAlignment="1">
      <alignment wrapText="1"/>
    </xf>
    <xf numFmtId="0" fontId="21" fillId="0" borderId="16" xfId="0" applyFont="1" applyFill="1" applyBorder="1" applyAlignment="1">
      <alignment horizontal="left" wrapText="1"/>
    </xf>
    <xf numFmtId="0" fontId="72" fillId="0" borderId="4" xfId="0" applyFont="1" applyFill="1" applyBorder="1" applyAlignment="1">
      <alignment vertical="center"/>
    </xf>
    <xf numFmtId="164" fontId="72" fillId="0" borderId="4" xfId="0" applyNumberFormat="1" applyFont="1" applyFill="1" applyBorder="1" applyAlignment="1">
      <alignment vertical="center"/>
    </xf>
    <xf numFmtId="44" fontId="72" fillId="0" borderId="19" xfId="1" applyFont="1" applyFill="1" applyBorder="1"/>
    <xf numFmtId="16" fontId="37" fillId="0" borderId="4" xfId="0" applyNumberFormat="1" applyFont="1" applyFill="1" applyBorder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  <xf numFmtId="165" fontId="8" fillId="16" borderId="0" xfId="0" applyNumberFormat="1" applyFont="1" applyFill="1" applyAlignment="1">
      <alignment horizontal="center"/>
    </xf>
    <xf numFmtId="16" fontId="16" fillId="0" borderId="4" xfId="0" applyNumberFormat="1" applyFont="1" applyBorder="1" applyAlignment="1">
      <alignment horizontal="center"/>
    </xf>
    <xf numFmtId="44" fontId="30" fillId="6" borderId="19" xfId="1" applyFont="1" applyFill="1" applyBorder="1"/>
    <xf numFmtId="1" fontId="21" fillId="0" borderId="4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wrapText="1"/>
    </xf>
    <xf numFmtId="0" fontId="65" fillId="0" borderId="4" xfId="0" applyFont="1" applyFill="1" applyBorder="1" applyAlignment="1">
      <alignment horizontal="left"/>
    </xf>
    <xf numFmtId="0" fontId="20" fillId="0" borderId="4" xfId="0" applyFont="1" applyFill="1" applyBorder="1" applyAlignment="1">
      <alignment horizontal="left"/>
    </xf>
    <xf numFmtId="164" fontId="8" fillId="0" borderId="4" xfId="0" applyNumberFormat="1" applyFont="1" applyFill="1" applyBorder="1" applyAlignment="1">
      <alignment horizontal="center" vertical="center"/>
    </xf>
    <xf numFmtId="0" fontId="24" fillId="0" borderId="18" xfId="0" applyFont="1" applyFill="1" applyBorder="1" applyAlignment="1">
      <alignment horizontal="center" vertical="center" wrapText="1"/>
    </xf>
    <xf numFmtId="0" fontId="73" fillId="0" borderId="4" xfId="0" applyFont="1" applyBorder="1" applyAlignment="1">
      <alignment horizontal="center"/>
    </xf>
    <xf numFmtId="165" fontId="73" fillId="0" borderId="4" xfId="0" applyNumberFormat="1" applyFont="1" applyBorder="1"/>
    <xf numFmtId="0" fontId="25" fillId="0" borderId="20" xfId="0" applyFont="1" applyFill="1" applyBorder="1"/>
    <xf numFmtId="0" fontId="36" fillId="6" borderId="4" xfId="0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16" xfId="0" applyFont="1" applyFill="1" applyBorder="1" applyAlignment="1">
      <alignment horizontal="center" vertic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4" fillId="0" borderId="4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18" xfId="0" applyFont="1" applyBorder="1" applyAlignment="1">
      <alignment horizontal="center" vertical="center" wrapText="1"/>
    </xf>
    <xf numFmtId="0" fontId="37" fillId="0" borderId="4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37" fillId="0" borderId="18" xfId="0" applyFont="1" applyBorder="1" applyAlignment="1">
      <alignment horizontal="center" vertical="center" wrapText="1"/>
    </xf>
    <xf numFmtId="164" fontId="30" fillId="6" borderId="16" xfId="0" applyNumberFormat="1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1" fontId="28" fillId="6" borderId="16" xfId="0" applyNumberFormat="1" applyFont="1" applyFill="1" applyBorder="1" applyAlignment="1">
      <alignment horizontal="center" vertical="center" wrapText="1"/>
    </xf>
    <xf numFmtId="44" fontId="28" fillId="6" borderId="4" xfId="1" applyFont="1" applyFill="1" applyBorder="1"/>
    <xf numFmtId="0" fontId="30" fillId="6" borderId="4" xfId="0" applyFont="1" applyFill="1" applyBorder="1" applyAlignment="1">
      <alignment vertical="center"/>
    </xf>
    <xf numFmtId="1" fontId="21" fillId="0" borderId="4" xfId="0" applyNumberFormat="1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5" fillId="0" borderId="4" xfId="0" applyFont="1" applyFill="1" applyBorder="1" applyAlignment="1">
      <alignment wrapText="1"/>
    </xf>
    <xf numFmtId="0" fontId="25" fillId="0" borderId="4" xfId="0" applyFont="1" applyFill="1" applyBorder="1" applyAlignment="1"/>
    <xf numFmtId="0" fontId="21" fillId="0" borderId="20" xfId="0" applyFont="1" applyFill="1" applyBorder="1" applyAlignment="1">
      <alignment horizontal="left"/>
    </xf>
    <xf numFmtId="0" fontId="21" fillId="0" borderId="16" xfId="0" applyFont="1" applyFill="1" applyBorder="1" applyAlignment="1"/>
    <xf numFmtId="0" fontId="8" fillId="0" borderId="0" xfId="0" applyFont="1" applyFill="1" applyAlignment="1">
      <alignment horizontal="center" vertical="center" wrapText="1"/>
    </xf>
    <xf numFmtId="44" fontId="8" fillId="0" borderId="16" xfId="1" applyFont="1" applyFill="1" applyBorder="1"/>
    <xf numFmtId="166" fontId="9" fillId="0" borderId="16" xfId="0" applyNumberFormat="1" applyFont="1" applyFill="1" applyBorder="1" applyAlignment="1">
      <alignment horizontal="center"/>
    </xf>
    <xf numFmtId="44" fontId="8" fillId="0" borderId="16" xfId="1" applyFont="1" applyFill="1" applyBorder="1" applyAlignment="1">
      <alignment horizontal="center" vertical="center" wrapText="1"/>
    </xf>
    <xf numFmtId="44" fontId="14" fillId="0" borderId="16" xfId="1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/>
    </xf>
    <xf numFmtId="165" fontId="16" fillId="0" borderId="16" xfId="0" applyNumberFormat="1" applyFont="1" applyBorder="1"/>
    <xf numFmtId="44" fontId="8" fillId="0" borderId="86" xfId="1" applyFont="1" applyBorder="1"/>
    <xf numFmtId="166" fontId="14" fillId="0" borderId="55" xfId="0" applyNumberFormat="1" applyFont="1" applyBorder="1" applyAlignment="1">
      <alignment horizontal="center"/>
    </xf>
    <xf numFmtId="44" fontId="8" fillId="12" borderId="87" xfId="1" applyFont="1" applyFill="1" applyBorder="1" applyAlignment="1">
      <alignment horizontal="center" vertical="center" wrapText="1"/>
    </xf>
    <xf numFmtId="44" fontId="14" fillId="12" borderId="88" xfId="1" applyFont="1" applyFill="1" applyBorder="1" applyAlignment="1">
      <alignment horizontal="center" vertical="center" wrapText="1"/>
    </xf>
    <xf numFmtId="0" fontId="16" fillId="0" borderId="1" xfId="0" applyFont="1" applyBorder="1" applyAlignment="1">
      <alignment horizontal="center"/>
    </xf>
    <xf numFmtId="165" fontId="16" fillId="0" borderId="1" xfId="0" applyNumberFormat="1" applyFont="1" applyBorder="1"/>
    <xf numFmtId="0" fontId="8" fillId="14" borderId="1" xfId="0" applyFont="1" applyFill="1" applyBorder="1" applyAlignment="1">
      <alignment horizontal="center" vertical="center" wrapText="1"/>
    </xf>
    <xf numFmtId="0" fontId="60" fillId="0" borderId="4" xfId="0" applyFont="1" applyBorder="1" applyAlignment="1">
      <alignment horizontal="center"/>
    </xf>
    <xf numFmtId="44" fontId="60" fillId="0" borderId="4" xfId="1" applyFont="1" applyBorder="1"/>
    <xf numFmtId="44" fontId="16" fillId="0" borderId="0" xfId="1" applyFont="1"/>
    <xf numFmtId="44" fontId="8" fillId="20" borderId="1" xfId="1" applyFont="1" applyFill="1" applyBorder="1" applyAlignment="1">
      <alignment horizontal="center"/>
    </xf>
    <xf numFmtId="44" fontId="16" fillId="0" borderId="16" xfId="1" applyFont="1" applyBorder="1"/>
    <xf numFmtId="44" fontId="8" fillId="0" borderId="51" xfId="1" applyFont="1" applyBorder="1"/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6" fillId="21" borderId="4" xfId="0" applyFont="1" applyFill="1" applyBorder="1" applyAlignment="1">
      <alignment horizontal="left" wrapText="1"/>
    </xf>
    <xf numFmtId="0" fontId="26" fillId="21" borderId="4" xfId="0" applyFont="1" applyFill="1" applyBorder="1" applyAlignment="1">
      <alignment horizontal="left"/>
    </xf>
    <xf numFmtId="0" fontId="74" fillId="14" borderId="4" xfId="0" applyFont="1" applyFill="1" applyBorder="1" applyAlignment="1">
      <alignment horizontal="center"/>
    </xf>
    <xf numFmtId="165" fontId="74" fillId="14" borderId="4" xfId="0" applyNumberFormat="1" applyFont="1" applyFill="1" applyBorder="1"/>
    <xf numFmtId="165" fontId="74" fillId="18" borderId="4" xfId="0" applyNumberFormat="1" applyFont="1" applyFill="1" applyBorder="1"/>
    <xf numFmtId="1" fontId="21" fillId="0" borderId="4" xfId="0" applyNumberFormat="1" applyFont="1" applyFill="1" applyBorder="1" applyAlignment="1">
      <alignment horizontal="center" vertical="center" wrapText="1"/>
    </xf>
    <xf numFmtId="166" fontId="2" fillId="0" borderId="4" xfId="0" applyNumberFormat="1" applyFont="1" applyFill="1" applyBorder="1" applyAlignment="1">
      <alignment horizontal="center"/>
    </xf>
    <xf numFmtId="1" fontId="28" fillId="6" borderId="4" xfId="0" applyNumberFormat="1" applyFont="1" applyFill="1" applyBorder="1" applyAlignment="1">
      <alignment vertical="center" wrapText="1"/>
    </xf>
    <xf numFmtId="0" fontId="23" fillId="0" borderId="4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164" fontId="20" fillId="0" borderId="0" xfId="0" applyNumberFormat="1" applyFont="1" applyAlignment="1">
      <alignment horizontal="center"/>
    </xf>
    <xf numFmtId="164" fontId="20" fillId="0" borderId="42" xfId="0" applyNumberFormat="1" applyFont="1" applyBorder="1" applyAlignment="1">
      <alignment horizontal="center"/>
    </xf>
    <xf numFmtId="164" fontId="2" fillId="0" borderId="20" xfId="0" applyNumberFormat="1" applyFont="1" applyFill="1" applyBorder="1" applyAlignment="1">
      <alignment horizontal="center" vertical="center"/>
    </xf>
    <xf numFmtId="164" fontId="2" fillId="0" borderId="18" xfId="0" applyNumberFormat="1" applyFont="1" applyFill="1" applyBorder="1" applyAlignment="1">
      <alignment horizontal="center" vertical="center"/>
    </xf>
    <xf numFmtId="164" fontId="2" fillId="0" borderId="16" xfId="0" applyNumberFormat="1" applyFont="1" applyFill="1" applyBorder="1" applyAlignment="1">
      <alignment horizontal="center" vertical="center"/>
    </xf>
    <xf numFmtId="0" fontId="6" fillId="11" borderId="0" xfId="0" applyFont="1" applyFill="1" applyAlignment="1">
      <alignment horizontal="center"/>
    </xf>
    <xf numFmtId="0" fontId="21" fillId="0" borderId="20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/>
    </xf>
    <xf numFmtId="16" fontId="37" fillId="0" borderId="20" xfId="0" applyNumberFormat="1" applyFont="1" applyBorder="1" applyAlignment="1">
      <alignment horizontal="center" vertical="center" wrapText="1"/>
    </xf>
    <xf numFmtId="16" fontId="37" fillId="0" borderId="18" xfId="0" applyNumberFormat="1" applyFont="1" applyBorder="1" applyAlignment="1">
      <alignment horizontal="center" vertical="center" wrapText="1"/>
    </xf>
    <xf numFmtId="16" fontId="37" fillId="0" borderId="16" xfId="0" applyNumberFormat="1" applyFont="1" applyBorder="1" applyAlignment="1">
      <alignment horizontal="center" vertical="center" wrapText="1"/>
    </xf>
    <xf numFmtId="1" fontId="25" fillId="0" borderId="2" xfId="0" applyNumberFormat="1" applyFont="1" applyBorder="1" applyAlignment="1">
      <alignment horizontal="center" vertical="center" wrapText="1"/>
    </xf>
    <xf numFmtId="1" fontId="25" fillId="0" borderId="6" xfId="0" applyNumberFormat="1" applyFont="1" applyBorder="1" applyAlignment="1">
      <alignment horizontal="center" vertical="center" wrapText="1"/>
    </xf>
    <xf numFmtId="1" fontId="25" fillId="0" borderId="38" xfId="0" applyNumberFormat="1" applyFont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3" fillId="0" borderId="16" xfId="0" applyFont="1" applyFill="1" applyBorder="1" applyAlignment="1">
      <alignment horizontal="center" vertical="center"/>
    </xf>
    <xf numFmtId="16" fontId="24" fillId="0" borderId="20" xfId="0" applyNumberFormat="1" applyFont="1" applyBorder="1" applyAlignment="1">
      <alignment horizontal="center" vertical="center" wrapText="1"/>
    </xf>
    <xf numFmtId="16" fontId="24" fillId="0" borderId="18" xfId="0" applyNumberFormat="1" applyFont="1" applyBorder="1" applyAlignment="1">
      <alignment horizontal="center" vertical="center" wrapText="1"/>
    </xf>
    <xf numFmtId="16" fontId="24" fillId="0" borderId="16" xfId="0" applyNumberFormat="1" applyFont="1" applyBorder="1" applyAlignment="1">
      <alignment horizontal="center" vertical="center" wrapText="1"/>
    </xf>
    <xf numFmtId="1" fontId="25" fillId="0" borderId="20" xfId="0" applyNumberFormat="1" applyFont="1" applyBorder="1" applyAlignment="1">
      <alignment horizontal="center" vertical="center" wrapText="1"/>
    </xf>
    <xf numFmtId="1" fontId="25" fillId="0" borderId="18" xfId="0" applyNumberFormat="1" applyFont="1" applyBorder="1" applyAlignment="1">
      <alignment horizontal="center" vertical="center" wrapText="1"/>
    </xf>
    <xf numFmtId="1" fontId="25" fillId="0" borderId="16" xfId="0" applyNumberFormat="1" applyFont="1" applyBorder="1" applyAlignment="1">
      <alignment horizontal="center" vertical="center" wrapText="1"/>
    </xf>
    <xf numFmtId="0" fontId="21" fillId="0" borderId="2" xfId="0" applyFont="1" applyBorder="1" applyAlignment="1">
      <alignment horizontal="center" vertical="center"/>
    </xf>
    <xf numFmtId="0" fontId="21" fillId="0" borderId="38" xfId="0" applyFont="1" applyBorder="1" applyAlignment="1">
      <alignment horizontal="center" vertical="center"/>
    </xf>
    <xf numFmtId="165" fontId="57" fillId="11" borderId="46" xfId="0" applyNumberFormat="1" applyFont="1" applyFill="1" applyBorder="1" applyAlignment="1">
      <alignment horizontal="center"/>
    </xf>
    <xf numFmtId="165" fontId="57" fillId="11" borderId="48" xfId="0" applyNumberFormat="1" applyFont="1" applyFill="1" applyBorder="1" applyAlignment="1">
      <alignment horizontal="center"/>
    </xf>
    <xf numFmtId="164" fontId="20" fillId="0" borderId="0" xfId="0" applyNumberFormat="1" applyFont="1" applyAlignment="1">
      <alignment horizontal="left"/>
    </xf>
    <xf numFmtId="164" fontId="20" fillId="0" borderId="42" xfId="0" applyNumberFormat="1" applyFont="1" applyBorder="1" applyAlignment="1">
      <alignment horizontal="left"/>
    </xf>
    <xf numFmtId="16" fontId="24" fillId="0" borderId="20" xfId="0" applyNumberFormat="1" applyFont="1" applyBorder="1" applyAlignment="1">
      <alignment horizontal="center" wrapText="1"/>
    </xf>
    <xf numFmtId="16" fontId="24" fillId="0" borderId="16" xfId="0" applyNumberFormat="1" applyFont="1" applyBorder="1" applyAlignment="1">
      <alignment horizontal="center" wrapText="1"/>
    </xf>
    <xf numFmtId="1" fontId="26" fillId="6" borderId="20" xfId="0" applyNumberFormat="1" applyFont="1" applyFill="1" applyBorder="1" applyAlignment="1">
      <alignment horizontal="center" vertical="center" wrapText="1"/>
    </xf>
    <xf numFmtId="1" fontId="26" fillId="6" borderId="16" xfId="0" applyNumberFormat="1" applyFont="1" applyFill="1" applyBorder="1" applyAlignment="1">
      <alignment horizontal="center" vertical="center" wrapText="1"/>
    </xf>
    <xf numFmtId="0" fontId="30" fillId="6" borderId="20" xfId="0" applyFont="1" applyFill="1" applyBorder="1" applyAlignment="1">
      <alignment horizontal="center" vertical="center"/>
    </xf>
    <xf numFmtId="0" fontId="30" fillId="6" borderId="16" xfId="0" applyFont="1" applyFill="1" applyBorder="1" applyAlignment="1">
      <alignment horizontal="center" vertical="center"/>
    </xf>
    <xf numFmtId="164" fontId="2" fillId="0" borderId="67" xfId="0" applyNumberFormat="1" applyFont="1" applyFill="1" applyBorder="1" applyAlignment="1">
      <alignment horizontal="center" vertical="center"/>
    </xf>
    <xf numFmtId="164" fontId="2" fillId="0" borderId="68" xfId="0" applyNumberFormat="1" applyFont="1" applyFill="1" applyBorder="1" applyAlignment="1">
      <alignment horizontal="center" vertical="center"/>
    </xf>
    <xf numFmtId="164" fontId="2" fillId="0" borderId="69" xfId="0" applyNumberFormat="1" applyFont="1" applyFill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164" fontId="2" fillId="0" borderId="6" xfId="0" applyNumberFormat="1" applyFont="1" applyFill="1" applyBorder="1" applyAlignment="1">
      <alignment horizontal="center" vertical="center"/>
    </xf>
    <xf numFmtId="164" fontId="2" fillId="0" borderId="38" xfId="0" applyNumberFormat="1" applyFont="1" applyFill="1" applyBorder="1" applyAlignment="1">
      <alignment horizontal="center" vertical="center"/>
    </xf>
    <xf numFmtId="0" fontId="21" fillId="0" borderId="62" xfId="0" applyFont="1" applyBorder="1" applyAlignment="1">
      <alignment horizontal="center" vertical="center"/>
    </xf>
    <xf numFmtId="0" fontId="21" fillId="0" borderId="41" xfId="0" applyFont="1" applyBorder="1" applyAlignment="1">
      <alignment horizontal="center" vertical="center"/>
    </xf>
    <xf numFmtId="0" fontId="21" fillId="0" borderId="45" xfId="0" applyFont="1" applyBorder="1" applyAlignment="1">
      <alignment horizontal="center" vertical="center"/>
    </xf>
    <xf numFmtId="16" fontId="37" fillId="0" borderId="62" xfId="0" applyNumberFormat="1" applyFont="1" applyBorder="1" applyAlignment="1">
      <alignment horizontal="center" vertical="center" wrapText="1"/>
    </xf>
    <xf numFmtId="16" fontId="37" fillId="0" borderId="41" xfId="0" applyNumberFormat="1" applyFont="1" applyBorder="1" applyAlignment="1">
      <alignment horizontal="center" vertical="center" wrapText="1"/>
    </xf>
    <xf numFmtId="16" fontId="37" fillId="0" borderId="45" xfId="0" applyNumberFormat="1" applyFont="1" applyBorder="1" applyAlignment="1">
      <alignment horizontal="center" vertical="center" wrapText="1"/>
    </xf>
    <xf numFmtId="164" fontId="2" fillId="0" borderId="62" xfId="0" applyNumberFormat="1" applyFont="1" applyBorder="1" applyAlignment="1">
      <alignment horizontal="center" vertical="center"/>
    </xf>
    <xf numFmtId="164" fontId="2" fillId="0" borderId="41" xfId="0" applyNumberFormat="1" applyFont="1" applyBorder="1" applyAlignment="1">
      <alignment horizontal="center" vertical="center"/>
    </xf>
    <xf numFmtId="164" fontId="2" fillId="0" borderId="45" xfId="0" applyNumberFormat="1" applyFont="1" applyBorder="1" applyAlignment="1">
      <alignment horizontal="center" vertical="center"/>
    </xf>
    <xf numFmtId="1" fontId="25" fillId="0" borderId="54" xfId="0" applyNumberFormat="1" applyFont="1" applyBorder="1" applyAlignment="1">
      <alignment horizontal="center" vertical="center" wrapText="1"/>
    </xf>
    <xf numFmtId="1" fontId="25" fillId="0" borderId="12" xfId="0" applyNumberFormat="1" applyFont="1" applyBorder="1" applyAlignment="1">
      <alignment horizontal="center" vertical="center" wrapText="1"/>
    </xf>
    <xf numFmtId="1" fontId="25" fillId="0" borderId="56" xfId="0" applyNumberFormat="1" applyFont="1" applyBorder="1" applyAlignment="1">
      <alignment horizontal="center" vertical="center" wrapText="1"/>
    </xf>
    <xf numFmtId="0" fontId="23" fillId="0" borderId="64" xfId="0" applyFont="1" applyFill="1" applyBorder="1" applyAlignment="1">
      <alignment horizontal="center" vertical="center"/>
    </xf>
    <xf numFmtId="0" fontId="23" fillId="0" borderId="65" xfId="0" applyFont="1" applyFill="1" applyBorder="1" applyAlignment="1">
      <alignment horizontal="center" vertical="center"/>
    </xf>
    <xf numFmtId="0" fontId="23" fillId="0" borderId="66" xfId="0" applyFont="1" applyFill="1" applyBorder="1" applyAlignment="1">
      <alignment horizontal="center" vertical="center"/>
    </xf>
    <xf numFmtId="164" fontId="30" fillId="6" borderId="20" xfId="0" applyNumberFormat="1" applyFont="1" applyFill="1" applyBorder="1" applyAlignment="1">
      <alignment horizontal="center" vertical="center"/>
    </xf>
    <xf numFmtId="164" fontId="30" fillId="6" borderId="16" xfId="0" applyNumberFormat="1" applyFont="1" applyFill="1" applyBorder="1" applyAlignment="1">
      <alignment horizontal="center" vertical="center"/>
    </xf>
    <xf numFmtId="0" fontId="23" fillId="0" borderId="20" xfId="0" applyFont="1" applyFill="1" applyBorder="1" applyAlignment="1">
      <alignment horizontal="center" vertical="center" wrapText="1"/>
    </xf>
    <xf numFmtId="0" fontId="23" fillId="0" borderId="18" xfId="0" applyFont="1" applyFill="1" applyBorder="1" applyAlignment="1">
      <alignment horizontal="center" vertical="center" wrapText="1"/>
    </xf>
    <xf numFmtId="0" fontId="23" fillId="0" borderId="16" xfId="0" applyFont="1" applyFill="1" applyBorder="1" applyAlignment="1">
      <alignment horizontal="center" vertical="center" wrapText="1"/>
    </xf>
    <xf numFmtId="0" fontId="21" fillId="0" borderId="4" xfId="0" applyFont="1" applyBorder="1" applyAlignment="1">
      <alignment horizontal="center" vertical="center" wrapText="1"/>
    </xf>
    <xf numFmtId="16" fontId="24" fillId="0" borderId="20" xfId="0" applyNumberFormat="1" applyFont="1" applyFill="1" applyBorder="1" applyAlignment="1">
      <alignment horizontal="center" vertical="center"/>
    </xf>
    <xf numFmtId="16" fontId="24" fillId="0" borderId="18" xfId="0" applyNumberFormat="1" applyFont="1" applyFill="1" applyBorder="1" applyAlignment="1">
      <alignment horizontal="center" vertical="center"/>
    </xf>
    <xf numFmtId="16" fontId="24" fillId="0" borderId="16" xfId="0" applyNumberFormat="1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 vertical="center"/>
    </xf>
    <xf numFmtId="1" fontId="25" fillId="0" borderId="20" xfId="0" applyNumberFormat="1" applyFont="1" applyFill="1" applyBorder="1" applyAlignment="1">
      <alignment horizontal="center" vertical="center" wrapText="1"/>
    </xf>
    <xf numFmtId="1" fontId="25" fillId="0" borderId="18" xfId="0" applyNumberFormat="1" applyFont="1" applyFill="1" applyBorder="1" applyAlignment="1">
      <alignment horizontal="center" vertical="center" wrapText="1"/>
    </xf>
    <xf numFmtId="1" fontId="25" fillId="0" borderId="16" xfId="0" applyNumberFormat="1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 wrapText="1"/>
    </xf>
    <xf numFmtId="16" fontId="24" fillId="0" borderId="6" xfId="0" applyNumberFormat="1" applyFont="1" applyFill="1" applyBorder="1" applyAlignment="1">
      <alignment horizontal="center" vertical="center" wrapText="1"/>
    </xf>
    <xf numFmtId="1" fontId="25" fillId="0" borderId="2" xfId="0" applyNumberFormat="1" applyFont="1" applyFill="1" applyBorder="1" applyAlignment="1">
      <alignment horizontal="center" vertical="center" wrapText="1"/>
    </xf>
    <xf numFmtId="1" fontId="25" fillId="0" borderId="6" xfId="0" applyNumberFormat="1" applyFont="1" applyFill="1" applyBorder="1" applyAlignment="1">
      <alignment horizontal="center" vertical="center" wrapText="1"/>
    </xf>
    <xf numFmtId="1" fontId="25" fillId="0" borderId="38" xfId="0" applyNumberFormat="1" applyFont="1" applyFill="1" applyBorder="1" applyAlignment="1">
      <alignment horizontal="center" vertical="center" wrapText="1"/>
    </xf>
    <xf numFmtId="16" fontId="24" fillId="0" borderId="62" xfId="0" applyNumberFormat="1" applyFont="1" applyFill="1" applyBorder="1" applyAlignment="1">
      <alignment horizontal="center" vertical="center" wrapText="1"/>
    </xf>
    <xf numFmtId="16" fontId="24" fillId="0" borderId="41" xfId="0" applyNumberFormat="1" applyFont="1" applyFill="1" applyBorder="1" applyAlignment="1">
      <alignment horizontal="center" vertical="center" wrapText="1"/>
    </xf>
    <xf numFmtId="0" fontId="30" fillId="6" borderId="64" xfId="0" applyFont="1" applyFill="1" applyBorder="1" applyAlignment="1">
      <alignment horizontal="center" vertical="center"/>
    </xf>
    <xf numFmtId="0" fontId="30" fillId="6" borderId="65" xfId="0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 wrapText="1"/>
    </xf>
    <xf numFmtId="164" fontId="30" fillId="6" borderId="71" xfId="0" applyNumberFormat="1" applyFont="1" applyFill="1" applyBorder="1" applyAlignment="1">
      <alignment horizontal="center" vertical="center"/>
    </xf>
    <xf numFmtId="164" fontId="30" fillId="6" borderId="72" xfId="0" applyNumberFormat="1" applyFont="1" applyFill="1" applyBorder="1" applyAlignment="1">
      <alignment horizontal="center" vertical="center"/>
    </xf>
    <xf numFmtId="164" fontId="2" fillId="0" borderId="20" xfId="0" applyNumberFormat="1" applyFont="1" applyFill="1" applyBorder="1" applyAlignment="1">
      <alignment horizontal="center" vertical="center" wrapText="1"/>
    </xf>
    <xf numFmtId="164" fontId="2" fillId="0" borderId="18" xfId="0" applyNumberFormat="1" applyFont="1" applyFill="1" applyBorder="1" applyAlignment="1">
      <alignment horizontal="center" vertical="center" wrapText="1"/>
    </xf>
    <xf numFmtId="164" fontId="2" fillId="0" borderId="16" xfId="0" applyNumberFormat="1" applyFont="1" applyFill="1" applyBorder="1" applyAlignment="1">
      <alignment horizontal="center" vertical="center" wrapText="1"/>
    </xf>
    <xf numFmtId="0" fontId="30" fillId="6" borderId="74" xfId="0" applyFont="1" applyFill="1" applyBorder="1" applyAlignment="1">
      <alignment horizontal="center" vertical="center"/>
    </xf>
    <xf numFmtId="0" fontId="30" fillId="6" borderId="57" xfId="0" applyFont="1" applyFill="1" applyBorder="1" applyAlignment="1">
      <alignment horizontal="center" vertical="center"/>
    </xf>
    <xf numFmtId="164" fontId="30" fillId="6" borderId="73" xfId="0" applyNumberFormat="1" applyFont="1" applyFill="1" applyBorder="1" applyAlignment="1">
      <alignment horizontal="center" vertical="center"/>
    </xf>
    <xf numFmtId="164" fontId="30" fillId="6" borderId="58" xfId="0" applyNumberFormat="1" applyFont="1" applyFill="1" applyBorder="1" applyAlignment="1">
      <alignment horizontal="center" vertical="center"/>
    </xf>
    <xf numFmtId="16" fontId="37" fillId="0" borderId="20" xfId="0" applyNumberFormat="1" applyFont="1" applyFill="1" applyBorder="1" applyAlignment="1">
      <alignment horizontal="center" vertical="center" wrapText="1"/>
    </xf>
    <xf numFmtId="16" fontId="37" fillId="0" borderId="18" xfId="0" applyNumberFormat="1" applyFont="1" applyFill="1" applyBorder="1" applyAlignment="1">
      <alignment horizontal="center" vertical="center" wrapText="1"/>
    </xf>
    <xf numFmtId="16" fontId="37" fillId="0" borderId="16" xfId="0" applyNumberFormat="1" applyFont="1" applyFill="1" applyBorder="1" applyAlignment="1">
      <alignment horizontal="center" vertical="center" wrapText="1"/>
    </xf>
    <xf numFmtId="165" fontId="8" fillId="15" borderId="61" xfId="0" applyNumberFormat="1" applyFont="1" applyFill="1" applyBorder="1" applyAlignment="1">
      <alignment horizontal="center" wrapText="1"/>
    </xf>
    <xf numFmtId="165" fontId="8" fillId="15" borderId="27" xfId="0" applyNumberFormat="1" applyFont="1" applyFill="1" applyBorder="1" applyAlignment="1">
      <alignment horizont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21" fillId="0" borderId="20" xfId="0" applyFont="1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1" fontId="25" fillId="0" borderId="62" xfId="0" applyNumberFormat="1" applyFont="1" applyFill="1" applyBorder="1" applyAlignment="1">
      <alignment horizontal="center" vertical="center" wrapText="1"/>
    </xf>
    <xf numFmtId="1" fontId="25" fillId="0" borderId="45" xfId="0" applyNumberFormat="1" applyFont="1" applyFill="1" applyBorder="1" applyAlignment="1">
      <alignment horizontal="center" vertical="center" wrapText="1"/>
    </xf>
    <xf numFmtId="0" fontId="23" fillId="0" borderId="75" xfId="0" applyFont="1" applyFill="1" applyBorder="1" applyAlignment="1">
      <alignment horizontal="center" vertical="center"/>
    </xf>
    <xf numFmtId="0" fontId="23" fillId="0" borderId="77" xfId="0" applyFont="1" applyFill="1" applyBorder="1" applyAlignment="1">
      <alignment horizontal="center" vertical="center"/>
    </xf>
    <xf numFmtId="164" fontId="2" fillId="0" borderId="76" xfId="0" applyNumberFormat="1" applyFont="1" applyFill="1" applyBorder="1" applyAlignment="1">
      <alignment horizontal="center" vertical="center"/>
    </xf>
    <xf numFmtId="164" fontId="2" fillId="0" borderId="78" xfId="0" applyNumberFormat="1" applyFont="1" applyFill="1" applyBorder="1" applyAlignment="1">
      <alignment horizontal="center" vertical="center"/>
    </xf>
    <xf numFmtId="0" fontId="21" fillId="0" borderId="20" xfId="0" applyFont="1" applyFill="1" applyBorder="1" applyAlignment="1">
      <alignment horizontal="center" vertical="center" wrapText="1"/>
    </xf>
    <xf numFmtId="0" fontId="21" fillId="0" borderId="18" xfId="0" applyFont="1" applyFill="1" applyBorder="1" applyAlignment="1">
      <alignment horizontal="center" vertical="center" wrapText="1"/>
    </xf>
    <xf numFmtId="0" fontId="21" fillId="0" borderId="16" xfId="0" applyFont="1" applyFill="1" applyBorder="1" applyAlignment="1">
      <alignment horizontal="center" vertical="center" wrapText="1"/>
    </xf>
    <xf numFmtId="16" fontId="24" fillId="0" borderId="2" xfId="0" applyNumberFormat="1" applyFont="1" applyFill="1" applyBorder="1" applyAlignment="1">
      <alignment horizontal="center" vertical="center"/>
    </xf>
    <xf numFmtId="16" fontId="24" fillId="0" borderId="6" xfId="0" applyNumberFormat="1" applyFont="1" applyFill="1" applyBorder="1" applyAlignment="1">
      <alignment horizontal="center" vertical="center"/>
    </xf>
    <xf numFmtId="16" fontId="24" fillId="0" borderId="38" xfId="0" applyNumberFormat="1" applyFont="1" applyFill="1" applyBorder="1" applyAlignment="1">
      <alignment horizontal="center" vertical="center"/>
    </xf>
    <xf numFmtId="164" fontId="20" fillId="0" borderId="20" xfId="0" applyNumberFormat="1" applyFont="1" applyFill="1" applyBorder="1" applyAlignment="1">
      <alignment horizontal="center" vertical="center"/>
    </xf>
    <xf numFmtId="164" fontId="20" fillId="0" borderId="18" xfId="0" applyNumberFormat="1" applyFont="1" applyFill="1" applyBorder="1" applyAlignment="1">
      <alignment horizontal="center" vertical="center"/>
    </xf>
    <xf numFmtId="164" fontId="20" fillId="0" borderId="16" xfId="0" applyNumberFormat="1" applyFont="1" applyFill="1" applyBorder="1" applyAlignment="1">
      <alignment horizontal="center" vertical="center"/>
    </xf>
    <xf numFmtId="0" fontId="21" fillId="0" borderId="18" xfId="0" applyFont="1" applyFill="1" applyBorder="1" applyAlignment="1">
      <alignment horizontal="center" vertical="center"/>
    </xf>
    <xf numFmtId="16" fontId="36" fillId="0" borderId="20" xfId="0" applyNumberFormat="1" applyFont="1" applyFill="1" applyBorder="1" applyAlignment="1">
      <alignment horizontal="center" vertical="center" wrapText="1"/>
    </xf>
    <xf numFmtId="16" fontId="36" fillId="0" borderId="16" xfId="0" applyNumberFormat="1" applyFont="1" applyFill="1" applyBorder="1" applyAlignment="1">
      <alignment horizontal="center" vertical="center" wrapText="1"/>
    </xf>
    <xf numFmtId="0" fontId="29" fillId="6" borderId="20" xfId="0" applyFont="1" applyFill="1" applyBorder="1" applyAlignment="1">
      <alignment horizontal="center" vertical="center"/>
    </xf>
    <xf numFmtId="0" fontId="29" fillId="6" borderId="16" xfId="0" applyFont="1" applyFill="1" applyBorder="1" applyAlignment="1">
      <alignment horizontal="center" vertical="center"/>
    </xf>
    <xf numFmtId="0" fontId="23" fillId="0" borderId="38" xfId="0" applyFont="1" applyFill="1" applyBorder="1" applyAlignment="1">
      <alignment horizontal="center" vertical="center"/>
    </xf>
    <xf numFmtId="164" fontId="8" fillId="0" borderId="2" xfId="0" applyNumberFormat="1" applyFont="1" applyFill="1" applyBorder="1" applyAlignment="1">
      <alignment horizontal="center" vertical="center"/>
    </xf>
    <xf numFmtId="164" fontId="8" fillId="0" borderId="38" xfId="0" applyNumberFormat="1" applyFont="1" applyFill="1" applyBorder="1" applyAlignment="1">
      <alignment horizontal="center" vertical="center"/>
    </xf>
    <xf numFmtId="16" fontId="24" fillId="0" borderId="20" xfId="0" applyNumberFormat="1" applyFont="1" applyFill="1" applyBorder="1" applyAlignment="1">
      <alignment horizontal="center" vertical="center" wrapText="1"/>
    </xf>
    <xf numFmtId="16" fontId="24" fillId="0" borderId="18" xfId="0" applyNumberFormat="1" applyFont="1" applyFill="1" applyBorder="1" applyAlignment="1">
      <alignment horizontal="center" vertical="center" wrapText="1"/>
    </xf>
    <xf numFmtId="16" fontId="24" fillId="0" borderId="16" xfId="0" applyNumberFormat="1" applyFont="1" applyFill="1" applyBorder="1" applyAlignment="1">
      <alignment horizontal="center" vertical="center" wrapText="1"/>
    </xf>
    <xf numFmtId="16" fontId="36" fillId="0" borderId="80" xfId="0" applyNumberFormat="1" applyFont="1" applyFill="1" applyBorder="1" applyAlignment="1">
      <alignment horizontal="center" wrapText="1"/>
    </xf>
    <xf numFmtId="16" fontId="36" fillId="0" borderId="82" xfId="0" applyNumberFormat="1" applyFont="1" applyFill="1" applyBorder="1" applyAlignment="1">
      <alignment horizontal="center" wrapText="1"/>
    </xf>
    <xf numFmtId="16" fontId="36" fillId="0" borderId="2" xfId="0" applyNumberFormat="1" applyFont="1" applyFill="1" applyBorder="1" applyAlignment="1">
      <alignment horizontal="center" vertical="center" wrapText="1"/>
    </xf>
    <xf numFmtId="16" fontId="36" fillId="0" borderId="38" xfId="0" applyNumberFormat="1" applyFont="1" applyFill="1" applyBorder="1" applyAlignment="1">
      <alignment horizontal="center" vertical="center" wrapText="1"/>
    </xf>
    <xf numFmtId="0" fontId="21" fillId="0" borderId="79" xfId="0" applyFont="1" applyFill="1" applyBorder="1" applyAlignment="1">
      <alignment horizontal="center" vertical="center"/>
    </xf>
    <xf numFmtId="0" fontId="21" fillId="0" borderId="21" xfId="0" applyFont="1" applyFill="1" applyBorder="1" applyAlignment="1">
      <alignment horizontal="center" vertical="center"/>
    </xf>
    <xf numFmtId="0" fontId="25" fillId="0" borderId="20" xfId="0" applyFont="1" applyFill="1" applyBorder="1" applyAlignment="1">
      <alignment horizontal="center" vertical="center" wrapText="1"/>
    </xf>
    <xf numFmtId="0" fontId="25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vertical="center"/>
    </xf>
    <xf numFmtId="0" fontId="25" fillId="0" borderId="16" xfId="0" applyFont="1" applyFill="1" applyBorder="1" applyAlignment="1">
      <alignment horizontal="center" vertical="center"/>
    </xf>
    <xf numFmtId="1" fontId="21" fillId="0" borderId="2" xfId="0" applyNumberFormat="1" applyFont="1" applyFill="1" applyBorder="1" applyAlignment="1">
      <alignment horizontal="center" vertical="center" wrapText="1"/>
    </xf>
    <xf numFmtId="1" fontId="21" fillId="0" borderId="38" xfId="0" applyNumberFormat="1" applyFont="1" applyFill="1" applyBorder="1" applyAlignment="1">
      <alignment horizontal="center" vertical="center" wrapText="1"/>
    </xf>
    <xf numFmtId="16" fontId="37" fillId="0" borderId="2" xfId="0" applyNumberFormat="1" applyFont="1" applyFill="1" applyBorder="1" applyAlignment="1">
      <alignment horizontal="center" vertical="center" wrapText="1"/>
    </xf>
    <xf numFmtId="16" fontId="37" fillId="0" borderId="38" xfId="0" applyNumberFormat="1" applyFont="1" applyFill="1" applyBorder="1" applyAlignment="1">
      <alignment horizontal="center" vertical="center" wrapText="1"/>
    </xf>
    <xf numFmtId="0" fontId="29" fillId="6" borderId="25" xfId="0" applyFont="1" applyFill="1" applyBorder="1" applyAlignment="1">
      <alignment horizontal="center" vertical="center"/>
    </xf>
    <xf numFmtId="0" fontId="29" fillId="6" borderId="61" xfId="0" applyFont="1" applyFill="1" applyBorder="1" applyAlignment="1">
      <alignment horizontal="center" vertical="center"/>
    </xf>
    <xf numFmtId="164" fontId="30" fillId="6" borderId="2" xfId="0" applyNumberFormat="1" applyFont="1" applyFill="1" applyBorder="1" applyAlignment="1">
      <alignment horizontal="center" vertical="center"/>
    </xf>
    <xf numFmtId="164" fontId="30" fillId="6" borderId="38" xfId="0" applyNumberFormat="1" applyFont="1" applyFill="1" applyBorder="1" applyAlignment="1">
      <alignment horizontal="center" vertical="center"/>
    </xf>
    <xf numFmtId="0" fontId="29" fillId="6" borderId="2" xfId="0" applyFont="1" applyFill="1" applyBorder="1" applyAlignment="1">
      <alignment horizontal="center" vertical="center"/>
    </xf>
    <xf numFmtId="0" fontId="29" fillId="6" borderId="38" xfId="0" applyFont="1" applyFill="1" applyBorder="1" applyAlignment="1">
      <alignment horizontal="center" vertical="center"/>
    </xf>
    <xf numFmtId="164" fontId="8" fillId="0" borderId="20" xfId="0" applyNumberFormat="1" applyFont="1" applyFill="1" applyBorder="1" applyAlignment="1">
      <alignment horizontal="center" vertical="center"/>
    </xf>
    <xf numFmtId="164" fontId="8" fillId="0" borderId="16" xfId="0" applyNumberFormat="1" applyFont="1" applyFill="1" applyBorder="1" applyAlignment="1">
      <alignment horizontal="center" vertical="center"/>
    </xf>
    <xf numFmtId="0" fontId="24" fillId="0" borderId="20" xfId="0" applyFont="1" applyFill="1" applyBorder="1" applyAlignment="1">
      <alignment horizontal="center" vertical="center" wrapText="1"/>
    </xf>
    <xf numFmtId="0" fontId="24" fillId="0" borderId="16" xfId="0" applyFont="1" applyFill="1" applyBorder="1" applyAlignment="1">
      <alignment horizontal="center" vertical="center" wrapText="1"/>
    </xf>
    <xf numFmtId="1" fontId="28" fillId="6" borderId="20" xfId="0" applyNumberFormat="1" applyFont="1" applyFill="1" applyBorder="1" applyAlignment="1">
      <alignment horizontal="center" vertical="center" wrapText="1"/>
    </xf>
    <xf numFmtId="1" fontId="28" fillId="6" borderId="16" xfId="0" applyNumberFormat="1" applyFont="1" applyFill="1" applyBorder="1" applyAlignment="1">
      <alignment horizontal="center" vertical="center" wrapText="1"/>
    </xf>
    <xf numFmtId="0" fontId="70" fillId="11" borderId="0" xfId="0" applyFont="1" applyFill="1" applyAlignment="1">
      <alignment horizontal="center"/>
    </xf>
    <xf numFmtId="0" fontId="21" fillId="0" borderId="20" xfId="0" applyFont="1" applyFill="1" applyBorder="1" applyAlignment="1">
      <alignment horizontal="center" wrapText="1"/>
    </xf>
    <xf numFmtId="0" fontId="21" fillId="0" borderId="16" xfId="0" applyFont="1" applyFill="1" applyBorder="1" applyAlignment="1">
      <alignment horizontal="center" wrapText="1"/>
    </xf>
    <xf numFmtId="0" fontId="25" fillId="0" borderId="4" xfId="0" applyFont="1" applyFill="1" applyBorder="1" applyAlignment="1">
      <alignment horizontal="center" wrapText="1"/>
    </xf>
    <xf numFmtId="1" fontId="21" fillId="0" borderId="20" xfId="0" applyNumberFormat="1" applyFont="1" applyFill="1" applyBorder="1" applyAlignment="1">
      <alignment horizontal="center" vertical="center" wrapText="1"/>
    </xf>
    <xf numFmtId="1" fontId="21" fillId="0" borderId="16" xfId="0" applyNumberFormat="1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center" wrapText="1"/>
    </xf>
    <xf numFmtId="0" fontId="25" fillId="0" borderId="16" xfId="0" applyFont="1" applyFill="1" applyBorder="1" applyAlignment="1">
      <alignment horizontal="center" wrapText="1"/>
    </xf>
    <xf numFmtId="0" fontId="24" fillId="0" borderId="83" xfId="0" applyFont="1" applyBorder="1" applyAlignment="1">
      <alignment horizontal="center" vertical="center" wrapText="1"/>
    </xf>
    <xf numFmtId="0" fontId="24" fillId="0" borderId="84" xfId="0" applyFont="1" applyBorder="1" applyAlignment="1">
      <alignment horizontal="center" vertical="center" wrapText="1"/>
    </xf>
    <xf numFmtId="1" fontId="21" fillId="0" borderId="4" xfId="0" applyNumberFormat="1" applyFont="1" applyFill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 wrapText="1"/>
    </xf>
    <xf numFmtId="0" fontId="24" fillId="0" borderId="38" xfId="0" applyFont="1" applyBorder="1" applyAlignment="1">
      <alignment horizontal="center" vertical="center" wrapText="1"/>
    </xf>
    <xf numFmtId="0" fontId="24" fillId="0" borderId="85" xfId="0" applyFont="1" applyBorder="1" applyAlignment="1">
      <alignment horizontal="center" vertical="center" wrapText="1"/>
    </xf>
    <xf numFmtId="0" fontId="24" fillId="0" borderId="66" xfId="0" applyFont="1" applyBorder="1" applyAlignment="1">
      <alignment horizontal="center" vertical="center" wrapText="1"/>
    </xf>
    <xf numFmtId="0" fontId="24" fillId="0" borderId="20" xfId="0" applyFont="1" applyBorder="1" applyAlignment="1">
      <alignment horizontal="center" vertical="center" wrapText="1"/>
    </xf>
    <xf numFmtId="0" fontId="24" fillId="0" borderId="16" xfId="0" applyFont="1" applyBorder="1" applyAlignment="1">
      <alignment horizontal="center" vertical="center" wrapText="1"/>
    </xf>
    <xf numFmtId="0" fontId="21" fillId="0" borderId="2" xfId="0" applyFont="1" applyFill="1" applyBorder="1" applyAlignment="1"/>
    <xf numFmtId="0" fontId="21" fillId="0" borderId="38" xfId="0" applyFont="1" applyFill="1" applyBorder="1" applyAlignment="1"/>
    <xf numFmtId="0" fontId="30" fillId="6" borderId="20" xfId="0" applyFont="1" applyFill="1" applyBorder="1" applyAlignment="1">
      <alignment horizontal="center" vertical="center" wrapText="1"/>
    </xf>
    <xf numFmtId="0" fontId="30" fillId="6" borderId="16" xfId="0" applyFont="1" applyFill="1" applyBorder="1" applyAlignment="1">
      <alignment horizontal="center" vertical="center" wrapText="1"/>
    </xf>
    <xf numFmtId="164" fontId="28" fillId="6" borderId="20" xfId="0" applyNumberFormat="1" applyFont="1" applyFill="1" applyBorder="1" applyAlignment="1">
      <alignment horizontal="center" vertical="center" wrapText="1"/>
    </xf>
    <xf numFmtId="164" fontId="28" fillId="6" borderId="16" xfId="0" applyNumberFormat="1" applyFont="1" applyFill="1" applyBorder="1" applyAlignment="1">
      <alignment horizontal="center" vertical="center" wrapText="1"/>
    </xf>
    <xf numFmtId="0" fontId="23" fillId="0" borderId="20" xfId="0" applyFont="1" applyFill="1" applyBorder="1" applyAlignment="1">
      <alignment horizontal="left" vertical="center"/>
    </xf>
    <xf numFmtId="0" fontId="23" fillId="0" borderId="16" xfId="0" applyFont="1" applyFill="1" applyBorder="1" applyAlignment="1">
      <alignment horizontal="left" vertical="center"/>
    </xf>
    <xf numFmtId="0" fontId="36" fillId="0" borderId="20" xfId="0" applyFont="1" applyFill="1" applyBorder="1" applyAlignment="1">
      <alignment horizontal="center" vertical="center" wrapText="1"/>
    </xf>
    <xf numFmtId="0" fontId="36" fillId="0" borderId="18" xfId="0" applyFont="1" applyFill="1" applyBorder="1" applyAlignment="1">
      <alignment horizontal="center" vertical="center" wrapText="1"/>
    </xf>
    <xf numFmtId="0" fontId="36" fillId="0" borderId="16" xfId="0" applyFont="1" applyFill="1" applyBorder="1" applyAlignment="1">
      <alignment horizontal="center" vertical="center" wrapText="1"/>
    </xf>
    <xf numFmtId="1" fontId="28" fillId="0" borderId="20" xfId="0" applyNumberFormat="1" applyFont="1" applyFill="1" applyBorder="1" applyAlignment="1">
      <alignment horizontal="center" vertical="center" wrapText="1"/>
    </xf>
    <xf numFmtId="1" fontId="28" fillId="0" borderId="18" xfId="0" applyNumberFormat="1" applyFont="1" applyFill="1" applyBorder="1" applyAlignment="1">
      <alignment horizontal="center" vertical="center" wrapText="1"/>
    </xf>
    <xf numFmtId="1" fontId="28" fillId="0" borderId="16" xfId="0" applyNumberFormat="1" applyFont="1" applyFill="1" applyBorder="1" applyAlignment="1">
      <alignment horizontal="center" vertical="center" wrapText="1"/>
    </xf>
    <xf numFmtId="0" fontId="37" fillId="0" borderId="20" xfId="0" applyFont="1" applyFill="1" applyBorder="1" applyAlignment="1">
      <alignment horizontal="center" vertical="center" wrapText="1"/>
    </xf>
    <xf numFmtId="0" fontId="37" fillId="0" borderId="16" xfId="0" applyFont="1" applyFill="1" applyBorder="1" applyAlignment="1">
      <alignment horizontal="center" vertical="center" wrapText="1"/>
    </xf>
    <xf numFmtId="0" fontId="25" fillId="0" borderId="20" xfId="0" applyFont="1" applyFill="1" applyBorder="1" applyAlignment="1">
      <alignment horizontal="left" vertical="center"/>
    </xf>
    <xf numFmtId="0" fontId="25" fillId="0" borderId="16" xfId="0" applyFont="1" applyFill="1" applyBorder="1" applyAlignment="1">
      <alignment horizontal="left" vertical="center"/>
    </xf>
    <xf numFmtId="0" fontId="25" fillId="0" borderId="20" xfId="0" applyFont="1" applyFill="1" applyBorder="1" applyAlignment="1">
      <alignment horizontal="center"/>
    </xf>
    <xf numFmtId="0" fontId="25" fillId="0" borderId="18" xfId="0" applyFont="1" applyFill="1" applyBorder="1" applyAlignment="1">
      <alignment horizontal="center"/>
    </xf>
    <xf numFmtId="0" fontId="25" fillId="0" borderId="16" xfId="0" applyFont="1" applyFill="1" applyBorder="1" applyAlignment="1">
      <alignment horizontal="center"/>
    </xf>
    <xf numFmtId="0" fontId="24" fillId="0" borderId="18" xfId="0" applyFont="1" applyFill="1" applyBorder="1" applyAlignment="1">
      <alignment horizontal="center" vertical="center" wrapText="1"/>
    </xf>
    <xf numFmtId="0" fontId="24" fillId="0" borderId="2" xfId="0" applyFont="1" applyFill="1" applyBorder="1" applyAlignment="1">
      <alignment horizontal="center" vertical="center" wrapText="1"/>
    </xf>
    <xf numFmtId="0" fontId="24" fillId="0" borderId="38" xfId="0" applyFont="1" applyFill="1" applyBorder="1" applyAlignment="1">
      <alignment horizontal="center"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800000"/>
      <color rgb="FF0000FF"/>
      <color rgb="FF66FFCC"/>
      <color rgb="FFFFCCFF"/>
      <color rgb="FF00FFCC"/>
      <color rgb="FFFF66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9897C-332C-479A-8E78-8B57C2C664F6}">
  <sheetPr>
    <tabColor theme="8" tint="0.39997558519241921"/>
  </sheetPr>
  <dimension ref="A1:GR164"/>
  <sheetViews>
    <sheetView workbookViewId="0">
      <pane xSplit="5" ySplit="3" topLeftCell="F4" activePane="bottomRight" state="frozen"/>
      <selection activeCell="J1" sqref="J1"/>
      <selection pane="topRight" activeCell="O1" sqref="O1"/>
      <selection pane="bottomLeft" activeCell="J4" sqref="J4"/>
      <selection pane="bottomRight" activeCell="B8" sqref="B8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7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7109375" bestFit="1" customWidth="1"/>
    <col min="13" max="13" width="16.42578125" style="26" bestFit="1" customWidth="1"/>
    <col min="14" max="14" width="11.42578125" style="7"/>
    <col min="15" max="15" width="13.85546875" style="235" bestFit="1" customWidth="1"/>
    <col min="16" max="16" width="18.5703125" customWidth="1"/>
    <col min="17" max="23" width="11.42578125" customWidth="1"/>
    <col min="24" max="24" width="26.5703125" customWidth="1"/>
    <col min="25" max="25" width="18.140625" customWidth="1"/>
    <col min="26" max="26" width="11.140625" customWidth="1"/>
    <col min="27" max="27" width="10" customWidth="1"/>
    <col min="28" max="28" width="12.42578125" customWidth="1"/>
    <col min="29" max="29" width="10.5703125" customWidth="1"/>
    <col min="30" max="30" width="13.42578125" customWidth="1"/>
    <col min="31" max="31" width="10.85546875" customWidth="1"/>
    <col min="32" max="32" width="11.28515625" customWidth="1"/>
    <col min="33" max="33" width="28.28515625" customWidth="1"/>
    <col min="34" max="34" width="18.28515625" customWidth="1"/>
    <col min="35" max="39" width="11.42578125" customWidth="1"/>
    <col min="40" max="40" width="9.5703125" customWidth="1"/>
    <col min="41" max="41" width="12.42578125" customWidth="1"/>
    <col min="42" max="42" width="25.28515625" customWidth="1"/>
    <col min="43" max="43" width="17.85546875" customWidth="1"/>
    <col min="44" max="49" width="11.42578125" customWidth="1"/>
    <col min="50" max="50" width="12.85546875" customWidth="1"/>
    <col min="51" max="51" width="25.5703125" customWidth="1"/>
    <col min="52" max="52" width="18.5703125" customWidth="1"/>
    <col min="53" max="58" width="11.42578125" customWidth="1"/>
    <col min="59" max="59" width="12.5703125" customWidth="1"/>
    <col min="60" max="60" width="25.140625" customWidth="1"/>
    <col min="61" max="61" width="18.28515625" customWidth="1"/>
    <col min="62" max="64" width="11.5703125" customWidth="1"/>
    <col min="65" max="65" width="9.42578125" customWidth="1"/>
    <col min="66" max="66" width="11.5703125" customWidth="1"/>
    <col min="67" max="67" width="9.5703125" customWidth="1"/>
    <col min="68" max="68" width="10.5703125" customWidth="1"/>
    <col min="69" max="69" width="25.28515625" customWidth="1"/>
    <col min="70" max="70" width="16.28515625" customWidth="1"/>
    <col min="71" max="71" width="11.140625" customWidth="1"/>
    <col min="72" max="72" width="10" customWidth="1"/>
    <col min="73" max="73" width="11.42578125" customWidth="1"/>
    <col min="74" max="74" width="10.5703125" customWidth="1"/>
    <col min="75" max="75" width="12.85546875" customWidth="1"/>
    <col min="76" max="76" width="9.5703125" customWidth="1"/>
    <col min="77" max="77" width="13.28515625" customWidth="1"/>
    <col min="78" max="78" width="25.28515625" customWidth="1"/>
    <col min="79" max="79" width="18" customWidth="1"/>
    <col min="80" max="80" width="14.7109375" customWidth="1"/>
    <col min="81" max="81" width="10" customWidth="1"/>
    <col min="82" max="82" width="11.5703125" customWidth="1"/>
    <col min="83" max="83" width="10.5703125" customWidth="1"/>
    <col min="84" max="85" width="11.42578125" customWidth="1"/>
    <col min="86" max="86" width="8.5703125" customWidth="1"/>
    <col min="87" max="87" width="25" customWidth="1"/>
    <col min="88" max="88" width="18.28515625" customWidth="1"/>
    <col min="89" max="89" width="11.5703125" customWidth="1"/>
    <col min="90" max="90" width="10" customWidth="1"/>
    <col min="91" max="91" width="12.42578125" customWidth="1"/>
    <col min="92" max="92" width="10.5703125" customWidth="1"/>
    <col min="93" max="93" width="12.85546875" customWidth="1"/>
    <col min="94" max="94" width="9.5703125" customWidth="1"/>
    <col min="95" max="95" width="10" customWidth="1"/>
    <col min="96" max="96" width="25" customWidth="1"/>
    <col min="97" max="97" width="18.42578125" customWidth="1"/>
    <col min="98" max="98" width="12.85546875" customWidth="1"/>
    <col min="99" max="99" width="10" customWidth="1"/>
    <col min="100" max="100" width="11.42578125" customWidth="1"/>
    <col min="101" max="101" width="10.5703125" customWidth="1"/>
    <col min="102" max="102" width="12.85546875" customWidth="1"/>
    <col min="103" max="103" width="9.5703125" customWidth="1"/>
    <col min="104" max="104" width="12.42578125" customWidth="1"/>
    <col min="105" max="105" width="25.140625" customWidth="1"/>
    <col min="106" max="106" width="16.28515625" customWidth="1"/>
    <col min="107" max="107" width="11.5703125" customWidth="1"/>
    <col min="108" max="108" width="10" customWidth="1"/>
    <col min="109" max="109" width="11.5703125" customWidth="1"/>
    <col min="110" max="110" width="10.5703125" customWidth="1"/>
    <col min="111" max="111" width="12.85546875" customWidth="1"/>
    <col min="112" max="112" width="9.5703125" customWidth="1"/>
    <col min="113" max="113" width="11.140625" customWidth="1"/>
    <col min="114" max="114" width="26" customWidth="1"/>
    <col min="115" max="115" width="16.28515625" customWidth="1"/>
    <col min="116" max="116" width="11.42578125" customWidth="1"/>
    <col min="117" max="117" width="10" customWidth="1"/>
    <col min="118" max="118" width="11.7109375" customWidth="1"/>
    <col min="119" max="119" width="10.5703125" customWidth="1"/>
    <col min="120" max="120" width="12.85546875" customWidth="1"/>
    <col min="121" max="121" width="9.5703125" customWidth="1"/>
    <col min="122" max="122" width="8.7109375" customWidth="1"/>
    <col min="123" max="123" width="25" customWidth="1"/>
    <col min="124" max="124" width="18.140625" customWidth="1"/>
    <col min="125" max="125" width="11.5703125" customWidth="1"/>
    <col min="126" max="126" width="10" customWidth="1"/>
    <col min="127" max="127" width="11.5703125" customWidth="1"/>
    <col min="128" max="128" width="10.5703125" customWidth="1"/>
    <col min="129" max="129" width="12.85546875" customWidth="1"/>
    <col min="130" max="130" width="9.5703125" customWidth="1"/>
    <col min="131" max="131" width="12.42578125" customWidth="1"/>
    <col min="132" max="132" width="25.28515625" customWidth="1"/>
    <col min="133" max="133" width="18" customWidth="1"/>
    <col min="134" max="134" width="13.28515625" customWidth="1"/>
    <col min="135" max="135" width="10" customWidth="1"/>
    <col min="136" max="136" width="11.5703125" customWidth="1"/>
    <col min="137" max="137" width="10.5703125" customWidth="1"/>
    <col min="138" max="138" width="12.85546875" customWidth="1"/>
    <col min="139" max="139" width="9.5703125" customWidth="1"/>
    <col min="140" max="140" width="11.42578125" customWidth="1"/>
    <col min="141" max="141" width="26.42578125" customWidth="1"/>
    <col min="142" max="142" width="18.5703125" customWidth="1"/>
    <col min="143" max="143" width="12" customWidth="1"/>
    <col min="144" max="144" width="10" customWidth="1"/>
    <col min="145" max="145" width="11.42578125" customWidth="1"/>
    <col min="146" max="146" width="10.5703125" customWidth="1"/>
    <col min="147" max="147" width="12.85546875" customWidth="1"/>
    <col min="148" max="148" width="9.5703125" customWidth="1"/>
    <col min="149" max="149" width="11" customWidth="1"/>
    <col min="150" max="150" width="25.28515625" customWidth="1"/>
    <col min="151" max="151" width="18.28515625" customWidth="1"/>
    <col min="152" max="158" width="11.42578125" customWidth="1"/>
    <col min="159" max="159" width="25.28515625" customWidth="1"/>
    <col min="160" max="160" width="16.28515625" customWidth="1"/>
    <col min="161" max="161" width="12" customWidth="1"/>
    <col min="162" max="167" width="11.42578125" customWidth="1"/>
    <col min="168" max="168" width="25.28515625" customWidth="1"/>
    <col min="169" max="169" width="16.28515625" customWidth="1"/>
    <col min="170" max="176" width="11.42578125" customWidth="1"/>
    <col min="177" max="177" width="25.28515625" customWidth="1"/>
    <col min="178" max="178" width="16.28515625" customWidth="1"/>
    <col min="179" max="185" width="11.42578125" customWidth="1"/>
    <col min="186" max="186" width="25.28515625" customWidth="1"/>
    <col min="187" max="187" width="16.28515625" customWidth="1"/>
    <col min="188" max="193" width="11.42578125" customWidth="1"/>
    <col min="194" max="194" width="12.7109375" style="192" bestFit="1" customWidth="1"/>
    <col min="195" max="195" width="12.42578125" style="283" bestFit="1" customWidth="1"/>
    <col min="196" max="196" width="13" style="252" bestFit="1" customWidth="1"/>
    <col min="197" max="197" width="15.5703125" style="221" bestFit="1" customWidth="1"/>
    <col min="198" max="198" width="13.7109375" style="221" customWidth="1"/>
    <col min="199" max="199" width="11.42578125" style="210"/>
    <col min="200" max="200" width="11.42578125" style="235"/>
  </cols>
  <sheetData>
    <row r="1" spans="1:200" ht="36.75" customHeight="1" thickBot="1" x14ac:dyDescent="0.7">
      <c r="A1" s="972" t="s">
        <v>36</v>
      </c>
      <c r="B1" s="972"/>
      <c r="C1" s="972"/>
      <c r="D1" s="972"/>
      <c r="E1" s="972"/>
      <c r="F1" s="972"/>
      <c r="G1" s="972"/>
      <c r="H1" s="972"/>
      <c r="I1" s="433"/>
      <c r="J1" s="433"/>
      <c r="K1" s="433"/>
      <c r="L1" s="433"/>
      <c r="M1" s="6">
        <v>1</v>
      </c>
      <c r="O1" s="8" t="s">
        <v>1</v>
      </c>
      <c r="P1" s="9"/>
      <c r="Q1" s="9"/>
      <c r="R1" s="9"/>
      <c r="S1" s="9"/>
      <c r="T1" s="9"/>
      <c r="U1" s="9"/>
      <c r="V1" s="10" t="e">
        <f>#REF!+1</f>
        <v>#REF!</v>
      </c>
      <c r="X1" s="11" t="e">
        <f>#REF!</f>
        <v>#REF!</v>
      </c>
      <c r="Y1" s="11"/>
      <c r="Z1" s="11"/>
      <c r="AA1" s="11"/>
      <c r="AB1" s="11"/>
      <c r="AC1" s="11"/>
      <c r="AD1" s="11"/>
      <c r="AE1" s="10" t="e">
        <f>V1+1</f>
        <v>#REF!</v>
      </c>
      <c r="AG1" s="11" t="e">
        <f>X1</f>
        <v>#REF!</v>
      </c>
      <c r="AH1" s="11"/>
      <c r="AI1" s="11"/>
      <c r="AJ1" s="11"/>
      <c r="AK1" s="11"/>
      <c r="AL1" s="11"/>
      <c r="AM1" s="11"/>
      <c r="AN1" s="10" t="e">
        <f>AE1+1</f>
        <v>#REF!</v>
      </c>
      <c r="AP1" s="11" t="e">
        <f>AG1</f>
        <v>#REF!</v>
      </c>
      <c r="AQ1" s="11"/>
      <c r="AR1" s="11"/>
      <c r="AS1" s="11"/>
      <c r="AT1" s="11"/>
      <c r="AU1" s="11"/>
      <c r="AV1" s="11"/>
      <c r="AW1" s="10" t="e">
        <f>AN1+1</f>
        <v>#REF!</v>
      </c>
      <c r="AY1" s="11" t="e">
        <f>AP1</f>
        <v>#REF!</v>
      </c>
      <c r="AZ1" s="11"/>
      <c r="BA1" s="11"/>
      <c r="BB1" s="11"/>
      <c r="BC1" s="11"/>
      <c r="BD1" s="11"/>
      <c r="BE1" s="11"/>
      <c r="BF1" s="10" t="e">
        <f>AW1+1</f>
        <v>#REF!</v>
      </c>
      <c r="BH1" s="11" t="e">
        <f>AY1</f>
        <v>#REF!</v>
      </c>
      <c r="BI1" s="11"/>
      <c r="BJ1" s="11"/>
      <c r="BK1" s="11"/>
      <c r="BL1" s="11"/>
      <c r="BM1" s="11"/>
      <c r="BN1" s="11"/>
      <c r="BO1" s="10" t="e">
        <f>BF1+1</f>
        <v>#REF!</v>
      </c>
      <c r="BQ1" s="11" t="e">
        <f>BH1</f>
        <v>#REF!</v>
      </c>
      <c r="BR1" s="11"/>
      <c r="BS1" s="11"/>
      <c r="BT1" s="11"/>
      <c r="BU1" s="11"/>
      <c r="BV1" s="11"/>
      <c r="BW1" s="11"/>
      <c r="BX1" s="10" t="e">
        <f>BO1+1</f>
        <v>#REF!</v>
      </c>
      <c r="BZ1" s="11" t="e">
        <f>BQ1</f>
        <v>#REF!</v>
      </c>
      <c r="CA1" s="11"/>
      <c r="CB1" s="11"/>
      <c r="CC1" s="11"/>
      <c r="CD1" s="11"/>
      <c r="CE1" s="11"/>
      <c r="CF1" s="11"/>
      <c r="CG1" s="10" t="e">
        <f>BX1+1</f>
        <v>#REF!</v>
      </c>
      <c r="CI1" s="11" t="e">
        <f>BZ1</f>
        <v>#REF!</v>
      </c>
      <c r="CJ1" s="11"/>
      <c r="CK1" s="11"/>
      <c r="CL1" s="11"/>
      <c r="CM1" s="11"/>
      <c r="CN1" s="11"/>
      <c r="CO1" s="11"/>
      <c r="CP1" s="10" t="e">
        <f>CG1+1</f>
        <v>#REF!</v>
      </c>
      <c r="CR1" s="11" t="e">
        <f>CI1</f>
        <v>#REF!</v>
      </c>
      <c r="CS1" s="11"/>
      <c r="CT1" s="11"/>
      <c r="CU1" s="11"/>
      <c r="CV1" s="11"/>
      <c r="CW1" s="11"/>
      <c r="CX1" s="11"/>
      <c r="CY1" s="10" t="e">
        <f>CP1+1</f>
        <v>#REF!</v>
      </c>
      <c r="DA1" s="11" t="e">
        <f>CR1</f>
        <v>#REF!</v>
      </c>
      <c r="DB1" s="11"/>
      <c r="DC1" s="11"/>
      <c r="DD1" s="11"/>
      <c r="DE1" s="11"/>
      <c r="DF1" s="11"/>
      <c r="DG1" s="11"/>
      <c r="DH1" s="10" t="e">
        <f>CY1+1</f>
        <v>#REF!</v>
      </c>
      <c r="DJ1" s="11" t="e">
        <f>DA1</f>
        <v>#REF!</v>
      </c>
      <c r="DK1" s="11"/>
      <c r="DL1" s="11"/>
      <c r="DM1" s="11"/>
      <c r="DN1" s="11"/>
      <c r="DO1" s="11"/>
      <c r="DP1" s="11"/>
      <c r="DQ1" s="10" t="e">
        <f>DH1+1</f>
        <v>#REF!</v>
      </c>
      <c r="DS1" s="11" t="e">
        <f>DJ1</f>
        <v>#REF!</v>
      </c>
      <c r="DT1" s="11"/>
      <c r="DU1" s="11"/>
      <c r="DV1" s="11"/>
      <c r="DW1" s="11"/>
      <c r="DX1" s="11"/>
      <c r="DY1" s="11"/>
      <c r="DZ1" s="10" t="e">
        <f>DQ1+1</f>
        <v>#REF!</v>
      </c>
      <c r="EB1" s="11" t="e">
        <f>DS1</f>
        <v>#REF!</v>
      </c>
      <c r="EC1" s="11"/>
      <c r="ED1" s="11"/>
      <c r="EE1" s="11"/>
      <c r="EF1" s="11"/>
      <c r="EG1" s="11"/>
      <c r="EH1" s="11"/>
      <c r="EI1" s="10" t="e">
        <f>DZ1+1</f>
        <v>#REF!</v>
      </c>
      <c r="EK1" s="11" t="e">
        <f>EB1</f>
        <v>#REF!</v>
      </c>
      <c r="EL1" s="11"/>
      <c r="EM1" s="11"/>
      <c r="EN1" s="11"/>
      <c r="EO1" s="11"/>
      <c r="EP1" s="11"/>
      <c r="EQ1" s="11"/>
      <c r="ER1" s="10" t="e">
        <f>EI1+1</f>
        <v>#REF!</v>
      </c>
      <c r="ET1" s="11" t="e">
        <f>EK1</f>
        <v>#REF!</v>
      </c>
      <c r="EU1" s="11"/>
      <c r="EV1" s="11"/>
      <c r="EW1" s="11"/>
      <c r="EX1" s="11"/>
      <c r="EY1" s="11"/>
      <c r="EZ1" s="11"/>
      <c r="FA1" s="10" t="e">
        <f>ER1+1</f>
        <v>#REF!</v>
      </c>
      <c r="FC1" s="11" t="e">
        <f>ET1</f>
        <v>#REF!</v>
      </c>
      <c r="FD1" s="11"/>
      <c r="FE1" s="11"/>
      <c r="FF1" s="11"/>
      <c r="FG1" s="11"/>
      <c r="FH1" s="11"/>
      <c r="FI1" s="11"/>
      <c r="FJ1" s="10" t="e">
        <f>FA1+1</f>
        <v>#REF!</v>
      </c>
      <c r="FL1" s="11" t="e">
        <f>FC1</f>
        <v>#REF!</v>
      </c>
      <c r="FM1" s="11"/>
      <c r="FN1" s="11"/>
      <c r="FO1" s="11"/>
      <c r="FP1" s="11"/>
      <c r="FQ1" s="11"/>
      <c r="FR1" s="11"/>
      <c r="FS1" s="10" t="e">
        <f>FJ1+1</f>
        <v>#REF!</v>
      </c>
      <c r="FU1" s="11" t="e">
        <f>FL1</f>
        <v>#REF!</v>
      </c>
      <c r="FV1" s="11"/>
      <c r="FW1" s="11"/>
      <c r="FX1" s="11"/>
      <c r="FY1" s="11"/>
      <c r="FZ1" s="11"/>
      <c r="GA1" s="11"/>
      <c r="GB1" s="10" t="e">
        <f>FS1+1</f>
        <v>#REF!</v>
      </c>
      <c r="GD1" s="11" t="e">
        <f>FU1</f>
        <v>#REF!</v>
      </c>
      <c r="GE1" s="11"/>
      <c r="GF1" s="11"/>
      <c r="GG1" s="11"/>
      <c r="GH1" s="11"/>
      <c r="GI1" s="11"/>
      <c r="GJ1" s="11"/>
      <c r="GK1" s="10" t="e">
        <f>GB1+1</f>
        <v>#REF!</v>
      </c>
      <c r="GL1" s="12" t="s">
        <v>2</v>
      </c>
      <c r="GM1" s="13"/>
      <c r="GN1" s="14"/>
      <c r="GO1" s="15"/>
      <c r="GP1" s="15"/>
      <c r="GQ1" s="16" t="s">
        <v>3</v>
      </c>
      <c r="GR1" s="17" t="s">
        <v>4</v>
      </c>
    </row>
    <row r="2" spans="1:200" thickBot="1" x14ac:dyDescent="0.3">
      <c r="A2" s="972"/>
      <c r="B2" s="972"/>
      <c r="C2" s="972"/>
      <c r="D2" s="972"/>
      <c r="E2" s="972"/>
      <c r="F2" s="972"/>
      <c r="G2" s="972"/>
      <c r="H2" s="972"/>
      <c r="O2" s="27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8"/>
      <c r="DA2" s="28"/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8"/>
      <c r="DO2" s="28"/>
      <c r="DP2" s="28"/>
      <c r="DQ2" s="28"/>
      <c r="DR2" s="28"/>
      <c r="DS2" s="28"/>
      <c r="DT2" s="28"/>
      <c r="DU2" s="28"/>
      <c r="DV2" s="28"/>
      <c r="DW2" s="28"/>
      <c r="DX2" s="28"/>
      <c r="DY2" s="28"/>
      <c r="DZ2" s="28"/>
      <c r="EA2" s="28"/>
      <c r="EB2" s="28"/>
      <c r="EC2" s="28"/>
      <c r="ED2" s="28"/>
      <c r="EE2" s="28"/>
      <c r="EF2" s="28"/>
      <c r="EG2" s="28"/>
      <c r="EH2" s="28"/>
      <c r="EI2" s="28"/>
      <c r="EJ2" s="28"/>
      <c r="EK2" s="28"/>
      <c r="EL2" s="28"/>
      <c r="EM2" s="28"/>
      <c r="EN2" s="28"/>
      <c r="EO2" s="28"/>
      <c r="EP2" s="28"/>
      <c r="EQ2" s="28"/>
      <c r="ER2" s="28"/>
      <c r="ES2" s="28"/>
      <c r="ET2" s="28"/>
      <c r="EU2" s="28"/>
      <c r="EV2" s="28"/>
      <c r="EW2" s="28"/>
      <c r="EX2" s="28"/>
      <c r="EY2" s="28"/>
      <c r="EZ2" s="28"/>
      <c r="FA2" s="28"/>
      <c r="FB2" s="28"/>
      <c r="FC2" s="28"/>
      <c r="FD2" s="28"/>
      <c r="FE2" s="28"/>
      <c r="FF2" s="28"/>
      <c r="FG2" s="28"/>
      <c r="FH2" s="28"/>
      <c r="FI2" s="28"/>
      <c r="FJ2" s="28"/>
      <c r="FK2" s="28"/>
      <c r="FL2" s="28"/>
      <c r="FM2" s="28"/>
      <c r="FN2" s="28"/>
      <c r="FO2" s="28"/>
      <c r="FP2" s="28"/>
      <c r="FQ2" s="28"/>
      <c r="FR2" s="28"/>
      <c r="FS2" s="28"/>
      <c r="FT2" s="28"/>
      <c r="FU2" s="28"/>
      <c r="FV2" s="28"/>
      <c r="FW2" s="28"/>
      <c r="FX2" s="28"/>
      <c r="FY2" s="28"/>
      <c r="FZ2" s="28"/>
      <c r="GA2" s="28"/>
      <c r="GB2" s="28"/>
      <c r="GC2" s="28"/>
      <c r="GD2" s="28"/>
      <c r="GE2" s="28"/>
      <c r="GF2" s="28"/>
      <c r="GG2" s="28"/>
      <c r="GH2" s="28"/>
      <c r="GI2" s="28"/>
      <c r="GJ2" s="28"/>
      <c r="GK2" s="28"/>
      <c r="GL2" s="29"/>
      <c r="GM2" s="30"/>
      <c r="GN2" s="31"/>
      <c r="GO2" s="32"/>
      <c r="GP2" s="32"/>
      <c r="GQ2" s="33"/>
      <c r="GR2" s="34"/>
    </row>
    <row r="3" spans="1:200" ht="33.75" customHeight="1" thickTop="1" thickBot="1" x14ac:dyDescent="0.35">
      <c r="A3" s="42" t="s">
        <v>6</v>
      </c>
      <c r="B3" s="43" t="s">
        <v>13</v>
      </c>
      <c r="C3" s="44" t="s">
        <v>14</v>
      </c>
      <c r="D3" s="45" t="s">
        <v>15</v>
      </c>
      <c r="E3" s="46" t="s">
        <v>16</v>
      </c>
      <c r="F3" s="47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39" t="s">
        <v>13</v>
      </c>
      <c r="Q3" s="39"/>
      <c r="R3" s="39" t="s">
        <v>16</v>
      </c>
      <c r="S3" s="39" t="s">
        <v>9</v>
      </c>
      <c r="T3" s="39" t="s">
        <v>23</v>
      </c>
      <c r="U3" s="52" t="s">
        <v>24</v>
      </c>
      <c r="V3" s="53" t="s">
        <v>12</v>
      </c>
      <c r="X3" s="39" t="s">
        <v>6</v>
      </c>
      <c r="Y3" s="39" t="s">
        <v>13</v>
      </c>
      <c r="Z3" s="39"/>
      <c r="AA3" s="39" t="s">
        <v>16</v>
      </c>
      <c r="AB3" s="39" t="s">
        <v>9</v>
      </c>
      <c r="AC3" s="39" t="s">
        <v>23</v>
      </c>
      <c r="AD3" s="52" t="s">
        <v>24</v>
      </c>
      <c r="AE3" s="53" t="s">
        <v>12</v>
      </c>
      <c r="AG3" s="39" t="s">
        <v>6</v>
      </c>
      <c r="AH3" s="39" t="s">
        <v>13</v>
      </c>
      <c r="AI3" s="39"/>
      <c r="AJ3" s="39" t="s">
        <v>16</v>
      </c>
      <c r="AK3" s="39" t="s">
        <v>9</v>
      </c>
      <c r="AL3" s="39" t="s">
        <v>23</v>
      </c>
      <c r="AM3" s="52" t="s">
        <v>24</v>
      </c>
      <c r="AN3" s="53" t="s">
        <v>12</v>
      </c>
      <c r="AP3" s="39" t="s">
        <v>6</v>
      </c>
      <c r="AQ3" s="39" t="s">
        <v>13</v>
      </c>
      <c r="AR3" s="39"/>
      <c r="AS3" s="39" t="s">
        <v>16</v>
      </c>
      <c r="AT3" s="39" t="s">
        <v>9</v>
      </c>
      <c r="AU3" s="39" t="s">
        <v>23</v>
      </c>
      <c r="AV3" s="52" t="s">
        <v>24</v>
      </c>
      <c r="AW3" s="53" t="s">
        <v>12</v>
      </c>
      <c r="AY3" s="39" t="s">
        <v>6</v>
      </c>
      <c r="AZ3" s="39" t="s">
        <v>13</v>
      </c>
      <c r="BA3" s="39"/>
      <c r="BB3" s="39" t="s">
        <v>16</v>
      </c>
      <c r="BC3" s="39" t="s">
        <v>9</v>
      </c>
      <c r="BD3" s="39" t="s">
        <v>23</v>
      </c>
      <c r="BE3" s="54" t="s">
        <v>24</v>
      </c>
      <c r="BF3" s="53" t="s">
        <v>12</v>
      </c>
      <c r="BH3" s="39" t="s">
        <v>6</v>
      </c>
      <c r="BI3" s="39" t="s">
        <v>13</v>
      </c>
      <c r="BJ3" s="39"/>
      <c r="BK3" s="39" t="s">
        <v>16</v>
      </c>
      <c r="BL3" s="39" t="s">
        <v>9</v>
      </c>
      <c r="BM3" s="39" t="s">
        <v>23</v>
      </c>
      <c r="BN3" s="54" t="s">
        <v>24</v>
      </c>
      <c r="BO3" s="53" t="s">
        <v>12</v>
      </c>
      <c r="BQ3" s="39" t="s">
        <v>6</v>
      </c>
      <c r="BR3" s="39" t="s">
        <v>13</v>
      </c>
      <c r="BS3" s="39"/>
      <c r="BT3" s="39" t="s">
        <v>16</v>
      </c>
      <c r="BU3" s="39" t="s">
        <v>9</v>
      </c>
      <c r="BV3" s="39" t="s">
        <v>23</v>
      </c>
      <c r="BW3" s="54" t="s">
        <v>24</v>
      </c>
      <c r="BX3" s="53" t="s">
        <v>12</v>
      </c>
      <c r="BZ3" s="39" t="s">
        <v>6</v>
      </c>
      <c r="CA3" s="39" t="s">
        <v>13</v>
      </c>
      <c r="CB3" s="39"/>
      <c r="CC3" s="39" t="s">
        <v>16</v>
      </c>
      <c r="CD3" s="39" t="s">
        <v>9</v>
      </c>
      <c r="CE3" s="39" t="s">
        <v>23</v>
      </c>
      <c r="CF3" s="52" t="s">
        <v>24</v>
      </c>
      <c r="CG3" s="53" t="s">
        <v>12</v>
      </c>
      <c r="CI3" s="39" t="s">
        <v>6</v>
      </c>
      <c r="CJ3" s="39" t="s">
        <v>13</v>
      </c>
      <c r="CK3" s="39"/>
      <c r="CL3" s="39" t="s">
        <v>16</v>
      </c>
      <c r="CM3" s="39" t="s">
        <v>9</v>
      </c>
      <c r="CN3" s="39" t="s">
        <v>23</v>
      </c>
      <c r="CO3" s="54" t="s">
        <v>24</v>
      </c>
      <c r="CP3" s="53" t="s">
        <v>12</v>
      </c>
      <c r="CR3" s="39" t="s">
        <v>6</v>
      </c>
      <c r="CS3" s="39" t="s">
        <v>13</v>
      </c>
      <c r="CT3" s="39"/>
      <c r="CU3" s="39" t="s">
        <v>16</v>
      </c>
      <c r="CV3" s="39" t="s">
        <v>9</v>
      </c>
      <c r="CW3" s="39" t="s">
        <v>23</v>
      </c>
      <c r="CX3" s="54" t="s">
        <v>24</v>
      </c>
      <c r="CY3" s="53" t="s">
        <v>12</v>
      </c>
      <c r="DA3" s="39" t="s">
        <v>6</v>
      </c>
      <c r="DB3" s="39" t="s">
        <v>13</v>
      </c>
      <c r="DC3" s="39"/>
      <c r="DD3" s="39" t="s">
        <v>16</v>
      </c>
      <c r="DE3" s="39" t="s">
        <v>9</v>
      </c>
      <c r="DF3" s="39" t="s">
        <v>23</v>
      </c>
      <c r="DG3" s="54" t="s">
        <v>24</v>
      </c>
      <c r="DH3" s="53" t="s">
        <v>12</v>
      </c>
      <c r="DJ3" s="39" t="s">
        <v>6</v>
      </c>
      <c r="DK3" s="39" t="s">
        <v>13</v>
      </c>
      <c r="DL3" s="39"/>
      <c r="DM3" s="39" t="s">
        <v>16</v>
      </c>
      <c r="DN3" s="39" t="s">
        <v>9</v>
      </c>
      <c r="DO3" s="39" t="s">
        <v>23</v>
      </c>
      <c r="DP3" s="54" t="s">
        <v>24</v>
      </c>
      <c r="DQ3" s="53" t="s">
        <v>12</v>
      </c>
      <c r="DS3" s="39" t="s">
        <v>6</v>
      </c>
      <c r="DT3" s="39" t="s">
        <v>13</v>
      </c>
      <c r="DU3" s="39"/>
      <c r="DV3" s="39" t="s">
        <v>16</v>
      </c>
      <c r="DW3" s="39" t="s">
        <v>9</v>
      </c>
      <c r="DX3" s="39" t="s">
        <v>23</v>
      </c>
      <c r="DY3" s="54" t="s">
        <v>24</v>
      </c>
      <c r="DZ3" s="53" t="s">
        <v>12</v>
      </c>
      <c r="EB3" s="39" t="s">
        <v>6</v>
      </c>
      <c r="EC3" s="39" t="s">
        <v>13</v>
      </c>
      <c r="ED3" s="39"/>
      <c r="EE3" s="39" t="s">
        <v>16</v>
      </c>
      <c r="EF3" s="39" t="s">
        <v>9</v>
      </c>
      <c r="EG3" s="39" t="s">
        <v>23</v>
      </c>
      <c r="EH3" s="54" t="s">
        <v>24</v>
      </c>
      <c r="EI3" s="53" t="s">
        <v>12</v>
      </c>
      <c r="EK3" s="39" t="s">
        <v>6</v>
      </c>
      <c r="EL3" s="39" t="s">
        <v>13</v>
      </c>
      <c r="EM3" s="39"/>
      <c r="EN3" s="39" t="s">
        <v>16</v>
      </c>
      <c r="EO3" s="39" t="s">
        <v>9</v>
      </c>
      <c r="EP3" s="39" t="s">
        <v>23</v>
      </c>
      <c r="EQ3" s="54" t="s">
        <v>24</v>
      </c>
      <c r="ER3" s="53" t="s">
        <v>12</v>
      </c>
      <c r="ET3" s="39" t="s">
        <v>6</v>
      </c>
      <c r="EU3" s="39" t="s">
        <v>13</v>
      </c>
      <c r="EV3" s="39"/>
      <c r="EW3" s="39" t="s">
        <v>16</v>
      </c>
      <c r="EX3" s="39" t="s">
        <v>9</v>
      </c>
      <c r="EY3" s="39" t="s">
        <v>23</v>
      </c>
      <c r="EZ3" s="54" t="s">
        <v>24</v>
      </c>
      <c r="FA3" s="53" t="s">
        <v>12</v>
      </c>
      <c r="FC3" s="39" t="s">
        <v>6</v>
      </c>
      <c r="FD3" s="39" t="s">
        <v>13</v>
      </c>
      <c r="FE3" s="39"/>
      <c r="FF3" s="39" t="s">
        <v>16</v>
      </c>
      <c r="FG3" s="39" t="s">
        <v>9</v>
      </c>
      <c r="FH3" s="39" t="s">
        <v>23</v>
      </c>
      <c r="FI3" s="54" t="s">
        <v>24</v>
      </c>
      <c r="FJ3" s="53" t="s">
        <v>12</v>
      </c>
      <c r="FL3" s="39" t="s">
        <v>6</v>
      </c>
      <c r="FM3" s="39" t="s">
        <v>13</v>
      </c>
      <c r="FN3" s="39"/>
      <c r="FO3" s="39" t="s">
        <v>16</v>
      </c>
      <c r="FP3" s="39" t="s">
        <v>9</v>
      </c>
      <c r="FQ3" s="39" t="s">
        <v>23</v>
      </c>
      <c r="FR3" s="54" t="s">
        <v>24</v>
      </c>
      <c r="FS3" s="53" t="s">
        <v>12</v>
      </c>
      <c r="FU3" s="39" t="s">
        <v>6</v>
      </c>
      <c r="FV3" s="39" t="s">
        <v>13</v>
      </c>
      <c r="FW3" s="39"/>
      <c r="FX3" s="39" t="s">
        <v>16</v>
      </c>
      <c r="FY3" s="39" t="s">
        <v>9</v>
      </c>
      <c r="FZ3" s="39" t="s">
        <v>23</v>
      </c>
      <c r="GA3" s="54" t="s">
        <v>24</v>
      </c>
      <c r="GB3" s="53" t="s">
        <v>12</v>
      </c>
      <c r="GD3" s="39" t="s">
        <v>6</v>
      </c>
      <c r="GE3" s="39" t="s">
        <v>13</v>
      </c>
      <c r="GF3" s="39"/>
      <c r="GG3" s="39" t="s">
        <v>16</v>
      </c>
      <c r="GH3" s="39" t="s">
        <v>9</v>
      </c>
      <c r="GI3" s="39" t="s">
        <v>23</v>
      </c>
      <c r="GJ3" s="54" t="s">
        <v>24</v>
      </c>
      <c r="GK3" s="53" t="s">
        <v>12</v>
      </c>
      <c r="GL3" s="55"/>
      <c r="GM3" s="56" t="s">
        <v>21</v>
      </c>
      <c r="GN3" s="57" t="s">
        <v>25</v>
      </c>
      <c r="GO3" s="58"/>
      <c r="GP3" s="32"/>
      <c r="GQ3" s="33"/>
      <c r="GR3" s="34"/>
    </row>
    <row r="4" spans="1:200" ht="26.25" thickTop="1" x14ac:dyDescent="0.3">
      <c r="A4" s="434" t="s">
        <v>28</v>
      </c>
      <c r="B4" s="59" t="s">
        <v>32</v>
      </c>
      <c r="C4" s="60" t="s">
        <v>41</v>
      </c>
      <c r="D4" s="61">
        <v>24050</v>
      </c>
      <c r="E4" s="62">
        <v>43833</v>
      </c>
      <c r="F4" s="63">
        <v>1720</v>
      </c>
      <c r="G4" s="64">
        <v>24050</v>
      </c>
      <c r="H4" s="65">
        <f t="shared" ref="H4:H35" si="0">G4-D4</f>
        <v>0</v>
      </c>
      <c r="I4" s="66">
        <v>45.1</v>
      </c>
      <c r="J4" s="67"/>
      <c r="K4" s="67"/>
      <c r="L4" s="68">
        <f t="shared" ref="L4:L39" si="1">I4*G4</f>
        <v>1084655</v>
      </c>
      <c r="M4" s="372" t="s">
        <v>52</v>
      </c>
      <c r="N4" s="373">
        <v>43843</v>
      </c>
      <c r="O4" s="374"/>
      <c r="P4" s="375"/>
      <c r="Q4" s="375"/>
      <c r="R4" s="375"/>
      <c r="S4" s="375"/>
      <c r="T4" s="375"/>
      <c r="U4" s="376"/>
      <c r="V4" s="377"/>
      <c r="W4" s="378"/>
      <c r="X4" s="375"/>
      <c r="Y4" s="375"/>
      <c r="Z4" s="375"/>
      <c r="AA4" s="375"/>
      <c r="AB4" s="375"/>
      <c r="AC4" s="375"/>
      <c r="AD4" s="376"/>
      <c r="AE4" s="377"/>
      <c r="AF4" s="378"/>
      <c r="AG4" s="375"/>
      <c r="AH4" s="375"/>
      <c r="AI4" s="375"/>
      <c r="AJ4" s="375"/>
      <c r="AK4" s="375"/>
      <c r="AL4" s="375"/>
      <c r="AM4" s="376"/>
      <c r="AN4" s="377"/>
      <c r="AO4" s="378"/>
      <c r="AP4" s="375"/>
      <c r="AQ4" s="375"/>
      <c r="AR4" s="375"/>
      <c r="AS4" s="375"/>
      <c r="AT4" s="375"/>
      <c r="AU4" s="375"/>
      <c r="AV4" s="376"/>
      <c r="AW4" s="377"/>
      <c r="AX4" s="378"/>
      <c r="AY4" s="375"/>
      <c r="AZ4" s="375"/>
      <c r="BA4" s="375"/>
      <c r="BB4" s="375"/>
      <c r="BC4" s="375"/>
      <c r="BD4" s="375"/>
      <c r="BE4" s="377"/>
      <c r="BF4" s="377"/>
      <c r="BG4" s="378"/>
      <c r="BH4" s="375"/>
      <c r="BI4" s="375"/>
      <c r="BJ4" s="375"/>
      <c r="BK4" s="375"/>
      <c r="BL4" s="375"/>
      <c r="BM4" s="375"/>
      <c r="BN4" s="377"/>
      <c r="BO4" s="377"/>
      <c r="BP4" s="378"/>
      <c r="BQ4" s="375"/>
      <c r="BR4" s="375"/>
      <c r="BS4" s="375"/>
      <c r="BT4" s="375"/>
      <c r="BU4" s="375"/>
      <c r="BV4" s="375"/>
      <c r="BW4" s="377"/>
      <c r="BX4" s="377"/>
      <c r="BY4" s="378"/>
      <c r="BZ4" s="375"/>
      <c r="CA4" s="375"/>
      <c r="CB4" s="375"/>
      <c r="CC4" s="375"/>
      <c r="CD4" s="375"/>
      <c r="CE4" s="375"/>
      <c r="CF4" s="376"/>
      <c r="CG4" s="377"/>
      <c r="CH4" s="378"/>
      <c r="CI4" s="375"/>
      <c r="CJ4" s="375"/>
      <c r="CK4" s="375"/>
      <c r="CL4" s="375"/>
      <c r="CM4" s="375"/>
      <c r="CN4" s="375"/>
      <c r="CO4" s="377"/>
      <c r="CP4" s="377"/>
      <c r="CQ4" s="378"/>
      <c r="CR4" s="375"/>
      <c r="CS4" s="375"/>
      <c r="CT4" s="375"/>
      <c r="CU4" s="375"/>
      <c r="CV4" s="375"/>
      <c r="CW4" s="375"/>
      <c r="CX4" s="377"/>
      <c r="CY4" s="377"/>
      <c r="CZ4" s="378"/>
      <c r="DA4" s="375"/>
      <c r="DB4" s="375"/>
      <c r="DC4" s="375"/>
      <c r="DD4" s="375"/>
      <c r="DE4" s="375"/>
      <c r="DF4" s="375"/>
      <c r="DG4" s="377"/>
      <c r="DH4" s="377"/>
      <c r="DI4" s="378"/>
      <c r="DJ4" s="375"/>
      <c r="DK4" s="375"/>
      <c r="DL4" s="375"/>
      <c r="DM4" s="375"/>
      <c r="DN4" s="375"/>
      <c r="DO4" s="375"/>
      <c r="DP4" s="377"/>
      <c r="DQ4" s="377"/>
      <c r="DR4" s="378"/>
      <c r="DS4" s="375"/>
      <c r="DT4" s="375"/>
      <c r="DU4" s="375"/>
      <c r="DV4" s="375"/>
      <c r="DW4" s="375"/>
      <c r="DX4" s="375"/>
      <c r="DY4" s="377"/>
      <c r="DZ4" s="377"/>
      <c r="EA4" s="378"/>
      <c r="EB4" s="375"/>
      <c r="EC4" s="375"/>
      <c r="ED4" s="375"/>
      <c r="EE4" s="375"/>
      <c r="EF4" s="375"/>
      <c r="EG4" s="375"/>
      <c r="EH4" s="377"/>
      <c r="EI4" s="377"/>
      <c r="EJ4" s="378"/>
      <c r="EK4" s="375"/>
      <c r="EL4" s="375"/>
      <c r="EM4" s="375"/>
      <c r="EN4" s="375"/>
      <c r="EO4" s="375"/>
      <c r="EP4" s="375"/>
      <c r="EQ4" s="377"/>
      <c r="ER4" s="377"/>
      <c r="ES4" s="378"/>
      <c r="ET4" s="375"/>
      <c r="EU4" s="375"/>
      <c r="EV4" s="375"/>
      <c r="EW4" s="375"/>
      <c r="EX4" s="375"/>
      <c r="EY4" s="375"/>
      <c r="EZ4" s="377"/>
      <c r="FA4" s="377"/>
      <c r="FB4" s="378"/>
      <c r="FC4" s="375"/>
      <c r="FD4" s="375"/>
      <c r="FE4" s="375"/>
      <c r="FF4" s="375"/>
      <c r="FG4" s="375"/>
      <c r="FH4" s="375"/>
      <c r="FI4" s="377"/>
      <c r="FJ4" s="377"/>
      <c r="FK4" s="378"/>
      <c r="FL4" s="375"/>
      <c r="FM4" s="375"/>
      <c r="FN4" s="375"/>
      <c r="FO4" s="375"/>
      <c r="FP4" s="375"/>
      <c r="FQ4" s="375"/>
      <c r="FR4" s="377"/>
      <c r="FS4" s="377"/>
      <c r="FT4" s="378"/>
      <c r="FU4" s="375"/>
      <c r="FV4" s="375"/>
      <c r="FW4" s="375"/>
      <c r="FX4" s="375"/>
      <c r="FY4" s="375"/>
      <c r="FZ4" s="375"/>
      <c r="GA4" s="377"/>
      <c r="GB4" s="377"/>
      <c r="GC4" s="378"/>
      <c r="GD4" s="375"/>
      <c r="GE4" s="375"/>
      <c r="GF4" s="375"/>
      <c r="GG4" s="375"/>
      <c r="GH4" s="375"/>
      <c r="GI4" s="375"/>
      <c r="GJ4" s="377"/>
      <c r="GK4" s="377"/>
      <c r="GL4" s="379"/>
      <c r="GM4" s="70">
        <v>20272</v>
      </c>
      <c r="GN4" s="71" t="s">
        <v>66</v>
      </c>
      <c r="GO4" s="72"/>
      <c r="GP4" s="72"/>
      <c r="GQ4" s="73" t="s">
        <v>263</v>
      </c>
      <c r="GR4" s="74">
        <v>3248</v>
      </c>
    </row>
    <row r="5" spans="1:200" ht="18.75" x14ac:dyDescent="0.25">
      <c r="A5" s="75" t="s">
        <v>31</v>
      </c>
      <c r="B5" s="76" t="s">
        <v>27</v>
      </c>
      <c r="C5" s="77" t="s">
        <v>41</v>
      </c>
      <c r="D5" s="78">
        <v>11640</v>
      </c>
      <c r="E5" s="79">
        <v>43833</v>
      </c>
      <c r="F5" s="80" t="s">
        <v>71</v>
      </c>
      <c r="G5" s="78">
        <v>14475</v>
      </c>
      <c r="H5" s="65">
        <f t="shared" si="0"/>
        <v>2835</v>
      </c>
      <c r="I5" s="81">
        <v>34.5</v>
      </c>
      <c r="J5" s="82"/>
      <c r="K5" s="82"/>
      <c r="L5" s="83">
        <f t="shared" si="1"/>
        <v>499387.5</v>
      </c>
      <c r="M5" s="372" t="s">
        <v>52</v>
      </c>
      <c r="N5" s="373">
        <v>43845</v>
      </c>
      <c r="O5" s="374">
        <v>11377.86</v>
      </c>
      <c r="P5" s="375"/>
      <c r="Q5" s="375"/>
      <c r="R5" s="375"/>
      <c r="S5" s="375"/>
      <c r="T5" s="375"/>
      <c r="U5" s="376"/>
      <c r="V5" s="377"/>
      <c r="W5" s="378"/>
      <c r="X5" s="375"/>
      <c r="Y5" s="375"/>
      <c r="Z5" s="375"/>
      <c r="AA5" s="375"/>
      <c r="AB5" s="375"/>
      <c r="AC5" s="375"/>
      <c r="AD5" s="376"/>
      <c r="AE5" s="377"/>
      <c r="AF5" s="378"/>
      <c r="AG5" s="375"/>
      <c r="AH5" s="375"/>
      <c r="AI5" s="375"/>
      <c r="AJ5" s="375"/>
      <c r="AK5" s="375"/>
      <c r="AL5" s="375"/>
      <c r="AM5" s="376"/>
      <c r="AN5" s="377"/>
      <c r="AO5" s="378"/>
      <c r="AP5" s="375"/>
      <c r="AQ5" s="375"/>
      <c r="AR5" s="375"/>
      <c r="AS5" s="375"/>
      <c r="AT5" s="375"/>
      <c r="AU5" s="375"/>
      <c r="AV5" s="376"/>
      <c r="AW5" s="377"/>
      <c r="AX5" s="378"/>
      <c r="AY5" s="375"/>
      <c r="AZ5" s="375"/>
      <c r="BA5" s="375"/>
      <c r="BB5" s="375"/>
      <c r="BC5" s="375"/>
      <c r="BD5" s="375"/>
      <c r="BE5" s="377"/>
      <c r="BF5" s="377"/>
      <c r="BG5" s="378"/>
      <c r="BH5" s="375"/>
      <c r="BI5" s="375"/>
      <c r="BJ5" s="375"/>
      <c r="BK5" s="375"/>
      <c r="BL5" s="375"/>
      <c r="BM5" s="375"/>
      <c r="BN5" s="377"/>
      <c r="BO5" s="377"/>
      <c r="BP5" s="378"/>
      <c r="BQ5" s="375"/>
      <c r="BR5" s="375"/>
      <c r="BS5" s="375"/>
      <c r="BT5" s="375"/>
      <c r="BU5" s="375"/>
      <c r="BV5" s="375"/>
      <c r="BW5" s="377"/>
      <c r="BX5" s="377"/>
      <c r="BY5" s="378"/>
      <c r="BZ5" s="375"/>
      <c r="CA5" s="375"/>
      <c r="CB5" s="375"/>
      <c r="CC5" s="375"/>
      <c r="CD5" s="375"/>
      <c r="CE5" s="375"/>
      <c r="CF5" s="376"/>
      <c r="CG5" s="377"/>
      <c r="CH5" s="378"/>
      <c r="CI5" s="375"/>
      <c r="CJ5" s="375"/>
      <c r="CK5" s="375"/>
      <c r="CL5" s="375"/>
      <c r="CM5" s="375"/>
      <c r="CN5" s="375"/>
      <c r="CO5" s="377"/>
      <c r="CP5" s="377"/>
      <c r="CQ5" s="378"/>
      <c r="CR5" s="375"/>
      <c r="CS5" s="375"/>
      <c r="CT5" s="375"/>
      <c r="CU5" s="375"/>
      <c r="CV5" s="375"/>
      <c r="CW5" s="375"/>
      <c r="CX5" s="377"/>
      <c r="CY5" s="377"/>
      <c r="CZ5" s="378"/>
      <c r="DA5" s="375"/>
      <c r="DB5" s="375"/>
      <c r="DC5" s="375"/>
      <c r="DD5" s="375"/>
      <c r="DE5" s="375"/>
      <c r="DF5" s="375"/>
      <c r="DG5" s="377"/>
      <c r="DH5" s="377"/>
      <c r="DI5" s="378"/>
      <c r="DJ5" s="375"/>
      <c r="DK5" s="375"/>
      <c r="DL5" s="375"/>
      <c r="DM5" s="375"/>
      <c r="DN5" s="375"/>
      <c r="DO5" s="375"/>
      <c r="DP5" s="377"/>
      <c r="DQ5" s="377"/>
      <c r="DR5" s="378"/>
      <c r="DS5" s="375"/>
      <c r="DT5" s="375"/>
      <c r="DU5" s="375"/>
      <c r="DV5" s="375"/>
      <c r="DW5" s="375"/>
      <c r="DX5" s="375"/>
      <c r="DY5" s="377"/>
      <c r="DZ5" s="377"/>
      <c r="EA5" s="378"/>
      <c r="EB5" s="375"/>
      <c r="EC5" s="375"/>
      <c r="ED5" s="375"/>
      <c r="EE5" s="375"/>
      <c r="EF5" s="375"/>
      <c r="EG5" s="375"/>
      <c r="EH5" s="377"/>
      <c r="EI5" s="377"/>
      <c r="EJ5" s="378"/>
      <c r="EK5" s="375"/>
      <c r="EL5" s="375"/>
      <c r="EM5" s="375"/>
      <c r="EN5" s="375"/>
      <c r="EO5" s="375"/>
      <c r="EP5" s="375"/>
      <c r="EQ5" s="377"/>
      <c r="ER5" s="377"/>
      <c r="ES5" s="378"/>
      <c r="ET5" s="375"/>
      <c r="EU5" s="375"/>
      <c r="EV5" s="375"/>
      <c r="EW5" s="375"/>
      <c r="EX5" s="375"/>
      <c r="EY5" s="375"/>
      <c r="EZ5" s="377"/>
      <c r="FA5" s="377"/>
      <c r="FB5" s="378"/>
      <c r="FC5" s="375"/>
      <c r="FD5" s="375"/>
      <c r="FE5" s="375"/>
      <c r="FF5" s="375"/>
      <c r="FG5" s="375"/>
      <c r="FH5" s="375"/>
      <c r="FI5" s="377"/>
      <c r="FJ5" s="377"/>
      <c r="FK5" s="378"/>
      <c r="FL5" s="375"/>
      <c r="FM5" s="375"/>
      <c r="FN5" s="375"/>
      <c r="FO5" s="375"/>
      <c r="FP5" s="375"/>
      <c r="FQ5" s="375"/>
      <c r="FR5" s="377"/>
      <c r="FS5" s="377"/>
      <c r="FT5" s="378"/>
      <c r="FU5" s="375"/>
      <c r="FV5" s="375"/>
      <c r="FW5" s="375"/>
      <c r="FX5" s="375"/>
      <c r="FY5" s="375"/>
      <c r="FZ5" s="375"/>
      <c r="GA5" s="377"/>
      <c r="GB5" s="377"/>
      <c r="GC5" s="378"/>
      <c r="GD5" s="375"/>
      <c r="GE5" s="375"/>
      <c r="GF5" s="375"/>
      <c r="GG5" s="375"/>
      <c r="GH5" s="375"/>
      <c r="GI5" s="375"/>
      <c r="GJ5" s="377"/>
      <c r="GK5" s="377"/>
      <c r="GL5" s="379">
        <v>43845</v>
      </c>
      <c r="GM5" s="70"/>
      <c r="GN5" s="71"/>
      <c r="GO5" s="72"/>
      <c r="GP5" s="72"/>
      <c r="GQ5" s="73" t="s">
        <v>263</v>
      </c>
      <c r="GR5" s="74">
        <v>1948.8</v>
      </c>
    </row>
    <row r="6" spans="1:200" ht="18" customHeight="1" x14ac:dyDescent="0.3">
      <c r="A6" s="131" t="s">
        <v>47</v>
      </c>
      <c r="B6" s="76" t="s">
        <v>116</v>
      </c>
      <c r="C6" s="77" t="s">
        <v>42</v>
      </c>
      <c r="D6" s="78">
        <v>21070</v>
      </c>
      <c r="E6" s="79">
        <v>43835</v>
      </c>
      <c r="F6" s="80" t="s">
        <v>119</v>
      </c>
      <c r="G6" s="78">
        <v>23310</v>
      </c>
      <c r="H6" s="65">
        <f>G6-D6</f>
        <v>2240</v>
      </c>
      <c r="I6" s="81">
        <v>34.5</v>
      </c>
      <c r="J6" s="82"/>
      <c r="K6" s="82"/>
      <c r="L6" s="83">
        <f t="shared" si="1"/>
        <v>804195</v>
      </c>
      <c r="M6" s="372" t="s">
        <v>52</v>
      </c>
      <c r="N6" s="373">
        <v>43852</v>
      </c>
      <c r="O6" s="374">
        <v>20130.060000000001</v>
      </c>
      <c r="P6" s="375"/>
      <c r="Q6" s="375"/>
      <c r="R6" s="375"/>
      <c r="S6" s="375"/>
      <c r="T6" s="375"/>
      <c r="U6" s="376"/>
      <c r="V6" s="377"/>
      <c r="W6" s="378"/>
      <c r="X6" s="375"/>
      <c r="Y6" s="375"/>
      <c r="Z6" s="375"/>
      <c r="AA6" s="375"/>
      <c r="AB6" s="375"/>
      <c r="AC6" s="375"/>
      <c r="AD6" s="376"/>
      <c r="AE6" s="377"/>
      <c r="AF6" s="378"/>
      <c r="AG6" s="375"/>
      <c r="AH6" s="375"/>
      <c r="AI6" s="375"/>
      <c r="AJ6" s="375"/>
      <c r="AK6" s="375"/>
      <c r="AL6" s="375"/>
      <c r="AM6" s="376"/>
      <c r="AN6" s="377"/>
      <c r="AO6" s="378"/>
      <c r="AP6" s="375"/>
      <c r="AQ6" s="375"/>
      <c r="AR6" s="375"/>
      <c r="AS6" s="375"/>
      <c r="AT6" s="375"/>
      <c r="AU6" s="375"/>
      <c r="AV6" s="376"/>
      <c r="AW6" s="377"/>
      <c r="AX6" s="378"/>
      <c r="AY6" s="375"/>
      <c r="AZ6" s="375"/>
      <c r="BA6" s="375"/>
      <c r="BB6" s="375"/>
      <c r="BC6" s="375"/>
      <c r="BD6" s="375"/>
      <c r="BE6" s="377"/>
      <c r="BF6" s="377"/>
      <c r="BG6" s="378"/>
      <c r="BH6" s="375"/>
      <c r="BI6" s="375"/>
      <c r="BJ6" s="375"/>
      <c r="BK6" s="375"/>
      <c r="BL6" s="375"/>
      <c r="BM6" s="375"/>
      <c r="BN6" s="377"/>
      <c r="BO6" s="377"/>
      <c r="BP6" s="378"/>
      <c r="BQ6" s="375"/>
      <c r="BR6" s="375"/>
      <c r="BS6" s="375"/>
      <c r="BT6" s="375"/>
      <c r="BU6" s="375"/>
      <c r="BV6" s="375"/>
      <c r="BW6" s="377"/>
      <c r="BX6" s="377"/>
      <c r="BY6" s="378"/>
      <c r="BZ6" s="375"/>
      <c r="CA6" s="375"/>
      <c r="CB6" s="375"/>
      <c r="CC6" s="375"/>
      <c r="CD6" s="375"/>
      <c r="CE6" s="375"/>
      <c r="CF6" s="376"/>
      <c r="CG6" s="377"/>
      <c r="CH6" s="378"/>
      <c r="CI6" s="375"/>
      <c r="CJ6" s="375"/>
      <c r="CK6" s="375"/>
      <c r="CL6" s="375"/>
      <c r="CM6" s="375"/>
      <c r="CN6" s="375"/>
      <c r="CO6" s="377"/>
      <c r="CP6" s="377"/>
      <c r="CQ6" s="378"/>
      <c r="CR6" s="375"/>
      <c r="CS6" s="375"/>
      <c r="CT6" s="375"/>
      <c r="CU6" s="375"/>
      <c r="CV6" s="375"/>
      <c r="CW6" s="375"/>
      <c r="CX6" s="377"/>
      <c r="CY6" s="377"/>
      <c r="CZ6" s="378"/>
      <c r="DA6" s="375"/>
      <c r="DB6" s="375"/>
      <c r="DC6" s="375"/>
      <c r="DD6" s="375"/>
      <c r="DE6" s="375"/>
      <c r="DF6" s="375"/>
      <c r="DG6" s="377"/>
      <c r="DH6" s="377"/>
      <c r="DI6" s="378"/>
      <c r="DJ6" s="375"/>
      <c r="DK6" s="375"/>
      <c r="DL6" s="375"/>
      <c r="DM6" s="375"/>
      <c r="DN6" s="375"/>
      <c r="DO6" s="375"/>
      <c r="DP6" s="377"/>
      <c r="DQ6" s="377"/>
      <c r="DR6" s="378"/>
      <c r="DS6" s="375"/>
      <c r="DT6" s="375"/>
      <c r="DU6" s="375"/>
      <c r="DV6" s="375"/>
      <c r="DW6" s="375"/>
      <c r="DX6" s="375"/>
      <c r="DY6" s="377"/>
      <c r="DZ6" s="377"/>
      <c r="EA6" s="378"/>
      <c r="EB6" s="375"/>
      <c r="EC6" s="375"/>
      <c r="ED6" s="375"/>
      <c r="EE6" s="375"/>
      <c r="EF6" s="375"/>
      <c r="EG6" s="375"/>
      <c r="EH6" s="377"/>
      <c r="EI6" s="377"/>
      <c r="EJ6" s="378"/>
      <c r="EK6" s="375"/>
      <c r="EL6" s="375"/>
      <c r="EM6" s="375"/>
      <c r="EN6" s="375"/>
      <c r="EO6" s="375"/>
      <c r="EP6" s="375"/>
      <c r="EQ6" s="377"/>
      <c r="ER6" s="377"/>
      <c r="ES6" s="378"/>
      <c r="ET6" s="375"/>
      <c r="EU6" s="375"/>
      <c r="EV6" s="375"/>
      <c r="EW6" s="375"/>
      <c r="EX6" s="375"/>
      <c r="EY6" s="375"/>
      <c r="EZ6" s="377"/>
      <c r="FA6" s="377"/>
      <c r="FB6" s="378"/>
      <c r="FC6" s="375"/>
      <c r="FD6" s="375"/>
      <c r="FE6" s="375"/>
      <c r="FF6" s="375"/>
      <c r="FG6" s="375"/>
      <c r="FH6" s="375"/>
      <c r="FI6" s="377"/>
      <c r="FJ6" s="377"/>
      <c r="FK6" s="378"/>
      <c r="FL6" s="375"/>
      <c r="FM6" s="375"/>
      <c r="FN6" s="375"/>
      <c r="FO6" s="375"/>
      <c r="FP6" s="375"/>
      <c r="FQ6" s="375"/>
      <c r="FR6" s="377"/>
      <c r="FS6" s="377"/>
      <c r="FT6" s="378"/>
      <c r="FU6" s="375"/>
      <c r="FV6" s="375"/>
      <c r="FW6" s="375"/>
      <c r="FX6" s="375"/>
      <c r="FY6" s="375"/>
      <c r="FZ6" s="375"/>
      <c r="GA6" s="377"/>
      <c r="GB6" s="377"/>
      <c r="GC6" s="378"/>
      <c r="GD6" s="375"/>
      <c r="GE6" s="375"/>
      <c r="GF6" s="375"/>
      <c r="GG6" s="375"/>
      <c r="GH6" s="375"/>
      <c r="GI6" s="375"/>
      <c r="GJ6" s="377"/>
      <c r="GK6" s="377"/>
      <c r="GL6" s="379">
        <v>43852</v>
      </c>
      <c r="GM6" s="70"/>
      <c r="GN6" s="71"/>
      <c r="GO6" s="72"/>
      <c r="GP6" s="72"/>
      <c r="GQ6" s="73" t="s">
        <v>263</v>
      </c>
      <c r="GR6" s="74">
        <v>4640</v>
      </c>
    </row>
    <row r="7" spans="1:200" ht="18" customHeight="1" x14ac:dyDescent="0.3">
      <c r="A7" s="131" t="s">
        <v>134</v>
      </c>
      <c r="B7" s="76" t="s">
        <v>115</v>
      </c>
      <c r="C7" s="77" t="s">
        <v>42</v>
      </c>
      <c r="D7" s="78">
        <v>0</v>
      </c>
      <c r="E7" s="79">
        <v>43835</v>
      </c>
      <c r="F7" s="80" t="s">
        <v>117</v>
      </c>
      <c r="G7" s="78">
        <v>3160</v>
      </c>
      <c r="H7" s="65">
        <f>G7-D7</f>
        <v>3160</v>
      </c>
      <c r="I7" s="81">
        <v>34.5</v>
      </c>
      <c r="J7" s="82"/>
      <c r="K7" s="82"/>
      <c r="L7" s="83">
        <f t="shared" si="1"/>
        <v>109020</v>
      </c>
      <c r="M7" s="372" t="s">
        <v>52</v>
      </c>
      <c r="N7" s="373">
        <v>43851</v>
      </c>
      <c r="O7" s="374">
        <v>2625.66</v>
      </c>
      <c r="P7" s="375"/>
      <c r="Q7" s="375"/>
      <c r="R7" s="375"/>
      <c r="S7" s="375"/>
      <c r="T7" s="375"/>
      <c r="U7" s="376"/>
      <c r="V7" s="377"/>
      <c r="W7" s="378"/>
      <c r="X7" s="375"/>
      <c r="Y7" s="375"/>
      <c r="Z7" s="375"/>
      <c r="AA7" s="375"/>
      <c r="AB7" s="375"/>
      <c r="AC7" s="375"/>
      <c r="AD7" s="376"/>
      <c r="AE7" s="377"/>
      <c r="AF7" s="378"/>
      <c r="AG7" s="375"/>
      <c r="AH7" s="375"/>
      <c r="AI7" s="375"/>
      <c r="AJ7" s="375"/>
      <c r="AK7" s="375"/>
      <c r="AL7" s="375"/>
      <c r="AM7" s="376"/>
      <c r="AN7" s="377"/>
      <c r="AO7" s="378"/>
      <c r="AP7" s="375"/>
      <c r="AQ7" s="375"/>
      <c r="AR7" s="375"/>
      <c r="AS7" s="375"/>
      <c r="AT7" s="375"/>
      <c r="AU7" s="375"/>
      <c r="AV7" s="376"/>
      <c r="AW7" s="377"/>
      <c r="AX7" s="378"/>
      <c r="AY7" s="375"/>
      <c r="AZ7" s="375"/>
      <c r="BA7" s="375"/>
      <c r="BB7" s="375"/>
      <c r="BC7" s="375"/>
      <c r="BD7" s="375"/>
      <c r="BE7" s="377"/>
      <c r="BF7" s="377"/>
      <c r="BG7" s="378"/>
      <c r="BH7" s="375"/>
      <c r="BI7" s="375"/>
      <c r="BJ7" s="375"/>
      <c r="BK7" s="375"/>
      <c r="BL7" s="375"/>
      <c r="BM7" s="375"/>
      <c r="BN7" s="377"/>
      <c r="BO7" s="377"/>
      <c r="BP7" s="378"/>
      <c r="BQ7" s="375"/>
      <c r="BR7" s="375"/>
      <c r="BS7" s="375"/>
      <c r="BT7" s="375"/>
      <c r="BU7" s="375"/>
      <c r="BV7" s="375"/>
      <c r="BW7" s="377"/>
      <c r="BX7" s="377"/>
      <c r="BY7" s="378"/>
      <c r="BZ7" s="375"/>
      <c r="CA7" s="375"/>
      <c r="CB7" s="375"/>
      <c r="CC7" s="375"/>
      <c r="CD7" s="375"/>
      <c r="CE7" s="375"/>
      <c r="CF7" s="376"/>
      <c r="CG7" s="377"/>
      <c r="CH7" s="378"/>
      <c r="CI7" s="375"/>
      <c r="CJ7" s="375"/>
      <c r="CK7" s="375"/>
      <c r="CL7" s="375"/>
      <c r="CM7" s="375"/>
      <c r="CN7" s="375"/>
      <c r="CO7" s="377"/>
      <c r="CP7" s="377"/>
      <c r="CQ7" s="378"/>
      <c r="CR7" s="375"/>
      <c r="CS7" s="375"/>
      <c r="CT7" s="375"/>
      <c r="CU7" s="375"/>
      <c r="CV7" s="375"/>
      <c r="CW7" s="375"/>
      <c r="CX7" s="377"/>
      <c r="CY7" s="377"/>
      <c r="CZ7" s="378"/>
      <c r="DA7" s="375"/>
      <c r="DB7" s="375"/>
      <c r="DC7" s="375"/>
      <c r="DD7" s="375"/>
      <c r="DE7" s="375"/>
      <c r="DF7" s="375"/>
      <c r="DG7" s="377"/>
      <c r="DH7" s="377"/>
      <c r="DI7" s="378"/>
      <c r="DJ7" s="375"/>
      <c r="DK7" s="375"/>
      <c r="DL7" s="375"/>
      <c r="DM7" s="375"/>
      <c r="DN7" s="375"/>
      <c r="DO7" s="375"/>
      <c r="DP7" s="377"/>
      <c r="DQ7" s="377"/>
      <c r="DR7" s="378"/>
      <c r="DS7" s="375"/>
      <c r="DT7" s="375"/>
      <c r="DU7" s="375"/>
      <c r="DV7" s="375"/>
      <c r="DW7" s="375"/>
      <c r="DX7" s="375"/>
      <c r="DY7" s="377"/>
      <c r="DZ7" s="377"/>
      <c r="EA7" s="378"/>
      <c r="EB7" s="375"/>
      <c r="EC7" s="375"/>
      <c r="ED7" s="375"/>
      <c r="EE7" s="375"/>
      <c r="EF7" s="375"/>
      <c r="EG7" s="375"/>
      <c r="EH7" s="377"/>
      <c r="EI7" s="377"/>
      <c r="EJ7" s="378"/>
      <c r="EK7" s="375"/>
      <c r="EL7" s="375"/>
      <c r="EM7" s="375"/>
      <c r="EN7" s="375"/>
      <c r="EO7" s="375"/>
      <c r="EP7" s="375"/>
      <c r="EQ7" s="377"/>
      <c r="ER7" s="377"/>
      <c r="ES7" s="378"/>
      <c r="ET7" s="375"/>
      <c r="EU7" s="375"/>
      <c r="EV7" s="375"/>
      <c r="EW7" s="375"/>
      <c r="EX7" s="375"/>
      <c r="EY7" s="375"/>
      <c r="EZ7" s="377"/>
      <c r="FA7" s="377"/>
      <c r="FB7" s="378"/>
      <c r="FC7" s="375"/>
      <c r="FD7" s="375"/>
      <c r="FE7" s="375"/>
      <c r="FF7" s="375"/>
      <c r="FG7" s="375"/>
      <c r="FH7" s="375"/>
      <c r="FI7" s="377"/>
      <c r="FJ7" s="377"/>
      <c r="FK7" s="378"/>
      <c r="FL7" s="375"/>
      <c r="FM7" s="375"/>
      <c r="FN7" s="375"/>
      <c r="FO7" s="375"/>
      <c r="FP7" s="375"/>
      <c r="FQ7" s="375"/>
      <c r="FR7" s="377"/>
      <c r="FS7" s="377"/>
      <c r="FT7" s="378"/>
      <c r="FU7" s="375"/>
      <c r="FV7" s="375"/>
      <c r="FW7" s="375"/>
      <c r="FX7" s="375"/>
      <c r="FY7" s="375"/>
      <c r="FZ7" s="375"/>
      <c r="GA7" s="377"/>
      <c r="GB7" s="377"/>
      <c r="GC7" s="378"/>
      <c r="GD7" s="375"/>
      <c r="GE7" s="375"/>
      <c r="GF7" s="375"/>
      <c r="GG7" s="375"/>
      <c r="GH7" s="375"/>
      <c r="GI7" s="375"/>
      <c r="GJ7" s="377"/>
      <c r="GK7" s="377"/>
      <c r="GL7" s="379">
        <v>43851</v>
      </c>
      <c r="GM7" s="70"/>
      <c r="GN7" s="71"/>
      <c r="GO7" s="72"/>
      <c r="GP7" s="72"/>
      <c r="GQ7" s="73" t="s">
        <v>263</v>
      </c>
      <c r="GR7" s="74">
        <v>0</v>
      </c>
    </row>
    <row r="8" spans="1:200" ht="18" customHeight="1" x14ac:dyDescent="0.25">
      <c r="A8" s="88" t="s">
        <v>26</v>
      </c>
      <c r="B8" s="76" t="s">
        <v>40</v>
      </c>
      <c r="C8" s="77" t="s">
        <v>164</v>
      </c>
      <c r="D8" s="78">
        <v>13640</v>
      </c>
      <c r="E8" s="79">
        <v>43836</v>
      </c>
      <c r="F8" s="80">
        <v>25316</v>
      </c>
      <c r="G8" s="78">
        <v>13640</v>
      </c>
      <c r="H8" s="65">
        <f>G8-D8</f>
        <v>0</v>
      </c>
      <c r="I8" s="81">
        <v>46</v>
      </c>
      <c r="J8" s="82"/>
      <c r="K8" s="82"/>
      <c r="L8" s="83">
        <f t="shared" si="1"/>
        <v>627440</v>
      </c>
      <c r="M8" s="372" t="s">
        <v>52</v>
      </c>
      <c r="N8" s="373">
        <v>43846</v>
      </c>
      <c r="O8" s="374"/>
      <c r="P8" s="375"/>
      <c r="Q8" s="375"/>
      <c r="R8" s="375"/>
      <c r="S8" s="375"/>
      <c r="T8" s="375"/>
      <c r="U8" s="376"/>
      <c r="V8" s="377"/>
      <c r="W8" s="378"/>
      <c r="X8" s="375"/>
      <c r="Y8" s="375"/>
      <c r="Z8" s="375"/>
      <c r="AA8" s="375"/>
      <c r="AB8" s="375"/>
      <c r="AC8" s="375"/>
      <c r="AD8" s="376"/>
      <c r="AE8" s="377"/>
      <c r="AF8" s="378"/>
      <c r="AG8" s="375"/>
      <c r="AH8" s="375"/>
      <c r="AI8" s="375"/>
      <c r="AJ8" s="375"/>
      <c r="AK8" s="375"/>
      <c r="AL8" s="375"/>
      <c r="AM8" s="376"/>
      <c r="AN8" s="377"/>
      <c r="AO8" s="378"/>
      <c r="AP8" s="375"/>
      <c r="AQ8" s="375"/>
      <c r="AR8" s="375"/>
      <c r="AS8" s="375"/>
      <c r="AT8" s="375"/>
      <c r="AU8" s="375"/>
      <c r="AV8" s="376"/>
      <c r="AW8" s="377"/>
      <c r="AX8" s="378"/>
      <c r="AY8" s="375"/>
      <c r="AZ8" s="375"/>
      <c r="BA8" s="375"/>
      <c r="BB8" s="375"/>
      <c r="BC8" s="375"/>
      <c r="BD8" s="375"/>
      <c r="BE8" s="377"/>
      <c r="BF8" s="377"/>
      <c r="BG8" s="378"/>
      <c r="BH8" s="375"/>
      <c r="BI8" s="375"/>
      <c r="BJ8" s="375"/>
      <c r="BK8" s="375"/>
      <c r="BL8" s="375"/>
      <c r="BM8" s="375"/>
      <c r="BN8" s="377"/>
      <c r="BO8" s="377"/>
      <c r="BP8" s="378"/>
      <c r="BQ8" s="375"/>
      <c r="BR8" s="375"/>
      <c r="BS8" s="375"/>
      <c r="BT8" s="375"/>
      <c r="BU8" s="375"/>
      <c r="BV8" s="375"/>
      <c r="BW8" s="377"/>
      <c r="BX8" s="377"/>
      <c r="BY8" s="378"/>
      <c r="BZ8" s="375"/>
      <c r="CA8" s="375"/>
      <c r="CB8" s="375"/>
      <c r="CC8" s="375"/>
      <c r="CD8" s="375"/>
      <c r="CE8" s="375"/>
      <c r="CF8" s="376"/>
      <c r="CG8" s="377"/>
      <c r="CH8" s="378"/>
      <c r="CI8" s="375"/>
      <c r="CJ8" s="375"/>
      <c r="CK8" s="375"/>
      <c r="CL8" s="375"/>
      <c r="CM8" s="375"/>
      <c r="CN8" s="375"/>
      <c r="CO8" s="377"/>
      <c r="CP8" s="377"/>
      <c r="CQ8" s="378"/>
      <c r="CR8" s="375"/>
      <c r="CS8" s="375"/>
      <c r="CT8" s="375"/>
      <c r="CU8" s="375"/>
      <c r="CV8" s="375"/>
      <c r="CW8" s="375"/>
      <c r="CX8" s="377"/>
      <c r="CY8" s="377"/>
      <c r="CZ8" s="378"/>
      <c r="DA8" s="375"/>
      <c r="DB8" s="375"/>
      <c r="DC8" s="375"/>
      <c r="DD8" s="375"/>
      <c r="DE8" s="375"/>
      <c r="DF8" s="375"/>
      <c r="DG8" s="377"/>
      <c r="DH8" s="377"/>
      <c r="DI8" s="378"/>
      <c r="DJ8" s="375"/>
      <c r="DK8" s="375"/>
      <c r="DL8" s="375"/>
      <c r="DM8" s="375"/>
      <c r="DN8" s="375"/>
      <c r="DO8" s="375"/>
      <c r="DP8" s="377"/>
      <c r="DQ8" s="377"/>
      <c r="DR8" s="378"/>
      <c r="DS8" s="375"/>
      <c r="DT8" s="375"/>
      <c r="DU8" s="375"/>
      <c r="DV8" s="375"/>
      <c r="DW8" s="375"/>
      <c r="DX8" s="375"/>
      <c r="DY8" s="377"/>
      <c r="DZ8" s="377"/>
      <c r="EA8" s="378"/>
      <c r="EB8" s="375"/>
      <c r="EC8" s="375"/>
      <c r="ED8" s="375"/>
      <c r="EE8" s="375"/>
      <c r="EF8" s="375"/>
      <c r="EG8" s="375"/>
      <c r="EH8" s="377"/>
      <c r="EI8" s="377"/>
      <c r="EJ8" s="378"/>
      <c r="EK8" s="375"/>
      <c r="EL8" s="375"/>
      <c r="EM8" s="375"/>
      <c r="EN8" s="375"/>
      <c r="EO8" s="375"/>
      <c r="EP8" s="375"/>
      <c r="EQ8" s="377"/>
      <c r="ER8" s="377"/>
      <c r="ES8" s="378"/>
      <c r="ET8" s="375"/>
      <c r="EU8" s="375"/>
      <c r="EV8" s="375"/>
      <c r="EW8" s="375"/>
      <c r="EX8" s="375"/>
      <c r="EY8" s="375"/>
      <c r="EZ8" s="377"/>
      <c r="FA8" s="377"/>
      <c r="FB8" s="378"/>
      <c r="FC8" s="375"/>
      <c r="FD8" s="375"/>
      <c r="FE8" s="375"/>
      <c r="FF8" s="375"/>
      <c r="FG8" s="375"/>
      <c r="FH8" s="375"/>
      <c r="FI8" s="377"/>
      <c r="FJ8" s="377"/>
      <c r="FK8" s="378"/>
      <c r="FL8" s="375"/>
      <c r="FM8" s="375"/>
      <c r="FN8" s="375"/>
      <c r="FO8" s="375"/>
      <c r="FP8" s="375"/>
      <c r="FQ8" s="375"/>
      <c r="FR8" s="377"/>
      <c r="FS8" s="377"/>
      <c r="FT8" s="378"/>
      <c r="FU8" s="375"/>
      <c r="FV8" s="375"/>
      <c r="FW8" s="375"/>
      <c r="FX8" s="375"/>
      <c r="FY8" s="375"/>
      <c r="FZ8" s="375"/>
      <c r="GA8" s="377"/>
      <c r="GB8" s="377"/>
      <c r="GC8" s="378"/>
      <c r="GD8" s="375"/>
      <c r="GE8" s="375"/>
      <c r="GF8" s="375"/>
      <c r="GG8" s="375"/>
      <c r="GH8" s="375"/>
      <c r="GI8" s="375"/>
      <c r="GJ8" s="377"/>
      <c r="GK8" s="377"/>
      <c r="GL8" s="379"/>
      <c r="GM8" s="70"/>
      <c r="GN8" s="71"/>
      <c r="GO8" s="72"/>
      <c r="GP8" s="72"/>
      <c r="GQ8" s="73" t="s">
        <v>264</v>
      </c>
      <c r="GR8" s="74">
        <v>0</v>
      </c>
    </row>
    <row r="9" spans="1:200" ht="18" customHeight="1" x14ac:dyDescent="0.3">
      <c r="A9" s="84" t="s">
        <v>28</v>
      </c>
      <c r="B9" s="76" t="s">
        <v>29</v>
      </c>
      <c r="C9" s="77" t="s">
        <v>165</v>
      </c>
      <c r="D9" s="78">
        <v>22850</v>
      </c>
      <c r="E9" s="79">
        <v>43837</v>
      </c>
      <c r="F9" s="80">
        <v>1721</v>
      </c>
      <c r="G9" s="78">
        <v>22840</v>
      </c>
      <c r="H9" s="65">
        <f t="shared" si="0"/>
        <v>-10</v>
      </c>
      <c r="I9" s="81">
        <v>44.3</v>
      </c>
      <c r="J9" s="82"/>
      <c r="K9" s="82"/>
      <c r="L9" s="83">
        <f t="shared" si="1"/>
        <v>1011811.9999999999</v>
      </c>
      <c r="M9" s="372" t="s">
        <v>52</v>
      </c>
      <c r="N9" s="373">
        <v>43844</v>
      </c>
      <c r="O9" s="374"/>
      <c r="P9" s="375"/>
      <c r="Q9" s="375"/>
      <c r="R9" s="375"/>
      <c r="S9" s="375"/>
      <c r="T9" s="375"/>
      <c r="U9" s="376"/>
      <c r="V9" s="377"/>
      <c r="W9" s="378"/>
      <c r="X9" s="375"/>
      <c r="Y9" s="375"/>
      <c r="Z9" s="375"/>
      <c r="AA9" s="375"/>
      <c r="AB9" s="375"/>
      <c r="AC9" s="375"/>
      <c r="AD9" s="376"/>
      <c r="AE9" s="377"/>
      <c r="AF9" s="378"/>
      <c r="AG9" s="375"/>
      <c r="AH9" s="375"/>
      <c r="AI9" s="375"/>
      <c r="AJ9" s="375"/>
      <c r="AK9" s="375"/>
      <c r="AL9" s="375"/>
      <c r="AM9" s="376"/>
      <c r="AN9" s="377"/>
      <c r="AO9" s="378"/>
      <c r="AP9" s="375"/>
      <c r="AQ9" s="375"/>
      <c r="AR9" s="375"/>
      <c r="AS9" s="375"/>
      <c r="AT9" s="375"/>
      <c r="AU9" s="375"/>
      <c r="AV9" s="376"/>
      <c r="AW9" s="377"/>
      <c r="AX9" s="378"/>
      <c r="AY9" s="375"/>
      <c r="AZ9" s="375"/>
      <c r="BA9" s="375"/>
      <c r="BB9" s="375"/>
      <c r="BC9" s="375"/>
      <c r="BD9" s="375"/>
      <c r="BE9" s="377"/>
      <c r="BF9" s="377"/>
      <c r="BG9" s="378"/>
      <c r="BH9" s="375"/>
      <c r="BI9" s="375"/>
      <c r="BJ9" s="375"/>
      <c r="BK9" s="375"/>
      <c r="BL9" s="375"/>
      <c r="BM9" s="375"/>
      <c r="BN9" s="377"/>
      <c r="BO9" s="377"/>
      <c r="BP9" s="378"/>
      <c r="BQ9" s="375"/>
      <c r="BR9" s="375"/>
      <c r="BS9" s="375"/>
      <c r="BT9" s="375"/>
      <c r="BU9" s="375"/>
      <c r="BV9" s="375"/>
      <c r="BW9" s="377"/>
      <c r="BX9" s="377"/>
      <c r="BY9" s="378"/>
      <c r="BZ9" s="375"/>
      <c r="CA9" s="375"/>
      <c r="CB9" s="375"/>
      <c r="CC9" s="375"/>
      <c r="CD9" s="375"/>
      <c r="CE9" s="375"/>
      <c r="CF9" s="376"/>
      <c r="CG9" s="377"/>
      <c r="CH9" s="378"/>
      <c r="CI9" s="375"/>
      <c r="CJ9" s="375"/>
      <c r="CK9" s="375"/>
      <c r="CL9" s="375"/>
      <c r="CM9" s="375"/>
      <c r="CN9" s="375"/>
      <c r="CO9" s="377"/>
      <c r="CP9" s="377"/>
      <c r="CQ9" s="378"/>
      <c r="CR9" s="375"/>
      <c r="CS9" s="375"/>
      <c r="CT9" s="375"/>
      <c r="CU9" s="375"/>
      <c r="CV9" s="375"/>
      <c r="CW9" s="375"/>
      <c r="CX9" s="377"/>
      <c r="CY9" s="377"/>
      <c r="CZ9" s="378"/>
      <c r="DA9" s="375"/>
      <c r="DB9" s="375"/>
      <c r="DC9" s="375"/>
      <c r="DD9" s="375"/>
      <c r="DE9" s="375"/>
      <c r="DF9" s="375"/>
      <c r="DG9" s="377"/>
      <c r="DH9" s="377"/>
      <c r="DI9" s="378"/>
      <c r="DJ9" s="375"/>
      <c r="DK9" s="375"/>
      <c r="DL9" s="375"/>
      <c r="DM9" s="375"/>
      <c r="DN9" s="375"/>
      <c r="DO9" s="375"/>
      <c r="DP9" s="377"/>
      <c r="DQ9" s="377"/>
      <c r="DR9" s="378"/>
      <c r="DS9" s="375"/>
      <c r="DT9" s="375"/>
      <c r="DU9" s="375"/>
      <c r="DV9" s="375"/>
      <c r="DW9" s="375"/>
      <c r="DX9" s="375"/>
      <c r="DY9" s="377"/>
      <c r="DZ9" s="377"/>
      <c r="EA9" s="378"/>
      <c r="EB9" s="375"/>
      <c r="EC9" s="375"/>
      <c r="ED9" s="375"/>
      <c r="EE9" s="375"/>
      <c r="EF9" s="375"/>
      <c r="EG9" s="375"/>
      <c r="EH9" s="377"/>
      <c r="EI9" s="377"/>
      <c r="EJ9" s="378"/>
      <c r="EK9" s="375"/>
      <c r="EL9" s="375"/>
      <c r="EM9" s="375"/>
      <c r="EN9" s="375"/>
      <c r="EO9" s="375"/>
      <c r="EP9" s="375"/>
      <c r="EQ9" s="377"/>
      <c r="ER9" s="377"/>
      <c r="ES9" s="378"/>
      <c r="ET9" s="375"/>
      <c r="EU9" s="375"/>
      <c r="EV9" s="375"/>
      <c r="EW9" s="375"/>
      <c r="EX9" s="375"/>
      <c r="EY9" s="375"/>
      <c r="EZ9" s="377"/>
      <c r="FA9" s="377"/>
      <c r="FB9" s="378"/>
      <c r="FC9" s="375"/>
      <c r="FD9" s="375"/>
      <c r="FE9" s="375"/>
      <c r="FF9" s="375"/>
      <c r="FG9" s="375"/>
      <c r="FH9" s="375"/>
      <c r="FI9" s="377"/>
      <c r="FJ9" s="377"/>
      <c r="FK9" s="378"/>
      <c r="FL9" s="375"/>
      <c r="FM9" s="375"/>
      <c r="FN9" s="375"/>
      <c r="FO9" s="375"/>
      <c r="FP9" s="375"/>
      <c r="FQ9" s="375"/>
      <c r="FR9" s="377"/>
      <c r="FS9" s="377"/>
      <c r="FT9" s="378"/>
      <c r="FU9" s="375"/>
      <c r="FV9" s="375"/>
      <c r="FW9" s="375"/>
      <c r="FX9" s="375"/>
      <c r="FY9" s="375"/>
      <c r="FZ9" s="375"/>
      <c r="GA9" s="377"/>
      <c r="GB9" s="377"/>
      <c r="GC9" s="378"/>
      <c r="GD9" s="375"/>
      <c r="GE9" s="375"/>
      <c r="GF9" s="375"/>
      <c r="GG9" s="375"/>
      <c r="GH9" s="375"/>
      <c r="GI9" s="375"/>
      <c r="GJ9" s="377"/>
      <c r="GK9" s="377"/>
      <c r="GL9" s="379"/>
      <c r="GM9" s="70"/>
      <c r="GN9" s="71"/>
      <c r="GO9" s="72"/>
      <c r="GP9" s="72"/>
      <c r="GQ9" s="73" t="s">
        <v>263</v>
      </c>
      <c r="GR9" s="74">
        <v>4640</v>
      </c>
    </row>
    <row r="10" spans="1:200" ht="18" customHeight="1" x14ac:dyDescent="0.3">
      <c r="A10" s="85" t="s">
        <v>26</v>
      </c>
      <c r="B10" s="76" t="s">
        <v>40</v>
      </c>
      <c r="C10" s="77" t="s">
        <v>167</v>
      </c>
      <c r="D10" s="78">
        <v>12600</v>
      </c>
      <c r="E10" s="79">
        <v>43838</v>
      </c>
      <c r="F10" s="80">
        <v>25343</v>
      </c>
      <c r="G10" s="78">
        <v>12600</v>
      </c>
      <c r="H10" s="65">
        <f t="shared" si="0"/>
        <v>0</v>
      </c>
      <c r="I10" s="81">
        <v>46</v>
      </c>
      <c r="J10" s="82"/>
      <c r="K10" s="82"/>
      <c r="L10" s="83">
        <f t="shared" si="1"/>
        <v>579600</v>
      </c>
      <c r="M10" s="372" t="s">
        <v>110</v>
      </c>
      <c r="N10" s="373">
        <v>43850</v>
      </c>
      <c r="O10" s="380"/>
      <c r="P10" s="375"/>
      <c r="Q10" s="375"/>
      <c r="R10" s="375"/>
      <c r="S10" s="375"/>
      <c r="T10" s="375"/>
      <c r="U10" s="376"/>
      <c r="V10" s="377"/>
      <c r="W10" s="378"/>
      <c r="X10" s="375"/>
      <c r="Y10" s="375"/>
      <c r="Z10" s="375"/>
      <c r="AA10" s="375"/>
      <c r="AB10" s="375"/>
      <c r="AC10" s="375"/>
      <c r="AD10" s="376"/>
      <c r="AE10" s="377"/>
      <c r="AF10" s="378"/>
      <c r="AG10" s="375"/>
      <c r="AH10" s="375"/>
      <c r="AI10" s="375"/>
      <c r="AJ10" s="375"/>
      <c r="AK10" s="375"/>
      <c r="AL10" s="375"/>
      <c r="AM10" s="376"/>
      <c r="AN10" s="377"/>
      <c r="AO10" s="378"/>
      <c r="AP10" s="375"/>
      <c r="AQ10" s="375"/>
      <c r="AR10" s="375"/>
      <c r="AS10" s="375"/>
      <c r="AT10" s="375"/>
      <c r="AU10" s="375"/>
      <c r="AV10" s="376"/>
      <c r="AW10" s="377"/>
      <c r="AX10" s="378"/>
      <c r="AY10" s="375"/>
      <c r="AZ10" s="375"/>
      <c r="BA10" s="375"/>
      <c r="BB10" s="375"/>
      <c r="BC10" s="375"/>
      <c r="BD10" s="375"/>
      <c r="BE10" s="377"/>
      <c r="BF10" s="377"/>
      <c r="BG10" s="378"/>
      <c r="BH10" s="375"/>
      <c r="BI10" s="375"/>
      <c r="BJ10" s="375"/>
      <c r="BK10" s="375"/>
      <c r="BL10" s="375"/>
      <c r="BM10" s="375"/>
      <c r="BN10" s="377"/>
      <c r="BO10" s="377"/>
      <c r="BP10" s="378"/>
      <c r="BQ10" s="375"/>
      <c r="BR10" s="375"/>
      <c r="BS10" s="375"/>
      <c r="BT10" s="375"/>
      <c r="BU10" s="375"/>
      <c r="BV10" s="375"/>
      <c r="BW10" s="377"/>
      <c r="BX10" s="377"/>
      <c r="BY10" s="378"/>
      <c r="BZ10" s="375"/>
      <c r="CA10" s="375"/>
      <c r="CB10" s="375"/>
      <c r="CC10" s="375"/>
      <c r="CD10" s="375"/>
      <c r="CE10" s="375"/>
      <c r="CF10" s="376"/>
      <c r="CG10" s="377"/>
      <c r="CH10" s="378"/>
      <c r="CI10" s="375"/>
      <c r="CJ10" s="375"/>
      <c r="CK10" s="375"/>
      <c r="CL10" s="375"/>
      <c r="CM10" s="375"/>
      <c r="CN10" s="375"/>
      <c r="CO10" s="377"/>
      <c r="CP10" s="377"/>
      <c r="CQ10" s="378"/>
      <c r="CR10" s="375"/>
      <c r="CS10" s="375"/>
      <c r="CT10" s="375"/>
      <c r="CU10" s="375"/>
      <c r="CV10" s="375"/>
      <c r="CW10" s="375"/>
      <c r="CX10" s="377"/>
      <c r="CY10" s="377"/>
      <c r="CZ10" s="378"/>
      <c r="DA10" s="375"/>
      <c r="DB10" s="375"/>
      <c r="DC10" s="375"/>
      <c r="DD10" s="375"/>
      <c r="DE10" s="375"/>
      <c r="DF10" s="375"/>
      <c r="DG10" s="377"/>
      <c r="DH10" s="377"/>
      <c r="DI10" s="378"/>
      <c r="DJ10" s="375"/>
      <c r="DK10" s="375"/>
      <c r="DL10" s="375"/>
      <c r="DM10" s="375"/>
      <c r="DN10" s="375"/>
      <c r="DO10" s="375"/>
      <c r="DP10" s="377"/>
      <c r="DQ10" s="377"/>
      <c r="DR10" s="378"/>
      <c r="DS10" s="375"/>
      <c r="DT10" s="375"/>
      <c r="DU10" s="375"/>
      <c r="DV10" s="375"/>
      <c r="DW10" s="375"/>
      <c r="DX10" s="375"/>
      <c r="DY10" s="377"/>
      <c r="DZ10" s="377"/>
      <c r="EA10" s="378"/>
      <c r="EB10" s="375"/>
      <c r="EC10" s="375"/>
      <c r="ED10" s="375"/>
      <c r="EE10" s="375"/>
      <c r="EF10" s="375"/>
      <c r="EG10" s="375"/>
      <c r="EH10" s="377"/>
      <c r="EI10" s="377"/>
      <c r="EJ10" s="378"/>
      <c r="EK10" s="375"/>
      <c r="EL10" s="375"/>
      <c r="EM10" s="375"/>
      <c r="EN10" s="375"/>
      <c r="EO10" s="375"/>
      <c r="EP10" s="375"/>
      <c r="EQ10" s="377"/>
      <c r="ER10" s="377"/>
      <c r="ES10" s="378"/>
      <c r="ET10" s="375"/>
      <c r="EU10" s="375"/>
      <c r="EV10" s="375"/>
      <c r="EW10" s="375"/>
      <c r="EX10" s="375"/>
      <c r="EY10" s="375"/>
      <c r="EZ10" s="377"/>
      <c r="FA10" s="377"/>
      <c r="FB10" s="378"/>
      <c r="FC10" s="375"/>
      <c r="FD10" s="375"/>
      <c r="FE10" s="375"/>
      <c r="FF10" s="375"/>
      <c r="FG10" s="375"/>
      <c r="FH10" s="375"/>
      <c r="FI10" s="377"/>
      <c r="FJ10" s="377"/>
      <c r="FK10" s="378"/>
      <c r="FL10" s="375"/>
      <c r="FM10" s="375"/>
      <c r="FN10" s="375"/>
      <c r="FO10" s="375"/>
      <c r="FP10" s="375"/>
      <c r="FQ10" s="375"/>
      <c r="FR10" s="377"/>
      <c r="FS10" s="377"/>
      <c r="FT10" s="378"/>
      <c r="FU10" s="375"/>
      <c r="FV10" s="375"/>
      <c r="FW10" s="375"/>
      <c r="FX10" s="375"/>
      <c r="FY10" s="375"/>
      <c r="FZ10" s="375"/>
      <c r="GA10" s="377"/>
      <c r="GB10" s="377"/>
      <c r="GC10" s="378"/>
      <c r="GD10" s="375"/>
      <c r="GE10" s="375"/>
      <c r="GF10" s="375"/>
      <c r="GG10" s="375"/>
      <c r="GH10" s="375"/>
      <c r="GI10" s="375"/>
      <c r="GJ10" s="377"/>
      <c r="GK10" s="377"/>
      <c r="GL10" s="379"/>
      <c r="GM10" s="70"/>
      <c r="GN10" s="71"/>
      <c r="GO10" s="72"/>
      <c r="GP10" s="72"/>
      <c r="GQ10" s="73" t="s">
        <v>264</v>
      </c>
      <c r="GR10" s="74">
        <v>0</v>
      </c>
    </row>
    <row r="11" spans="1:200" ht="18.75" x14ac:dyDescent="0.3">
      <c r="A11" s="86" t="s">
        <v>128</v>
      </c>
      <c r="B11" s="76" t="s">
        <v>127</v>
      </c>
      <c r="C11" s="77" t="s">
        <v>166</v>
      </c>
      <c r="D11" s="78">
        <v>23860</v>
      </c>
      <c r="E11" s="79">
        <v>43839</v>
      </c>
      <c r="F11" s="80" t="s">
        <v>126</v>
      </c>
      <c r="G11" s="78">
        <v>27315</v>
      </c>
      <c r="H11" s="65">
        <f t="shared" si="0"/>
        <v>3455</v>
      </c>
      <c r="I11" s="81">
        <v>34</v>
      </c>
      <c r="J11" s="82"/>
      <c r="K11" s="82"/>
      <c r="L11" s="83">
        <f t="shared" si="1"/>
        <v>928710</v>
      </c>
      <c r="M11" s="372" t="s">
        <v>52</v>
      </c>
      <c r="N11" s="373">
        <v>43854</v>
      </c>
      <c r="O11" s="380">
        <v>20130.060000000001</v>
      </c>
      <c r="P11" s="375"/>
      <c r="Q11" s="375"/>
      <c r="R11" s="375"/>
      <c r="S11" s="375"/>
      <c r="T11" s="375"/>
      <c r="U11" s="376"/>
      <c r="V11" s="377"/>
      <c r="W11" s="378"/>
      <c r="X11" s="375"/>
      <c r="Y11" s="375"/>
      <c r="Z11" s="375"/>
      <c r="AA11" s="375"/>
      <c r="AB11" s="375"/>
      <c r="AC11" s="375"/>
      <c r="AD11" s="376"/>
      <c r="AE11" s="377"/>
      <c r="AF11" s="378"/>
      <c r="AG11" s="375"/>
      <c r="AH11" s="375"/>
      <c r="AI11" s="375"/>
      <c r="AJ11" s="375"/>
      <c r="AK11" s="375"/>
      <c r="AL11" s="375"/>
      <c r="AM11" s="376"/>
      <c r="AN11" s="377"/>
      <c r="AO11" s="378"/>
      <c r="AP11" s="375"/>
      <c r="AQ11" s="375"/>
      <c r="AR11" s="375"/>
      <c r="AS11" s="375"/>
      <c r="AT11" s="375"/>
      <c r="AU11" s="375"/>
      <c r="AV11" s="376"/>
      <c r="AW11" s="377"/>
      <c r="AX11" s="378"/>
      <c r="AY11" s="375"/>
      <c r="AZ11" s="375"/>
      <c r="BA11" s="375"/>
      <c r="BB11" s="375"/>
      <c r="BC11" s="375"/>
      <c r="BD11" s="375"/>
      <c r="BE11" s="377"/>
      <c r="BF11" s="377"/>
      <c r="BG11" s="378"/>
      <c r="BH11" s="375"/>
      <c r="BI11" s="375"/>
      <c r="BJ11" s="375"/>
      <c r="BK11" s="375"/>
      <c r="BL11" s="375"/>
      <c r="BM11" s="375"/>
      <c r="BN11" s="377"/>
      <c r="BO11" s="377"/>
      <c r="BP11" s="378"/>
      <c r="BQ11" s="375"/>
      <c r="BR11" s="375"/>
      <c r="BS11" s="375"/>
      <c r="BT11" s="375"/>
      <c r="BU11" s="375"/>
      <c r="BV11" s="375"/>
      <c r="BW11" s="377"/>
      <c r="BX11" s="377"/>
      <c r="BY11" s="378"/>
      <c r="BZ11" s="375"/>
      <c r="CA11" s="375"/>
      <c r="CB11" s="375"/>
      <c r="CC11" s="375"/>
      <c r="CD11" s="375"/>
      <c r="CE11" s="375"/>
      <c r="CF11" s="376"/>
      <c r="CG11" s="377"/>
      <c r="CH11" s="378"/>
      <c r="CI11" s="375"/>
      <c r="CJ11" s="375"/>
      <c r="CK11" s="375"/>
      <c r="CL11" s="375"/>
      <c r="CM11" s="375"/>
      <c r="CN11" s="375"/>
      <c r="CO11" s="377"/>
      <c r="CP11" s="377"/>
      <c r="CQ11" s="378"/>
      <c r="CR11" s="375"/>
      <c r="CS11" s="375"/>
      <c r="CT11" s="375"/>
      <c r="CU11" s="375"/>
      <c r="CV11" s="375"/>
      <c r="CW11" s="375"/>
      <c r="CX11" s="377"/>
      <c r="CY11" s="377"/>
      <c r="CZ11" s="378"/>
      <c r="DA11" s="375"/>
      <c r="DB11" s="375"/>
      <c r="DC11" s="375"/>
      <c r="DD11" s="375"/>
      <c r="DE11" s="375"/>
      <c r="DF11" s="375"/>
      <c r="DG11" s="377"/>
      <c r="DH11" s="377"/>
      <c r="DI11" s="378"/>
      <c r="DJ11" s="375"/>
      <c r="DK11" s="375"/>
      <c r="DL11" s="375"/>
      <c r="DM11" s="375"/>
      <c r="DN11" s="375"/>
      <c r="DO11" s="375"/>
      <c r="DP11" s="377"/>
      <c r="DQ11" s="377"/>
      <c r="DR11" s="378"/>
      <c r="DS11" s="375"/>
      <c r="DT11" s="375"/>
      <c r="DU11" s="375"/>
      <c r="DV11" s="375"/>
      <c r="DW11" s="375"/>
      <c r="DX11" s="375"/>
      <c r="DY11" s="377"/>
      <c r="DZ11" s="377"/>
      <c r="EA11" s="378"/>
      <c r="EB11" s="375"/>
      <c r="EC11" s="375"/>
      <c r="ED11" s="375"/>
      <c r="EE11" s="375"/>
      <c r="EF11" s="375"/>
      <c r="EG11" s="375"/>
      <c r="EH11" s="377"/>
      <c r="EI11" s="377"/>
      <c r="EJ11" s="378"/>
      <c r="EK11" s="375"/>
      <c r="EL11" s="375"/>
      <c r="EM11" s="375"/>
      <c r="EN11" s="375"/>
      <c r="EO11" s="375"/>
      <c r="EP11" s="375"/>
      <c r="EQ11" s="377"/>
      <c r="ER11" s="377"/>
      <c r="ES11" s="378"/>
      <c r="ET11" s="375"/>
      <c r="EU11" s="375"/>
      <c r="EV11" s="375"/>
      <c r="EW11" s="375"/>
      <c r="EX11" s="375"/>
      <c r="EY11" s="375"/>
      <c r="EZ11" s="377"/>
      <c r="FA11" s="377"/>
      <c r="FB11" s="378"/>
      <c r="FC11" s="375"/>
      <c r="FD11" s="375"/>
      <c r="FE11" s="375"/>
      <c r="FF11" s="375"/>
      <c r="FG11" s="375"/>
      <c r="FH11" s="375"/>
      <c r="FI11" s="377"/>
      <c r="FJ11" s="377"/>
      <c r="FK11" s="378"/>
      <c r="FL11" s="375"/>
      <c r="FM11" s="375"/>
      <c r="FN11" s="375"/>
      <c r="FO11" s="375"/>
      <c r="FP11" s="375"/>
      <c r="FQ11" s="375"/>
      <c r="FR11" s="377"/>
      <c r="FS11" s="377"/>
      <c r="FT11" s="378"/>
      <c r="FU11" s="375"/>
      <c r="FV11" s="375"/>
      <c r="FW11" s="375"/>
      <c r="FX11" s="375"/>
      <c r="FY11" s="375"/>
      <c r="FZ11" s="375"/>
      <c r="GA11" s="377"/>
      <c r="GB11" s="377"/>
      <c r="GC11" s="378"/>
      <c r="GD11" s="375"/>
      <c r="GE11" s="375"/>
      <c r="GF11" s="375"/>
      <c r="GG11" s="375"/>
      <c r="GH11" s="375"/>
      <c r="GI11" s="375"/>
      <c r="GJ11" s="377"/>
      <c r="GK11" s="377"/>
      <c r="GL11" s="379">
        <v>43854</v>
      </c>
      <c r="GM11" s="70"/>
      <c r="GN11" s="71"/>
      <c r="GO11" s="72"/>
      <c r="GP11" s="72"/>
      <c r="GQ11" s="73" t="s">
        <v>263</v>
      </c>
      <c r="GR11" s="74">
        <v>4640</v>
      </c>
    </row>
    <row r="12" spans="1:200" ht="25.5" x14ac:dyDescent="0.3">
      <c r="A12" s="131" t="s">
        <v>129</v>
      </c>
      <c r="B12" s="87" t="s">
        <v>130</v>
      </c>
      <c r="C12" s="77" t="s">
        <v>166</v>
      </c>
      <c r="D12" s="78">
        <v>11630</v>
      </c>
      <c r="E12" s="79">
        <v>43839</v>
      </c>
      <c r="F12" s="80" t="s">
        <v>143</v>
      </c>
      <c r="G12" s="78">
        <v>17050</v>
      </c>
      <c r="H12" s="65">
        <f t="shared" si="0"/>
        <v>5420</v>
      </c>
      <c r="I12" s="81">
        <v>34</v>
      </c>
      <c r="J12" s="82"/>
      <c r="K12" s="82"/>
      <c r="L12" s="83">
        <f t="shared" si="1"/>
        <v>579700</v>
      </c>
      <c r="M12" s="372" t="s">
        <v>52</v>
      </c>
      <c r="N12" s="373">
        <v>43858</v>
      </c>
      <c r="O12" s="380">
        <v>13128.3</v>
      </c>
      <c r="P12" s="375"/>
      <c r="Q12" s="375"/>
      <c r="R12" s="375"/>
      <c r="S12" s="375"/>
      <c r="T12" s="375"/>
      <c r="U12" s="376"/>
      <c r="V12" s="377"/>
      <c r="W12" s="378"/>
      <c r="X12" s="375"/>
      <c r="Y12" s="375"/>
      <c r="Z12" s="375"/>
      <c r="AA12" s="375"/>
      <c r="AB12" s="375"/>
      <c r="AC12" s="375"/>
      <c r="AD12" s="376"/>
      <c r="AE12" s="377"/>
      <c r="AF12" s="378"/>
      <c r="AG12" s="375"/>
      <c r="AH12" s="375"/>
      <c r="AI12" s="375"/>
      <c r="AJ12" s="375"/>
      <c r="AK12" s="375"/>
      <c r="AL12" s="375"/>
      <c r="AM12" s="376"/>
      <c r="AN12" s="377"/>
      <c r="AO12" s="378"/>
      <c r="AP12" s="375"/>
      <c r="AQ12" s="375"/>
      <c r="AR12" s="375"/>
      <c r="AS12" s="375"/>
      <c r="AT12" s="375"/>
      <c r="AU12" s="375"/>
      <c r="AV12" s="376"/>
      <c r="AW12" s="377"/>
      <c r="AX12" s="378"/>
      <c r="AY12" s="375"/>
      <c r="AZ12" s="375"/>
      <c r="BA12" s="375"/>
      <c r="BB12" s="375"/>
      <c r="BC12" s="375"/>
      <c r="BD12" s="375"/>
      <c r="BE12" s="377"/>
      <c r="BF12" s="377"/>
      <c r="BG12" s="378"/>
      <c r="BH12" s="375"/>
      <c r="BI12" s="375"/>
      <c r="BJ12" s="375"/>
      <c r="BK12" s="375"/>
      <c r="BL12" s="375"/>
      <c r="BM12" s="375"/>
      <c r="BN12" s="377"/>
      <c r="BO12" s="377"/>
      <c r="BP12" s="378"/>
      <c r="BQ12" s="375"/>
      <c r="BR12" s="375"/>
      <c r="BS12" s="375"/>
      <c r="BT12" s="375"/>
      <c r="BU12" s="375"/>
      <c r="BV12" s="375"/>
      <c r="BW12" s="377"/>
      <c r="BX12" s="377"/>
      <c r="BY12" s="378"/>
      <c r="BZ12" s="375"/>
      <c r="CA12" s="375"/>
      <c r="CB12" s="375"/>
      <c r="CC12" s="375"/>
      <c r="CD12" s="375"/>
      <c r="CE12" s="375"/>
      <c r="CF12" s="376"/>
      <c r="CG12" s="377"/>
      <c r="CH12" s="378"/>
      <c r="CI12" s="375"/>
      <c r="CJ12" s="375"/>
      <c r="CK12" s="375"/>
      <c r="CL12" s="375"/>
      <c r="CM12" s="375"/>
      <c r="CN12" s="375"/>
      <c r="CO12" s="377"/>
      <c r="CP12" s="377"/>
      <c r="CQ12" s="378"/>
      <c r="CR12" s="375"/>
      <c r="CS12" s="375"/>
      <c r="CT12" s="375"/>
      <c r="CU12" s="375"/>
      <c r="CV12" s="375"/>
      <c r="CW12" s="375"/>
      <c r="CX12" s="377"/>
      <c r="CY12" s="377"/>
      <c r="CZ12" s="378"/>
      <c r="DA12" s="375"/>
      <c r="DB12" s="375"/>
      <c r="DC12" s="375"/>
      <c r="DD12" s="375"/>
      <c r="DE12" s="375"/>
      <c r="DF12" s="375"/>
      <c r="DG12" s="377"/>
      <c r="DH12" s="377"/>
      <c r="DI12" s="378"/>
      <c r="DJ12" s="375"/>
      <c r="DK12" s="375"/>
      <c r="DL12" s="375"/>
      <c r="DM12" s="375"/>
      <c r="DN12" s="375"/>
      <c r="DO12" s="375"/>
      <c r="DP12" s="377"/>
      <c r="DQ12" s="377"/>
      <c r="DR12" s="378"/>
      <c r="DS12" s="375"/>
      <c r="DT12" s="375"/>
      <c r="DU12" s="375"/>
      <c r="DV12" s="375"/>
      <c r="DW12" s="375"/>
      <c r="DX12" s="375"/>
      <c r="DY12" s="377"/>
      <c r="DZ12" s="377"/>
      <c r="EA12" s="378"/>
      <c r="EB12" s="375"/>
      <c r="EC12" s="375"/>
      <c r="ED12" s="375"/>
      <c r="EE12" s="375"/>
      <c r="EF12" s="375"/>
      <c r="EG12" s="375"/>
      <c r="EH12" s="377"/>
      <c r="EI12" s="377"/>
      <c r="EJ12" s="378"/>
      <c r="EK12" s="375"/>
      <c r="EL12" s="375"/>
      <c r="EM12" s="375"/>
      <c r="EN12" s="375"/>
      <c r="EO12" s="375"/>
      <c r="EP12" s="375"/>
      <c r="EQ12" s="377"/>
      <c r="ER12" s="377"/>
      <c r="ES12" s="378"/>
      <c r="ET12" s="375"/>
      <c r="EU12" s="375"/>
      <c r="EV12" s="375"/>
      <c r="EW12" s="375"/>
      <c r="EX12" s="375"/>
      <c r="EY12" s="375"/>
      <c r="EZ12" s="377"/>
      <c r="FA12" s="377"/>
      <c r="FB12" s="378"/>
      <c r="FC12" s="375"/>
      <c r="FD12" s="375"/>
      <c r="FE12" s="375"/>
      <c r="FF12" s="375"/>
      <c r="FG12" s="375"/>
      <c r="FH12" s="375"/>
      <c r="FI12" s="377"/>
      <c r="FJ12" s="377"/>
      <c r="FK12" s="378"/>
      <c r="FL12" s="375"/>
      <c r="FM12" s="375"/>
      <c r="FN12" s="375"/>
      <c r="FO12" s="375"/>
      <c r="FP12" s="375"/>
      <c r="FQ12" s="375"/>
      <c r="FR12" s="377"/>
      <c r="FS12" s="377"/>
      <c r="FT12" s="378"/>
      <c r="FU12" s="375"/>
      <c r="FV12" s="375"/>
      <c r="FW12" s="375"/>
      <c r="FX12" s="375"/>
      <c r="FY12" s="375"/>
      <c r="FZ12" s="375"/>
      <c r="GA12" s="377"/>
      <c r="GB12" s="377"/>
      <c r="GC12" s="378"/>
      <c r="GD12" s="375"/>
      <c r="GE12" s="375"/>
      <c r="GF12" s="375"/>
      <c r="GG12" s="375"/>
      <c r="GH12" s="375"/>
      <c r="GI12" s="375"/>
      <c r="GJ12" s="377"/>
      <c r="GK12" s="377"/>
      <c r="GL12" s="379">
        <v>43858</v>
      </c>
      <c r="GM12" s="70">
        <v>20272</v>
      </c>
      <c r="GN12" s="71" t="s">
        <v>94</v>
      </c>
      <c r="GO12" s="72"/>
      <c r="GP12" s="72"/>
      <c r="GQ12" s="73" t="s">
        <v>263</v>
      </c>
      <c r="GR12" s="74">
        <v>2784</v>
      </c>
    </row>
    <row r="13" spans="1:200" x14ac:dyDescent="0.25">
      <c r="A13" s="437" t="s">
        <v>28</v>
      </c>
      <c r="B13" s="89" t="s">
        <v>44</v>
      </c>
      <c r="C13" s="77" t="s">
        <v>168</v>
      </c>
      <c r="D13" s="78">
        <v>22470</v>
      </c>
      <c r="E13" s="79">
        <v>43840</v>
      </c>
      <c r="F13" s="80">
        <v>1722</v>
      </c>
      <c r="G13" s="78">
        <v>22460</v>
      </c>
      <c r="H13" s="65">
        <f t="shared" si="0"/>
        <v>-10</v>
      </c>
      <c r="I13" s="81">
        <v>44.3</v>
      </c>
      <c r="J13" s="82"/>
      <c r="K13" s="82"/>
      <c r="L13" s="83">
        <f t="shared" si="1"/>
        <v>994977.99999999988</v>
      </c>
      <c r="M13" s="372" t="s">
        <v>52</v>
      </c>
      <c r="N13" s="373">
        <v>43850</v>
      </c>
      <c r="O13" s="380"/>
      <c r="P13" s="375"/>
      <c r="Q13" s="375"/>
      <c r="R13" s="375"/>
      <c r="S13" s="375"/>
      <c r="T13" s="375"/>
      <c r="U13" s="376"/>
      <c r="V13" s="377"/>
      <c r="W13" s="378"/>
      <c r="X13" s="375"/>
      <c r="Y13" s="375"/>
      <c r="Z13" s="375"/>
      <c r="AA13" s="375"/>
      <c r="AB13" s="375"/>
      <c r="AC13" s="375"/>
      <c r="AD13" s="376"/>
      <c r="AE13" s="377"/>
      <c r="AF13" s="378"/>
      <c r="AG13" s="375"/>
      <c r="AH13" s="375"/>
      <c r="AI13" s="375"/>
      <c r="AJ13" s="375"/>
      <c r="AK13" s="375"/>
      <c r="AL13" s="375"/>
      <c r="AM13" s="376"/>
      <c r="AN13" s="377"/>
      <c r="AO13" s="378"/>
      <c r="AP13" s="375"/>
      <c r="AQ13" s="375"/>
      <c r="AR13" s="375"/>
      <c r="AS13" s="375"/>
      <c r="AT13" s="375"/>
      <c r="AU13" s="375"/>
      <c r="AV13" s="376"/>
      <c r="AW13" s="377"/>
      <c r="AX13" s="378"/>
      <c r="AY13" s="375"/>
      <c r="AZ13" s="375"/>
      <c r="BA13" s="375"/>
      <c r="BB13" s="375"/>
      <c r="BC13" s="375"/>
      <c r="BD13" s="375"/>
      <c r="BE13" s="377"/>
      <c r="BF13" s="377"/>
      <c r="BG13" s="378"/>
      <c r="BH13" s="375"/>
      <c r="BI13" s="375"/>
      <c r="BJ13" s="375"/>
      <c r="BK13" s="375"/>
      <c r="BL13" s="375"/>
      <c r="BM13" s="375"/>
      <c r="BN13" s="377"/>
      <c r="BO13" s="377"/>
      <c r="BP13" s="378"/>
      <c r="BQ13" s="375"/>
      <c r="BR13" s="375"/>
      <c r="BS13" s="375"/>
      <c r="BT13" s="375"/>
      <c r="BU13" s="375"/>
      <c r="BV13" s="375"/>
      <c r="BW13" s="377"/>
      <c r="BX13" s="377"/>
      <c r="BY13" s="378"/>
      <c r="BZ13" s="375"/>
      <c r="CA13" s="375"/>
      <c r="CB13" s="375"/>
      <c r="CC13" s="375"/>
      <c r="CD13" s="375"/>
      <c r="CE13" s="375"/>
      <c r="CF13" s="376"/>
      <c r="CG13" s="377"/>
      <c r="CH13" s="378"/>
      <c r="CI13" s="375"/>
      <c r="CJ13" s="375"/>
      <c r="CK13" s="375"/>
      <c r="CL13" s="375"/>
      <c r="CM13" s="375"/>
      <c r="CN13" s="375"/>
      <c r="CO13" s="377"/>
      <c r="CP13" s="377"/>
      <c r="CQ13" s="378"/>
      <c r="CR13" s="375"/>
      <c r="CS13" s="375"/>
      <c r="CT13" s="375"/>
      <c r="CU13" s="375"/>
      <c r="CV13" s="375"/>
      <c r="CW13" s="375"/>
      <c r="CX13" s="377"/>
      <c r="CY13" s="377"/>
      <c r="CZ13" s="378"/>
      <c r="DA13" s="375"/>
      <c r="DB13" s="375"/>
      <c r="DC13" s="375"/>
      <c r="DD13" s="375"/>
      <c r="DE13" s="375"/>
      <c r="DF13" s="375"/>
      <c r="DG13" s="377"/>
      <c r="DH13" s="377"/>
      <c r="DI13" s="378"/>
      <c r="DJ13" s="375"/>
      <c r="DK13" s="375"/>
      <c r="DL13" s="375"/>
      <c r="DM13" s="375"/>
      <c r="DN13" s="375"/>
      <c r="DO13" s="375"/>
      <c r="DP13" s="377"/>
      <c r="DQ13" s="377"/>
      <c r="DR13" s="378"/>
      <c r="DS13" s="375"/>
      <c r="DT13" s="375"/>
      <c r="DU13" s="375"/>
      <c r="DV13" s="375"/>
      <c r="DW13" s="375"/>
      <c r="DX13" s="375"/>
      <c r="DY13" s="377"/>
      <c r="DZ13" s="377"/>
      <c r="EA13" s="378"/>
      <c r="EB13" s="375"/>
      <c r="EC13" s="375"/>
      <c r="ED13" s="375"/>
      <c r="EE13" s="375"/>
      <c r="EF13" s="375"/>
      <c r="EG13" s="375"/>
      <c r="EH13" s="377"/>
      <c r="EI13" s="377"/>
      <c r="EJ13" s="378"/>
      <c r="EK13" s="375"/>
      <c r="EL13" s="375"/>
      <c r="EM13" s="375"/>
      <c r="EN13" s="375"/>
      <c r="EO13" s="375"/>
      <c r="EP13" s="375"/>
      <c r="EQ13" s="377"/>
      <c r="ER13" s="377"/>
      <c r="ES13" s="378"/>
      <c r="ET13" s="375"/>
      <c r="EU13" s="375"/>
      <c r="EV13" s="375"/>
      <c r="EW13" s="375"/>
      <c r="EX13" s="375"/>
      <c r="EY13" s="375"/>
      <c r="EZ13" s="377"/>
      <c r="FA13" s="377"/>
      <c r="FB13" s="378"/>
      <c r="FC13" s="375"/>
      <c r="FD13" s="375"/>
      <c r="FE13" s="375"/>
      <c r="FF13" s="375"/>
      <c r="FG13" s="375"/>
      <c r="FH13" s="375"/>
      <c r="FI13" s="377"/>
      <c r="FJ13" s="377"/>
      <c r="FK13" s="378"/>
      <c r="FL13" s="375"/>
      <c r="FM13" s="375"/>
      <c r="FN13" s="375"/>
      <c r="FO13" s="375"/>
      <c r="FP13" s="375"/>
      <c r="FQ13" s="375"/>
      <c r="FR13" s="377"/>
      <c r="FS13" s="377"/>
      <c r="FT13" s="378"/>
      <c r="FU13" s="375"/>
      <c r="FV13" s="375"/>
      <c r="FW13" s="375"/>
      <c r="FX13" s="375"/>
      <c r="FY13" s="375"/>
      <c r="FZ13" s="375"/>
      <c r="GA13" s="377"/>
      <c r="GB13" s="377"/>
      <c r="GC13" s="378"/>
      <c r="GD13" s="375"/>
      <c r="GE13" s="375"/>
      <c r="GF13" s="375"/>
      <c r="GG13" s="375"/>
      <c r="GH13" s="375"/>
      <c r="GI13" s="375"/>
      <c r="GJ13" s="377"/>
      <c r="GK13" s="377"/>
      <c r="GL13" s="379"/>
      <c r="GM13" s="70"/>
      <c r="GN13" s="71"/>
      <c r="GO13" s="72"/>
      <c r="GP13" s="72"/>
      <c r="GQ13" s="73" t="s">
        <v>263</v>
      </c>
      <c r="GR13" s="74">
        <v>4640</v>
      </c>
    </row>
    <row r="14" spans="1:200" ht="25.5" x14ac:dyDescent="0.25">
      <c r="A14" s="88" t="s">
        <v>45</v>
      </c>
      <c r="B14" s="89" t="s">
        <v>43</v>
      </c>
      <c r="C14" s="77" t="s">
        <v>168</v>
      </c>
      <c r="D14" s="78">
        <v>11260</v>
      </c>
      <c r="E14" s="79">
        <v>43840</v>
      </c>
      <c r="F14" s="80" t="s">
        <v>131</v>
      </c>
      <c r="G14" s="78">
        <v>14275</v>
      </c>
      <c r="H14" s="65">
        <f t="shared" si="0"/>
        <v>3015</v>
      </c>
      <c r="I14" s="81">
        <v>34</v>
      </c>
      <c r="J14" s="82"/>
      <c r="K14" s="82"/>
      <c r="L14" s="83">
        <f t="shared" si="1"/>
        <v>485350</v>
      </c>
      <c r="M14" s="372" t="s">
        <v>52</v>
      </c>
      <c r="N14" s="373">
        <v>43857</v>
      </c>
      <c r="O14" s="380">
        <v>11290.34</v>
      </c>
      <c r="P14" s="375"/>
      <c r="Q14" s="375"/>
      <c r="R14" s="375"/>
      <c r="S14" s="375"/>
      <c r="T14" s="375"/>
      <c r="U14" s="376"/>
      <c r="V14" s="377"/>
      <c r="W14" s="378"/>
      <c r="X14" s="375"/>
      <c r="Y14" s="375"/>
      <c r="Z14" s="375"/>
      <c r="AA14" s="375"/>
      <c r="AB14" s="375"/>
      <c r="AC14" s="375"/>
      <c r="AD14" s="376"/>
      <c r="AE14" s="377"/>
      <c r="AF14" s="378"/>
      <c r="AG14" s="375"/>
      <c r="AH14" s="375"/>
      <c r="AI14" s="375"/>
      <c r="AJ14" s="375"/>
      <c r="AK14" s="375"/>
      <c r="AL14" s="375"/>
      <c r="AM14" s="376"/>
      <c r="AN14" s="377"/>
      <c r="AO14" s="378"/>
      <c r="AP14" s="375"/>
      <c r="AQ14" s="375"/>
      <c r="AR14" s="375"/>
      <c r="AS14" s="375"/>
      <c r="AT14" s="375"/>
      <c r="AU14" s="375"/>
      <c r="AV14" s="376"/>
      <c r="AW14" s="377"/>
      <c r="AX14" s="378"/>
      <c r="AY14" s="375"/>
      <c r="AZ14" s="375"/>
      <c r="BA14" s="375"/>
      <c r="BB14" s="375"/>
      <c r="BC14" s="375"/>
      <c r="BD14" s="375"/>
      <c r="BE14" s="377"/>
      <c r="BF14" s="377"/>
      <c r="BG14" s="378"/>
      <c r="BH14" s="375"/>
      <c r="BI14" s="375"/>
      <c r="BJ14" s="375"/>
      <c r="BK14" s="375"/>
      <c r="BL14" s="375"/>
      <c r="BM14" s="375"/>
      <c r="BN14" s="377"/>
      <c r="BO14" s="377"/>
      <c r="BP14" s="378"/>
      <c r="BQ14" s="375"/>
      <c r="BR14" s="375"/>
      <c r="BS14" s="375"/>
      <c r="BT14" s="375"/>
      <c r="BU14" s="375"/>
      <c r="BV14" s="375"/>
      <c r="BW14" s="377"/>
      <c r="BX14" s="377"/>
      <c r="BY14" s="378"/>
      <c r="BZ14" s="375"/>
      <c r="CA14" s="375"/>
      <c r="CB14" s="375"/>
      <c r="CC14" s="375"/>
      <c r="CD14" s="375"/>
      <c r="CE14" s="375"/>
      <c r="CF14" s="376"/>
      <c r="CG14" s="377"/>
      <c r="CH14" s="378"/>
      <c r="CI14" s="375"/>
      <c r="CJ14" s="375"/>
      <c r="CK14" s="375"/>
      <c r="CL14" s="375"/>
      <c r="CM14" s="375"/>
      <c r="CN14" s="375"/>
      <c r="CO14" s="377"/>
      <c r="CP14" s="377"/>
      <c r="CQ14" s="378"/>
      <c r="CR14" s="375"/>
      <c r="CS14" s="375"/>
      <c r="CT14" s="375"/>
      <c r="CU14" s="375"/>
      <c r="CV14" s="375"/>
      <c r="CW14" s="375"/>
      <c r="CX14" s="377"/>
      <c r="CY14" s="377"/>
      <c r="CZ14" s="378"/>
      <c r="DA14" s="375"/>
      <c r="DB14" s="375"/>
      <c r="DC14" s="375"/>
      <c r="DD14" s="375"/>
      <c r="DE14" s="375"/>
      <c r="DF14" s="375"/>
      <c r="DG14" s="377"/>
      <c r="DH14" s="377"/>
      <c r="DI14" s="378"/>
      <c r="DJ14" s="375"/>
      <c r="DK14" s="375"/>
      <c r="DL14" s="375"/>
      <c r="DM14" s="375"/>
      <c r="DN14" s="375"/>
      <c r="DO14" s="375"/>
      <c r="DP14" s="377"/>
      <c r="DQ14" s="377"/>
      <c r="DR14" s="378"/>
      <c r="DS14" s="375"/>
      <c r="DT14" s="375"/>
      <c r="DU14" s="375"/>
      <c r="DV14" s="375"/>
      <c r="DW14" s="375"/>
      <c r="DX14" s="375"/>
      <c r="DY14" s="377"/>
      <c r="DZ14" s="377"/>
      <c r="EA14" s="378"/>
      <c r="EB14" s="375"/>
      <c r="EC14" s="375"/>
      <c r="ED14" s="375"/>
      <c r="EE14" s="375"/>
      <c r="EF14" s="375"/>
      <c r="EG14" s="375"/>
      <c r="EH14" s="377"/>
      <c r="EI14" s="377"/>
      <c r="EJ14" s="378"/>
      <c r="EK14" s="375"/>
      <c r="EL14" s="375"/>
      <c r="EM14" s="375"/>
      <c r="EN14" s="375"/>
      <c r="EO14" s="375"/>
      <c r="EP14" s="375"/>
      <c r="EQ14" s="377"/>
      <c r="ER14" s="377"/>
      <c r="ES14" s="378"/>
      <c r="ET14" s="375"/>
      <c r="EU14" s="375"/>
      <c r="EV14" s="375"/>
      <c r="EW14" s="375"/>
      <c r="EX14" s="375"/>
      <c r="EY14" s="375"/>
      <c r="EZ14" s="377"/>
      <c r="FA14" s="377"/>
      <c r="FB14" s="378"/>
      <c r="FC14" s="375"/>
      <c r="FD14" s="375"/>
      <c r="FE14" s="375"/>
      <c r="FF14" s="375"/>
      <c r="FG14" s="375"/>
      <c r="FH14" s="375"/>
      <c r="FI14" s="377"/>
      <c r="FJ14" s="377"/>
      <c r="FK14" s="378"/>
      <c r="FL14" s="375"/>
      <c r="FM14" s="375"/>
      <c r="FN14" s="375"/>
      <c r="FO14" s="375"/>
      <c r="FP14" s="375"/>
      <c r="FQ14" s="375"/>
      <c r="FR14" s="377"/>
      <c r="FS14" s="377"/>
      <c r="FT14" s="378"/>
      <c r="FU14" s="375"/>
      <c r="FV14" s="375"/>
      <c r="FW14" s="375"/>
      <c r="FX14" s="375"/>
      <c r="FY14" s="375"/>
      <c r="FZ14" s="375"/>
      <c r="GA14" s="377"/>
      <c r="GB14" s="377"/>
      <c r="GC14" s="378"/>
      <c r="GD14" s="375"/>
      <c r="GE14" s="375"/>
      <c r="GF14" s="375"/>
      <c r="GG14" s="375"/>
      <c r="GH14" s="375"/>
      <c r="GI14" s="375"/>
      <c r="GJ14" s="377"/>
      <c r="GK14" s="377"/>
      <c r="GL14" s="379">
        <v>43857</v>
      </c>
      <c r="GM14" s="70">
        <v>20272</v>
      </c>
      <c r="GN14" s="71" t="s">
        <v>95</v>
      </c>
      <c r="GO14" s="72"/>
      <c r="GP14" s="72"/>
      <c r="GQ14" s="73" t="s">
        <v>263</v>
      </c>
      <c r="GR14" s="74">
        <v>2784</v>
      </c>
    </row>
    <row r="15" spans="1:200" ht="18.75" x14ac:dyDescent="0.3">
      <c r="A15" s="88" t="s">
        <v>47</v>
      </c>
      <c r="B15" s="89" t="s">
        <v>46</v>
      </c>
      <c r="C15" s="77" t="s">
        <v>169</v>
      </c>
      <c r="D15" s="78">
        <v>23540</v>
      </c>
      <c r="E15" s="79">
        <v>43842</v>
      </c>
      <c r="F15" s="80" t="s">
        <v>155</v>
      </c>
      <c r="G15" s="78">
        <v>22395</v>
      </c>
      <c r="H15" s="65">
        <f t="shared" si="0"/>
        <v>-1145</v>
      </c>
      <c r="I15" s="81">
        <v>33.5</v>
      </c>
      <c r="J15" s="82"/>
      <c r="K15" s="82"/>
      <c r="L15" s="83">
        <f t="shared" si="1"/>
        <v>750232.5</v>
      </c>
      <c r="M15" s="372" t="s">
        <v>52</v>
      </c>
      <c r="N15" s="373">
        <v>43860</v>
      </c>
      <c r="O15" s="380">
        <v>17504.400000000001</v>
      </c>
      <c r="P15" s="375"/>
      <c r="Q15" s="375"/>
      <c r="R15" s="375"/>
      <c r="S15" s="375"/>
      <c r="T15" s="375"/>
      <c r="U15" s="376"/>
      <c r="V15" s="377"/>
      <c r="W15" s="378"/>
      <c r="X15" s="375"/>
      <c r="Y15" s="375"/>
      <c r="Z15" s="375"/>
      <c r="AA15" s="375"/>
      <c r="AB15" s="375"/>
      <c r="AC15" s="375"/>
      <c r="AD15" s="376"/>
      <c r="AE15" s="377"/>
      <c r="AF15" s="378"/>
      <c r="AG15" s="375"/>
      <c r="AH15" s="375"/>
      <c r="AI15" s="375"/>
      <c r="AJ15" s="375"/>
      <c r="AK15" s="375"/>
      <c r="AL15" s="375"/>
      <c r="AM15" s="376"/>
      <c r="AN15" s="377"/>
      <c r="AO15" s="378"/>
      <c r="AP15" s="375"/>
      <c r="AQ15" s="375"/>
      <c r="AR15" s="375"/>
      <c r="AS15" s="375"/>
      <c r="AT15" s="375"/>
      <c r="AU15" s="375"/>
      <c r="AV15" s="376"/>
      <c r="AW15" s="377"/>
      <c r="AX15" s="378"/>
      <c r="AY15" s="375"/>
      <c r="AZ15" s="375"/>
      <c r="BA15" s="375"/>
      <c r="BB15" s="375"/>
      <c r="BC15" s="375"/>
      <c r="BD15" s="375"/>
      <c r="BE15" s="377"/>
      <c r="BF15" s="377"/>
      <c r="BG15" s="378"/>
      <c r="BH15" s="375"/>
      <c r="BI15" s="375"/>
      <c r="BJ15" s="375"/>
      <c r="BK15" s="375"/>
      <c r="BL15" s="375"/>
      <c r="BM15" s="375"/>
      <c r="BN15" s="377"/>
      <c r="BO15" s="377"/>
      <c r="BP15" s="378"/>
      <c r="BQ15" s="375"/>
      <c r="BR15" s="375"/>
      <c r="BS15" s="375"/>
      <c r="BT15" s="375"/>
      <c r="BU15" s="375"/>
      <c r="BV15" s="375"/>
      <c r="BW15" s="377"/>
      <c r="BX15" s="377"/>
      <c r="BY15" s="378"/>
      <c r="BZ15" s="375"/>
      <c r="CA15" s="375"/>
      <c r="CB15" s="375"/>
      <c r="CC15" s="375"/>
      <c r="CD15" s="375"/>
      <c r="CE15" s="375"/>
      <c r="CF15" s="376"/>
      <c r="CG15" s="377"/>
      <c r="CH15" s="378"/>
      <c r="CI15" s="375"/>
      <c r="CJ15" s="375"/>
      <c r="CK15" s="375"/>
      <c r="CL15" s="375"/>
      <c r="CM15" s="375"/>
      <c r="CN15" s="375"/>
      <c r="CO15" s="377"/>
      <c r="CP15" s="377"/>
      <c r="CQ15" s="378"/>
      <c r="CR15" s="375"/>
      <c r="CS15" s="375"/>
      <c r="CT15" s="375"/>
      <c r="CU15" s="375"/>
      <c r="CV15" s="375"/>
      <c r="CW15" s="375"/>
      <c r="CX15" s="377"/>
      <c r="CY15" s="377"/>
      <c r="CZ15" s="378"/>
      <c r="DA15" s="375"/>
      <c r="DB15" s="375"/>
      <c r="DC15" s="375"/>
      <c r="DD15" s="375"/>
      <c r="DE15" s="375"/>
      <c r="DF15" s="375"/>
      <c r="DG15" s="377"/>
      <c r="DH15" s="377"/>
      <c r="DI15" s="378"/>
      <c r="DJ15" s="375"/>
      <c r="DK15" s="375"/>
      <c r="DL15" s="375"/>
      <c r="DM15" s="375"/>
      <c r="DN15" s="375"/>
      <c r="DO15" s="375"/>
      <c r="DP15" s="377"/>
      <c r="DQ15" s="377"/>
      <c r="DR15" s="378"/>
      <c r="DS15" s="375"/>
      <c r="DT15" s="375"/>
      <c r="DU15" s="375"/>
      <c r="DV15" s="375"/>
      <c r="DW15" s="375"/>
      <c r="DX15" s="375"/>
      <c r="DY15" s="377"/>
      <c r="DZ15" s="377"/>
      <c r="EA15" s="378"/>
      <c r="EB15" s="375"/>
      <c r="EC15" s="375"/>
      <c r="ED15" s="375"/>
      <c r="EE15" s="375"/>
      <c r="EF15" s="375"/>
      <c r="EG15" s="375"/>
      <c r="EH15" s="377"/>
      <c r="EI15" s="377"/>
      <c r="EJ15" s="378"/>
      <c r="EK15" s="375"/>
      <c r="EL15" s="375"/>
      <c r="EM15" s="375"/>
      <c r="EN15" s="375"/>
      <c r="EO15" s="375"/>
      <c r="EP15" s="375"/>
      <c r="EQ15" s="377"/>
      <c r="ER15" s="377"/>
      <c r="ES15" s="378"/>
      <c r="ET15" s="375"/>
      <c r="EU15" s="375"/>
      <c r="EV15" s="375"/>
      <c r="EW15" s="375"/>
      <c r="EX15" s="375"/>
      <c r="EY15" s="375"/>
      <c r="EZ15" s="377"/>
      <c r="FA15" s="377"/>
      <c r="FB15" s="378"/>
      <c r="FC15" s="375"/>
      <c r="FD15" s="375"/>
      <c r="FE15" s="375"/>
      <c r="FF15" s="375"/>
      <c r="FG15" s="375"/>
      <c r="FH15" s="375"/>
      <c r="FI15" s="377"/>
      <c r="FJ15" s="377"/>
      <c r="FK15" s="378"/>
      <c r="FL15" s="375"/>
      <c r="FM15" s="375"/>
      <c r="FN15" s="375"/>
      <c r="FO15" s="375"/>
      <c r="FP15" s="375"/>
      <c r="FQ15" s="375"/>
      <c r="FR15" s="377"/>
      <c r="FS15" s="377"/>
      <c r="FT15" s="378"/>
      <c r="FU15" s="375"/>
      <c r="FV15" s="375"/>
      <c r="FW15" s="375"/>
      <c r="FX15" s="375"/>
      <c r="FY15" s="375"/>
      <c r="FZ15" s="375"/>
      <c r="GA15" s="377"/>
      <c r="GB15" s="377"/>
      <c r="GC15" s="378"/>
      <c r="GD15" s="375"/>
      <c r="GE15" s="375"/>
      <c r="GF15" s="375"/>
      <c r="GG15" s="375"/>
      <c r="GH15" s="375"/>
      <c r="GI15" s="375"/>
      <c r="GJ15" s="377"/>
      <c r="GK15" s="377"/>
      <c r="GL15" s="379">
        <v>43860</v>
      </c>
      <c r="GM15" s="70"/>
      <c r="GN15" s="71"/>
      <c r="GO15" s="72"/>
      <c r="GP15" s="72"/>
      <c r="GQ15" s="73" t="s">
        <v>263</v>
      </c>
      <c r="GR15" s="74">
        <v>4640</v>
      </c>
    </row>
    <row r="16" spans="1:200" ht="18" customHeight="1" x14ac:dyDescent="0.25">
      <c r="A16" s="88" t="s">
        <v>45</v>
      </c>
      <c r="B16" s="89" t="s">
        <v>48</v>
      </c>
      <c r="C16" s="77" t="s">
        <v>169</v>
      </c>
      <c r="D16" s="78">
        <v>0</v>
      </c>
      <c r="E16" s="79">
        <v>43842</v>
      </c>
      <c r="F16" s="80" t="s">
        <v>154</v>
      </c>
      <c r="G16" s="78">
        <v>6775</v>
      </c>
      <c r="H16" s="65">
        <f t="shared" si="0"/>
        <v>6775</v>
      </c>
      <c r="I16" s="81">
        <v>33.5</v>
      </c>
      <c r="J16" s="82"/>
      <c r="K16" s="82"/>
      <c r="L16" s="83">
        <f t="shared" si="1"/>
        <v>226962.5</v>
      </c>
      <c r="M16" s="372" t="s">
        <v>110</v>
      </c>
      <c r="N16" s="373">
        <v>43860</v>
      </c>
      <c r="O16" s="380">
        <v>5251.32</v>
      </c>
      <c r="P16" s="375"/>
      <c r="Q16" s="375"/>
      <c r="R16" s="375"/>
      <c r="S16" s="375"/>
      <c r="T16" s="375"/>
      <c r="U16" s="376"/>
      <c r="V16" s="377"/>
      <c r="W16" s="378"/>
      <c r="X16" s="375"/>
      <c r="Y16" s="375"/>
      <c r="Z16" s="375"/>
      <c r="AA16" s="375"/>
      <c r="AB16" s="375"/>
      <c r="AC16" s="375"/>
      <c r="AD16" s="376"/>
      <c r="AE16" s="377"/>
      <c r="AF16" s="378"/>
      <c r="AG16" s="375"/>
      <c r="AH16" s="375"/>
      <c r="AI16" s="375"/>
      <c r="AJ16" s="375"/>
      <c r="AK16" s="375"/>
      <c r="AL16" s="375"/>
      <c r="AM16" s="376"/>
      <c r="AN16" s="377"/>
      <c r="AO16" s="378"/>
      <c r="AP16" s="375"/>
      <c r="AQ16" s="375"/>
      <c r="AR16" s="375"/>
      <c r="AS16" s="375"/>
      <c r="AT16" s="375"/>
      <c r="AU16" s="375"/>
      <c r="AV16" s="376"/>
      <c r="AW16" s="377"/>
      <c r="AX16" s="378"/>
      <c r="AY16" s="375"/>
      <c r="AZ16" s="375"/>
      <c r="BA16" s="375"/>
      <c r="BB16" s="375"/>
      <c r="BC16" s="375"/>
      <c r="BD16" s="375"/>
      <c r="BE16" s="377"/>
      <c r="BF16" s="377"/>
      <c r="BG16" s="378"/>
      <c r="BH16" s="375"/>
      <c r="BI16" s="375"/>
      <c r="BJ16" s="375"/>
      <c r="BK16" s="375"/>
      <c r="BL16" s="375"/>
      <c r="BM16" s="375"/>
      <c r="BN16" s="377"/>
      <c r="BO16" s="377"/>
      <c r="BP16" s="378"/>
      <c r="BQ16" s="375"/>
      <c r="BR16" s="375"/>
      <c r="BS16" s="375"/>
      <c r="BT16" s="375"/>
      <c r="BU16" s="375"/>
      <c r="BV16" s="375"/>
      <c r="BW16" s="377"/>
      <c r="BX16" s="377"/>
      <c r="BY16" s="378"/>
      <c r="BZ16" s="375"/>
      <c r="CA16" s="375"/>
      <c r="CB16" s="375"/>
      <c r="CC16" s="375"/>
      <c r="CD16" s="375"/>
      <c r="CE16" s="375"/>
      <c r="CF16" s="376"/>
      <c r="CG16" s="377"/>
      <c r="CH16" s="378"/>
      <c r="CI16" s="375"/>
      <c r="CJ16" s="375"/>
      <c r="CK16" s="375"/>
      <c r="CL16" s="375"/>
      <c r="CM16" s="375"/>
      <c r="CN16" s="375"/>
      <c r="CO16" s="377"/>
      <c r="CP16" s="377"/>
      <c r="CQ16" s="378"/>
      <c r="CR16" s="375"/>
      <c r="CS16" s="375"/>
      <c r="CT16" s="375"/>
      <c r="CU16" s="375"/>
      <c r="CV16" s="375"/>
      <c r="CW16" s="375"/>
      <c r="CX16" s="377"/>
      <c r="CY16" s="377"/>
      <c r="CZ16" s="378"/>
      <c r="DA16" s="375"/>
      <c r="DB16" s="375"/>
      <c r="DC16" s="375"/>
      <c r="DD16" s="375"/>
      <c r="DE16" s="375"/>
      <c r="DF16" s="375"/>
      <c r="DG16" s="377"/>
      <c r="DH16" s="377"/>
      <c r="DI16" s="378"/>
      <c r="DJ16" s="375"/>
      <c r="DK16" s="375"/>
      <c r="DL16" s="375"/>
      <c r="DM16" s="375"/>
      <c r="DN16" s="375"/>
      <c r="DO16" s="375"/>
      <c r="DP16" s="377"/>
      <c r="DQ16" s="377"/>
      <c r="DR16" s="378"/>
      <c r="DS16" s="375"/>
      <c r="DT16" s="375"/>
      <c r="DU16" s="375"/>
      <c r="DV16" s="375"/>
      <c r="DW16" s="375"/>
      <c r="DX16" s="375"/>
      <c r="DY16" s="377"/>
      <c r="DZ16" s="377"/>
      <c r="EA16" s="378"/>
      <c r="EB16" s="375"/>
      <c r="EC16" s="375"/>
      <c r="ED16" s="375"/>
      <c r="EE16" s="375"/>
      <c r="EF16" s="375"/>
      <c r="EG16" s="375"/>
      <c r="EH16" s="377"/>
      <c r="EI16" s="377"/>
      <c r="EJ16" s="378"/>
      <c r="EK16" s="375"/>
      <c r="EL16" s="375"/>
      <c r="EM16" s="375"/>
      <c r="EN16" s="375"/>
      <c r="EO16" s="375"/>
      <c r="EP16" s="375"/>
      <c r="EQ16" s="377"/>
      <c r="ER16" s="377"/>
      <c r="ES16" s="378"/>
      <c r="ET16" s="375"/>
      <c r="EU16" s="375"/>
      <c r="EV16" s="375"/>
      <c r="EW16" s="375"/>
      <c r="EX16" s="375"/>
      <c r="EY16" s="375"/>
      <c r="EZ16" s="377"/>
      <c r="FA16" s="377"/>
      <c r="FB16" s="378"/>
      <c r="FC16" s="375"/>
      <c r="FD16" s="375"/>
      <c r="FE16" s="375"/>
      <c r="FF16" s="375"/>
      <c r="FG16" s="375"/>
      <c r="FH16" s="375"/>
      <c r="FI16" s="377"/>
      <c r="FJ16" s="377"/>
      <c r="FK16" s="378"/>
      <c r="FL16" s="375"/>
      <c r="FM16" s="375"/>
      <c r="FN16" s="375"/>
      <c r="FO16" s="375"/>
      <c r="FP16" s="375"/>
      <c r="FQ16" s="375"/>
      <c r="FR16" s="377"/>
      <c r="FS16" s="377"/>
      <c r="FT16" s="378"/>
      <c r="FU16" s="375"/>
      <c r="FV16" s="375"/>
      <c r="FW16" s="375"/>
      <c r="FX16" s="375"/>
      <c r="FY16" s="375"/>
      <c r="FZ16" s="375"/>
      <c r="GA16" s="377"/>
      <c r="GB16" s="377"/>
      <c r="GC16" s="378"/>
      <c r="GD16" s="375"/>
      <c r="GE16" s="375"/>
      <c r="GF16" s="375"/>
      <c r="GG16" s="375"/>
      <c r="GH16" s="375"/>
      <c r="GI16" s="375"/>
      <c r="GJ16" s="377"/>
      <c r="GK16" s="377"/>
      <c r="GL16" s="379">
        <v>43860</v>
      </c>
      <c r="GM16" s="70"/>
      <c r="GN16" s="71"/>
      <c r="GO16" s="72"/>
      <c r="GP16" s="72"/>
      <c r="GQ16" s="73" t="s">
        <v>263</v>
      </c>
      <c r="GR16" s="74">
        <v>0</v>
      </c>
    </row>
    <row r="17" spans="1:200" x14ac:dyDescent="0.25">
      <c r="A17" s="76" t="s">
        <v>79</v>
      </c>
      <c r="B17" s="89" t="s">
        <v>43</v>
      </c>
      <c r="C17" s="77" t="s">
        <v>170</v>
      </c>
      <c r="D17" s="78">
        <v>12420</v>
      </c>
      <c r="E17" s="79">
        <v>43843</v>
      </c>
      <c r="F17" s="80">
        <v>25413</v>
      </c>
      <c r="G17" s="78">
        <v>12420</v>
      </c>
      <c r="H17" s="65">
        <f t="shared" si="0"/>
        <v>0</v>
      </c>
      <c r="I17" s="81">
        <v>45.3</v>
      </c>
      <c r="J17" s="82"/>
      <c r="K17" s="82"/>
      <c r="L17" s="83">
        <f t="shared" si="1"/>
        <v>562626</v>
      </c>
      <c r="M17" s="372" t="s">
        <v>52</v>
      </c>
      <c r="N17" s="373">
        <v>43854</v>
      </c>
      <c r="O17" s="380"/>
      <c r="P17" s="375"/>
      <c r="Q17" s="375"/>
      <c r="R17" s="375"/>
      <c r="S17" s="375"/>
      <c r="T17" s="375"/>
      <c r="U17" s="376"/>
      <c r="V17" s="377"/>
      <c r="W17" s="378"/>
      <c r="X17" s="375"/>
      <c r="Y17" s="375"/>
      <c r="Z17" s="375"/>
      <c r="AA17" s="375"/>
      <c r="AB17" s="375"/>
      <c r="AC17" s="375"/>
      <c r="AD17" s="376"/>
      <c r="AE17" s="377"/>
      <c r="AF17" s="378"/>
      <c r="AG17" s="375"/>
      <c r="AH17" s="375"/>
      <c r="AI17" s="375"/>
      <c r="AJ17" s="375"/>
      <c r="AK17" s="375"/>
      <c r="AL17" s="375"/>
      <c r="AM17" s="376"/>
      <c r="AN17" s="377"/>
      <c r="AO17" s="378"/>
      <c r="AP17" s="375"/>
      <c r="AQ17" s="375"/>
      <c r="AR17" s="375"/>
      <c r="AS17" s="375"/>
      <c r="AT17" s="375"/>
      <c r="AU17" s="375"/>
      <c r="AV17" s="376"/>
      <c r="AW17" s="377"/>
      <c r="AX17" s="378"/>
      <c r="AY17" s="375"/>
      <c r="AZ17" s="375"/>
      <c r="BA17" s="375"/>
      <c r="BB17" s="375"/>
      <c r="BC17" s="375"/>
      <c r="BD17" s="375"/>
      <c r="BE17" s="377"/>
      <c r="BF17" s="377"/>
      <c r="BG17" s="378"/>
      <c r="BH17" s="375"/>
      <c r="BI17" s="375"/>
      <c r="BJ17" s="375"/>
      <c r="BK17" s="375"/>
      <c r="BL17" s="375"/>
      <c r="BM17" s="375"/>
      <c r="BN17" s="377"/>
      <c r="BO17" s="377"/>
      <c r="BP17" s="378"/>
      <c r="BQ17" s="375"/>
      <c r="BR17" s="375"/>
      <c r="BS17" s="375"/>
      <c r="BT17" s="375"/>
      <c r="BU17" s="375"/>
      <c r="BV17" s="375"/>
      <c r="BW17" s="377"/>
      <c r="BX17" s="377"/>
      <c r="BY17" s="378"/>
      <c r="BZ17" s="375"/>
      <c r="CA17" s="375"/>
      <c r="CB17" s="375"/>
      <c r="CC17" s="375"/>
      <c r="CD17" s="375"/>
      <c r="CE17" s="375"/>
      <c r="CF17" s="376"/>
      <c r="CG17" s="377"/>
      <c r="CH17" s="378"/>
      <c r="CI17" s="375"/>
      <c r="CJ17" s="375"/>
      <c r="CK17" s="375"/>
      <c r="CL17" s="375"/>
      <c r="CM17" s="375"/>
      <c r="CN17" s="375"/>
      <c r="CO17" s="377"/>
      <c r="CP17" s="377"/>
      <c r="CQ17" s="378"/>
      <c r="CR17" s="375"/>
      <c r="CS17" s="375"/>
      <c r="CT17" s="375"/>
      <c r="CU17" s="375"/>
      <c r="CV17" s="375"/>
      <c r="CW17" s="375"/>
      <c r="CX17" s="377"/>
      <c r="CY17" s="377"/>
      <c r="CZ17" s="378"/>
      <c r="DA17" s="375"/>
      <c r="DB17" s="375"/>
      <c r="DC17" s="375"/>
      <c r="DD17" s="375"/>
      <c r="DE17" s="375"/>
      <c r="DF17" s="375"/>
      <c r="DG17" s="377"/>
      <c r="DH17" s="377"/>
      <c r="DI17" s="378"/>
      <c r="DJ17" s="375"/>
      <c r="DK17" s="375"/>
      <c r="DL17" s="375"/>
      <c r="DM17" s="375"/>
      <c r="DN17" s="375"/>
      <c r="DO17" s="375"/>
      <c r="DP17" s="377"/>
      <c r="DQ17" s="377"/>
      <c r="DR17" s="378"/>
      <c r="DS17" s="375"/>
      <c r="DT17" s="375"/>
      <c r="DU17" s="375"/>
      <c r="DV17" s="375"/>
      <c r="DW17" s="375"/>
      <c r="DX17" s="375"/>
      <c r="DY17" s="377"/>
      <c r="DZ17" s="377"/>
      <c r="EA17" s="378"/>
      <c r="EB17" s="375"/>
      <c r="EC17" s="375"/>
      <c r="ED17" s="375"/>
      <c r="EE17" s="375"/>
      <c r="EF17" s="375"/>
      <c r="EG17" s="375"/>
      <c r="EH17" s="377"/>
      <c r="EI17" s="377"/>
      <c r="EJ17" s="378"/>
      <c r="EK17" s="375"/>
      <c r="EL17" s="375"/>
      <c r="EM17" s="375"/>
      <c r="EN17" s="375"/>
      <c r="EO17" s="375"/>
      <c r="EP17" s="375"/>
      <c r="EQ17" s="377"/>
      <c r="ER17" s="377"/>
      <c r="ES17" s="378"/>
      <c r="ET17" s="375"/>
      <c r="EU17" s="375"/>
      <c r="EV17" s="375"/>
      <c r="EW17" s="375"/>
      <c r="EX17" s="375"/>
      <c r="EY17" s="375"/>
      <c r="EZ17" s="377"/>
      <c r="FA17" s="377"/>
      <c r="FB17" s="378"/>
      <c r="FC17" s="375"/>
      <c r="FD17" s="375"/>
      <c r="FE17" s="375"/>
      <c r="FF17" s="375"/>
      <c r="FG17" s="375"/>
      <c r="FH17" s="375"/>
      <c r="FI17" s="377"/>
      <c r="FJ17" s="377"/>
      <c r="FK17" s="378"/>
      <c r="FL17" s="375"/>
      <c r="FM17" s="375"/>
      <c r="FN17" s="375"/>
      <c r="FO17" s="375"/>
      <c r="FP17" s="375"/>
      <c r="FQ17" s="375"/>
      <c r="FR17" s="377"/>
      <c r="FS17" s="377"/>
      <c r="FT17" s="378"/>
      <c r="FU17" s="375"/>
      <c r="FV17" s="375"/>
      <c r="FW17" s="375"/>
      <c r="FX17" s="375"/>
      <c r="FY17" s="375"/>
      <c r="FZ17" s="375"/>
      <c r="GA17" s="377"/>
      <c r="GB17" s="377"/>
      <c r="GC17" s="378"/>
      <c r="GD17" s="375"/>
      <c r="GE17" s="375"/>
      <c r="GF17" s="375"/>
      <c r="GG17" s="375"/>
      <c r="GH17" s="375"/>
      <c r="GI17" s="375"/>
      <c r="GJ17" s="377"/>
      <c r="GK17" s="377"/>
      <c r="GL17" s="379"/>
      <c r="GM17" s="70"/>
      <c r="GN17" s="71"/>
      <c r="GO17" s="72"/>
      <c r="GP17" s="72"/>
      <c r="GQ17" s="73" t="s">
        <v>264</v>
      </c>
      <c r="GR17" s="74">
        <v>0</v>
      </c>
    </row>
    <row r="18" spans="1:200" ht="18" customHeight="1" x14ac:dyDescent="0.25">
      <c r="A18" s="76" t="s">
        <v>79</v>
      </c>
      <c r="B18" s="89" t="s">
        <v>40</v>
      </c>
      <c r="C18" s="77" t="s">
        <v>171</v>
      </c>
      <c r="D18" s="78">
        <v>13190</v>
      </c>
      <c r="E18" s="79">
        <v>43844</v>
      </c>
      <c r="F18" s="80">
        <v>25430</v>
      </c>
      <c r="G18" s="78">
        <v>13190</v>
      </c>
      <c r="H18" s="65">
        <f t="shared" si="0"/>
        <v>0</v>
      </c>
      <c r="I18" s="81">
        <v>45.3</v>
      </c>
      <c r="J18" s="82"/>
      <c r="K18" s="82"/>
      <c r="L18" s="83">
        <f t="shared" si="1"/>
        <v>597507</v>
      </c>
      <c r="M18" s="372" t="s">
        <v>52</v>
      </c>
      <c r="N18" s="373">
        <v>43857</v>
      </c>
      <c r="O18" s="380"/>
      <c r="P18" s="375"/>
      <c r="Q18" s="375"/>
      <c r="R18" s="375"/>
      <c r="S18" s="375"/>
      <c r="T18" s="375"/>
      <c r="U18" s="376"/>
      <c r="V18" s="377"/>
      <c r="W18" s="378"/>
      <c r="X18" s="375"/>
      <c r="Y18" s="375"/>
      <c r="Z18" s="375"/>
      <c r="AA18" s="375"/>
      <c r="AB18" s="375"/>
      <c r="AC18" s="375"/>
      <c r="AD18" s="376"/>
      <c r="AE18" s="377"/>
      <c r="AF18" s="378"/>
      <c r="AG18" s="375"/>
      <c r="AH18" s="375"/>
      <c r="AI18" s="375"/>
      <c r="AJ18" s="375"/>
      <c r="AK18" s="375"/>
      <c r="AL18" s="375"/>
      <c r="AM18" s="376"/>
      <c r="AN18" s="377"/>
      <c r="AO18" s="378"/>
      <c r="AP18" s="375"/>
      <c r="AQ18" s="375"/>
      <c r="AR18" s="375"/>
      <c r="AS18" s="375"/>
      <c r="AT18" s="375"/>
      <c r="AU18" s="375"/>
      <c r="AV18" s="376"/>
      <c r="AW18" s="377"/>
      <c r="AX18" s="378"/>
      <c r="AY18" s="375"/>
      <c r="AZ18" s="375"/>
      <c r="BA18" s="375"/>
      <c r="BB18" s="375"/>
      <c r="BC18" s="375"/>
      <c r="BD18" s="375"/>
      <c r="BE18" s="377"/>
      <c r="BF18" s="377"/>
      <c r="BG18" s="378"/>
      <c r="BH18" s="375"/>
      <c r="BI18" s="375"/>
      <c r="BJ18" s="375"/>
      <c r="BK18" s="375"/>
      <c r="BL18" s="375"/>
      <c r="BM18" s="375"/>
      <c r="BN18" s="377"/>
      <c r="BO18" s="377"/>
      <c r="BP18" s="378"/>
      <c r="BQ18" s="375"/>
      <c r="BR18" s="375"/>
      <c r="BS18" s="375"/>
      <c r="BT18" s="375"/>
      <c r="BU18" s="375"/>
      <c r="BV18" s="375"/>
      <c r="BW18" s="377"/>
      <c r="BX18" s="377"/>
      <c r="BY18" s="378"/>
      <c r="BZ18" s="375"/>
      <c r="CA18" s="375"/>
      <c r="CB18" s="375"/>
      <c r="CC18" s="375"/>
      <c r="CD18" s="375"/>
      <c r="CE18" s="375"/>
      <c r="CF18" s="376"/>
      <c r="CG18" s="377"/>
      <c r="CH18" s="378"/>
      <c r="CI18" s="375"/>
      <c r="CJ18" s="375"/>
      <c r="CK18" s="375"/>
      <c r="CL18" s="375"/>
      <c r="CM18" s="375"/>
      <c r="CN18" s="375"/>
      <c r="CO18" s="377"/>
      <c r="CP18" s="377"/>
      <c r="CQ18" s="378"/>
      <c r="CR18" s="375"/>
      <c r="CS18" s="375"/>
      <c r="CT18" s="375"/>
      <c r="CU18" s="375"/>
      <c r="CV18" s="375"/>
      <c r="CW18" s="375"/>
      <c r="CX18" s="377"/>
      <c r="CY18" s="377"/>
      <c r="CZ18" s="378"/>
      <c r="DA18" s="375"/>
      <c r="DB18" s="375"/>
      <c r="DC18" s="375"/>
      <c r="DD18" s="375"/>
      <c r="DE18" s="375"/>
      <c r="DF18" s="375"/>
      <c r="DG18" s="377"/>
      <c r="DH18" s="377"/>
      <c r="DI18" s="378"/>
      <c r="DJ18" s="375"/>
      <c r="DK18" s="375"/>
      <c r="DL18" s="375"/>
      <c r="DM18" s="375"/>
      <c r="DN18" s="375"/>
      <c r="DO18" s="375"/>
      <c r="DP18" s="377"/>
      <c r="DQ18" s="377"/>
      <c r="DR18" s="378"/>
      <c r="DS18" s="375"/>
      <c r="DT18" s="375"/>
      <c r="DU18" s="375"/>
      <c r="DV18" s="375"/>
      <c r="DW18" s="375"/>
      <c r="DX18" s="375"/>
      <c r="DY18" s="377"/>
      <c r="DZ18" s="377"/>
      <c r="EA18" s="378"/>
      <c r="EB18" s="375"/>
      <c r="EC18" s="375"/>
      <c r="ED18" s="375"/>
      <c r="EE18" s="375"/>
      <c r="EF18" s="375"/>
      <c r="EG18" s="375"/>
      <c r="EH18" s="377"/>
      <c r="EI18" s="377"/>
      <c r="EJ18" s="378"/>
      <c r="EK18" s="375"/>
      <c r="EL18" s="375"/>
      <c r="EM18" s="375"/>
      <c r="EN18" s="375"/>
      <c r="EO18" s="375"/>
      <c r="EP18" s="375"/>
      <c r="EQ18" s="377"/>
      <c r="ER18" s="377"/>
      <c r="ES18" s="378"/>
      <c r="ET18" s="375"/>
      <c r="EU18" s="375"/>
      <c r="EV18" s="375"/>
      <c r="EW18" s="375"/>
      <c r="EX18" s="375"/>
      <c r="EY18" s="375"/>
      <c r="EZ18" s="377"/>
      <c r="FA18" s="377"/>
      <c r="FB18" s="378"/>
      <c r="FC18" s="375"/>
      <c r="FD18" s="375"/>
      <c r="FE18" s="375"/>
      <c r="FF18" s="375"/>
      <c r="FG18" s="375"/>
      <c r="FH18" s="375"/>
      <c r="FI18" s="377"/>
      <c r="FJ18" s="377"/>
      <c r="FK18" s="378"/>
      <c r="FL18" s="375"/>
      <c r="FM18" s="375"/>
      <c r="FN18" s="375"/>
      <c r="FO18" s="375"/>
      <c r="FP18" s="375"/>
      <c r="FQ18" s="375"/>
      <c r="FR18" s="377"/>
      <c r="FS18" s="377"/>
      <c r="FT18" s="378"/>
      <c r="FU18" s="375"/>
      <c r="FV18" s="375"/>
      <c r="FW18" s="375"/>
      <c r="FX18" s="375"/>
      <c r="FY18" s="375"/>
      <c r="FZ18" s="375"/>
      <c r="GA18" s="377"/>
      <c r="GB18" s="377"/>
      <c r="GC18" s="378"/>
      <c r="GD18" s="375"/>
      <c r="GE18" s="375"/>
      <c r="GF18" s="375"/>
      <c r="GG18" s="375"/>
      <c r="GH18" s="375"/>
      <c r="GI18" s="375"/>
      <c r="GJ18" s="377"/>
      <c r="GK18" s="377"/>
      <c r="GL18" s="379"/>
      <c r="GM18" s="70"/>
      <c r="GN18" s="71"/>
      <c r="GO18" s="72"/>
      <c r="GP18" s="72"/>
      <c r="GQ18" s="73" t="s">
        <v>264</v>
      </c>
      <c r="GR18" s="74">
        <v>0</v>
      </c>
    </row>
    <row r="19" spans="1:200" ht="25.5" x14ac:dyDescent="0.3">
      <c r="A19" s="90" t="s">
        <v>28</v>
      </c>
      <c r="B19" s="89" t="s">
        <v>132</v>
      </c>
      <c r="C19" s="77" t="s">
        <v>172</v>
      </c>
      <c r="D19" s="78">
        <v>19190</v>
      </c>
      <c r="E19" s="79">
        <v>43845</v>
      </c>
      <c r="F19" s="80">
        <v>1744</v>
      </c>
      <c r="G19" s="78">
        <v>19260</v>
      </c>
      <c r="H19" s="65">
        <f t="shared" si="0"/>
        <v>70</v>
      </c>
      <c r="I19" s="81">
        <v>43.7</v>
      </c>
      <c r="J19" s="82"/>
      <c r="K19" s="82"/>
      <c r="L19" s="83">
        <f t="shared" si="1"/>
        <v>841662</v>
      </c>
      <c r="M19" s="372" t="s">
        <v>52</v>
      </c>
      <c r="N19" s="373">
        <v>43853</v>
      </c>
      <c r="O19" s="380"/>
      <c r="P19" s="375"/>
      <c r="Q19" s="375"/>
      <c r="R19" s="375"/>
      <c r="S19" s="375"/>
      <c r="T19" s="375"/>
      <c r="U19" s="376"/>
      <c r="V19" s="377"/>
      <c r="W19" s="378"/>
      <c r="X19" s="375"/>
      <c r="Y19" s="375"/>
      <c r="Z19" s="375"/>
      <c r="AA19" s="375"/>
      <c r="AB19" s="375"/>
      <c r="AC19" s="375"/>
      <c r="AD19" s="376"/>
      <c r="AE19" s="377"/>
      <c r="AF19" s="378"/>
      <c r="AG19" s="375"/>
      <c r="AH19" s="375"/>
      <c r="AI19" s="375"/>
      <c r="AJ19" s="375"/>
      <c r="AK19" s="375"/>
      <c r="AL19" s="375"/>
      <c r="AM19" s="376"/>
      <c r="AN19" s="377"/>
      <c r="AO19" s="378"/>
      <c r="AP19" s="375"/>
      <c r="AQ19" s="375"/>
      <c r="AR19" s="375"/>
      <c r="AS19" s="375"/>
      <c r="AT19" s="375"/>
      <c r="AU19" s="375"/>
      <c r="AV19" s="376"/>
      <c r="AW19" s="377"/>
      <c r="AX19" s="378"/>
      <c r="AY19" s="375"/>
      <c r="AZ19" s="375"/>
      <c r="BA19" s="375"/>
      <c r="BB19" s="375"/>
      <c r="BC19" s="375"/>
      <c r="BD19" s="375"/>
      <c r="BE19" s="377"/>
      <c r="BF19" s="377"/>
      <c r="BG19" s="378"/>
      <c r="BH19" s="375"/>
      <c r="BI19" s="375"/>
      <c r="BJ19" s="375"/>
      <c r="BK19" s="375"/>
      <c r="BL19" s="375"/>
      <c r="BM19" s="375"/>
      <c r="BN19" s="377"/>
      <c r="BO19" s="377"/>
      <c r="BP19" s="378"/>
      <c r="BQ19" s="375"/>
      <c r="BR19" s="375"/>
      <c r="BS19" s="375"/>
      <c r="BT19" s="375"/>
      <c r="BU19" s="375"/>
      <c r="BV19" s="375"/>
      <c r="BW19" s="377"/>
      <c r="BX19" s="377"/>
      <c r="BY19" s="378"/>
      <c r="BZ19" s="375"/>
      <c r="CA19" s="375"/>
      <c r="CB19" s="375"/>
      <c r="CC19" s="375"/>
      <c r="CD19" s="375"/>
      <c r="CE19" s="375"/>
      <c r="CF19" s="376"/>
      <c r="CG19" s="377"/>
      <c r="CH19" s="378"/>
      <c r="CI19" s="375"/>
      <c r="CJ19" s="375"/>
      <c r="CK19" s="375"/>
      <c r="CL19" s="375"/>
      <c r="CM19" s="375"/>
      <c r="CN19" s="375"/>
      <c r="CO19" s="377"/>
      <c r="CP19" s="377"/>
      <c r="CQ19" s="378"/>
      <c r="CR19" s="375"/>
      <c r="CS19" s="375"/>
      <c r="CT19" s="375"/>
      <c r="CU19" s="375"/>
      <c r="CV19" s="375"/>
      <c r="CW19" s="375"/>
      <c r="CX19" s="377"/>
      <c r="CY19" s="377"/>
      <c r="CZ19" s="378"/>
      <c r="DA19" s="375"/>
      <c r="DB19" s="375"/>
      <c r="DC19" s="375"/>
      <c r="DD19" s="375"/>
      <c r="DE19" s="375"/>
      <c r="DF19" s="375"/>
      <c r="DG19" s="377"/>
      <c r="DH19" s="377"/>
      <c r="DI19" s="378"/>
      <c r="DJ19" s="375"/>
      <c r="DK19" s="375"/>
      <c r="DL19" s="375"/>
      <c r="DM19" s="375"/>
      <c r="DN19" s="375"/>
      <c r="DO19" s="375"/>
      <c r="DP19" s="377"/>
      <c r="DQ19" s="377"/>
      <c r="DR19" s="378"/>
      <c r="DS19" s="375"/>
      <c r="DT19" s="375"/>
      <c r="DU19" s="375"/>
      <c r="DV19" s="375"/>
      <c r="DW19" s="375"/>
      <c r="DX19" s="375"/>
      <c r="DY19" s="377"/>
      <c r="DZ19" s="377"/>
      <c r="EA19" s="378"/>
      <c r="EB19" s="375"/>
      <c r="EC19" s="375"/>
      <c r="ED19" s="375"/>
      <c r="EE19" s="375"/>
      <c r="EF19" s="375"/>
      <c r="EG19" s="375"/>
      <c r="EH19" s="377"/>
      <c r="EI19" s="377"/>
      <c r="EJ19" s="378"/>
      <c r="EK19" s="375"/>
      <c r="EL19" s="375"/>
      <c r="EM19" s="375"/>
      <c r="EN19" s="375"/>
      <c r="EO19" s="375"/>
      <c r="EP19" s="375"/>
      <c r="EQ19" s="377"/>
      <c r="ER19" s="377"/>
      <c r="ES19" s="378"/>
      <c r="ET19" s="375"/>
      <c r="EU19" s="375"/>
      <c r="EV19" s="375"/>
      <c r="EW19" s="375"/>
      <c r="EX19" s="375"/>
      <c r="EY19" s="375"/>
      <c r="EZ19" s="377"/>
      <c r="FA19" s="377"/>
      <c r="FB19" s="378"/>
      <c r="FC19" s="375"/>
      <c r="FD19" s="375"/>
      <c r="FE19" s="375"/>
      <c r="FF19" s="375"/>
      <c r="FG19" s="375"/>
      <c r="FH19" s="375"/>
      <c r="FI19" s="377"/>
      <c r="FJ19" s="377"/>
      <c r="FK19" s="378"/>
      <c r="FL19" s="375"/>
      <c r="FM19" s="375"/>
      <c r="FN19" s="375"/>
      <c r="FO19" s="375"/>
      <c r="FP19" s="375"/>
      <c r="FQ19" s="375"/>
      <c r="FR19" s="377"/>
      <c r="FS19" s="377"/>
      <c r="FT19" s="378"/>
      <c r="FU19" s="375"/>
      <c r="FV19" s="375"/>
      <c r="FW19" s="375"/>
      <c r="FX19" s="375"/>
      <c r="FY19" s="375"/>
      <c r="FZ19" s="375"/>
      <c r="GA19" s="377"/>
      <c r="GB19" s="377"/>
      <c r="GC19" s="378"/>
      <c r="GD19" s="375"/>
      <c r="GE19" s="375"/>
      <c r="GF19" s="375"/>
      <c r="GG19" s="375"/>
      <c r="GH19" s="375"/>
      <c r="GI19" s="375"/>
      <c r="GJ19" s="377"/>
      <c r="GK19" s="377"/>
      <c r="GL19" s="379"/>
      <c r="GM19" s="70">
        <v>20272</v>
      </c>
      <c r="GN19" s="71" t="s">
        <v>107</v>
      </c>
      <c r="GO19" s="72"/>
      <c r="GP19" s="72"/>
      <c r="GQ19" s="73" t="s">
        <v>263</v>
      </c>
      <c r="GR19" s="74">
        <v>4640</v>
      </c>
    </row>
    <row r="20" spans="1:200" x14ac:dyDescent="0.25">
      <c r="A20" s="76" t="s">
        <v>103</v>
      </c>
      <c r="B20" s="89" t="s">
        <v>104</v>
      </c>
      <c r="C20" s="77" t="s">
        <v>173</v>
      </c>
      <c r="D20" s="78">
        <v>19040</v>
      </c>
      <c r="E20" s="79">
        <v>43846</v>
      </c>
      <c r="F20" s="91" t="s">
        <v>159</v>
      </c>
      <c r="G20" s="78">
        <v>24750</v>
      </c>
      <c r="H20" s="65">
        <f t="shared" si="0"/>
        <v>5710</v>
      </c>
      <c r="I20" s="81">
        <v>33</v>
      </c>
      <c r="J20" s="82"/>
      <c r="K20" s="82"/>
      <c r="L20" s="83">
        <f t="shared" si="1"/>
        <v>816750</v>
      </c>
      <c r="M20" s="381" t="s">
        <v>52</v>
      </c>
      <c r="N20" s="382">
        <v>43861</v>
      </c>
      <c r="O20" s="380">
        <v>19254.84</v>
      </c>
      <c r="P20" s="375"/>
      <c r="Q20" s="375"/>
      <c r="R20" s="375"/>
      <c r="S20" s="375"/>
      <c r="T20" s="375"/>
      <c r="U20" s="376"/>
      <c r="V20" s="377"/>
      <c r="W20" s="378"/>
      <c r="X20" s="375"/>
      <c r="Y20" s="375"/>
      <c r="Z20" s="375"/>
      <c r="AA20" s="375"/>
      <c r="AB20" s="375"/>
      <c r="AC20" s="375"/>
      <c r="AD20" s="376"/>
      <c r="AE20" s="377"/>
      <c r="AF20" s="378"/>
      <c r="AG20" s="375"/>
      <c r="AH20" s="375"/>
      <c r="AI20" s="375"/>
      <c r="AJ20" s="375"/>
      <c r="AK20" s="375"/>
      <c r="AL20" s="375"/>
      <c r="AM20" s="376"/>
      <c r="AN20" s="377"/>
      <c r="AO20" s="378"/>
      <c r="AP20" s="375"/>
      <c r="AQ20" s="375"/>
      <c r="AR20" s="375"/>
      <c r="AS20" s="375"/>
      <c r="AT20" s="375"/>
      <c r="AU20" s="375"/>
      <c r="AV20" s="376"/>
      <c r="AW20" s="377"/>
      <c r="AX20" s="378"/>
      <c r="AY20" s="375"/>
      <c r="AZ20" s="375"/>
      <c r="BA20" s="375"/>
      <c r="BB20" s="375"/>
      <c r="BC20" s="375"/>
      <c r="BD20" s="375"/>
      <c r="BE20" s="377"/>
      <c r="BF20" s="377"/>
      <c r="BG20" s="378"/>
      <c r="BH20" s="375"/>
      <c r="BI20" s="375"/>
      <c r="BJ20" s="375"/>
      <c r="BK20" s="375"/>
      <c r="BL20" s="375"/>
      <c r="BM20" s="375"/>
      <c r="BN20" s="377"/>
      <c r="BO20" s="377"/>
      <c r="BP20" s="378"/>
      <c r="BQ20" s="375"/>
      <c r="BR20" s="375"/>
      <c r="BS20" s="375"/>
      <c r="BT20" s="375"/>
      <c r="BU20" s="375"/>
      <c r="BV20" s="375"/>
      <c r="BW20" s="377"/>
      <c r="BX20" s="377"/>
      <c r="BY20" s="378"/>
      <c r="BZ20" s="375"/>
      <c r="CA20" s="375"/>
      <c r="CB20" s="375"/>
      <c r="CC20" s="375"/>
      <c r="CD20" s="375"/>
      <c r="CE20" s="375"/>
      <c r="CF20" s="376"/>
      <c r="CG20" s="377"/>
      <c r="CH20" s="378"/>
      <c r="CI20" s="375"/>
      <c r="CJ20" s="375"/>
      <c r="CK20" s="375"/>
      <c r="CL20" s="375"/>
      <c r="CM20" s="375"/>
      <c r="CN20" s="375"/>
      <c r="CO20" s="377"/>
      <c r="CP20" s="377"/>
      <c r="CQ20" s="378"/>
      <c r="CR20" s="375"/>
      <c r="CS20" s="375"/>
      <c r="CT20" s="375"/>
      <c r="CU20" s="375"/>
      <c r="CV20" s="375"/>
      <c r="CW20" s="375"/>
      <c r="CX20" s="377"/>
      <c r="CY20" s="377"/>
      <c r="CZ20" s="378"/>
      <c r="DA20" s="375"/>
      <c r="DB20" s="375"/>
      <c r="DC20" s="375"/>
      <c r="DD20" s="375"/>
      <c r="DE20" s="375"/>
      <c r="DF20" s="375"/>
      <c r="DG20" s="377"/>
      <c r="DH20" s="377"/>
      <c r="DI20" s="378"/>
      <c r="DJ20" s="375"/>
      <c r="DK20" s="375"/>
      <c r="DL20" s="375"/>
      <c r="DM20" s="375"/>
      <c r="DN20" s="375"/>
      <c r="DO20" s="375"/>
      <c r="DP20" s="377"/>
      <c r="DQ20" s="377"/>
      <c r="DR20" s="378"/>
      <c r="DS20" s="375"/>
      <c r="DT20" s="375"/>
      <c r="DU20" s="375"/>
      <c r="DV20" s="375"/>
      <c r="DW20" s="375"/>
      <c r="DX20" s="375"/>
      <c r="DY20" s="377"/>
      <c r="DZ20" s="377"/>
      <c r="EA20" s="378"/>
      <c r="EB20" s="375"/>
      <c r="EC20" s="375"/>
      <c r="ED20" s="375"/>
      <c r="EE20" s="375"/>
      <c r="EF20" s="375"/>
      <c r="EG20" s="375"/>
      <c r="EH20" s="377"/>
      <c r="EI20" s="377"/>
      <c r="EJ20" s="378"/>
      <c r="EK20" s="375"/>
      <c r="EL20" s="375"/>
      <c r="EM20" s="375"/>
      <c r="EN20" s="375"/>
      <c r="EO20" s="375"/>
      <c r="EP20" s="375"/>
      <c r="EQ20" s="377"/>
      <c r="ER20" s="377"/>
      <c r="ES20" s="378"/>
      <c r="ET20" s="375"/>
      <c r="EU20" s="375"/>
      <c r="EV20" s="375"/>
      <c r="EW20" s="375"/>
      <c r="EX20" s="375"/>
      <c r="EY20" s="375"/>
      <c r="EZ20" s="377"/>
      <c r="FA20" s="377"/>
      <c r="FB20" s="378"/>
      <c r="FC20" s="375"/>
      <c r="FD20" s="375"/>
      <c r="FE20" s="375"/>
      <c r="FF20" s="375"/>
      <c r="FG20" s="375"/>
      <c r="FH20" s="375"/>
      <c r="FI20" s="377"/>
      <c r="FJ20" s="377"/>
      <c r="FK20" s="378"/>
      <c r="FL20" s="375"/>
      <c r="FM20" s="375"/>
      <c r="FN20" s="375"/>
      <c r="FO20" s="375"/>
      <c r="FP20" s="375"/>
      <c r="FQ20" s="375"/>
      <c r="FR20" s="377"/>
      <c r="FS20" s="377"/>
      <c r="FT20" s="378"/>
      <c r="FU20" s="375"/>
      <c r="FV20" s="375"/>
      <c r="FW20" s="375"/>
      <c r="FX20" s="375"/>
      <c r="FY20" s="375"/>
      <c r="FZ20" s="375"/>
      <c r="GA20" s="377"/>
      <c r="GB20" s="377"/>
      <c r="GC20" s="378"/>
      <c r="GD20" s="375"/>
      <c r="GE20" s="375"/>
      <c r="GF20" s="375"/>
      <c r="GG20" s="375"/>
      <c r="GH20" s="375"/>
      <c r="GI20" s="375"/>
      <c r="GJ20" s="377"/>
      <c r="GK20" s="377"/>
      <c r="GL20" s="379">
        <v>43861</v>
      </c>
      <c r="GM20" s="70"/>
      <c r="GN20" s="71"/>
      <c r="GO20" s="72"/>
      <c r="GP20" s="72"/>
      <c r="GQ20" s="539" t="s">
        <v>313</v>
      </c>
      <c r="GR20" s="540">
        <v>4640</v>
      </c>
    </row>
    <row r="21" spans="1:200" ht="27" customHeight="1" x14ac:dyDescent="0.25">
      <c r="A21" s="76" t="s">
        <v>45</v>
      </c>
      <c r="B21" s="89" t="s">
        <v>105</v>
      </c>
      <c r="C21" s="77" t="s">
        <v>173</v>
      </c>
      <c r="D21" s="78">
        <v>12240</v>
      </c>
      <c r="E21" s="79">
        <v>43846</v>
      </c>
      <c r="F21" s="515" t="s">
        <v>212</v>
      </c>
      <c r="G21" s="78">
        <v>14475</v>
      </c>
      <c r="H21" s="65">
        <f t="shared" si="0"/>
        <v>2235</v>
      </c>
      <c r="I21" s="81">
        <v>33</v>
      </c>
      <c r="J21" s="82"/>
      <c r="K21" s="82"/>
      <c r="L21" s="83">
        <f t="shared" si="1"/>
        <v>477675</v>
      </c>
      <c r="M21" s="488" t="s">
        <v>52</v>
      </c>
      <c r="N21" s="489">
        <v>43865</v>
      </c>
      <c r="O21" s="480">
        <v>11552.9</v>
      </c>
      <c r="P21" s="481"/>
      <c r="Q21" s="481"/>
      <c r="R21" s="481"/>
      <c r="S21" s="481"/>
      <c r="T21" s="481"/>
      <c r="U21" s="482"/>
      <c r="V21" s="483"/>
      <c r="W21" s="484"/>
      <c r="X21" s="481"/>
      <c r="Y21" s="481"/>
      <c r="Z21" s="481"/>
      <c r="AA21" s="481"/>
      <c r="AB21" s="481"/>
      <c r="AC21" s="481"/>
      <c r="AD21" s="482"/>
      <c r="AE21" s="483"/>
      <c r="AF21" s="484"/>
      <c r="AG21" s="481"/>
      <c r="AH21" s="481"/>
      <c r="AI21" s="481"/>
      <c r="AJ21" s="481"/>
      <c r="AK21" s="481"/>
      <c r="AL21" s="481"/>
      <c r="AM21" s="482"/>
      <c r="AN21" s="483"/>
      <c r="AO21" s="484"/>
      <c r="AP21" s="481"/>
      <c r="AQ21" s="481"/>
      <c r="AR21" s="481"/>
      <c r="AS21" s="481"/>
      <c r="AT21" s="481"/>
      <c r="AU21" s="481"/>
      <c r="AV21" s="482"/>
      <c r="AW21" s="483"/>
      <c r="AX21" s="484"/>
      <c r="AY21" s="481"/>
      <c r="AZ21" s="481"/>
      <c r="BA21" s="481"/>
      <c r="BB21" s="481"/>
      <c r="BC21" s="481"/>
      <c r="BD21" s="481"/>
      <c r="BE21" s="483"/>
      <c r="BF21" s="483"/>
      <c r="BG21" s="484"/>
      <c r="BH21" s="481"/>
      <c r="BI21" s="481"/>
      <c r="BJ21" s="481"/>
      <c r="BK21" s="481"/>
      <c r="BL21" s="481"/>
      <c r="BM21" s="481"/>
      <c r="BN21" s="483"/>
      <c r="BO21" s="483"/>
      <c r="BP21" s="484"/>
      <c r="BQ21" s="481"/>
      <c r="BR21" s="481"/>
      <c r="BS21" s="481"/>
      <c r="BT21" s="481"/>
      <c r="BU21" s="481"/>
      <c r="BV21" s="481"/>
      <c r="BW21" s="483"/>
      <c r="BX21" s="483"/>
      <c r="BY21" s="484"/>
      <c r="BZ21" s="481"/>
      <c r="CA21" s="481"/>
      <c r="CB21" s="481"/>
      <c r="CC21" s="481"/>
      <c r="CD21" s="481"/>
      <c r="CE21" s="481"/>
      <c r="CF21" s="482"/>
      <c r="CG21" s="483"/>
      <c r="CH21" s="484"/>
      <c r="CI21" s="481"/>
      <c r="CJ21" s="481"/>
      <c r="CK21" s="481"/>
      <c r="CL21" s="481"/>
      <c r="CM21" s="481"/>
      <c r="CN21" s="481"/>
      <c r="CO21" s="483"/>
      <c r="CP21" s="483"/>
      <c r="CQ21" s="484"/>
      <c r="CR21" s="481"/>
      <c r="CS21" s="481"/>
      <c r="CT21" s="481"/>
      <c r="CU21" s="481"/>
      <c r="CV21" s="481"/>
      <c r="CW21" s="481"/>
      <c r="CX21" s="483"/>
      <c r="CY21" s="483"/>
      <c r="CZ21" s="484"/>
      <c r="DA21" s="481"/>
      <c r="DB21" s="481"/>
      <c r="DC21" s="481"/>
      <c r="DD21" s="481"/>
      <c r="DE21" s="481"/>
      <c r="DF21" s="481"/>
      <c r="DG21" s="483"/>
      <c r="DH21" s="483"/>
      <c r="DI21" s="484"/>
      <c r="DJ21" s="481"/>
      <c r="DK21" s="481"/>
      <c r="DL21" s="481"/>
      <c r="DM21" s="481"/>
      <c r="DN21" s="481"/>
      <c r="DO21" s="481"/>
      <c r="DP21" s="483"/>
      <c r="DQ21" s="483"/>
      <c r="DR21" s="484"/>
      <c r="DS21" s="481"/>
      <c r="DT21" s="481"/>
      <c r="DU21" s="481"/>
      <c r="DV21" s="481"/>
      <c r="DW21" s="481"/>
      <c r="DX21" s="481"/>
      <c r="DY21" s="483"/>
      <c r="DZ21" s="483"/>
      <c r="EA21" s="484"/>
      <c r="EB21" s="481"/>
      <c r="EC21" s="481"/>
      <c r="ED21" s="481"/>
      <c r="EE21" s="481"/>
      <c r="EF21" s="481"/>
      <c r="EG21" s="481"/>
      <c r="EH21" s="483"/>
      <c r="EI21" s="483"/>
      <c r="EJ21" s="484"/>
      <c r="EK21" s="481"/>
      <c r="EL21" s="481"/>
      <c r="EM21" s="481"/>
      <c r="EN21" s="481"/>
      <c r="EO21" s="481"/>
      <c r="EP21" s="481"/>
      <c r="EQ21" s="483"/>
      <c r="ER21" s="483"/>
      <c r="ES21" s="484"/>
      <c r="ET21" s="481"/>
      <c r="EU21" s="481"/>
      <c r="EV21" s="481"/>
      <c r="EW21" s="481"/>
      <c r="EX21" s="481"/>
      <c r="EY21" s="481"/>
      <c r="EZ21" s="483"/>
      <c r="FA21" s="483"/>
      <c r="FB21" s="484"/>
      <c r="FC21" s="481"/>
      <c r="FD21" s="481"/>
      <c r="FE21" s="481"/>
      <c r="FF21" s="481"/>
      <c r="FG21" s="481"/>
      <c r="FH21" s="481"/>
      <c r="FI21" s="483"/>
      <c r="FJ21" s="483"/>
      <c r="FK21" s="484"/>
      <c r="FL21" s="481"/>
      <c r="FM21" s="481"/>
      <c r="FN21" s="481"/>
      <c r="FO21" s="481"/>
      <c r="FP21" s="481"/>
      <c r="FQ21" s="481"/>
      <c r="FR21" s="483"/>
      <c r="FS21" s="483"/>
      <c r="FT21" s="484"/>
      <c r="FU21" s="481"/>
      <c r="FV21" s="481"/>
      <c r="FW21" s="481"/>
      <c r="FX21" s="481"/>
      <c r="FY21" s="481"/>
      <c r="FZ21" s="481"/>
      <c r="GA21" s="483"/>
      <c r="GB21" s="483"/>
      <c r="GC21" s="484"/>
      <c r="GD21" s="481"/>
      <c r="GE21" s="481"/>
      <c r="GF21" s="481"/>
      <c r="GG21" s="481"/>
      <c r="GH21" s="481"/>
      <c r="GI21" s="481"/>
      <c r="GJ21" s="483"/>
      <c r="GK21" s="483"/>
      <c r="GL21" s="485">
        <v>43865</v>
      </c>
      <c r="GM21" s="70"/>
      <c r="GN21" s="71"/>
      <c r="GO21" s="72"/>
      <c r="GP21" s="72"/>
      <c r="GQ21" s="539" t="s">
        <v>313</v>
      </c>
      <c r="GR21" s="540">
        <v>2784</v>
      </c>
    </row>
    <row r="22" spans="1:200" ht="25.5" x14ac:dyDescent="0.3">
      <c r="A22" s="462" t="s">
        <v>31</v>
      </c>
      <c r="B22" s="89" t="s">
        <v>106</v>
      </c>
      <c r="C22" s="77" t="s">
        <v>174</v>
      </c>
      <c r="D22" s="78">
        <v>12230</v>
      </c>
      <c r="E22" s="79">
        <v>43847</v>
      </c>
      <c r="F22" s="518" t="s">
        <v>235</v>
      </c>
      <c r="G22" s="461">
        <v>15295</v>
      </c>
      <c r="H22" s="65">
        <f t="shared" si="0"/>
        <v>3065</v>
      </c>
      <c r="I22" s="81">
        <v>33</v>
      </c>
      <c r="J22" s="82"/>
      <c r="K22" s="82"/>
      <c r="L22" s="83">
        <f t="shared" si="1"/>
        <v>504735</v>
      </c>
      <c r="M22" s="488" t="s">
        <v>237</v>
      </c>
      <c r="N22" s="489">
        <v>43867</v>
      </c>
      <c r="O22" s="480">
        <v>11290.34</v>
      </c>
      <c r="P22" s="481"/>
      <c r="Q22" s="481"/>
      <c r="R22" s="481"/>
      <c r="S22" s="481"/>
      <c r="T22" s="481"/>
      <c r="U22" s="482"/>
      <c r="V22" s="483"/>
      <c r="W22" s="484"/>
      <c r="X22" s="481"/>
      <c r="Y22" s="481"/>
      <c r="Z22" s="481"/>
      <c r="AA22" s="481"/>
      <c r="AB22" s="481"/>
      <c r="AC22" s="481"/>
      <c r="AD22" s="482"/>
      <c r="AE22" s="483"/>
      <c r="AF22" s="484"/>
      <c r="AG22" s="481"/>
      <c r="AH22" s="481"/>
      <c r="AI22" s="481"/>
      <c r="AJ22" s="481"/>
      <c r="AK22" s="481"/>
      <c r="AL22" s="481"/>
      <c r="AM22" s="482"/>
      <c r="AN22" s="483"/>
      <c r="AO22" s="484"/>
      <c r="AP22" s="481"/>
      <c r="AQ22" s="481"/>
      <c r="AR22" s="481"/>
      <c r="AS22" s="481"/>
      <c r="AT22" s="481"/>
      <c r="AU22" s="481"/>
      <c r="AV22" s="482"/>
      <c r="AW22" s="483"/>
      <c r="AX22" s="484"/>
      <c r="AY22" s="481"/>
      <c r="AZ22" s="481"/>
      <c r="BA22" s="481"/>
      <c r="BB22" s="481"/>
      <c r="BC22" s="481"/>
      <c r="BD22" s="481"/>
      <c r="BE22" s="483"/>
      <c r="BF22" s="483"/>
      <c r="BG22" s="484"/>
      <c r="BH22" s="481"/>
      <c r="BI22" s="481"/>
      <c r="BJ22" s="481"/>
      <c r="BK22" s="481"/>
      <c r="BL22" s="481"/>
      <c r="BM22" s="481"/>
      <c r="BN22" s="483"/>
      <c r="BO22" s="483"/>
      <c r="BP22" s="484"/>
      <c r="BQ22" s="481"/>
      <c r="BR22" s="481"/>
      <c r="BS22" s="481"/>
      <c r="BT22" s="481"/>
      <c r="BU22" s="481"/>
      <c r="BV22" s="481"/>
      <c r="BW22" s="483"/>
      <c r="BX22" s="483"/>
      <c r="BY22" s="484"/>
      <c r="BZ22" s="481"/>
      <c r="CA22" s="481"/>
      <c r="CB22" s="481"/>
      <c r="CC22" s="481"/>
      <c r="CD22" s="481"/>
      <c r="CE22" s="481"/>
      <c r="CF22" s="482"/>
      <c r="CG22" s="483"/>
      <c r="CH22" s="484"/>
      <c r="CI22" s="481"/>
      <c r="CJ22" s="481"/>
      <c r="CK22" s="481"/>
      <c r="CL22" s="481"/>
      <c r="CM22" s="481"/>
      <c r="CN22" s="481"/>
      <c r="CO22" s="483"/>
      <c r="CP22" s="483"/>
      <c r="CQ22" s="484"/>
      <c r="CR22" s="481"/>
      <c r="CS22" s="481"/>
      <c r="CT22" s="481"/>
      <c r="CU22" s="481"/>
      <c r="CV22" s="481"/>
      <c r="CW22" s="481"/>
      <c r="CX22" s="483"/>
      <c r="CY22" s="483"/>
      <c r="CZ22" s="484"/>
      <c r="DA22" s="481"/>
      <c r="DB22" s="481"/>
      <c r="DC22" s="481"/>
      <c r="DD22" s="481"/>
      <c r="DE22" s="481"/>
      <c r="DF22" s="481"/>
      <c r="DG22" s="483"/>
      <c r="DH22" s="483"/>
      <c r="DI22" s="484"/>
      <c r="DJ22" s="481"/>
      <c r="DK22" s="481"/>
      <c r="DL22" s="481"/>
      <c r="DM22" s="481"/>
      <c r="DN22" s="481"/>
      <c r="DO22" s="481"/>
      <c r="DP22" s="483"/>
      <c r="DQ22" s="483"/>
      <c r="DR22" s="484"/>
      <c r="DS22" s="481"/>
      <c r="DT22" s="481"/>
      <c r="DU22" s="481"/>
      <c r="DV22" s="481"/>
      <c r="DW22" s="481"/>
      <c r="DX22" s="481"/>
      <c r="DY22" s="483"/>
      <c r="DZ22" s="483"/>
      <c r="EA22" s="484"/>
      <c r="EB22" s="481"/>
      <c r="EC22" s="481"/>
      <c r="ED22" s="481"/>
      <c r="EE22" s="481"/>
      <c r="EF22" s="481"/>
      <c r="EG22" s="481"/>
      <c r="EH22" s="483"/>
      <c r="EI22" s="483"/>
      <c r="EJ22" s="484"/>
      <c r="EK22" s="481"/>
      <c r="EL22" s="481"/>
      <c r="EM22" s="481"/>
      <c r="EN22" s="481"/>
      <c r="EO22" s="481"/>
      <c r="EP22" s="481"/>
      <c r="EQ22" s="483"/>
      <c r="ER22" s="483"/>
      <c r="ES22" s="484"/>
      <c r="ET22" s="481"/>
      <c r="EU22" s="481"/>
      <c r="EV22" s="481"/>
      <c r="EW22" s="481"/>
      <c r="EX22" s="481"/>
      <c r="EY22" s="481"/>
      <c r="EZ22" s="483"/>
      <c r="FA22" s="483"/>
      <c r="FB22" s="484"/>
      <c r="FC22" s="481"/>
      <c r="FD22" s="481"/>
      <c r="FE22" s="481"/>
      <c r="FF22" s="481"/>
      <c r="FG22" s="481"/>
      <c r="FH22" s="481"/>
      <c r="FI22" s="483"/>
      <c r="FJ22" s="483"/>
      <c r="FK22" s="484"/>
      <c r="FL22" s="481"/>
      <c r="FM22" s="481"/>
      <c r="FN22" s="481"/>
      <c r="FO22" s="481"/>
      <c r="FP22" s="481"/>
      <c r="FQ22" s="481"/>
      <c r="FR22" s="483"/>
      <c r="FS22" s="483"/>
      <c r="FT22" s="484"/>
      <c r="FU22" s="481"/>
      <c r="FV22" s="481"/>
      <c r="FW22" s="481"/>
      <c r="FX22" s="481"/>
      <c r="FY22" s="481"/>
      <c r="FZ22" s="481"/>
      <c r="GA22" s="483"/>
      <c r="GB22" s="483"/>
      <c r="GC22" s="484"/>
      <c r="GD22" s="481"/>
      <c r="GE22" s="481"/>
      <c r="GF22" s="481"/>
      <c r="GG22" s="481"/>
      <c r="GH22" s="481"/>
      <c r="GI22" s="481"/>
      <c r="GJ22" s="483"/>
      <c r="GK22" s="483"/>
      <c r="GL22" s="485">
        <v>43867</v>
      </c>
      <c r="GM22" s="70">
        <v>20272</v>
      </c>
      <c r="GN22" s="71" t="s">
        <v>108</v>
      </c>
      <c r="GO22" s="72"/>
      <c r="GP22" s="72"/>
      <c r="GQ22" s="539" t="s">
        <v>313</v>
      </c>
      <c r="GR22" s="540">
        <v>2784</v>
      </c>
    </row>
    <row r="23" spans="1:200" ht="17.25" x14ac:dyDescent="0.3">
      <c r="A23" s="90" t="s">
        <v>28</v>
      </c>
      <c r="B23" s="89" t="s">
        <v>44</v>
      </c>
      <c r="C23" s="77" t="s">
        <v>174</v>
      </c>
      <c r="D23" s="78">
        <v>22680</v>
      </c>
      <c r="E23" s="79">
        <v>43847</v>
      </c>
      <c r="F23" s="92">
        <v>1745</v>
      </c>
      <c r="G23" s="78">
        <v>22620</v>
      </c>
      <c r="H23" s="65">
        <f t="shared" si="0"/>
        <v>-60</v>
      </c>
      <c r="I23" s="81">
        <v>43.5</v>
      </c>
      <c r="J23" s="82"/>
      <c r="K23" s="82"/>
      <c r="L23" s="83">
        <f t="shared" si="1"/>
        <v>983970</v>
      </c>
      <c r="M23" s="383" t="s">
        <v>52</v>
      </c>
      <c r="N23" s="385">
        <v>43857</v>
      </c>
      <c r="O23" s="386"/>
      <c r="P23" s="375"/>
      <c r="Q23" s="375"/>
      <c r="R23" s="375"/>
      <c r="S23" s="375"/>
      <c r="T23" s="375"/>
      <c r="U23" s="376"/>
      <c r="V23" s="377"/>
      <c r="W23" s="378"/>
      <c r="X23" s="375"/>
      <c r="Y23" s="375"/>
      <c r="Z23" s="375"/>
      <c r="AA23" s="375"/>
      <c r="AB23" s="375"/>
      <c r="AC23" s="375"/>
      <c r="AD23" s="376"/>
      <c r="AE23" s="377"/>
      <c r="AF23" s="378"/>
      <c r="AG23" s="375"/>
      <c r="AH23" s="375"/>
      <c r="AI23" s="375"/>
      <c r="AJ23" s="375"/>
      <c r="AK23" s="375"/>
      <c r="AL23" s="375"/>
      <c r="AM23" s="376"/>
      <c r="AN23" s="377"/>
      <c r="AO23" s="378"/>
      <c r="AP23" s="375"/>
      <c r="AQ23" s="375"/>
      <c r="AR23" s="375"/>
      <c r="AS23" s="375"/>
      <c r="AT23" s="375"/>
      <c r="AU23" s="375"/>
      <c r="AV23" s="376"/>
      <c r="AW23" s="377"/>
      <c r="AX23" s="378"/>
      <c r="AY23" s="375"/>
      <c r="AZ23" s="375"/>
      <c r="BA23" s="375"/>
      <c r="BB23" s="375"/>
      <c r="BC23" s="375"/>
      <c r="BD23" s="375"/>
      <c r="BE23" s="377"/>
      <c r="BF23" s="377"/>
      <c r="BG23" s="378"/>
      <c r="BH23" s="375"/>
      <c r="BI23" s="375"/>
      <c r="BJ23" s="375"/>
      <c r="BK23" s="375"/>
      <c r="BL23" s="375"/>
      <c r="BM23" s="375"/>
      <c r="BN23" s="377"/>
      <c r="BO23" s="377"/>
      <c r="BP23" s="378"/>
      <c r="BQ23" s="375"/>
      <c r="BR23" s="375"/>
      <c r="BS23" s="375"/>
      <c r="BT23" s="375"/>
      <c r="BU23" s="375"/>
      <c r="BV23" s="375"/>
      <c r="BW23" s="377"/>
      <c r="BX23" s="377"/>
      <c r="BY23" s="378"/>
      <c r="BZ23" s="375"/>
      <c r="CA23" s="375"/>
      <c r="CB23" s="375"/>
      <c r="CC23" s="375"/>
      <c r="CD23" s="375"/>
      <c r="CE23" s="375"/>
      <c r="CF23" s="376"/>
      <c r="CG23" s="377"/>
      <c r="CH23" s="378"/>
      <c r="CI23" s="375"/>
      <c r="CJ23" s="375"/>
      <c r="CK23" s="375"/>
      <c r="CL23" s="375"/>
      <c r="CM23" s="375"/>
      <c r="CN23" s="375"/>
      <c r="CO23" s="377"/>
      <c r="CP23" s="377"/>
      <c r="CQ23" s="378"/>
      <c r="CR23" s="375"/>
      <c r="CS23" s="375"/>
      <c r="CT23" s="375"/>
      <c r="CU23" s="375"/>
      <c r="CV23" s="375"/>
      <c r="CW23" s="375"/>
      <c r="CX23" s="377"/>
      <c r="CY23" s="377"/>
      <c r="CZ23" s="378"/>
      <c r="DA23" s="375"/>
      <c r="DB23" s="375"/>
      <c r="DC23" s="375"/>
      <c r="DD23" s="375"/>
      <c r="DE23" s="375"/>
      <c r="DF23" s="375"/>
      <c r="DG23" s="377"/>
      <c r="DH23" s="377"/>
      <c r="DI23" s="378"/>
      <c r="DJ23" s="375"/>
      <c r="DK23" s="375"/>
      <c r="DL23" s="375"/>
      <c r="DM23" s="375"/>
      <c r="DN23" s="375"/>
      <c r="DO23" s="375"/>
      <c r="DP23" s="377"/>
      <c r="DQ23" s="377"/>
      <c r="DR23" s="378"/>
      <c r="DS23" s="375"/>
      <c r="DT23" s="375"/>
      <c r="DU23" s="375"/>
      <c r="DV23" s="375"/>
      <c r="DW23" s="375"/>
      <c r="DX23" s="375"/>
      <c r="DY23" s="377"/>
      <c r="DZ23" s="377"/>
      <c r="EA23" s="378"/>
      <c r="EB23" s="375"/>
      <c r="EC23" s="375"/>
      <c r="ED23" s="375"/>
      <c r="EE23" s="375"/>
      <c r="EF23" s="375"/>
      <c r="EG23" s="375"/>
      <c r="EH23" s="377"/>
      <c r="EI23" s="377"/>
      <c r="EJ23" s="378"/>
      <c r="EK23" s="375"/>
      <c r="EL23" s="375"/>
      <c r="EM23" s="375"/>
      <c r="EN23" s="375"/>
      <c r="EO23" s="375"/>
      <c r="EP23" s="375"/>
      <c r="EQ23" s="377"/>
      <c r="ER23" s="377"/>
      <c r="ES23" s="378"/>
      <c r="ET23" s="375"/>
      <c r="EU23" s="375"/>
      <c r="EV23" s="375"/>
      <c r="EW23" s="375"/>
      <c r="EX23" s="375"/>
      <c r="EY23" s="375"/>
      <c r="EZ23" s="377"/>
      <c r="FA23" s="377"/>
      <c r="FB23" s="378"/>
      <c r="FC23" s="375"/>
      <c r="FD23" s="375"/>
      <c r="FE23" s="375"/>
      <c r="FF23" s="375"/>
      <c r="FG23" s="375"/>
      <c r="FH23" s="375"/>
      <c r="FI23" s="377"/>
      <c r="FJ23" s="377"/>
      <c r="FK23" s="378"/>
      <c r="FL23" s="375"/>
      <c r="FM23" s="375"/>
      <c r="FN23" s="375"/>
      <c r="FO23" s="375"/>
      <c r="FP23" s="375"/>
      <c r="FQ23" s="375"/>
      <c r="FR23" s="377"/>
      <c r="FS23" s="377"/>
      <c r="FT23" s="378"/>
      <c r="FU23" s="375"/>
      <c r="FV23" s="375"/>
      <c r="FW23" s="375"/>
      <c r="FX23" s="375"/>
      <c r="FY23" s="375"/>
      <c r="FZ23" s="375"/>
      <c r="GA23" s="377"/>
      <c r="GB23" s="377"/>
      <c r="GC23" s="378"/>
      <c r="GD23" s="375"/>
      <c r="GE23" s="375"/>
      <c r="GF23" s="375"/>
      <c r="GG23" s="375"/>
      <c r="GH23" s="375"/>
      <c r="GI23" s="375"/>
      <c r="GJ23" s="377"/>
      <c r="GK23" s="377"/>
      <c r="GL23" s="387"/>
      <c r="GM23" s="70"/>
      <c r="GN23" s="71"/>
      <c r="GO23" s="72"/>
      <c r="GP23" s="72"/>
      <c r="GQ23" s="539" t="s">
        <v>313</v>
      </c>
      <c r="GR23" s="540">
        <v>4640</v>
      </c>
    </row>
    <row r="24" spans="1:200" ht="25.5" x14ac:dyDescent="0.25">
      <c r="A24" s="76" t="s">
        <v>45</v>
      </c>
      <c r="B24" s="89" t="s">
        <v>27</v>
      </c>
      <c r="C24" s="77" t="s">
        <v>175</v>
      </c>
      <c r="D24" s="78">
        <v>12000</v>
      </c>
      <c r="E24" s="79">
        <v>43849</v>
      </c>
      <c r="F24" s="514" t="s">
        <v>215</v>
      </c>
      <c r="G24" s="78">
        <v>13895</v>
      </c>
      <c r="H24" s="65">
        <f t="shared" si="0"/>
        <v>1895</v>
      </c>
      <c r="I24" s="81">
        <v>33</v>
      </c>
      <c r="J24" s="82"/>
      <c r="K24" s="82"/>
      <c r="L24" s="83">
        <f t="shared" si="1"/>
        <v>458535</v>
      </c>
      <c r="M24" s="486" t="s">
        <v>52</v>
      </c>
      <c r="N24" s="487">
        <v>43867</v>
      </c>
      <c r="O24" s="480">
        <v>11377.86</v>
      </c>
      <c r="P24" s="481"/>
      <c r="Q24" s="481"/>
      <c r="R24" s="481"/>
      <c r="S24" s="481"/>
      <c r="T24" s="481"/>
      <c r="U24" s="482"/>
      <c r="V24" s="483"/>
      <c r="W24" s="484"/>
      <c r="X24" s="481"/>
      <c r="Y24" s="481"/>
      <c r="Z24" s="481"/>
      <c r="AA24" s="481"/>
      <c r="AB24" s="481"/>
      <c r="AC24" s="481"/>
      <c r="AD24" s="482"/>
      <c r="AE24" s="483"/>
      <c r="AF24" s="484"/>
      <c r="AG24" s="481"/>
      <c r="AH24" s="481"/>
      <c r="AI24" s="481"/>
      <c r="AJ24" s="481"/>
      <c r="AK24" s="481"/>
      <c r="AL24" s="481"/>
      <c r="AM24" s="482"/>
      <c r="AN24" s="483"/>
      <c r="AO24" s="484"/>
      <c r="AP24" s="481"/>
      <c r="AQ24" s="481"/>
      <c r="AR24" s="481"/>
      <c r="AS24" s="481"/>
      <c r="AT24" s="481"/>
      <c r="AU24" s="481"/>
      <c r="AV24" s="482"/>
      <c r="AW24" s="483"/>
      <c r="AX24" s="484"/>
      <c r="AY24" s="481"/>
      <c r="AZ24" s="481"/>
      <c r="BA24" s="481"/>
      <c r="BB24" s="481"/>
      <c r="BC24" s="481"/>
      <c r="BD24" s="481"/>
      <c r="BE24" s="483"/>
      <c r="BF24" s="483"/>
      <c r="BG24" s="484"/>
      <c r="BH24" s="481"/>
      <c r="BI24" s="481"/>
      <c r="BJ24" s="481"/>
      <c r="BK24" s="481"/>
      <c r="BL24" s="481"/>
      <c r="BM24" s="481"/>
      <c r="BN24" s="483"/>
      <c r="BO24" s="483"/>
      <c r="BP24" s="484"/>
      <c r="BQ24" s="481"/>
      <c r="BR24" s="481"/>
      <c r="BS24" s="481"/>
      <c r="BT24" s="481"/>
      <c r="BU24" s="481"/>
      <c r="BV24" s="481"/>
      <c r="BW24" s="483"/>
      <c r="BX24" s="483"/>
      <c r="BY24" s="484"/>
      <c r="BZ24" s="481"/>
      <c r="CA24" s="481"/>
      <c r="CB24" s="481"/>
      <c r="CC24" s="481"/>
      <c r="CD24" s="481"/>
      <c r="CE24" s="481"/>
      <c r="CF24" s="482"/>
      <c r="CG24" s="483"/>
      <c r="CH24" s="484"/>
      <c r="CI24" s="481"/>
      <c r="CJ24" s="481"/>
      <c r="CK24" s="481"/>
      <c r="CL24" s="481"/>
      <c r="CM24" s="481"/>
      <c r="CN24" s="481"/>
      <c r="CO24" s="483"/>
      <c r="CP24" s="483"/>
      <c r="CQ24" s="484"/>
      <c r="CR24" s="481"/>
      <c r="CS24" s="481"/>
      <c r="CT24" s="481"/>
      <c r="CU24" s="481"/>
      <c r="CV24" s="481"/>
      <c r="CW24" s="481"/>
      <c r="CX24" s="483"/>
      <c r="CY24" s="483"/>
      <c r="CZ24" s="484"/>
      <c r="DA24" s="481"/>
      <c r="DB24" s="481"/>
      <c r="DC24" s="481"/>
      <c r="DD24" s="481"/>
      <c r="DE24" s="481"/>
      <c r="DF24" s="481"/>
      <c r="DG24" s="483"/>
      <c r="DH24" s="483"/>
      <c r="DI24" s="484"/>
      <c r="DJ24" s="481"/>
      <c r="DK24" s="481"/>
      <c r="DL24" s="481"/>
      <c r="DM24" s="481"/>
      <c r="DN24" s="481"/>
      <c r="DO24" s="481"/>
      <c r="DP24" s="483"/>
      <c r="DQ24" s="483"/>
      <c r="DR24" s="484"/>
      <c r="DS24" s="481"/>
      <c r="DT24" s="481"/>
      <c r="DU24" s="481"/>
      <c r="DV24" s="481"/>
      <c r="DW24" s="481"/>
      <c r="DX24" s="481"/>
      <c r="DY24" s="483"/>
      <c r="DZ24" s="483"/>
      <c r="EA24" s="484"/>
      <c r="EB24" s="481"/>
      <c r="EC24" s="481"/>
      <c r="ED24" s="481"/>
      <c r="EE24" s="481"/>
      <c r="EF24" s="481"/>
      <c r="EG24" s="481"/>
      <c r="EH24" s="483"/>
      <c r="EI24" s="483"/>
      <c r="EJ24" s="484"/>
      <c r="EK24" s="481"/>
      <c r="EL24" s="481"/>
      <c r="EM24" s="481"/>
      <c r="EN24" s="481"/>
      <c r="EO24" s="481"/>
      <c r="EP24" s="481"/>
      <c r="EQ24" s="483"/>
      <c r="ER24" s="483"/>
      <c r="ES24" s="484"/>
      <c r="ET24" s="481"/>
      <c r="EU24" s="481"/>
      <c r="EV24" s="481"/>
      <c r="EW24" s="481"/>
      <c r="EX24" s="481"/>
      <c r="EY24" s="481"/>
      <c r="EZ24" s="483"/>
      <c r="FA24" s="483"/>
      <c r="FB24" s="484"/>
      <c r="FC24" s="481"/>
      <c r="FD24" s="481"/>
      <c r="FE24" s="481"/>
      <c r="FF24" s="481"/>
      <c r="FG24" s="481"/>
      <c r="FH24" s="481"/>
      <c r="FI24" s="483"/>
      <c r="FJ24" s="483"/>
      <c r="FK24" s="484"/>
      <c r="FL24" s="481"/>
      <c r="FM24" s="481"/>
      <c r="FN24" s="481"/>
      <c r="FO24" s="481"/>
      <c r="FP24" s="481"/>
      <c r="FQ24" s="481"/>
      <c r="FR24" s="483"/>
      <c r="FS24" s="483"/>
      <c r="FT24" s="484"/>
      <c r="FU24" s="481"/>
      <c r="FV24" s="481"/>
      <c r="FW24" s="481"/>
      <c r="FX24" s="481"/>
      <c r="FY24" s="481"/>
      <c r="FZ24" s="481"/>
      <c r="GA24" s="483"/>
      <c r="GB24" s="483"/>
      <c r="GC24" s="484"/>
      <c r="GD24" s="481"/>
      <c r="GE24" s="481"/>
      <c r="GF24" s="481"/>
      <c r="GG24" s="481"/>
      <c r="GH24" s="481"/>
      <c r="GI24" s="481"/>
      <c r="GJ24" s="483"/>
      <c r="GK24" s="483"/>
      <c r="GL24" s="485">
        <v>43867</v>
      </c>
      <c r="GM24" s="70">
        <v>20272</v>
      </c>
      <c r="GN24" s="71" t="s">
        <v>147</v>
      </c>
      <c r="GO24" s="72"/>
      <c r="GP24" s="72"/>
      <c r="GQ24" s="539" t="s">
        <v>313</v>
      </c>
      <c r="GR24" s="540">
        <v>2784</v>
      </c>
    </row>
    <row r="25" spans="1:200" x14ac:dyDescent="0.25">
      <c r="A25" s="76" t="s">
        <v>31</v>
      </c>
      <c r="B25" s="89" t="s">
        <v>46</v>
      </c>
      <c r="C25" s="77" t="s">
        <v>175</v>
      </c>
      <c r="D25" s="78">
        <v>17670</v>
      </c>
      <c r="E25" s="79">
        <v>43849</v>
      </c>
      <c r="F25" s="510" t="s">
        <v>236</v>
      </c>
      <c r="G25" s="78">
        <v>22980</v>
      </c>
      <c r="H25" s="65">
        <f t="shared" si="0"/>
        <v>5310</v>
      </c>
      <c r="I25" s="81">
        <v>33</v>
      </c>
      <c r="J25" s="82"/>
      <c r="K25" s="82"/>
      <c r="L25" s="83">
        <f t="shared" si="1"/>
        <v>758340</v>
      </c>
      <c r="M25" s="488" t="s">
        <v>237</v>
      </c>
      <c r="N25" s="489">
        <v>43868</v>
      </c>
      <c r="O25" s="480">
        <v>17504.400000000001</v>
      </c>
      <c r="P25" s="481"/>
      <c r="Q25" s="481"/>
      <c r="R25" s="481"/>
      <c r="S25" s="481"/>
      <c r="T25" s="481"/>
      <c r="U25" s="482"/>
      <c r="V25" s="483"/>
      <c r="W25" s="484"/>
      <c r="X25" s="481"/>
      <c r="Y25" s="481"/>
      <c r="Z25" s="481"/>
      <c r="AA25" s="481"/>
      <c r="AB25" s="481"/>
      <c r="AC25" s="481"/>
      <c r="AD25" s="482"/>
      <c r="AE25" s="483"/>
      <c r="AF25" s="484"/>
      <c r="AG25" s="481"/>
      <c r="AH25" s="481"/>
      <c r="AI25" s="481"/>
      <c r="AJ25" s="481"/>
      <c r="AK25" s="481"/>
      <c r="AL25" s="481"/>
      <c r="AM25" s="482"/>
      <c r="AN25" s="483"/>
      <c r="AO25" s="484"/>
      <c r="AP25" s="481"/>
      <c r="AQ25" s="481"/>
      <c r="AR25" s="481"/>
      <c r="AS25" s="481"/>
      <c r="AT25" s="481"/>
      <c r="AU25" s="481"/>
      <c r="AV25" s="482"/>
      <c r="AW25" s="483"/>
      <c r="AX25" s="484"/>
      <c r="AY25" s="481"/>
      <c r="AZ25" s="481"/>
      <c r="BA25" s="481"/>
      <c r="BB25" s="481"/>
      <c r="BC25" s="481"/>
      <c r="BD25" s="481"/>
      <c r="BE25" s="483"/>
      <c r="BF25" s="483"/>
      <c r="BG25" s="484"/>
      <c r="BH25" s="481"/>
      <c r="BI25" s="481"/>
      <c r="BJ25" s="481"/>
      <c r="BK25" s="481"/>
      <c r="BL25" s="481"/>
      <c r="BM25" s="481"/>
      <c r="BN25" s="483"/>
      <c r="BO25" s="483"/>
      <c r="BP25" s="484"/>
      <c r="BQ25" s="481"/>
      <c r="BR25" s="481"/>
      <c r="BS25" s="481"/>
      <c r="BT25" s="481"/>
      <c r="BU25" s="481"/>
      <c r="BV25" s="481"/>
      <c r="BW25" s="483"/>
      <c r="BX25" s="483"/>
      <c r="BY25" s="484"/>
      <c r="BZ25" s="481"/>
      <c r="CA25" s="481"/>
      <c r="CB25" s="481"/>
      <c r="CC25" s="481"/>
      <c r="CD25" s="481"/>
      <c r="CE25" s="481"/>
      <c r="CF25" s="482"/>
      <c r="CG25" s="483"/>
      <c r="CH25" s="484"/>
      <c r="CI25" s="481"/>
      <c r="CJ25" s="481"/>
      <c r="CK25" s="481"/>
      <c r="CL25" s="481"/>
      <c r="CM25" s="481"/>
      <c r="CN25" s="481"/>
      <c r="CO25" s="483"/>
      <c r="CP25" s="483"/>
      <c r="CQ25" s="484"/>
      <c r="CR25" s="481"/>
      <c r="CS25" s="481"/>
      <c r="CT25" s="481"/>
      <c r="CU25" s="481"/>
      <c r="CV25" s="481"/>
      <c r="CW25" s="481"/>
      <c r="CX25" s="483"/>
      <c r="CY25" s="483"/>
      <c r="CZ25" s="484"/>
      <c r="DA25" s="481"/>
      <c r="DB25" s="481"/>
      <c r="DC25" s="481"/>
      <c r="DD25" s="481"/>
      <c r="DE25" s="481"/>
      <c r="DF25" s="481"/>
      <c r="DG25" s="483"/>
      <c r="DH25" s="483"/>
      <c r="DI25" s="484"/>
      <c r="DJ25" s="481"/>
      <c r="DK25" s="481"/>
      <c r="DL25" s="481"/>
      <c r="DM25" s="481"/>
      <c r="DN25" s="481"/>
      <c r="DO25" s="481"/>
      <c r="DP25" s="483"/>
      <c r="DQ25" s="483"/>
      <c r="DR25" s="484"/>
      <c r="DS25" s="481"/>
      <c r="DT25" s="481"/>
      <c r="DU25" s="481"/>
      <c r="DV25" s="481"/>
      <c r="DW25" s="481"/>
      <c r="DX25" s="481"/>
      <c r="DY25" s="483"/>
      <c r="DZ25" s="483"/>
      <c r="EA25" s="484"/>
      <c r="EB25" s="481"/>
      <c r="EC25" s="481"/>
      <c r="ED25" s="481"/>
      <c r="EE25" s="481"/>
      <c r="EF25" s="481"/>
      <c r="EG25" s="481"/>
      <c r="EH25" s="483"/>
      <c r="EI25" s="483"/>
      <c r="EJ25" s="484"/>
      <c r="EK25" s="481"/>
      <c r="EL25" s="481"/>
      <c r="EM25" s="481"/>
      <c r="EN25" s="481"/>
      <c r="EO25" s="481"/>
      <c r="EP25" s="481"/>
      <c r="EQ25" s="483"/>
      <c r="ER25" s="483"/>
      <c r="ES25" s="484"/>
      <c r="ET25" s="481"/>
      <c r="EU25" s="481"/>
      <c r="EV25" s="481"/>
      <c r="EW25" s="481"/>
      <c r="EX25" s="481"/>
      <c r="EY25" s="481"/>
      <c r="EZ25" s="483"/>
      <c r="FA25" s="483"/>
      <c r="FB25" s="484"/>
      <c r="FC25" s="481"/>
      <c r="FD25" s="481"/>
      <c r="FE25" s="481"/>
      <c r="FF25" s="481"/>
      <c r="FG25" s="481"/>
      <c r="FH25" s="481"/>
      <c r="FI25" s="483"/>
      <c r="FJ25" s="483"/>
      <c r="FK25" s="484"/>
      <c r="FL25" s="481"/>
      <c r="FM25" s="481"/>
      <c r="FN25" s="481"/>
      <c r="FO25" s="481"/>
      <c r="FP25" s="481"/>
      <c r="FQ25" s="481"/>
      <c r="FR25" s="483"/>
      <c r="FS25" s="483"/>
      <c r="FT25" s="484"/>
      <c r="FU25" s="481"/>
      <c r="FV25" s="481"/>
      <c r="FW25" s="481"/>
      <c r="FX25" s="481"/>
      <c r="FY25" s="481"/>
      <c r="FZ25" s="481"/>
      <c r="GA25" s="483"/>
      <c r="GB25" s="483"/>
      <c r="GC25" s="484"/>
      <c r="GD25" s="481"/>
      <c r="GE25" s="481"/>
      <c r="GF25" s="481"/>
      <c r="GG25" s="481"/>
      <c r="GH25" s="481"/>
      <c r="GI25" s="481"/>
      <c r="GJ25" s="483"/>
      <c r="GK25" s="483"/>
      <c r="GL25" s="485">
        <v>43868</v>
      </c>
      <c r="GM25" s="70"/>
      <c r="GN25" s="71"/>
      <c r="GO25" s="72"/>
      <c r="GP25" s="72"/>
      <c r="GQ25" s="539" t="s">
        <v>313</v>
      </c>
      <c r="GR25" s="540">
        <v>4640</v>
      </c>
    </row>
    <row r="26" spans="1:200" x14ac:dyDescent="0.25">
      <c r="A26" s="76" t="s">
        <v>123</v>
      </c>
      <c r="B26" s="89" t="s">
        <v>40</v>
      </c>
      <c r="C26" s="77" t="s">
        <v>176</v>
      </c>
      <c r="D26" s="78">
        <v>13960</v>
      </c>
      <c r="E26" s="79">
        <v>43850</v>
      </c>
      <c r="F26" s="93">
        <v>25544</v>
      </c>
      <c r="G26" s="78">
        <v>13960</v>
      </c>
      <c r="H26" s="65">
        <f t="shared" si="0"/>
        <v>0</v>
      </c>
      <c r="I26" s="81">
        <v>44.4</v>
      </c>
      <c r="J26" s="82"/>
      <c r="K26" s="82"/>
      <c r="L26" s="83">
        <f t="shared" si="1"/>
        <v>619824</v>
      </c>
      <c r="M26" s="372" t="s">
        <v>52</v>
      </c>
      <c r="N26" s="390">
        <v>43861</v>
      </c>
      <c r="O26" s="386"/>
      <c r="P26" s="375"/>
      <c r="Q26" s="375"/>
      <c r="R26" s="375"/>
      <c r="S26" s="375"/>
      <c r="T26" s="375"/>
      <c r="U26" s="376"/>
      <c r="V26" s="377"/>
      <c r="W26" s="378"/>
      <c r="X26" s="375"/>
      <c r="Y26" s="375"/>
      <c r="Z26" s="375"/>
      <c r="AA26" s="375"/>
      <c r="AB26" s="375"/>
      <c r="AC26" s="375"/>
      <c r="AD26" s="376"/>
      <c r="AE26" s="377"/>
      <c r="AF26" s="378"/>
      <c r="AG26" s="375"/>
      <c r="AH26" s="375"/>
      <c r="AI26" s="375"/>
      <c r="AJ26" s="375"/>
      <c r="AK26" s="375"/>
      <c r="AL26" s="375"/>
      <c r="AM26" s="376"/>
      <c r="AN26" s="377"/>
      <c r="AO26" s="378"/>
      <c r="AP26" s="375"/>
      <c r="AQ26" s="375"/>
      <c r="AR26" s="375"/>
      <c r="AS26" s="375"/>
      <c r="AT26" s="375"/>
      <c r="AU26" s="375"/>
      <c r="AV26" s="376"/>
      <c r="AW26" s="377"/>
      <c r="AX26" s="378"/>
      <c r="AY26" s="375"/>
      <c r="AZ26" s="375"/>
      <c r="BA26" s="375"/>
      <c r="BB26" s="375"/>
      <c r="BC26" s="375"/>
      <c r="BD26" s="375"/>
      <c r="BE26" s="377"/>
      <c r="BF26" s="377"/>
      <c r="BG26" s="378"/>
      <c r="BH26" s="375"/>
      <c r="BI26" s="375"/>
      <c r="BJ26" s="375"/>
      <c r="BK26" s="375"/>
      <c r="BL26" s="375"/>
      <c r="BM26" s="375"/>
      <c r="BN26" s="377"/>
      <c r="BO26" s="377"/>
      <c r="BP26" s="378"/>
      <c r="BQ26" s="375"/>
      <c r="BR26" s="375"/>
      <c r="BS26" s="375"/>
      <c r="BT26" s="375"/>
      <c r="BU26" s="375"/>
      <c r="BV26" s="375"/>
      <c r="BW26" s="377"/>
      <c r="BX26" s="377"/>
      <c r="BY26" s="378"/>
      <c r="BZ26" s="375"/>
      <c r="CA26" s="375"/>
      <c r="CB26" s="375"/>
      <c r="CC26" s="375"/>
      <c r="CD26" s="375"/>
      <c r="CE26" s="375"/>
      <c r="CF26" s="376"/>
      <c r="CG26" s="377"/>
      <c r="CH26" s="378"/>
      <c r="CI26" s="375"/>
      <c r="CJ26" s="375"/>
      <c r="CK26" s="375"/>
      <c r="CL26" s="375"/>
      <c r="CM26" s="375"/>
      <c r="CN26" s="375"/>
      <c r="CO26" s="377"/>
      <c r="CP26" s="377"/>
      <c r="CQ26" s="378"/>
      <c r="CR26" s="375"/>
      <c r="CS26" s="375"/>
      <c r="CT26" s="375"/>
      <c r="CU26" s="375"/>
      <c r="CV26" s="375"/>
      <c r="CW26" s="375"/>
      <c r="CX26" s="377"/>
      <c r="CY26" s="377"/>
      <c r="CZ26" s="378"/>
      <c r="DA26" s="375"/>
      <c r="DB26" s="375"/>
      <c r="DC26" s="375"/>
      <c r="DD26" s="375"/>
      <c r="DE26" s="375"/>
      <c r="DF26" s="375"/>
      <c r="DG26" s="377"/>
      <c r="DH26" s="377"/>
      <c r="DI26" s="378"/>
      <c r="DJ26" s="375"/>
      <c r="DK26" s="375"/>
      <c r="DL26" s="375"/>
      <c r="DM26" s="375"/>
      <c r="DN26" s="375"/>
      <c r="DO26" s="375"/>
      <c r="DP26" s="377"/>
      <c r="DQ26" s="377"/>
      <c r="DR26" s="378"/>
      <c r="DS26" s="375"/>
      <c r="DT26" s="375"/>
      <c r="DU26" s="375"/>
      <c r="DV26" s="375"/>
      <c r="DW26" s="375"/>
      <c r="DX26" s="375"/>
      <c r="DY26" s="377"/>
      <c r="DZ26" s="377"/>
      <c r="EA26" s="378"/>
      <c r="EB26" s="375"/>
      <c r="EC26" s="375"/>
      <c r="ED26" s="375"/>
      <c r="EE26" s="375"/>
      <c r="EF26" s="375"/>
      <c r="EG26" s="375"/>
      <c r="EH26" s="377"/>
      <c r="EI26" s="377"/>
      <c r="EJ26" s="378"/>
      <c r="EK26" s="375"/>
      <c r="EL26" s="375"/>
      <c r="EM26" s="375"/>
      <c r="EN26" s="375"/>
      <c r="EO26" s="375"/>
      <c r="EP26" s="375"/>
      <c r="EQ26" s="377"/>
      <c r="ER26" s="377"/>
      <c r="ES26" s="378"/>
      <c r="ET26" s="375"/>
      <c r="EU26" s="375"/>
      <c r="EV26" s="375"/>
      <c r="EW26" s="375"/>
      <c r="EX26" s="375"/>
      <c r="EY26" s="375"/>
      <c r="EZ26" s="377"/>
      <c r="FA26" s="377"/>
      <c r="FB26" s="378"/>
      <c r="FC26" s="375"/>
      <c r="FD26" s="375"/>
      <c r="FE26" s="375"/>
      <c r="FF26" s="375"/>
      <c r="FG26" s="375"/>
      <c r="FH26" s="375"/>
      <c r="FI26" s="377"/>
      <c r="FJ26" s="377"/>
      <c r="FK26" s="378"/>
      <c r="FL26" s="375"/>
      <c r="FM26" s="375"/>
      <c r="FN26" s="375"/>
      <c r="FO26" s="375"/>
      <c r="FP26" s="375"/>
      <c r="FQ26" s="375"/>
      <c r="FR26" s="377"/>
      <c r="FS26" s="377"/>
      <c r="FT26" s="378"/>
      <c r="FU26" s="375"/>
      <c r="FV26" s="375"/>
      <c r="FW26" s="375"/>
      <c r="FX26" s="375"/>
      <c r="FY26" s="375"/>
      <c r="FZ26" s="375"/>
      <c r="GA26" s="377"/>
      <c r="GB26" s="377"/>
      <c r="GC26" s="378"/>
      <c r="GD26" s="375"/>
      <c r="GE26" s="375"/>
      <c r="GF26" s="375"/>
      <c r="GG26" s="375"/>
      <c r="GH26" s="375"/>
      <c r="GI26" s="375"/>
      <c r="GJ26" s="377"/>
      <c r="GK26" s="377"/>
      <c r="GL26" s="387"/>
      <c r="GM26" s="70"/>
      <c r="GN26" s="71"/>
      <c r="GO26" s="72"/>
      <c r="GP26" s="72"/>
      <c r="GQ26" s="539" t="s">
        <v>264</v>
      </c>
      <c r="GR26" s="540">
        <v>0</v>
      </c>
    </row>
    <row r="27" spans="1:200" x14ac:dyDescent="0.25">
      <c r="A27" s="76" t="s">
        <v>123</v>
      </c>
      <c r="B27" s="94" t="s">
        <v>133</v>
      </c>
      <c r="C27" s="77" t="s">
        <v>177</v>
      </c>
      <c r="D27" s="64">
        <v>17000</v>
      </c>
      <c r="E27" s="79">
        <v>43851</v>
      </c>
      <c r="F27" s="513">
        <v>25546</v>
      </c>
      <c r="G27" s="64">
        <v>17000</v>
      </c>
      <c r="H27" s="65">
        <f t="shared" si="0"/>
        <v>0</v>
      </c>
      <c r="I27" s="81">
        <v>44.4</v>
      </c>
      <c r="J27" s="82"/>
      <c r="K27" s="82"/>
      <c r="L27" s="83">
        <f t="shared" si="1"/>
        <v>754800</v>
      </c>
      <c r="M27" s="486" t="s">
        <v>52</v>
      </c>
      <c r="N27" s="487">
        <v>43865</v>
      </c>
      <c r="O27" s="490"/>
      <c r="P27" s="491"/>
      <c r="Q27" s="491"/>
      <c r="R27" s="491"/>
      <c r="S27" s="491"/>
      <c r="T27" s="491"/>
      <c r="U27" s="492"/>
      <c r="V27" s="493"/>
      <c r="W27" s="494"/>
      <c r="X27" s="491"/>
      <c r="Y27" s="491"/>
      <c r="Z27" s="491"/>
      <c r="AA27" s="491"/>
      <c r="AB27" s="491"/>
      <c r="AC27" s="491"/>
      <c r="AD27" s="492"/>
      <c r="AE27" s="493"/>
      <c r="AF27" s="494"/>
      <c r="AG27" s="491"/>
      <c r="AH27" s="491"/>
      <c r="AI27" s="491"/>
      <c r="AJ27" s="491"/>
      <c r="AK27" s="491"/>
      <c r="AL27" s="491"/>
      <c r="AM27" s="492"/>
      <c r="AN27" s="493"/>
      <c r="AO27" s="494"/>
      <c r="AP27" s="491"/>
      <c r="AQ27" s="491"/>
      <c r="AR27" s="491"/>
      <c r="AS27" s="491"/>
      <c r="AT27" s="491"/>
      <c r="AU27" s="491"/>
      <c r="AV27" s="492"/>
      <c r="AW27" s="493"/>
      <c r="AX27" s="494"/>
      <c r="AY27" s="491"/>
      <c r="AZ27" s="491"/>
      <c r="BA27" s="491"/>
      <c r="BB27" s="491"/>
      <c r="BC27" s="491"/>
      <c r="BD27" s="491"/>
      <c r="BE27" s="493"/>
      <c r="BF27" s="493"/>
      <c r="BG27" s="494"/>
      <c r="BH27" s="491"/>
      <c r="BI27" s="491"/>
      <c r="BJ27" s="491"/>
      <c r="BK27" s="491"/>
      <c r="BL27" s="491"/>
      <c r="BM27" s="491"/>
      <c r="BN27" s="493"/>
      <c r="BO27" s="493"/>
      <c r="BP27" s="494"/>
      <c r="BQ27" s="491"/>
      <c r="BR27" s="491"/>
      <c r="BS27" s="491"/>
      <c r="BT27" s="491"/>
      <c r="BU27" s="491"/>
      <c r="BV27" s="491"/>
      <c r="BW27" s="493"/>
      <c r="BX27" s="493"/>
      <c r="BY27" s="494"/>
      <c r="BZ27" s="491"/>
      <c r="CA27" s="491"/>
      <c r="CB27" s="491"/>
      <c r="CC27" s="491"/>
      <c r="CD27" s="491"/>
      <c r="CE27" s="491"/>
      <c r="CF27" s="492"/>
      <c r="CG27" s="493"/>
      <c r="CH27" s="494"/>
      <c r="CI27" s="491"/>
      <c r="CJ27" s="491"/>
      <c r="CK27" s="491"/>
      <c r="CL27" s="491"/>
      <c r="CM27" s="491"/>
      <c r="CN27" s="491"/>
      <c r="CO27" s="493"/>
      <c r="CP27" s="493"/>
      <c r="CQ27" s="494"/>
      <c r="CR27" s="491"/>
      <c r="CS27" s="491"/>
      <c r="CT27" s="491"/>
      <c r="CU27" s="491"/>
      <c r="CV27" s="491"/>
      <c r="CW27" s="491"/>
      <c r="CX27" s="493"/>
      <c r="CY27" s="493"/>
      <c r="CZ27" s="494"/>
      <c r="DA27" s="491"/>
      <c r="DB27" s="491"/>
      <c r="DC27" s="491"/>
      <c r="DD27" s="491"/>
      <c r="DE27" s="491"/>
      <c r="DF27" s="491"/>
      <c r="DG27" s="493"/>
      <c r="DH27" s="493"/>
      <c r="DI27" s="494"/>
      <c r="DJ27" s="491"/>
      <c r="DK27" s="491"/>
      <c r="DL27" s="491"/>
      <c r="DM27" s="491"/>
      <c r="DN27" s="491"/>
      <c r="DO27" s="491"/>
      <c r="DP27" s="493"/>
      <c r="DQ27" s="493"/>
      <c r="DR27" s="494"/>
      <c r="DS27" s="491"/>
      <c r="DT27" s="491"/>
      <c r="DU27" s="491"/>
      <c r="DV27" s="491"/>
      <c r="DW27" s="491"/>
      <c r="DX27" s="491"/>
      <c r="DY27" s="493"/>
      <c r="DZ27" s="493"/>
      <c r="EA27" s="494"/>
      <c r="EB27" s="491"/>
      <c r="EC27" s="491"/>
      <c r="ED27" s="491"/>
      <c r="EE27" s="491"/>
      <c r="EF27" s="491"/>
      <c r="EG27" s="491"/>
      <c r="EH27" s="493"/>
      <c r="EI27" s="493"/>
      <c r="EJ27" s="494"/>
      <c r="EK27" s="491"/>
      <c r="EL27" s="491"/>
      <c r="EM27" s="491"/>
      <c r="EN27" s="491"/>
      <c r="EO27" s="491"/>
      <c r="EP27" s="491"/>
      <c r="EQ27" s="493"/>
      <c r="ER27" s="493"/>
      <c r="ES27" s="494"/>
      <c r="ET27" s="491"/>
      <c r="EU27" s="491"/>
      <c r="EV27" s="491"/>
      <c r="EW27" s="491"/>
      <c r="EX27" s="491"/>
      <c r="EY27" s="491"/>
      <c r="EZ27" s="493"/>
      <c r="FA27" s="493"/>
      <c r="FB27" s="494"/>
      <c r="FC27" s="491"/>
      <c r="FD27" s="491"/>
      <c r="FE27" s="491"/>
      <c r="FF27" s="491"/>
      <c r="FG27" s="491"/>
      <c r="FH27" s="491"/>
      <c r="FI27" s="493"/>
      <c r="FJ27" s="493"/>
      <c r="FK27" s="494"/>
      <c r="FL27" s="491"/>
      <c r="FM27" s="491"/>
      <c r="FN27" s="491"/>
      <c r="FO27" s="491"/>
      <c r="FP27" s="491"/>
      <c r="FQ27" s="491"/>
      <c r="FR27" s="493"/>
      <c r="FS27" s="493"/>
      <c r="FT27" s="494"/>
      <c r="FU27" s="491"/>
      <c r="FV27" s="491"/>
      <c r="FW27" s="491"/>
      <c r="FX27" s="491"/>
      <c r="FY27" s="491"/>
      <c r="FZ27" s="491"/>
      <c r="GA27" s="493"/>
      <c r="GB27" s="493"/>
      <c r="GC27" s="494"/>
      <c r="GD27" s="491"/>
      <c r="GE27" s="491"/>
      <c r="GF27" s="491"/>
      <c r="GG27" s="491"/>
      <c r="GH27" s="491"/>
      <c r="GI27" s="491"/>
      <c r="GJ27" s="493"/>
      <c r="GK27" s="493"/>
      <c r="GL27" s="495"/>
      <c r="GM27" s="70"/>
      <c r="GN27" s="71"/>
      <c r="GO27" s="72"/>
      <c r="GP27" s="72"/>
      <c r="GQ27" s="539" t="s">
        <v>264</v>
      </c>
      <c r="GR27" s="540">
        <v>0</v>
      </c>
    </row>
    <row r="28" spans="1:200" ht="18" customHeight="1" x14ac:dyDescent="0.3">
      <c r="A28" s="90" t="s">
        <v>28</v>
      </c>
      <c r="B28" s="94" t="s">
        <v>132</v>
      </c>
      <c r="C28" s="77" t="s">
        <v>178</v>
      </c>
      <c r="D28" s="64">
        <v>19560</v>
      </c>
      <c r="E28" s="79">
        <v>43852</v>
      </c>
      <c r="F28" s="96">
        <v>1778</v>
      </c>
      <c r="G28" s="64">
        <v>19610.5</v>
      </c>
      <c r="H28" s="65">
        <f t="shared" si="0"/>
        <v>50.5</v>
      </c>
      <c r="I28" s="81">
        <v>42.8</v>
      </c>
      <c r="J28" s="82"/>
      <c r="K28" s="82"/>
      <c r="L28" s="83">
        <f t="shared" si="1"/>
        <v>839329.39999999991</v>
      </c>
      <c r="M28" s="388" t="s">
        <v>52</v>
      </c>
      <c r="N28" s="391">
        <v>43859</v>
      </c>
      <c r="O28" s="392"/>
      <c r="P28" s="393"/>
      <c r="Q28" s="393"/>
      <c r="R28" s="393"/>
      <c r="S28" s="393"/>
      <c r="T28" s="393"/>
      <c r="U28" s="394"/>
      <c r="V28" s="395"/>
      <c r="W28" s="396"/>
      <c r="X28" s="393"/>
      <c r="Y28" s="393"/>
      <c r="Z28" s="393"/>
      <c r="AA28" s="393"/>
      <c r="AB28" s="393"/>
      <c r="AC28" s="393"/>
      <c r="AD28" s="394"/>
      <c r="AE28" s="395"/>
      <c r="AF28" s="396"/>
      <c r="AG28" s="393"/>
      <c r="AH28" s="393"/>
      <c r="AI28" s="393"/>
      <c r="AJ28" s="393"/>
      <c r="AK28" s="393"/>
      <c r="AL28" s="393"/>
      <c r="AM28" s="394"/>
      <c r="AN28" s="395"/>
      <c r="AO28" s="396"/>
      <c r="AP28" s="393"/>
      <c r="AQ28" s="393"/>
      <c r="AR28" s="393"/>
      <c r="AS28" s="393"/>
      <c r="AT28" s="393"/>
      <c r="AU28" s="393"/>
      <c r="AV28" s="394"/>
      <c r="AW28" s="395"/>
      <c r="AX28" s="396"/>
      <c r="AY28" s="393"/>
      <c r="AZ28" s="393"/>
      <c r="BA28" s="393"/>
      <c r="BB28" s="393"/>
      <c r="BC28" s="393"/>
      <c r="BD28" s="393"/>
      <c r="BE28" s="395"/>
      <c r="BF28" s="395"/>
      <c r="BG28" s="396"/>
      <c r="BH28" s="393"/>
      <c r="BI28" s="393"/>
      <c r="BJ28" s="393"/>
      <c r="BK28" s="393"/>
      <c r="BL28" s="393"/>
      <c r="BM28" s="393"/>
      <c r="BN28" s="395"/>
      <c r="BO28" s="395"/>
      <c r="BP28" s="396"/>
      <c r="BQ28" s="393"/>
      <c r="BR28" s="393"/>
      <c r="BS28" s="393"/>
      <c r="BT28" s="393"/>
      <c r="BU28" s="393"/>
      <c r="BV28" s="393"/>
      <c r="BW28" s="395"/>
      <c r="BX28" s="395"/>
      <c r="BY28" s="396"/>
      <c r="BZ28" s="393"/>
      <c r="CA28" s="393"/>
      <c r="CB28" s="393"/>
      <c r="CC28" s="393"/>
      <c r="CD28" s="393"/>
      <c r="CE28" s="393"/>
      <c r="CF28" s="394"/>
      <c r="CG28" s="395"/>
      <c r="CH28" s="396"/>
      <c r="CI28" s="393"/>
      <c r="CJ28" s="393"/>
      <c r="CK28" s="393"/>
      <c r="CL28" s="393"/>
      <c r="CM28" s="393"/>
      <c r="CN28" s="393"/>
      <c r="CO28" s="395"/>
      <c r="CP28" s="395"/>
      <c r="CQ28" s="396"/>
      <c r="CR28" s="393"/>
      <c r="CS28" s="393"/>
      <c r="CT28" s="393"/>
      <c r="CU28" s="393"/>
      <c r="CV28" s="393"/>
      <c r="CW28" s="393"/>
      <c r="CX28" s="395"/>
      <c r="CY28" s="395"/>
      <c r="CZ28" s="396"/>
      <c r="DA28" s="393"/>
      <c r="DB28" s="393"/>
      <c r="DC28" s="393"/>
      <c r="DD28" s="393"/>
      <c r="DE28" s="393"/>
      <c r="DF28" s="393"/>
      <c r="DG28" s="395"/>
      <c r="DH28" s="395"/>
      <c r="DI28" s="396"/>
      <c r="DJ28" s="393"/>
      <c r="DK28" s="393"/>
      <c r="DL28" s="393"/>
      <c r="DM28" s="393"/>
      <c r="DN28" s="393"/>
      <c r="DO28" s="393"/>
      <c r="DP28" s="395"/>
      <c r="DQ28" s="395"/>
      <c r="DR28" s="396"/>
      <c r="DS28" s="393"/>
      <c r="DT28" s="393"/>
      <c r="DU28" s="393"/>
      <c r="DV28" s="393"/>
      <c r="DW28" s="393"/>
      <c r="DX28" s="393"/>
      <c r="DY28" s="395"/>
      <c r="DZ28" s="395"/>
      <c r="EA28" s="396"/>
      <c r="EB28" s="393"/>
      <c r="EC28" s="393"/>
      <c r="ED28" s="393"/>
      <c r="EE28" s="393"/>
      <c r="EF28" s="393"/>
      <c r="EG28" s="393"/>
      <c r="EH28" s="395"/>
      <c r="EI28" s="395"/>
      <c r="EJ28" s="396"/>
      <c r="EK28" s="393"/>
      <c r="EL28" s="393"/>
      <c r="EM28" s="393"/>
      <c r="EN28" s="393"/>
      <c r="EO28" s="393"/>
      <c r="EP28" s="393"/>
      <c r="EQ28" s="395"/>
      <c r="ER28" s="395"/>
      <c r="ES28" s="396"/>
      <c r="ET28" s="393"/>
      <c r="EU28" s="393"/>
      <c r="EV28" s="393"/>
      <c r="EW28" s="393"/>
      <c r="EX28" s="393"/>
      <c r="EY28" s="393"/>
      <c r="EZ28" s="395"/>
      <c r="FA28" s="395"/>
      <c r="FB28" s="396"/>
      <c r="FC28" s="393"/>
      <c r="FD28" s="393"/>
      <c r="FE28" s="393"/>
      <c r="FF28" s="393"/>
      <c r="FG28" s="393"/>
      <c r="FH28" s="393"/>
      <c r="FI28" s="395"/>
      <c r="FJ28" s="395"/>
      <c r="FK28" s="396"/>
      <c r="FL28" s="393"/>
      <c r="FM28" s="393"/>
      <c r="FN28" s="393"/>
      <c r="FO28" s="393"/>
      <c r="FP28" s="393"/>
      <c r="FQ28" s="393"/>
      <c r="FR28" s="395"/>
      <c r="FS28" s="395"/>
      <c r="FT28" s="396"/>
      <c r="FU28" s="393"/>
      <c r="FV28" s="393"/>
      <c r="FW28" s="393"/>
      <c r="FX28" s="393"/>
      <c r="FY28" s="393"/>
      <c r="FZ28" s="393"/>
      <c r="GA28" s="395"/>
      <c r="GB28" s="395"/>
      <c r="GC28" s="396"/>
      <c r="GD28" s="393"/>
      <c r="GE28" s="393"/>
      <c r="GF28" s="393"/>
      <c r="GG28" s="393"/>
      <c r="GH28" s="393"/>
      <c r="GI28" s="393"/>
      <c r="GJ28" s="395"/>
      <c r="GK28" s="395"/>
      <c r="GL28" s="397"/>
      <c r="GM28" s="70"/>
      <c r="GN28" s="71"/>
      <c r="GO28" s="72"/>
      <c r="GP28" s="72"/>
      <c r="GQ28" s="539" t="s">
        <v>313</v>
      </c>
      <c r="GR28" s="540">
        <v>4640</v>
      </c>
    </row>
    <row r="29" spans="1:200" ht="31.5" x14ac:dyDescent="0.3">
      <c r="A29" s="76" t="s">
        <v>135</v>
      </c>
      <c r="B29" s="94" t="s">
        <v>127</v>
      </c>
      <c r="C29" s="77" t="s">
        <v>179</v>
      </c>
      <c r="D29" s="64">
        <v>22660</v>
      </c>
      <c r="E29" s="79">
        <v>43853</v>
      </c>
      <c r="F29" s="513" t="s">
        <v>217</v>
      </c>
      <c r="G29" s="64">
        <f>27695-120.4</f>
        <v>27574.6</v>
      </c>
      <c r="H29" s="65">
        <f t="shared" si="0"/>
        <v>4914.5999999999985</v>
      </c>
      <c r="I29" s="81">
        <v>32.5</v>
      </c>
      <c r="J29" s="82"/>
      <c r="K29" s="82"/>
      <c r="L29" s="83">
        <f t="shared" si="1"/>
        <v>896174.5</v>
      </c>
      <c r="M29" s="486" t="s">
        <v>52</v>
      </c>
      <c r="N29" s="487">
        <v>43871</v>
      </c>
      <c r="O29" s="490">
        <v>20130.060000000001</v>
      </c>
      <c r="P29" s="491"/>
      <c r="Q29" s="491"/>
      <c r="R29" s="491"/>
      <c r="S29" s="491"/>
      <c r="T29" s="491"/>
      <c r="U29" s="492"/>
      <c r="V29" s="493"/>
      <c r="W29" s="494"/>
      <c r="X29" s="491"/>
      <c r="Y29" s="491"/>
      <c r="Z29" s="491"/>
      <c r="AA29" s="491"/>
      <c r="AB29" s="491"/>
      <c r="AC29" s="491"/>
      <c r="AD29" s="492"/>
      <c r="AE29" s="493"/>
      <c r="AF29" s="494"/>
      <c r="AG29" s="491"/>
      <c r="AH29" s="491"/>
      <c r="AI29" s="491"/>
      <c r="AJ29" s="491"/>
      <c r="AK29" s="491"/>
      <c r="AL29" s="491"/>
      <c r="AM29" s="492"/>
      <c r="AN29" s="493"/>
      <c r="AO29" s="494"/>
      <c r="AP29" s="491"/>
      <c r="AQ29" s="491"/>
      <c r="AR29" s="491"/>
      <c r="AS29" s="491"/>
      <c r="AT29" s="491"/>
      <c r="AU29" s="491"/>
      <c r="AV29" s="492"/>
      <c r="AW29" s="493"/>
      <c r="AX29" s="494"/>
      <c r="AY29" s="491"/>
      <c r="AZ29" s="491"/>
      <c r="BA29" s="491"/>
      <c r="BB29" s="491"/>
      <c r="BC29" s="491"/>
      <c r="BD29" s="491"/>
      <c r="BE29" s="493"/>
      <c r="BF29" s="493"/>
      <c r="BG29" s="494"/>
      <c r="BH29" s="491"/>
      <c r="BI29" s="491"/>
      <c r="BJ29" s="491"/>
      <c r="BK29" s="491"/>
      <c r="BL29" s="491"/>
      <c r="BM29" s="491"/>
      <c r="BN29" s="493"/>
      <c r="BO29" s="493"/>
      <c r="BP29" s="494"/>
      <c r="BQ29" s="491"/>
      <c r="BR29" s="491"/>
      <c r="BS29" s="491"/>
      <c r="BT29" s="491"/>
      <c r="BU29" s="491"/>
      <c r="BV29" s="491"/>
      <c r="BW29" s="493"/>
      <c r="BX29" s="493"/>
      <c r="BY29" s="494"/>
      <c r="BZ29" s="491"/>
      <c r="CA29" s="491"/>
      <c r="CB29" s="491"/>
      <c r="CC29" s="491"/>
      <c r="CD29" s="491"/>
      <c r="CE29" s="491"/>
      <c r="CF29" s="492"/>
      <c r="CG29" s="493"/>
      <c r="CH29" s="494"/>
      <c r="CI29" s="491"/>
      <c r="CJ29" s="491"/>
      <c r="CK29" s="491"/>
      <c r="CL29" s="491"/>
      <c r="CM29" s="491"/>
      <c r="CN29" s="491"/>
      <c r="CO29" s="493"/>
      <c r="CP29" s="493"/>
      <c r="CQ29" s="494"/>
      <c r="CR29" s="491"/>
      <c r="CS29" s="491"/>
      <c r="CT29" s="491"/>
      <c r="CU29" s="491"/>
      <c r="CV29" s="491"/>
      <c r="CW29" s="491"/>
      <c r="CX29" s="493"/>
      <c r="CY29" s="493"/>
      <c r="CZ29" s="494"/>
      <c r="DA29" s="491"/>
      <c r="DB29" s="491"/>
      <c r="DC29" s="491"/>
      <c r="DD29" s="491"/>
      <c r="DE29" s="491"/>
      <c r="DF29" s="491"/>
      <c r="DG29" s="493"/>
      <c r="DH29" s="493"/>
      <c r="DI29" s="494"/>
      <c r="DJ29" s="491"/>
      <c r="DK29" s="491"/>
      <c r="DL29" s="491"/>
      <c r="DM29" s="491"/>
      <c r="DN29" s="491"/>
      <c r="DO29" s="491"/>
      <c r="DP29" s="493"/>
      <c r="DQ29" s="493"/>
      <c r="DR29" s="494"/>
      <c r="DS29" s="491"/>
      <c r="DT29" s="491"/>
      <c r="DU29" s="491"/>
      <c r="DV29" s="491"/>
      <c r="DW29" s="491"/>
      <c r="DX29" s="491"/>
      <c r="DY29" s="493"/>
      <c r="DZ29" s="493"/>
      <c r="EA29" s="494"/>
      <c r="EB29" s="491"/>
      <c r="EC29" s="491"/>
      <c r="ED29" s="491"/>
      <c r="EE29" s="491"/>
      <c r="EF29" s="491"/>
      <c r="EG29" s="491"/>
      <c r="EH29" s="493"/>
      <c r="EI29" s="493"/>
      <c r="EJ29" s="494"/>
      <c r="EK29" s="491"/>
      <c r="EL29" s="491"/>
      <c r="EM29" s="491"/>
      <c r="EN29" s="491"/>
      <c r="EO29" s="491"/>
      <c r="EP29" s="491"/>
      <c r="EQ29" s="493"/>
      <c r="ER29" s="493"/>
      <c r="ES29" s="494"/>
      <c r="ET29" s="491"/>
      <c r="EU29" s="491"/>
      <c r="EV29" s="491"/>
      <c r="EW29" s="491"/>
      <c r="EX29" s="491"/>
      <c r="EY29" s="491"/>
      <c r="EZ29" s="493"/>
      <c r="FA29" s="493"/>
      <c r="FB29" s="494"/>
      <c r="FC29" s="491"/>
      <c r="FD29" s="491"/>
      <c r="FE29" s="491"/>
      <c r="FF29" s="491"/>
      <c r="FG29" s="491"/>
      <c r="FH29" s="491"/>
      <c r="FI29" s="493"/>
      <c r="FJ29" s="493"/>
      <c r="FK29" s="494"/>
      <c r="FL29" s="491"/>
      <c r="FM29" s="491"/>
      <c r="FN29" s="491"/>
      <c r="FO29" s="491"/>
      <c r="FP29" s="491"/>
      <c r="FQ29" s="491"/>
      <c r="FR29" s="493"/>
      <c r="FS29" s="493"/>
      <c r="FT29" s="494"/>
      <c r="FU29" s="491"/>
      <c r="FV29" s="491"/>
      <c r="FW29" s="491"/>
      <c r="FX29" s="491"/>
      <c r="FY29" s="491"/>
      <c r="FZ29" s="491"/>
      <c r="GA29" s="493"/>
      <c r="GB29" s="493"/>
      <c r="GC29" s="494"/>
      <c r="GD29" s="491"/>
      <c r="GE29" s="491"/>
      <c r="GF29" s="491"/>
      <c r="GG29" s="491"/>
      <c r="GH29" s="491"/>
      <c r="GI29" s="491"/>
      <c r="GJ29" s="493"/>
      <c r="GK29" s="493"/>
      <c r="GL29" s="495">
        <v>43871</v>
      </c>
      <c r="GM29" s="70"/>
      <c r="GN29" s="71"/>
      <c r="GO29" s="72"/>
      <c r="GP29" s="72"/>
      <c r="GQ29" s="539" t="s">
        <v>313</v>
      </c>
      <c r="GR29" s="540">
        <v>4640</v>
      </c>
    </row>
    <row r="30" spans="1:200" ht="25.5" x14ac:dyDescent="0.3">
      <c r="A30" s="76" t="s">
        <v>137</v>
      </c>
      <c r="B30" s="94" t="s">
        <v>136</v>
      </c>
      <c r="C30" s="77" t="s">
        <v>179</v>
      </c>
      <c r="D30" s="64">
        <v>12560</v>
      </c>
      <c r="E30" s="79">
        <v>43853</v>
      </c>
      <c r="F30" s="513" t="s">
        <v>238</v>
      </c>
      <c r="G30" s="64">
        <v>16280</v>
      </c>
      <c r="H30" s="65">
        <f t="shared" si="0"/>
        <v>3720</v>
      </c>
      <c r="I30" s="81">
        <v>32.5</v>
      </c>
      <c r="J30" s="82"/>
      <c r="K30" s="82"/>
      <c r="L30" s="83">
        <f t="shared" si="1"/>
        <v>529100</v>
      </c>
      <c r="M30" s="486" t="s">
        <v>237</v>
      </c>
      <c r="N30" s="487">
        <v>43872</v>
      </c>
      <c r="O30" s="490">
        <v>13128.3</v>
      </c>
      <c r="P30" s="491"/>
      <c r="Q30" s="491"/>
      <c r="R30" s="491"/>
      <c r="S30" s="491"/>
      <c r="T30" s="491"/>
      <c r="U30" s="492"/>
      <c r="V30" s="493"/>
      <c r="W30" s="494"/>
      <c r="X30" s="491"/>
      <c r="Y30" s="491"/>
      <c r="Z30" s="491"/>
      <c r="AA30" s="491"/>
      <c r="AB30" s="491"/>
      <c r="AC30" s="491"/>
      <c r="AD30" s="492"/>
      <c r="AE30" s="493"/>
      <c r="AF30" s="494"/>
      <c r="AG30" s="491"/>
      <c r="AH30" s="491"/>
      <c r="AI30" s="491"/>
      <c r="AJ30" s="491"/>
      <c r="AK30" s="491"/>
      <c r="AL30" s="491"/>
      <c r="AM30" s="492"/>
      <c r="AN30" s="493"/>
      <c r="AO30" s="494"/>
      <c r="AP30" s="491"/>
      <c r="AQ30" s="491"/>
      <c r="AR30" s="491"/>
      <c r="AS30" s="491"/>
      <c r="AT30" s="491"/>
      <c r="AU30" s="491"/>
      <c r="AV30" s="492"/>
      <c r="AW30" s="493"/>
      <c r="AX30" s="494"/>
      <c r="AY30" s="491"/>
      <c r="AZ30" s="491"/>
      <c r="BA30" s="491"/>
      <c r="BB30" s="491"/>
      <c r="BC30" s="491"/>
      <c r="BD30" s="491"/>
      <c r="BE30" s="493"/>
      <c r="BF30" s="493"/>
      <c r="BG30" s="494"/>
      <c r="BH30" s="491"/>
      <c r="BI30" s="491"/>
      <c r="BJ30" s="491"/>
      <c r="BK30" s="491"/>
      <c r="BL30" s="491"/>
      <c r="BM30" s="491"/>
      <c r="BN30" s="493"/>
      <c r="BO30" s="493"/>
      <c r="BP30" s="494"/>
      <c r="BQ30" s="491"/>
      <c r="BR30" s="491"/>
      <c r="BS30" s="491"/>
      <c r="BT30" s="491"/>
      <c r="BU30" s="491"/>
      <c r="BV30" s="491"/>
      <c r="BW30" s="493"/>
      <c r="BX30" s="493"/>
      <c r="BY30" s="494"/>
      <c r="BZ30" s="491"/>
      <c r="CA30" s="491"/>
      <c r="CB30" s="491"/>
      <c r="CC30" s="491"/>
      <c r="CD30" s="491"/>
      <c r="CE30" s="491"/>
      <c r="CF30" s="492"/>
      <c r="CG30" s="493"/>
      <c r="CH30" s="494"/>
      <c r="CI30" s="491"/>
      <c r="CJ30" s="491"/>
      <c r="CK30" s="491"/>
      <c r="CL30" s="491"/>
      <c r="CM30" s="491"/>
      <c r="CN30" s="491"/>
      <c r="CO30" s="493"/>
      <c r="CP30" s="493"/>
      <c r="CQ30" s="494"/>
      <c r="CR30" s="491"/>
      <c r="CS30" s="491"/>
      <c r="CT30" s="491"/>
      <c r="CU30" s="491"/>
      <c r="CV30" s="491"/>
      <c r="CW30" s="491"/>
      <c r="CX30" s="493"/>
      <c r="CY30" s="493"/>
      <c r="CZ30" s="494"/>
      <c r="DA30" s="491"/>
      <c r="DB30" s="491"/>
      <c r="DC30" s="491"/>
      <c r="DD30" s="491"/>
      <c r="DE30" s="491"/>
      <c r="DF30" s="491"/>
      <c r="DG30" s="493"/>
      <c r="DH30" s="493"/>
      <c r="DI30" s="494"/>
      <c r="DJ30" s="491"/>
      <c r="DK30" s="491"/>
      <c r="DL30" s="491"/>
      <c r="DM30" s="491"/>
      <c r="DN30" s="491"/>
      <c r="DO30" s="491"/>
      <c r="DP30" s="493"/>
      <c r="DQ30" s="493"/>
      <c r="DR30" s="494"/>
      <c r="DS30" s="491"/>
      <c r="DT30" s="491"/>
      <c r="DU30" s="491"/>
      <c r="DV30" s="491"/>
      <c r="DW30" s="491"/>
      <c r="DX30" s="491"/>
      <c r="DY30" s="493"/>
      <c r="DZ30" s="493"/>
      <c r="EA30" s="494"/>
      <c r="EB30" s="491"/>
      <c r="EC30" s="491"/>
      <c r="ED30" s="491"/>
      <c r="EE30" s="491"/>
      <c r="EF30" s="491"/>
      <c r="EG30" s="491"/>
      <c r="EH30" s="493"/>
      <c r="EI30" s="493"/>
      <c r="EJ30" s="494"/>
      <c r="EK30" s="491"/>
      <c r="EL30" s="491"/>
      <c r="EM30" s="491"/>
      <c r="EN30" s="491"/>
      <c r="EO30" s="491"/>
      <c r="EP30" s="491"/>
      <c r="EQ30" s="493"/>
      <c r="ER30" s="493"/>
      <c r="ES30" s="494"/>
      <c r="ET30" s="491"/>
      <c r="EU30" s="491"/>
      <c r="EV30" s="491"/>
      <c r="EW30" s="491"/>
      <c r="EX30" s="491"/>
      <c r="EY30" s="491"/>
      <c r="EZ30" s="493"/>
      <c r="FA30" s="493"/>
      <c r="FB30" s="494"/>
      <c r="FC30" s="491"/>
      <c r="FD30" s="491"/>
      <c r="FE30" s="491"/>
      <c r="FF30" s="491"/>
      <c r="FG30" s="491"/>
      <c r="FH30" s="491"/>
      <c r="FI30" s="493"/>
      <c r="FJ30" s="493"/>
      <c r="FK30" s="494"/>
      <c r="FL30" s="491"/>
      <c r="FM30" s="491"/>
      <c r="FN30" s="491"/>
      <c r="FO30" s="491"/>
      <c r="FP30" s="491"/>
      <c r="FQ30" s="491"/>
      <c r="FR30" s="493"/>
      <c r="FS30" s="493"/>
      <c r="FT30" s="494"/>
      <c r="FU30" s="491"/>
      <c r="FV30" s="491"/>
      <c r="FW30" s="491"/>
      <c r="FX30" s="491"/>
      <c r="FY30" s="491"/>
      <c r="FZ30" s="491"/>
      <c r="GA30" s="493"/>
      <c r="GB30" s="493"/>
      <c r="GC30" s="494"/>
      <c r="GD30" s="491"/>
      <c r="GE30" s="491"/>
      <c r="GF30" s="491"/>
      <c r="GG30" s="491"/>
      <c r="GH30" s="491"/>
      <c r="GI30" s="491"/>
      <c r="GJ30" s="493"/>
      <c r="GK30" s="493"/>
      <c r="GL30" s="495">
        <v>43872</v>
      </c>
      <c r="GM30" s="70">
        <v>20272</v>
      </c>
      <c r="GN30" s="71" t="s">
        <v>148</v>
      </c>
      <c r="GO30" s="72"/>
      <c r="GP30" s="72"/>
      <c r="GQ30" s="539" t="s">
        <v>313</v>
      </c>
      <c r="GR30" s="540">
        <v>2784</v>
      </c>
    </row>
    <row r="31" spans="1:200" ht="25.5" x14ac:dyDescent="0.25">
      <c r="A31" s="97" t="s">
        <v>134</v>
      </c>
      <c r="B31" s="94" t="s">
        <v>138</v>
      </c>
      <c r="C31" s="77" t="s">
        <v>181</v>
      </c>
      <c r="D31" s="64">
        <v>13580</v>
      </c>
      <c r="E31" s="79">
        <v>43854</v>
      </c>
      <c r="F31" s="507" t="s">
        <v>239</v>
      </c>
      <c r="G31" s="64">
        <v>16630</v>
      </c>
      <c r="H31" s="65">
        <f t="shared" si="0"/>
        <v>3050</v>
      </c>
      <c r="I31" s="81">
        <v>32.5</v>
      </c>
      <c r="J31" s="82"/>
      <c r="K31" s="82"/>
      <c r="L31" s="83">
        <f t="shared" si="1"/>
        <v>540475</v>
      </c>
      <c r="M31" s="496" t="s">
        <v>240</v>
      </c>
      <c r="N31" s="497">
        <v>43873</v>
      </c>
      <c r="O31" s="490">
        <v>11377.86</v>
      </c>
      <c r="P31" s="491"/>
      <c r="Q31" s="491"/>
      <c r="R31" s="491"/>
      <c r="S31" s="491"/>
      <c r="T31" s="491"/>
      <c r="U31" s="492"/>
      <c r="V31" s="493"/>
      <c r="W31" s="494"/>
      <c r="X31" s="491"/>
      <c r="Y31" s="491"/>
      <c r="Z31" s="491"/>
      <c r="AA31" s="491"/>
      <c r="AB31" s="491"/>
      <c r="AC31" s="491"/>
      <c r="AD31" s="492"/>
      <c r="AE31" s="493"/>
      <c r="AF31" s="494"/>
      <c r="AG31" s="491"/>
      <c r="AH31" s="491"/>
      <c r="AI31" s="491"/>
      <c r="AJ31" s="491"/>
      <c r="AK31" s="491"/>
      <c r="AL31" s="491"/>
      <c r="AM31" s="492"/>
      <c r="AN31" s="493"/>
      <c r="AO31" s="494"/>
      <c r="AP31" s="491"/>
      <c r="AQ31" s="491"/>
      <c r="AR31" s="491"/>
      <c r="AS31" s="491"/>
      <c r="AT31" s="491"/>
      <c r="AU31" s="491"/>
      <c r="AV31" s="492"/>
      <c r="AW31" s="493"/>
      <c r="AX31" s="494"/>
      <c r="AY31" s="491"/>
      <c r="AZ31" s="491"/>
      <c r="BA31" s="491"/>
      <c r="BB31" s="491"/>
      <c r="BC31" s="491"/>
      <c r="BD31" s="491"/>
      <c r="BE31" s="493"/>
      <c r="BF31" s="493"/>
      <c r="BG31" s="494"/>
      <c r="BH31" s="491"/>
      <c r="BI31" s="491"/>
      <c r="BJ31" s="491"/>
      <c r="BK31" s="491"/>
      <c r="BL31" s="491"/>
      <c r="BM31" s="491"/>
      <c r="BN31" s="493"/>
      <c r="BO31" s="493"/>
      <c r="BP31" s="494"/>
      <c r="BQ31" s="491"/>
      <c r="BR31" s="491"/>
      <c r="BS31" s="491"/>
      <c r="BT31" s="491"/>
      <c r="BU31" s="491"/>
      <c r="BV31" s="491"/>
      <c r="BW31" s="493"/>
      <c r="BX31" s="493"/>
      <c r="BY31" s="494"/>
      <c r="BZ31" s="491"/>
      <c r="CA31" s="491"/>
      <c r="CB31" s="491"/>
      <c r="CC31" s="491"/>
      <c r="CD31" s="491"/>
      <c r="CE31" s="491"/>
      <c r="CF31" s="492"/>
      <c r="CG31" s="493"/>
      <c r="CH31" s="494"/>
      <c r="CI31" s="491"/>
      <c r="CJ31" s="491"/>
      <c r="CK31" s="491"/>
      <c r="CL31" s="491"/>
      <c r="CM31" s="491"/>
      <c r="CN31" s="491"/>
      <c r="CO31" s="493"/>
      <c r="CP31" s="493"/>
      <c r="CQ31" s="494"/>
      <c r="CR31" s="491"/>
      <c r="CS31" s="491"/>
      <c r="CT31" s="491"/>
      <c r="CU31" s="491"/>
      <c r="CV31" s="491"/>
      <c r="CW31" s="491"/>
      <c r="CX31" s="493"/>
      <c r="CY31" s="493"/>
      <c r="CZ31" s="494"/>
      <c r="DA31" s="491"/>
      <c r="DB31" s="491"/>
      <c r="DC31" s="491"/>
      <c r="DD31" s="491"/>
      <c r="DE31" s="491"/>
      <c r="DF31" s="491"/>
      <c r="DG31" s="493"/>
      <c r="DH31" s="493"/>
      <c r="DI31" s="494"/>
      <c r="DJ31" s="491"/>
      <c r="DK31" s="491"/>
      <c r="DL31" s="491"/>
      <c r="DM31" s="491"/>
      <c r="DN31" s="491"/>
      <c r="DO31" s="491"/>
      <c r="DP31" s="493"/>
      <c r="DQ31" s="493"/>
      <c r="DR31" s="494"/>
      <c r="DS31" s="491"/>
      <c r="DT31" s="491"/>
      <c r="DU31" s="491"/>
      <c r="DV31" s="491"/>
      <c r="DW31" s="491"/>
      <c r="DX31" s="491"/>
      <c r="DY31" s="493"/>
      <c r="DZ31" s="493"/>
      <c r="EA31" s="494"/>
      <c r="EB31" s="491"/>
      <c r="EC31" s="491"/>
      <c r="ED31" s="491"/>
      <c r="EE31" s="491"/>
      <c r="EF31" s="491"/>
      <c r="EG31" s="491"/>
      <c r="EH31" s="493"/>
      <c r="EI31" s="493"/>
      <c r="EJ31" s="494"/>
      <c r="EK31" s="491"/>
      <c r="EL31" s="491"/>
      <c r="EM31" s="491"/>
      <c r="EN31" s="491"/>
      <c r="EO31" s="491"/>
      <c r="EP31" s="491"/>
      <c r="EQ31" s="493"/>
      <c r="ER31" s="493"/>
      <c r="ES31" s="494"/>
      <c r="ET31" s="491"/>
      <c r="EU31" s="491"/>
      <c r="EV31" s="491"/>
      <c r="EW31" s="491"/>
      <c r="EX31" s="491"/>
      <c r="EY31" s="491"/>
      <c r="EZ31" s="493"/>
      <c r="FA31" s="493"/>
      <c r="FB31" s="494"/>
      <c r="FC31" s="491"/>
      <c r="FD31" s="491"/>
      <c r="FE31" s="491"/>
      <c r="FF31" s="491"/>
      <c r="FG31" s="491"/>
      <c r="FH31" s="491"/>
      <c r="FI31" s="493"/>
      <c r="FJ31" s="493"/>
      <c r="FK31" s="494"/>
      <c r="FL31" s="491"/>
      <c r="FM31" s="491"/>
      <c r="FN31" s="491"/>
      <c r="FO31" s="491"/>
      <c r="FP31" s="491"/>
      <c r="FQ31" s="491"/>
      <c r="FR31" s="493"/>
      <c r="FS31" s="493"/>
      <c r="FT31" s="494"/>
      <c r="FU31" s="491"/>
      <c r="FV31" s="491"/>
      <c r="FW31" s="491"/>
      <c r="FX31" s="491"/>
      <c r="FY31" s="491"/>
      <c r="FZ31" s="491"/>
      <c r="GA31" s="493"/>
      <c r="GB31" s="493"/>
      <c r="GC31" s="494"/>
      <c r="GD31" s="491"/>
      <c r="GE31" s="491"/>
      <c r="GF31" s="491"/>
      <c r="GG31" s="491"/>
      <c r="GH31" s="491"/>
      <c r="GI31" s="491"/>
      <c r="GJ31" s="493"/>
      <c r="GK31" s="493"/>
      <c r="GL31" s="495">
        <v>43873</v>
      </c>
      <c r="GM31" s="70">
        <v>20272</v>
      </c>
      <c r="GN31" s="71" t="s">
        <v>149</v>
      </c>
      <c r="GO31" s="72"/>
      <c r="GP31" s="72"/>
      <c r="GQ31" s="539" t="s">
        <v>313</v>
      </c>
      <c r="GR31" s="540">
        <v>2784</v>
      </c>
    </row>
    <row r="32" spans="1:200" ht="17.25" x14ac:dyDescent="0.3">
      <c r="A32" s="464" t="s">
        <v>28</v>
      </c>
      <c r="B32" s="89" t="s">
        <v>32</v>
      </c>
      <c r="C32" s="77" t="s">
        <v>181</v>
      </c>
      <c r="D32" s="78">
        <v>22160</v>
      </c>
      <c r="E32" s="98">
        <v>43854</v>
      </c>
      <c r="F32" s="508">
        <v>1814</v>
      </c>
      <c r="G32" s="99">
        <v>22140</v>
      </c>
      <c r="H32" s="65">
        <f t="shared" si="0"/>
        <v>-20</v>
      </c>
      <c r="I32" s="81">
        <v>42.6</v>
      </c>
      <c r="J32" s="82"/>
      <c r="K32" s="82"/>
      <c r="L32" s="83">
        <f t="shared" si="1"/>
        <v>943164</v>
      </c>
      <c r="M32" s="503" t="s">
        <v>52</v>
      </c>
      <c r="N32" s="504">
        <v>43865</v>
      </c>
      <c r="O32" s="480"/>
      <c r="P32" s="491"/>
      <c r="Q32" s="491"/>
      <c r="R32" s="491"/>
      <c r="S32" s="491"/>
      <c r="T32" s="491"/>
      <c r="U32" s="492"/>
      <c r="V32" s="493"/>
      <c r="W32" s="494"/>
      <c r="X32" s="491"/>
      <c r="Y32" s="491"/>
      <c r="Z32" s="491"/>
      <c r="AA32" s="491"/>
      <c r="AB32" s="491"/>
      <c r="AC32" s="491"/>
      <c r="AD32" s="492"/>
      <c r="AE32" s="493"/>
      <c r="AF32" s="494"/>
      <c r="AG32" s="491"/>
      <c r="AH32" s="491"/>
      <c r="AI32" s="491"/>
      <c r="AJ32" s="491"/>
      <c r="AK32" s="491"/>
      <c r="AL32" s="491"/>
      <c r="AM32" s="492"/>
      <c r="AN32" s="493"/>
      <c r="AO32" s="494"/>
      <c r="AP32" s="491"/>
      <c r="AQ32" s="491"/>
      <c r="AR32" s="491"/>
      <c r="AS32" s="491"/>
      <c r="AT32" s="491"/>
      <c r="AU32" s="491"/>
      <c r="AV32" s="492"/>
      <c r="AW32" s="493"/>
      <c r="AX32" s="494"/>
      <c r="AY32" s="491"/>
      <c r="AZ32" s="491"/>
      <c r="BA32" s="491"/>
      <c r="BB32" s="491"/>
      <c r="BC32" s="491"/>
      <c r="BD32" s="491"/>
      <c r="BE32" s="493"/>
      <c r="BF32" s="493"/>
      <c r="BG32" s="494"/>
      <c r="BH32" s="491"/>
      <c r="BI32" s="491"/>
      <c r="BJ32" s="491"/>
      <c r="BK32" s="491"/>
      <c r="BL32" s="491"/>
      <c r="BM32" s="491"/>
      <c r="BN32" s="493"/>
      <c r="BO32" s="493"/>
      <c r="BP32" s="494"/>
      <c r="BQ32" s="491"/>
      <c r="BR32" s="491"/>
      <c r="BS32" s="491"/>
      <c r="BT32" s="491"/>
      <c r="BU32" s="491"/>
      <c r="BV32" s="491"/>
      <c r="BW32" s="493"/>
      <c r="BX32" s="493"/>
      <c r="BY32" s="494"/>
      <c r="BZ32" s="491"/>
      <c r="CA32" s="491"/>
      <c r="CB32" s="491"/>
      <c r="CC32" s="491"/>
      <c r="CD32" s="491"/>
      <c r="CE32" s="491"/>
      <c r="CF32" s="492"/>
      <c r="CG32" s="493"/>
      <c r="CH32" s="494"/>
      <c r="CI32" s="491"/>
      <c r="CJ32" s="491"/>
      <c r="CK32" s="491"/>
      <c r="CL32" s="491"/>
      <c r="CM32" s="491"/>
      <c r="CN32" s="491"/>
      <c r="CO32" s="493"/>
      <c r="CP32" s="493"/>
      <c r="CQ32" s="494"/>
      <c r="CR32" s="491"/>
      <c r="CS32" s="491"/>
      <c r="CT32" s="491"/>
      <c r="CU32" s="491"/>
      <c r="CV32" s="491"/>
      <c r="CW32" s="491"/>
      <c r="CX32" s="493"/>
      <c r="CY32" s="493"/>
      <c r="CZ32" s="494"/>
      <c r="DA32" s="491"/>
      <c r="DB32" s="491"/>
      <c r="DC32" s="491"/>
      <c r="DD32" s="491"/>
      <c r="DE32" s="491"/>
      <c r="DF32" s="491"/>
      <c r="DG32" s="493"/>
      <c r="DH32" s="493"/>
      <c r="DI32" s="494"/>
      <c r="DJ32" s="491"/>
      <c r="DK32" s="491"/>
      <c r="DL32" s="491"/>
      <c r="DM32" s="491"/>
      <c r="DN32" s="491"/>
      <c r="DO32" s="491"/>
      <c r="DP32" s="493"/>
      <c r="DQ32" s="493"/>
      <c r="DR32" s="494"/>
      <c r="DS32" s="491"/>
      <c r="DT32" s="491"/>
      <c r="DU32" s="491"/>
      <c r="DV32" s="491"/>
      <c r="DW32" s="491"/>
      <c r="DX32" s="491"/>
      <c r="DY32" s="493"/>
      <c r="DZ32" s="493"/>
      <c r="EA32" s="494"/>
      <c r="EB32" s="491"/>
      <c r="EC32" s="491"/>
      <c r="ED32" s="491"/>
      <c r="EE32" s="491"/>
      <c r="EF32" s="491"/>
      <c r="EG32" s="491"/>
      <c r="EH32" s="493"/>
      <c r="EI32" s="493"/>
      <c r="EJ32" s="494"/>
      <c r="EK32" s="491"/>
      <c r="EL32" s="491"/>
      <c r="EM32" s="491"/>
      <c r="EN32" s="491"/>
      <c r="EO32" s="491"/>
      <c r="EP32" s="491"/>
      <c r="EQ32" s="493"/>
      <c r="ER32" s="493"/>
      <c r="ES32" s="494"/>
      <c r="ET32" s="491"/>
      <c r="EU32" s="491"/>
      <c r="EV32" s="491"/>
      <c r="EW32" s="491"/>
      <c r="EX32" s="491"/>
      <c r="EY32" s="491"/>
      <c r="EZ32" s="493"/>
      <c r="FA32" s="493"/>
      <c r="FB32" s="494"/>
      <c r="FC32" s="491"/>
      <c r="FD32" s="491"/>
      <c r="FE32" s="491"/>
      <c r="FF32" s="491"/>
      <c r="FG32" s="491"/>
      <c r="FH32" s="491"/>
      <c r="FI32" s="493"/>
      <c r="FJ32" s="493"/>
      <c r="FK32" s="494"/>
      <c r="FL32" s="491"/>
      <c r="FM32" s="491"/>
      <c r="FN32" s="491"/>
      <c r="FO32" s="491"/>
      <c r="FP32" s="491"/>
      <c r="FQ32" s="491"/>
      <c r="FR32" s="493"/>
      <c r="FS32" s="493"/>
      <c r="FT32" s="494"/>
      <c r="FU32" s="491"/>
      <c r="FV32" s="491"/>
      <c r="FW32" s="491"/>
      <c r="FX32" s="491"/>
      <c r="FY32" s="491"/>
      <c r="FZ32" s="491"/>
      <c r="GA32" s="493"/>
      <c r="GB32" s="493"/>
      <c r="GC32" s="494"/>
      <c r="GD32" s="491"/>
      <c r="GE32" s="491"/>
      <c r="GF32" s="491"/>
      <c r="GG32" s="491"/>
      <c r="GH32" s="491"/>
      <c r="GI32" s="491"/>
      <c r="GJ32" s="493"/>
      <c r="GK32" s="493"/>
      <c r="GL32" s="485"/>
      <c r="GM32" s="70"/>
      <c r="GN32" s="71"/>
      <c r="GO32" s="72"/>
      <c r="GP32" s="72"/>
      <c r="GQ32" s="539" t="s">
        <v>313</v>
      </c>
      <c r="GR32" s="540">
        <v>4640</v>
      </c>
    </row>
    <row r="33" spans="1:200" x14ac:dyDescent="0.25">
      <c r="A33" s="88" t="s">
        <v>134</v>
      </c>
      <c r="B33" s="89" t="s">
        <v>150</v>
      </c>
      <c r="C33" s="77" t="s">
        <v>180</v>
      </c>
      <c r="D33" s="78">
        <v>20170</v>
      </c>
      <c r="E33" s="100">
        <v>43856</v>
      </c>
      <c r="F33" s="509" t="s">
        <v>220</v>
      </c>
      <c r="G33" s="102">
        <v>24950</v>
      </c>
      <c r="H33" s="65">
        <f t="shared" si="0"/>
        <v>4780</v>
      </c>
      <c r="I33" s="81">
        <v>32.5</v>
      </c>
      <c r="J33" s="82"/>
      <c r="K33" s="82"/>
      <c r="L33" s="83">
        <f t="shared" si="1"/>
        <v>810875</v>
      </c>
      <c r="M33" s="503" t="s">
        <v>52</v>
      </c>
      <c r="N33" s="504">
        <v>43873</v>
      </c>
      <c r="O33" s="480">
        <v>19167.32</v>
      </c>
      <c r="P33" s="491"/>
      <c r="Q33" s="491"/>
      <c r="R33" s="491"/>
      <c r="S33" s="491"/>
      <c r="T33" s="491"/>
      <c r="U33" s="492"/>
      <c r="V33" s="493"/>
      <c r="W33" s="494"/>
      <c r="X33" s="491"/>
      <c r="Y33" s="491"/>
      <c r="Z33" s="491"/>
      <c r="AA33" s="491"/>
      <c r="AB33" s="491"/>
      <c r="AC33" s="491"/>
      <c r="AD33" s="492"/>
      <c r="AE33" s="493"/>
      <c r="AF33" s="494"/>
      <c r="AG33" s="491"/>
      <c r="AH33" s="491"/>
      <c r="AI33" s="491"/>
      <c r="AJ33" s="491"/>
      <c r="AK33" s="491"/>
      <c r="AL33" s="491"/>
      <c r="AM33" s="492"/>
      <c r="AN33" s="493"/>
      <c r="AO33" s="494"/>
      <c r="AP33" s="491"/>
      <c r="AQ33" s="491"/>
      <c r="AR33" s="491"/>
      <c r="AS33" s="491"/>
      <c r="AT33" s="491"/>
      <c r="AU33" s="491"/>
      <c r="AV33" s="492"/>
      <c r="AW33" s="493"/>
      <c r="AX33" s="494"/>
      <c r="AY33" s="491"/>
      <c r="AZ33" s="491"/>
      <c r="BA33" s="491"/>
      <c r="BB33" s="491"/>
      <c r="BC33" s="491"/>
      <c r="BD33" s="491"/>
      <c r="BE33" s="493"/>
      <c r="BF33" s="493"/>
      <c r="BG33" s="494"/>
      <c r="BH33" s="491"/>
      <c r="BI33" s="491"/>
      <c r="BJ33" s="491"/>
      <c r="BK33" s="491"/>
      <c r="BL33" s="491"/>
      <c r="BM33" s="491"/>
      <c r="BN33" s="493"/>
      <c r="BO33" s="493"/>
      <c r="BP33" s="494"/>
      <c r="BQ33" s="491"/>
      <c r="BR33" s="491"/>
      <c r="BS33" s="491"/>
      <c r="BT33" s="491"/>
      <c r="BU33" s="491"/>
      <c r="BV33" s="491"/>
      <c r="BW33" s="493"/>
      <c r="BX33" s="493"/>
      <c r="BY33" s="494"/>
      <c r="BZ33" s="491"/>
      <c r="CA33" s="491"/>
      <c r="CB33" s="491"/>
      <c r="CC33" s="491"/>
      <c r="CD33" s="491"/>
      <c r="CE33" s="491"/>
      <c r="CF33" s="492"/>
      <c r="CG33" s="493"/>
      <c r="CH33" s="494"/>
      <c r="CI33" s="491"/>
      <c r="CJ33" s="491"/>
      <c r="CK33" s="491"/>
      <c r="CL33" s="491"/>
      <c r="CM33" s="491"/>
      <c r="CN33" s="491"/>
      <c r="CO33" s="493"/>
      <c r="CP33" s="493"/>
      <c r="CQ33" s="494"/>
      <c r="CR33" s="491"/>
      <c r="CS33" s="491"/>
      <c r="CT33" s="491"/>
      <c r="CU33" s="491"/>
      <c r="CV33" s="491"/>
      <c r="CW33" s="491"/>
      <c r="CX33" s="493"/>
      <c r="CY33" s="493"/>
      <c r="CZ33" s="494"/>
      <c r="DA33" s="491"/>
      <c r="DB33" s="491"/>
      <c r="DC33" s="491"/>
      <c r="DD33" s="491"/>
      <c r="DE33" s="491"/>
      <c r="DF33" s="491"/>
      <c r="DG33" s="493"/>
      <c r="DH33" s="493"/>
      <c r="DI33" s="494"/>
      <c r="DJ33" s="491"/>
      <c r="DK33" s="491"/>
      <c r="DL33" s="491"/>
      <c r="DM33" s="491"/>
      <c r="DN33" s="491"/>
      <c r="DO33" s="491"/>
      <c r="DP33" s="493"/>
      <c r="DQ33" s="493"/>
      <c r="DR33" s="494"/>
      <c r="DS33" s="491"/>
      <c r="DT33" s="491"/>
      <c r="DU33" s="491"/>
      <c r="DV33" s="491"/>
      <c r="DW33" s="491"/>
      <c r="DX33" s="491"/>
      <c r="DY33" s="493"/>
      <c r="DZ33" s="493"/>
      <c r="EA33" s="494"/>
      <c r="EB33" s="491"/>
      <c r="EC33" s="491"/>
      <c r="ED33" s="491"/>
      <c r="EE33" s="491"/>
      <c r="EF33" s="491"/>
      <c r="EG33" s="491"/>
      <c r="EH33" s="493"/>
      <c r="EI33" s="493"/>
      <c r="EJ33" s="494"/>
      <c r="EK33" s="491"/>
      <c r="EL33" s="491"/>
      <c r="EM33" s="491"/>
      <c r="EN33" s="491"/>
      <c r="EO33" s="491"/>
      <c r="EP33" s="491"/>
      <c r="EQ33" s="493"/>
      <c r="ER33" s="493"/>
      <c r="ES33" s="494"/>
      <c r="ET33" s="491"/>
      <c r="EU33" s="491"/>
      <c r="EV33" s="491"/>
      <c r="EW33" s="491"/>
      <c r="EX33" s="491"/>
      <c r="EY33" s="491"/>
      <c r="EZ33" s="493"/>
      <c r="FA33" s="493"/>
      <c r="FB33" s="494"/>
      <c r="FC33" s="491"/>
      <c r="FD33" s="491"/>
      <c r="FE33" s="491"/>
      <c r="FF33" s="491"/>
      <c r="FG33" s="491"/>
      <c r="FH33" s="491"/>
      <c r="FI33" s="493"/>
      <c r="FJ33" s="493"/>
      <c r="FK33" s="494"/>
      <c r="FL33" s="491"/>
      <c r="FM33" s="491"/>
      <c r="FN33" s="491"/>
      <c r="FO33" s="491"/>
      <c r="FP33" s="491"/>
      <c r="FQ33" s="491"/>
      <c r="FR33" s="493"/>
      <c r="FS33" s="493"/>
      <c r="FT33" s="494"/>
      <c r="FU33" s="491"/>
      <c r="FV33" s="491"/>
      <c r="FW33" s="491"/>
      <c r="FX33" s="491"/>
      <c r="FY33" s="491"/>
      <c r="FZ33" s="491"/>
      <c r="GA33" s="493"/>
      <c r="GB33" s="493"/>
      <c r="GC33" s="494"/>
      <c r="GD33" s="491"/>
      <c r="GE33" s="491"/>
      <c r="GF33" s="491"/>
      <c r="GG33" s="491"/>
      <c r="GH33" s="491"/>
      <c r="GI33" s="491"/>
      <c r="GJ33" s="493"/>
      <c r="GK33" s="493"/>
      <c r="GL33" s="485">
        <v>43873</v>
      </c>
      <c r="GM33" s="70"/>
      <c r="GN33" s="71"/>
      <c r="GO33" s="72"/>
      <c r="GP33" s="72"/>
      <c r="GQ33" s="539" t="s">
        <v>313</v>
      </c>
      <c r="GR33" s="540">
        <v>4640</v>
      </c>
    </row>
    <row r="34" spans="1:200" ht="25.5" x14ac:dyDescent="0.3">
      <c r="A34" s="88" t="s">
        <v>151</v>
      </c>
      <c r="B34" s="89" t="s">
        <v>138</v>
      </c>
      <c r="C34" s="77" t="s">
        <v>180</v>
      </c>
      <c r="D34" s="78">
        <v>11440</v>
      </c>
      <c r="E34" s="100">
        <v>43856</v>
      </c>
      <c r="F34" s="508" t="s">
        <v>229</v>
      </c>
      <c r="G34" s="102">
        <v>14545</v>
      </c>
      <c r="H34" s="65">
        <f t="shared" si="0"/>
        <v>3105</v>
      </c>
      <c r="I34" s="103">
        <v>32.5</v>
      </c>
      <c r="J34" s="82"/>
      <c r="K34" s="82" t="s">
        <v>30</v>
      </c>
      <c r="L34" s="83">
        <f t="shared" si="1"/>
        <v>472712.5</v>
      </c>
      <c r="M34" s="498" t="s">
        <v>52</v>
      </c>
      <c r="N34" s="499">
        <v>43875</v>
      </c>
      <c r="O34" s="480">
        <v>11377.86</v>
      </c>
      <c r="P34" s="491"/>
      <c r="Q34" s="491"/>
      <c r="R34" s="491"/>
      <c r="S34" s="491"/>
      <c r="T34" s="491"/>
      <c r="U34" s="492"/>
      <c r="V34" s="493"/>
      <c r="W34" s="494"/>
      <c r="X34" s="491"/>
      <c r="Y34" s="491"/>
      <c r="Z34" s="491"/>
      <c r="AA34" s="491"/>
      <c r="AB34" s="491"/>
      <c r="AC34" s="491"/>
      <c r="AD34" s="492"/>
      <c r="AE34" s="493"/>
      <c r="AF34" s="494"/>
      <c r="AG34" s="491"/>
      <c r="AH34" s="491"/>
      <c r="AI34" s="491"/>
      <c r="AJ34" s="491"/>
      <c r="AK34" s="491"/>
      <c r="AL34" s="491"/>
      <c r="AM34" s="492"/>
      <c r="AN34" s="493"/>
      <c r="AO34" s="494"/>
      <c r="AP34" s="491"/>
      <c r="AQ34" s="491"/>
      <c r="AR34" s="491"/>
      <c r="AS34" s="491"/>
      <c r="AT34" s="491"/>
      <c r="AU34" s="491"/>
      <c r="AV34" s="492"/>
      <c r="AW34" s="493"/>
      <c r="AX34" s="494"/>
      <c r="AY34" s="491"/>
      <c r="AZ34" s="491"/>
      <c r="BA34" s="491"/>
      <c r="BB34" s="491"/>
      <c r="BC34" s="491"/>
      <c r="BD34" s="491"/>
      <c r="BE34" s="493"/>
      <c r="BF34" s="493"/>
      <c r="BG34" s="494"/>
      <c r="BH34" s="491"/>
      <c r="BI34" s="491"/>
      <c r="BJ34" s="491"/>
      <c r="BK34" s="491"/>
      <c r="BL34" s="491"/>
      <c r="BM34" s="491"/>
      <c r="BN34" s="493"/>
      <c r="BO34" s="493"/>
      <c r="BP34" s="494"/>
      <c r="BQ34" s="491"/>
      <c r="BR34" s="491"/>
      <c r="BS34" s="491"/>
      <c r="BT34" s="491"/>
      <c r="BU34" s="491"/>
      <c r="BV34" s="491"/>
      <c r="BW34" s="493"/>
      <c r="BX34" s="493"/>
      <c r="BY34" s="494"/>
      <c r="BZ34" s="491"/>
      <c r="CA34" s="491"/>
      <c r="CB34" s="491"/>
      <c r="CC34" s="491"/>
      <c r="CD34" s="491"/>
      <c r="CE34" s="491"/>
      <c r="CF34" s="492"/>
      <c r="CG34" s="493"/>
      <c r="CH34" s="494"/>
      <c r="CI34" s="491"/>
      <c r="CJ34" s="491"/>
      <c r="CK34" s="491"/>
      <c r="CL34" s="491"/>
      <c r="CM34" s="491"/>
      <c r="CN34" s="491"/>
      <c r="CO34" s="493"/>
      <c r="CP34" s="493"/>
      <c r="CQ34" s="494"/>
      <c r="CR34" s="491"/>
      <c r="CS34" s="491"/>
      <c r="CT34" s="491"/>
      <c r="CU34" s="491"/>
      <c r="CV34" s="491"/>
      <c r="CW34" s="491"/>
      <c r="CX34" s="493"/>
      <c r="CY34" s="493"/>
      <c r="CZ34" s="494"/>
      <c r="DA34" s="491"/>
      <c r="DB34" s="491"/>
      <c r="DC34" s="491"/>
      <c r="DD34" s="491"/>
      <c r="DE34" s="491"/>
      <c r="DF34" s="491"/>
      <c r="DG34" s="493"/>
      <c r="DH34" s="493"/>
      <c r="DI34" s="494"/>
      <c r="DJ34" s="491"/>
      <c r="DK34" s="491"/>
      <c r="DL34" s="491"/>
      <c r="DM34" s="491"/>
      <c r="DN34" s="491"/>
      <c r="DO34" s="491"/>
      <c r="DP34" s="493"/>
      <c r="DQ34" s="493"/>
      <c r="DR34" s="494"/>
      <c r="DS34" s="491"/>
      <c r="DT34" s="491"/>
      <c r="DU34" s="491"/>
      <c r="DV34" s="491"/>
      <c r="DW34" s="491"/>
      <c r="DX34" s="491"/>
      <c r="DY34" s="493"/>
      <c r="DZ34" s="493"/>
      <c r="EA34" s="494"/>
      <c r="EB34" s="491"/>
      <c r="EC34" s="491"/>
      <c r="ED34" s="491"/>
      <c r="EE34" s="491"/>
      <c r="EF34" s="491"/>
      <c r="EG34" s="491"/>
      <c r="EH34" s="493"/>
      <c r="EI34" s="493"/>
      <c r="EJ34" s="494"/>
      <c r="EK34" s="491"/>
      <c r="EL34" s="491"/>
      <c r="EM34" s="491"/>
      <c r="EN34" s="491"/>
      <c r="EO34" s="491"/>
      <c r="EP34" s="491"/>
      <c r="EQ34" s="493"/>
      <c r="ER34" s="493"/>
      <c r="ES34" s="494"/>
      <c r="ET34" s="491"/>
      <c r="EU34" s="491"/>
      <c r="EV34" s="491"/>
      <c r="EW34" s="491"/>
      <c r="EX34" s="491"/>
      <c r="EY34" s="491"/>
      <c r="EZ34" s="493"/>
      <c r="FA34" s="493"/>
      <c r="FB34" s="494"/>
      <c r="FC34" s="491"/>
      <c r="FD34" s="491"/>
      <c r="FE34" s="491"/>
      <c r="FF34" s="491"/>
      <c r="FG34" s="491"/>
      <c r="FH34" s="491"/>
      <c r="FI34" s="493"/>
      <c r="FJ34" s="493"/>
      <c r="FK34" s="494"/>
      <c r="FL34" s="491"/>
      <c r="FM34" s="491"/>
      <c r="FN34" s="491"/>
      <c r="FO34" s="491"/>
      <c r="FP34" s="491"/>
      <c r="FQ34" s="491"/>
      <c r="FR34" s="493"/>
      <c r="FS34" s="493"/>
      <c r="FT34" s="494"/>
      <c r="FU34" s="491"/>
      <c r="FV34" s="491"/>
      <c r="FW34" s="491"/>
      <c r="FX34" s="491"/>
      <c r="FY34" s="491"/>
      <c r="FZ34" s="491"/>
      <c r="GA34" s="493"/>
      <c r="GB34" s="493"/>
      <c r="GC34" s="494"/>
      <c r="GD34" s="491"/>
      <c r="GE34" s="491"/>
      <c r="GF34" s="491"/>
      <c r="GG34" s="491"/>
      <c r="GH34" s="491"/>
      <c r="GI34" s="491"/>
      <c r="GJ34" s="493"/>
      <c r="GK34" s="493"/>
      <c r="GL34" s="485">
        <v>43875</v>
      </c>
      <c r="GM34" s="70">
        <v>20272</v>
      </c>
      <c r="GN34" s="71" t="s">
        <v>163</v>
      </c>
      <c r="GO34" s="72"/>
      <c r="GP34" s="72"/>
      <c r="GQ34" s="539" t="s">
        <v>313</v>
      </c>
      <c r="GR34" s="540">
        <v>2784</v>
      </c>
    </row>
    <row r="35" spans="1:200" ht="18" thickBot="1" x14ac:dyDescent="0.35">
      <c r="A35" s="76" t="s">
        <v>123</v>
      </c>
      <c r="B35" s="89" t="s">
        <v>27</v>
      </c>
      <c r="C35" s="77" t="s">
        <v>182</v>
      </c>
      <c r="D35" s="78">
        <v>12940</v>
      </c>
      <c r="E35" s="100">
        <v>43857</v>
      </c>
      <c r="F35" s="508">
        <v>25658</v>
      </c>
      <c r="G35" s="102">
        <v>12940</v>
      </c>
      <c r="H35" s="65">
        <f t="shared" si="0"/>
        <v>0</v>
      </c>
      <c r="I35" s="103">
        <v>43.3</v>
      </c>
      <c r="J35" s="82"/>
      <c r="K35" s="82"/>
      <c r="L35" s="104">
        <f t="shared" si="1"/>
        <v>560302</v>
      </c>
      <c r="M35" s="505" t="s">
        <v>52</v>
      </c>
      <c r="N35" s="506">
        <v>43868</v>
      </c>
      <c r="O35" s="502"/>
      <c r="P35" s="491"/>
      <c r="Q35" s="491"/>
      <c r="R35" s="491"/>
      <c r="S35" s="491"/>
      <c r="T35" s="491"/>
      <c r="U35" s="492"/>
      <c r="V35" s="493"/>
      <c r="W35" s="494"/>
      <c r="X35" s="491"/>
      <c r="Y35" s="491"/>
      <c r="Z35" s="491"/>
      <c r="AA35" s="491"/>
      <c r="AB35" s="491"/>
      <c r="AC35" s="491"/>
      <c r="AD35" s="492"/>
      <c r="AE35" s="493"/>
      <c r="AF35" s="494"/>
      <c r="AG35" s="491"/>
      <c r="AH35" s="491"/>
      <c r="AI35" s="491"/>
      <c r="AJ35" s="491"/>
      <c r="AK35" s="491"/>
      <c r="AL35" s="491"/>
      <c r="AM35" s="492"/>
      <c r="AN35" s="493"/>
      <c r="AO35" s="494"/>
      <c r="AP35" s="491"/>
      <c r="AQ35" s="491"/>
      <c r="AR35" s="491"/>
      <c r="AS35" s="491"/>
      <c r="AT35" s="491"/>
      <c r="AU35" s="491"/>
      <c r="AV35" s="492"/>
      <c r="AW35" s="493"/>
      <c r="AX35" s="494"/>
      <c r="AY35" s="491"/>
      <c r="AZ35" s="491"/>
      <c r="BA35" s="491"/>
      <c r="BB35" s="491"/>
      <c r="BC35" s="491"/>
      <c r="BD35" s="491"/>
      <c r="BE35" s="493"/>
      <c r="BF35" s="493"/>
      <c r="BG35" s="494"/>
      <c r="BH35" s="491"/>
      <c r="BI35" s="491"/>
      <c r="BJ35" s="491"/>
      <c r="BK35" s="491"/>
      <c r="BL35" s="491"/>
      <c r="BM35" s="491"/>
      <c r="BN35" s="493"/>
      <c r="BO35" s="493"/>
      <c r="BP35" s="494"/>
      <c r="BQ35" s="491"/>
      <c r="BR35" s="491"/>
      <c r="BS35" s="491"/>
      <c r="BT35" s="491"/>
      <c r="BU35" s="491"/>
      <c r="BV35" s="491"/>
      <c r="BW35" s="493"/>
      <c r="BX35" s="493"/>
      <c r="BY35" s="494"/>
      <c r="BZ35" s="491"/>
      <c r="CA35" s="491"/>
      <c r="CB35" s="491"/>
      <c r="CC35" s="491"/>
      <c r="CD35" s="491"/>
      <c r="CE35" s="491"/>
      <c r="CF35" s="492"/>
      <c r="CG35" s="493"/>
      <c r="CH35" s="494"/>
      <c r="CI35" s="491"/>
      <c r="CJ35" s="491"/>
      <c r="CK35" s="491"/>
      <c r="CL35" s="491"/>
      <c r="CM35" s="491"/>
      <c r="CN35" s="491"/>
      <c r="CO35" s="493"/>
      <c r="CP35" s="493"/>
      <c r="CQ35" s="494"/>
      <c r="CR35" s="491"/>
      <c r="CS35" s="491"/>
      <c r="CT35" s="491"/>
      <c r="CU35" s="491"/>
      <c r="CV35" s="491"/>
      <c r="CW35" s="491"/>
      <c r="CX35" s="493"/>
      <c r="CY35" s="493"/>
      <c r="CZ35" s="494"/>
      <c r="DA35" s="491"/>
      <c r="DB35" s="491"/>
      <c r="DC35" s="491"/>
      <c r="DD35" s="491"/>
      <c r="DE35" s="491"/>
      <c r="DF35" s="491"/>
      <c r="DG35" s="493"/>
      <c r="DH35" s="493"/>
      <c r="DI35" s="494"/>
      <c r="DJ35" s="491"/>
      <c r="DK35" s="491"/>
      <c r="DL35" s="491"/>
      <c r="DM35" s="491"/>
      <c r="DN35" s="491"/>
      <c r="DO35" s="491"/>
      <c r="DP35" s="493"/>
      <c r="DQ35" s="493"/>
      <c r="DR35" s="494"/>
      <c r="DS35" s="491"/>
      <c r="DT35" s="491"/>
      <c r="DU35" s="491"/>
      <c r="DV35" s="491"/>
      <c r="DW35" s="491"/>
      <c r="DX35" s="491"/>
      <c r="DY35" s="493"/>
      <c r="DZ35" s="493"/>
      <c r="EA35" s="494"/>
      <c r="EB35" s="491"/>
      <c r="EC35" s="491"/>
      <c r="ED35" s="491"/>
      <c r="EE35" s="491"/>
      <c r="EF35" s="491"/>
      <c r="EG35" s="491"/>
      <c r="EH35" s="493"/>
      <c r="EI35" s="493"/>
      <c r="EJ35" s="494"/>
      <c r="EK35" s="491"/>
      <c r="EL35" s="491"/>
      <c r="EM35" s="491"/>
      <c r="EN35" s="491"/>
      <c r="EO35" s="491"/>
      <c r="EP35" s="491"/>
      <c r="EQ35" s="493"/>
      <c r="ER35" s="493"/>
      <c r="ES35" s="494"/>
      <c r="ET35" s="491"/>
      <c r="EU35" s="491"/>
      <c r="EV35" s="491"/>
      <c r="EW35" s="491"/>
      <c r="EX35" s="491"/>
      <c r="EY35" s="491"/>
      <c r="EZ35" s="493"/>
      <c r="FA35" s="493"/>
      <c r="FB35" s="494"/>
      <c r="FC35" s="491"/>
      <c r="FD35" s="491"/>
      <c r="FE35" s="491"/>
      <c r="FF35" s="491"/>
      <c r="FG35" s="491"/>
      <c r="FH35" s="491"/>
      <c r="FI35" s="493"/>
      <c r="FJ35" s="493"/>
      <c r="FK35" s="494"/>
      <c r="FL35" s="491"/>
      <c r="FM35" s="491"/>
      <c r="FN35" s="491"/>
      <c r="FO35" s="491"/>
      <c r="FP35" s="491"/>
      <c r="FQ35" s="491"/>
      <c r="FR35" s="493"/>
      <c r="FS35" s="493"/>
      <c r="FT35" s="494"/>
      <c r="FU35" s="491"/>
      <c r="FV35" s="491"/>
      <c r="FW35" s="491"/>
      <c r="FX35" s="491"/>
      <c r="FY35" s="491"/>
      <c r="FZ35" s="491"/>
      <c r="GA35" s="493"/>
      <c r="GB35" s="493"/>
      <c r="GC35" s="494"/>
      <c r="GD35" s="491"/>
      <c r="GE35" s="491"/>
      <c r="GF35" s="491"/>
      <c r="GG35" s="491"/>
      <c r="GH35" s="491"/>
      <c r="GI35" s="491"/>
      <c r="GJ35" s="493"/>
      <c r="GK35" s="493"/>
      <c r="GL35" s="485"/>
      <c r="GM35" s="70"/>
      <c r="GN35" s="71"/>
      <c r="GO35" s="72"/>
      <c r="GP35" s="72"/>
      <c r="GQ35" s="539" t="s">
        <v>264</v>
      </c>
      <c r="GR35" s="540">
        <v>0</v>
      </c>
    </row>
    <row r="36" spans="1:200" x14ac:dyDescent="0.25">
      <c r="A36" s="437" t="s">
        <v>28</v>
      </c>
      <c r="B36" s="89" t="s">
        <v>44</v>
      </c>
      <c r="C36" s="77" t="s">
        <v>183</v>
      </c>
      <c r="D36" s="78">
        <v>22480</v>
      </c>
      <c r="E36" s="100">
        <v>43858</v>
      </c>
      <c r="F36" s="510">
        <v>1805</v>
      </c>
      <c r="G36" s="102">
        <v>22430</v>
      </c>
      <c r="H36" s="65">
        <f>G36-D36</f>
        <v>-50</v>
      </c>
      <c r="I36" s="103">
        <v>41.9</v>
      </c>
      <c r="J36" s="105"/>
      <c r="K36" s="105"/>
      <c r="L36" s="104">
        <f t="shared" si="1"/>
        <v>939817</v>
      </c>
      <c r="M36" s="500" t="s">
        <v>214</v>
      </c>
      <c r="N36" s="501">
        <v>43867</v>
      </c>
      <c r="O36" s="502"/>
      <c r="P36" s="491"/>
      <c r="Q36" s="491"/>
      <c r="R36" s="491"/>
      <c r="S36" s="491"/>
      <c r="T36" s="491"/>
      <c r="U36" s="492"/>
      <c r="V36" s="493"/>
      <c r="W36" s="494"/>
      <c r="X36" s="491"/>
      <c r="Y36" s="491"/>
      <c r="Z36" s="491"/>
      <c r="AA36" s="491"/>
      <c r="AB36" s="491"/>
      <c r="AC36" s="491"/>
      <c r="AD36" s="492"/>
      <c r="AE36" s="493"/>
      <c r="AF36" s="494"/>
      <c r="AG36" s="491"/>
      <c r="AH36" s="491"/>
      <c r="AI36" s="491"/>
      <c r="AJ36" s="491"/>
      <c r="AK36" s="491"/>
      <c r="AL36" s="491"/>
      <c r="AM36" s="492"/>
      <c r="AN36" s="493"/>
      <c r="AO36" s="494"/>
      <c r="AP36" s="491"/>
      <c r="AQ36" s="491"/>
      <c r="AR36" s="491"/>
      <c r="AS36" s="491"/>
      <c r="AT36" s="491"/>
      <c r="AU36" s="491"/>
      <c r="AV36" s="492"/>
      <c r="AW36" s="493"/>
      <c r="AX36" s="494"/>
      <c r="AY36" s="491"/>
      <c r="AZ36" s="491"/>
      <c r="BA36" s="491"/>
      <c r="BB36" s="491"/>
      <c r="BC36" s="491"/>
      <c r="BD36" s="491"/>
      <c r="BE36" s="493"/>
      <c r="BF36" s="493"/>
      <c r="BG36" s="494"/>
      <c r="BH36" s="491"/>
      <c r="BI36" s="491"/>
      <c r="BJ36" s="491"/>
      <c r="BK36" s="491"/>
      <c r="BL36" s="491"/>
      <c r="BM36" s="491"/>
      <c r="BN36" s="493"/>
      <c r="BO36" s="493"/>
      <c r="BP36" s="494"/>
      <c r="BQ36" s="491"/>
      <c r="BR36" s="491"/>
      <c r="BS36" s="491"/>
      <c r="BT36" s="491"/>
      <c r="BU36" s="491"/>
      <c r="BV36" s="491"/>
      <c r="BW36" s="493"/>
      <c r="BX36" s="493"/>
      <c r="BY36" s="494"/>
      <c r="BZ36" s="491"/>
      <c r="CA36" s="491"/>
      <c r="CB36" s="491"/>
      <c r="CC36" s="491"/>
      <c r="CD36" s="491"/>
      <c r="CE36" s="491"/>
      <c r="CF36" s="492"/>
      <c r="CG36" s="493"/>
      <c r="CH36" s="494"/>
      <c r="CI36" s="491"/>
      <c r="CJ36" s="491"/>
      <c r="CK36" s="491"/>
      <c r="CL36" s="491"/>
      <c r="CM36" s="491"/>
      <c r="CN36" s="491"/>
      <c r="CO36" s="493"/>
      <c r="CP36" s="493"/>
      <c r="CQ36" s="494"/>
      <c r="CR36" s="491"/>
      <c r="CS36" s="491"/>
      <c r="CT36" s="491"/>
      <c r="CU36" s="491"/>
      <c r="CV36" s="491"/>
      <c r="CW36" s="491"/>
      <c r="CX36" s="493"/>
      <c r="CY36" s="493"/>
      <c r="CZ36" s="494"/>
      <c r="DA36" s="491"/>
      <c r="DB36" s="491"/>
      <c r="DC36" s="491"/>
      <c r="DD36" s="491"/>
      <c r="DE36" s="491"/>
      <c r="DF36" s="491"/>
      <c r="DG36" s="493"/>
      <c r="DH36" s="493"/>
      <c r="DI36" s="494"/>
      <c r="DJ36" s="491"/>
      <c r="DK36" s="491"/>
      <c r="DL36" s="491"/>
      <c r="DM36" s="491"/>
      <c r="DN36" s="491"/>
      <c r="DO36" s="491"/>
      <c r="DP36" s="493"/>
      <c r="DQ36" s="493"/>
      <c r="DR36" s="494"/>
      <c r="DS36" s="491"/>
      <c r="DT36" s="491"/>
      <c r="DU36" s="491"/>
      <c r="DV36" s="491"/>
      <c r="DW36" s="491"/>
      <c r="DX36" s="491"/>
      <c r="DY36" s="493"/>
      <c r="DZ36" s="493"/>
      <c r="EA36" s="494"/>
      <c r="EB36" s="491"/>
      <c r="EC36" s="491"/>
      <c r="ED36" s="491"/>
      <c r="EE36" s="491"/>
      <c r="EF36" s="491"/>
      <c r="EG36" s="491"/>
      <c r="EH36" s="493"/>
      <c r="EI36" s="493"/>
      <c r="EJ36" s="494"/>
      <c r="EK36" s="491"/>
      <c r="EL36" s="491"/>
      <c r="EM36" s="491"/>
      <c r="EN36" s="491"/>
      <c r="EO36" s="491"/>
      <c r="EP36" s="491"/>
      <c r="EQ36" s="493"/>
      <c r="ER36" s="493"/>
      <c r="ES36" s="494"/>
      <c r="ET36" s="491"/>
      <c r="EU36" s="491"/>
      <c r="EV36" s="491"/>
      <c r="EW36" s="491"/>
      <c r="EX36" s="491"/>
      <c r="EY36" s="491"/>
      <c r="EZ36" s="493"/>
      <c r="FA36" s="493"/>
      <c r="FB36" s="494"/>
      <c r="FC36" s="491"/>
      <c r="FD36" s="491"/>
      <c r="FE36" s="491"/>
      <c r="FF36" s="491"/>
      <c r="FG36" s="491"/>
      <c r="FH36" s="491"/>
      <c r="FI36" s="493"/>
      <c r="FJ36" s="493"/>
      <c r="FK36" s="494"/>
      <c r="FL36" s="491"/>
      <c r="FM36" s="491"/>
      <c r="FN36" s="491"/>
      <c r="FO36" s="491"/>
      <c r="FP36" s="491"/>
      <c r="FQ36" s="491"/>
      <c r="FR36" s="493"/>
      <c r="FS36" s="493"/>
      <c r="FT36" s="494"/>
      <c r="FU36" s="491"/>
      <c r="FV36" s="491"/>
      <c r="FW36" s="491"/>
      <c r="FX36" s="491"/>
      <c r="FY36" s="491"/>
      <c r="FZ36" s="491"/>
      <c r="GA36" s="493"/>
      <c r="GB36" s="493"/>
      <c r="GC36" s="494"/>
      <c r="GD36" s="491"/>
      <c r="GE36" s="491"/>
      <c r="GF36" s="491"/>
      <c r="GG36" s="491"/>
      <c r="GH36" s="491"/>
      <c r="GI36" s="491"/>
      <c r="GJ36" s="493"/>
      <c r="GK36" s="493"/>
      <c r="GL36" s="485"/>
      <c r="GM36" s="70"/>
      <c r="GN36" s="71"/>
      <c r="GO36" s="72"/>
      <c r="GP36" s="72"/>
      <c r="GQ36" s="539" t="s">
        <v>313</v>
      </c>
      <c r="GR36" s="540">
        <v>4640</v>
      </c>
    </row>
    <row r="37" spans="1:200" x14ac:dyDescent="0.25">
      <c r="A37" s="76" t="s">
        <v>123</v>
      </c>
      <c r="B37" s="87" t="s">
        <v>40</v>
      </c>
      <c r="C37" s="77" t="s">
        <v>184</v>
      </c>
      <c r="D37" s="106">
        <v>14200</v>
      </c>
      <c r="E37" s="100">
        <v>43859</v>
      </c>
      <c r="F37" s="510">
        <v>25687</v>
      </c>
      <c r="G37" s="102">
        <v>14200</v>
      </c>
      <c r="H37" s="65">
        <f t="shared" ref="H37:H122" si="2">G37-D37</f>
        <v>0</v>
      </c>
      <c r="I37" s="103">
        <v>43.3</v>
      </c>
      <c r="J37" s="105"/>
      <c r="K37" s="105"/>
      <c r="L37" s="104">
        <f t="shared" si="1"/>
        <v>614860</v>
      </c>
      <c r="M37" s="488" t="s">
        <v>52</v>
      </c>
      <c r="N37" s="489">
        <v>43871</v>
      </c>
      <c r="O37" s="502"/>
      <c r="P37" s="491"/>
      <c r="Q37" s="491"/>
      <c r="R37" s="491"/>
      <c r="S37" s="491"/>
      <c r="T37" s="491"/>
      <c r="U37" s="492"/>
      <c r="V37" s="493"/>
      <c r="W37" s="494"/>
      <c r="X37" s="491"/>
      <c r="Y37" s="491"/>
      <c r="Z37" s="491"/>
      <c r="AA37" s="491"/>
      <c r="AB37" s="491"/>
      <c r="AC37" s="491"/>
      <c r="AD37" s="492"/>
      <c r="AE37" s="493"/>
      <c r="AF37" s="494"/>
      <c r="AG37" s="491"/>
      <c r="AH37" s="491"/>
      <c r="AI37" s="491"/>
      <c r="AJ37" s="491"/>
      <c r="AK37" s="491"/>
      <c r="AL37" s="491"/>
      <c r="AM37" s="492"/>
      <c r="AN37" s="493"/>
      <c r="AO37" s="494"/>
      <c r="AP37" s="491"/>
      <c r="AQ37" s="491"/>
      <c r="AR37" s="491"/>
      <c r="AS37" s="491"/>
      <c r="AT37" s="491"/>
      <c r="AU37" s="491"/>
      <c r="AV37" s="492"/>
      <c r="AW37" s="493"/>
      <c r="AX37" s="494"/>
      <c r="AY37" s="491"/>
      <c r="AZ37" s="491"/>
      <c r="BA37" s="491"/>
      <c r="BB37" s="491"/>
      <c r="BC37" s="491"/>
      <c r="BD37" s="491"/>
      <c r="BE37" s="493"/>
      <c r="BF37" s="493"/>
      <c r="BG37" s="494"/>
      <c r="BH37" s="491"/>
      <c r="BI37" s="491"/>
      <c r="BJ37" s="491"/>
      <c r="BK37" s="491"/>
      <c r="BL37" s="491"/>
      <c r="BM37" s="491"/>
      <c r="BN37" s="493"/>
      <c r="BO37" s="493"/>
      <c r="BP37" s="494"/>
      <c r="BQ37" s="491"/>
      <c r="BR37" s="491"/>
      <c r="BS37" s="491"/>
      <c r="BT37" s="491"/>
      <c r="BU37" s="491"/>
      <c r="BV37" s="491"/>
      <c r="BW37" s="493"/>
      <c r="BX37" s="493"/>
      <c r="BY37" s="494"/>
      <c r="BZ37" s="491"/>
      <c r="CA37" s="491"/>
      <c r="CB37" s="491"/>
      <c r="CC37" s="491"/>
      <c r="CD37" s="491"/>
      <c r="CE37" s="491"/>
      <c r="CF37" s="492"/>
      <c r="CG37" s="493"/>
      <c r="CH37" s="494"/>
      <c r="CI37" s="491"/>
      <c r="CJ37" s="491"/>
      <c r="CK37" s="491"/>
      <c r="CL37" s="491"/>
      <c r="CM37" s="491"/>
      <c r="CN37" s="491"/>
      <c r="CO37" s="493"/>
      <c r="CP37" s="493"/>
      <c r="CQ37" s="494"/>
      <c r="CR37" s="491"/>
      <c r="CS37" s="491"/>
      <c r="CT37" s="491"/>
      <c r="CU37" s="491"/>
      <c r="CV37" s="491"/>
      <c r="CW37" s="491"/>
      <c r="CX37" s="493"/>
      <c r="CY37" s="493"/>
      <c r="CZ37" s="494"/>
      <c r="DA37" s="491"/>
      <c r="DB37" s="491"/>
      <c r="DC37" s="491"/>
      <c r="DD37" s="491"/>
      <c r="DE37" s="491"/>
      <c r="DF37" s="491"/>
      <c r="DG37" s="493"/>
      <c r="DH37" s="493"/>
      <c r="DI37" s="494"/>
      <c r="DJ37" s="491"/>
      <c r="DK37" s="491"/>
      <c r="DL37" s="491"/>
      <c r="DM37" s="491"/>
      <c r="DN37" s="491"/>
      <c r="DO37" s="491"/>
      <c r="DP37" s="493"/>
      <c r="DQ37" s="493"/>
      <c r="DR37" s="494"/>
      <c r="DS37" s="491"/>
      <c r="DT37" s="491"/>
      <c r="DU37" s="491"/>
      <c r="DV37" s="491"/>
      <c r="DW37" s="491"/>
      <c r="DX37" s="491"/>
      <c r="DY37" s="493"/>
      <c r="DZ37" s="493"/>
      <c r="EA37" s="494"/>
      <c r="EB37" s="491"/>
      <c r="EC37" s="491"/>
      <c r="ED37" s="491"/>
      <c r="EE37" s="491"/>
      <c r="EF37" s="491"/>
      <c r="EG37" s="491"/>
      <c r="EH37" s="493"/>
      <c r="EI37" s="493"/>
      <c r="EJ37" s="494"/>
      <c r="EK37" s="491"/>
      <c r="EL37" s="491"/>
      <c r="EM37" s="491"/>
      <c r="EN37" s="491"/>
      <c r="EO37" s="491"/>
      <c r="EP37" s="491"/>
      <c r="EQ37" s="493"/>
      <c r="ER37" s="493"/>
      <c r="ES37" s="494"/>
      <c r="ET37" s="491"/>
      <c r="EU37" s="491"/>
      <c r="EV37" s="491"/>
      <c r="EW37" s="491"/>
      <c r="EX37" s="491"/>
      <c r="EY37" s="491"/>
      <c r="EZ37" s="493"/>
      <c r="FA37" s="493"/>
      <c r="FB37" s="494"/>
      <c r="FC37" s="491"/>
      <c r="FD37" s="491"/>
      <c r="FE37" s="491"/>
      <c r="FF37" s="491"/>
      <c r="FG37" s="491"/>
      <c r="FH37" s="491"/>
      <c r="FI37" s="493"/>
      <c r="FJ37" s="493"/>
      <c r="FK37" s="494"/>
      <c r="FL37" s="491"/>
      <c r="FM37" s="491"/>
      <c r="FN37" s="491"/>
      <c r="FO37" s="491"/>
      <c r="FP37" s="491"/>
      <c r="FQ37" s="491"/>
      <c r="FR37" s="493"/>
      <c r="FS37" s="493"/>
      <c r="FT37" s="494"/>
      <c r="FU37" s="491"/>
      <c r="FV37" s="491"/>
      <c r="FW37" s="491"/>
      <c r="FX37" s="491"/>
      <c r="FY37" s="491"/>
      <c r="FZ37" s="491"/>
      <c r="GA37" s="493"/>
      <c r="GB37" s="493"/>
      <c r="GC37" s="494"/>
      <c r="GD37" s="491"/>
      <c r="GE37" s="491"/>
      <c r="GF37" s="491"/>
      <c r="GG37" s="491"/>
      <c r="GH37" s="491"/>
      <c r="GI37" s="491"/>
      <c r="GJ37" s="493"/>
      <c r="GK37" s="493"/>
      <c r="GL37" s="485"/>
      <c r="GM37" s="70"/>
      <c r="GN37" s="71"/>
      <c r="GO37" s="72"/>
      <c r="GP37" s="72"/>
      <c r="GQ37" s="539" t="s">
        <v>264</v>
      </c>
      <c r="GR37" s="540">
        <v>0</v>
      </c>
    </row>
    <row r="38" spans="1:200" ht="25.5" x14ac:dyDescent="0.3">
      <c r="A38" s="88" t="s">
        <v>156</v>
      </c>
      <c r="B38" s="89" t="s">
        <v>138</v>
      </c>
      <c r="C38" s="516" t="s">
        <v>318</v>
      </c>
      <c r="D38" s="78">
        <v>12300</v>
      </c>
      <c r="E38" s="100">
        <v>43860</v>
      </c>
      <c r="F38" s="511" t="s">
        <v>247</v>
      </c>
      <c r="G38" s="102">
        <v>15215</v>
      </c>
      <c r="H38" s="65">
        <f t="shared" si="2"/>
        <v>2915</v>
      </c>
      <c r="I38" s="108">
        <v>32</v>
      </c>
      <c r="J38" s="105"/>
      <c r="K38" s="105"/>
      <c r="L38" s="109">
        <f t="shared" si="1"/>
        <v>486880</v>
      </c>
      <c r="M38" s="496" t="s">
        <v>52</v>
      </c>
      <c r="N38" s="497">
        <v>43878</v>
      </c>
      <c r="O38" s="480">
        <v>11377.86</v>
      </c>
      <c r="P38" s="491"/>
      <c r="Q38" s="491"/>
      <c r="R38" s="491"/>
      <c r="S38" s="491"/>
      <c r="T38" s="491"/>
      <c r="U38" s="492"/>
      <c r="V38" s="493"/>
      <c r="W38" s="494"/>
      <c r="X38" s="491"/>
      <c r="Y38" s="491"/>
      <c r="Z38" s="491"/>
      <c r="AA38" s="491"/>
      <c r="AB38" s="491"/>
      <c r="AC38" s="491"/>
      <c r="AD38" s="492"/>
      <c r="AE38" s="493"/>
      <c r="AF38" s="494"/>
      <c r="AG38" s="491"/>
      <c r="AH38" s="491"/>
      <c r="AI38" s="491"/>
      <c r="AJ38" s="491"/>
      <c r="AK38" s="491"/>
      <c r="AL38" s="491"/>
      <c r="AM38" s="492"/>
      <c r="AN38" s="493"/>
      <c r="AO38" s="494"/>
      <c r="AP38" s="491"/>
      <c r="AQ38" s="491"/>
      <c r="AR38" s="491"/>
      <c r="AS38" s="491"/>
      <c r="AT38" s="491"/>
      <c r="AU38" s="491"/>
      <c r="AV38" s="492"/>
      <c r="AW38" s="493"/>
      <c r="AX38" s="494"/>
      <c r="AY38" s="491"/>
      <c r="AZ38" s="491"/>
      <c r="BA38" s="491"/>
      <c r="BB38" s="491"/>
      <c r="BC38" s="491"/>
      <c r="BD38" s="491"/>
      <c r="BE38" s="493"/>
      <c r="BF38" s="493"/>
      <c r="BG38" s="494"/>
      <c r="BH38" s="491"/>
      <c r="BI38" s="491"/>
      <c r="BJ38" s="491"/>
      <c r="BK38" s="491"/>
      <c r="BL38" s="491"/>
      <c r="BM38" s="491"/>
      <c r="BN38" s="493"/>
      <c r="BO38" s="493"/>
      <c r="BP38" s="494"/>
      <c r="BQ38" s="491"/>
      <c r="BR38" s="491"/>
      <c r="BS38" s="491"/>
      <c r="BT38" s="491"/>
      <c r="BU38" s="491"/>
      <c r="BV38" s="491"/>
      <c r="BW38" s="493"/>
      <c r="BX38" s="493"/>
      <c r="BY38" s="494"/>
      <c r="BZ38" s="491"/>
      <c r="CA38" s="491"/>
      <c r="CB38" s="491"/>
      <c r="CC38" s="491"/>
      <c r="CD38" s="491"/>
      <c r="CE38" s="491"/>
      <c r="CF38" s="492"/>
      <c r="CG38" s="493"/>
      <c r="CH38" s="494"/>
      <c r="CI38" s="491"/>
      <c r="CJ38" s="491"/>
      <c r="CK38" s="491"/>
      <c r="CL38" s="491"/>
      <c r="CM38" s="491"/>
      <c r="CN38" s="491"/>
      <c r="CO38" s="493"/>
      <c r="CP38" s="493"/>
      <c r="CQ38" s="494"/>
      <c r="CR38" s="491"/>
      <c r="CS38" s="491"/>
      <c r="CT38" s="491"/>
      <c r="CU38" s="491"/>
      <c r="CV38" s="491"/>
      <c r="CW38" s="491"/>
      <c r="CX38" s="493"/>
      <c r="CY38" s="493"/>
      <c r="CZ38" s="494"/>
      <c r="DA38" s="491"/>
      <c r="DB38" s="491"/>
      <c r="DC38" s="491"/>
      <c r="DD38" s="491"/>
      <c r="DE38" s="491"/>
      <c r="DF38" s="491"/>
      <c r="DG38" s="493"/>
      <c r="DH38" s="493"/>
      <c r="DI38" s="494"/>
      <c r="DJ38" s="491"/>
      <c r="DK38" s="491"/>
      <c r="DL38" s="491"/>
      <c r="DM38" s="491"/>
      <c r="DN38" s="491"/>
      <c r="DO38" s="491"/>
      <c r="DP38" s="493"/>
      <c r="DQ38" s="493"/>
      <c r="DR38" s="494"/>
      <c r="DS38" s="491"/>
      <c r="DT38" s="491"/>
      <c r="DU38" s="491"/>
      <c r="DV38" s="491"/>
      <c r="DW38" s="491"/>
      <c r="DX38" s="491"/>
      <c r="DY38" s="493"/>
      <c r="DZ38" s="493"/>
      <c r="EA38" s="494"/>
      <c r="EB38" s="491"/>
      <c r="EC38" s="491"/>
      <c r="ED38" s="491"/>
      <c r="EE38" s="491"/>
      <c r="EF38" s="491"/>
      <c r="EG38" s="491"/>
      <c r="EH38" s="493"/>
      <c r="EI38" s="493"/>
      <c r="EJ38" s="494"/>
      <c r="EK38" s="491"/>
      <c r="EL38" s="491"/>
      <c r="EM38" s="491"/>
      <c r="EN38" s="491"/>
      <c r="EO38" s="491"/>
      <c r="EP38" s="491"/>
      <c r="EQ38" s="493"/>
      <c r="ER38" s="493"/>
      <c r="ES38" s="494"/>
      <c r="ET38" s="491"/>
      <c r="EU38" s="491"/>
      <c r="EV38" s="491"/>
      <c r="EW38" s="491"/>
      <c r="EX38" s="491"/>
      <c r="EY38" s="491"/>
      <c r="EZ38" s="493"/>
      <c r="FA38" s="493"/>
      <c r="FB38" s="494"/>
      <c r="FC38" s="491"/>
      <c r="FD38" s="491"/>
      <c r="FE38" s="491"/>
      <c r="FF38" s="491"/>
      <c r="FG38" s="491"/>
      <c r="FH38" s="491"/>
      <c r="FI38" s="493"/>
      <c r="FJ38" s="493"/>
      <c r="FK38" s="494"/>
      <c r="FL38" s="491"/>
      <c r="FM38" s="491"/>
      <c r="FN38" s="491"/>
      <c r="FO38" s="491"/>
      <c r="FP38" s="491"/>
      <c r="FQ38" s="491"/>
      <c r="FR38" s="493"/>
      <c r="FS38" s="493"/>
      <c r="FT38" s="494"/>
      <c r="FU38" s="491"/>
      <c r="FV38" s="491"/>
      <c r="FW38" s="491"/>
      <c r="FX38" s="491"/>
      <c r="FY38" s="491"/>
      <c r="FZ38" s="491"/>
      <c r="GA38" s="493"/>
      <c r="GB38" s="493"/>
      <c r="GC38" s="494"/>
      <c r="GD38" s="491"/>
      <c r="GE38" s="491"/>
      <c r="GF38" s="491"/>
      <c r="GG38" s="491"/>
      <c r="GH38" s="491"/>
      <c r="GI38" s="491"/>
      <c r="GJ38" s="493"/>
      <c r="GK38" s="493"/>
      <c r="GL38" s="485">
        <v>43878</v>
      </c>
      <c r="GM38" s="70">
        <v>20272</v>
      </c>
      <c r="GN38" s="71" t="s">
        <v>162</v>
      </c>
      <c r="GO38" s="72"/>
      <c r="GP38" s="72"/>
      <c r="GQ38" s="539" t="s">
        <v>313</v>
      </c>
      <c r="GR38" s="540">
        <v>2784</v>
      </c>
    </row>
    <row r="39" spans="1:200" ht="18.75" x14ac:dyDescent="0.3">
      <c r="A39" s="88" t="s">
        <v>134</v>
      </c>
      <c r="B39" s="89" t="s">
        <v>46</v>
      </c>
      <c r="C39" s="516" t="s">
        <v>318</v>
      </c>
      <c r="D39" s="78">
        <v>18910</v>
      </c>
      <c r="E39" s="100">
        <v>43860</v>
      </c>
      <c r="F39" s="510" t="s">
        <v>248</v>
      </c>
      <c r="G39" s="110">
        <v>23420</v>
      </c>
      <c r="H39" s="65">
        <f t="shared" si="2"/>
        <v>4510</v>
      </c>
      <c r="I39" s="111">
        <v>32</v>
      </c>
      <c r="J39" s="112"/>
      <c r="K39" s="112"/>
      <c r="L39" s="109">
        <f t="shared" si="1"/>
        <v>749440</v>
      </c>
      <c r="M39" s="503" t="s">
        <v>208</v>
      </c>
      <c r="N39" s="504">
        <v>43878</v>
      </c>
      <c r="O39" s="480">
        <v>17504.400000000001</v>
      </c>
      <c r="P39" s="491"/>
      <c r="Q39" s="491"/>
      <c r="R39" s="491"/>
      <c r="S39" s="491"/>
      <c r="T39" s="491"/>
      <c r="U39" s="492"/>
      <c r="V39" s="493"/>
      <c r="W39" s="494"/>
      <c r="X39" s="491"/>
      <c r="Y39" s="491"/>
      <c r="Z39" s="491"/>
      <c r="AA39" s="491"/>
      <c r="AB39" s="491"/>
      <c r="AC39" s="491"/>
      <c r="AD39" s="492"/>
      <c r="AE39" s="493"/>
      <c r="AF39" s="494"/>
      <c r="AG39" s="491"/>
      <c r="AH39" s="491"/>
      <c r="AI39" s="491"/>
      <c r="AJ39" s="491"/>
      <c r="AK39" s="491"/>
      <c r="AL39" s="491"/>
      <c r="AM39" s="492"/>
      <c r="AN39" s="493"/>
      <c r="AO39" s="494"/>
      <c r="AP39" s="491"/>
      <c r="AQ39" s="491"/>
      <c r="AR39" s="491"/>
      <c r="AS39" s="491"/>
      <c r="AT39" s="491"/>
      <c r="AU39" s="491"/>
      <c r="AV39" s="492"/>
      <c r="AW39" s="493"/>
      <c r="AX39" s="494"/>
      <c r="AY39" s="491"/>
      <c r="AZ39" s="491"/>
      <c r="BA39" s="491"/>
      <c r="BB39" s="491"/>
      <c r="BC39" s="491"/>
      <c r="BD39" s="491"/>
      <c r="BE39" s="493"/>
      <c r="BF39" s="493"/>
      <c r="BG39" s="494"/>
      <c r="BH39" s="491"/>
      <c r="BI39" s="491"/>
      <c r="BJ39" s="491"/>
      <c r="BK39" s="491"/>
      <c r="BL39" s="491"/>
      <c r="BM39" s="491"/>
      <c r="BN39" s="493"/>
      <c r="BO39" s="493"/>
      <c r="BP39" s="494"/>
      <c r="BQ39" s="491"/>
      <c r="BR39" s="491"/>
      <c r="BS39" s="491"/>
      <c r="BT39" s="491"/>
      <c r="BU39" s="491"/>
      <c r="BV39" s="491"/>
      <c r="BW39" s="493"/>
      <c r="BX39" s="493"/>
      <c r="BY39" s="494"/>
      <c r="BZ39" s="491"/>
      <c r="CA39" s="491"/>
      <c r="CB39" s="491"/>
      <c r="CC39" s="491"/>
      <c r="CD39" s="491"/>
      <c r="CE39" s="491"/>
      <c r="CF39" s="492"/>
      <c r="CG39" s="493"/>
      <c r="CH39" s="494"/>
      <c r="CI39" s="491"/>
      <c r="CJ39" s="491"/>
      <c r="CK39" s="491"/>
      <c r="CL39" s="491"/>
      <c r="CM39" s="491"/>
      <c r="CN39" s="491"/>
      <c r="CO39" s="493"/>
      <c r="CP39" s="493"/>
      <c r="CQ39" s="494"/>
      <c r="CR39" s="491"/>
      <c r="CS39" s="491"/>
      <c r="CT39" s="491"/>
      <c r="CU39" s="491"/>
      <c r="CV39" s="491"/>
      <c r="CW39" s="491"/>
      <c r="CX39" s="493"/>
      <c r="CY39" s="493"/>
      <c r="CZ39" s="494"/>
      <c r="DA39" s="491"/>
      <c r="DB39" s="491"/>
      <c r="DC39" s="491"/>
      <c r="DD39" s="491"/>
      <c r="DE39" s="491"/>
      <c r="DF39" s="491"/>
      <c r="DG39" s="493"/>
      <c r="DH39" s="493"/>
      <c r="DI39" s="494"/>
      <c r="DJ39" s="491"/>
      <c r="DK39" s="491"/>
      <c r="DL39" s="491"/>
      <c r="DM39" s="491"/>
      <c r="DN39" s="491"/>
      <c r="DO39" s="491"/>
      <c r="DP39" s="493"/>
      <c r="DQ39" s="493"/>
      <c r="DR39" s="494"/>
      <c r="DS39" s="491"/>
      <c r="DT39" s="491"/>
      <c r="DU39" s="491"/>
      <c r="DV39" s="491"/>
      <c r="DW39" s="491"/>
      <c r="DX39" s="491"/>
      <c r="DY39" s="493"/>
      <c r="DZ39" s="493"/>
      <c r="EA39" s="494"/>
      <c r="EB39" s="491"/>
      <c r="EC39" s="491"/>
      <c r="ED39" s="491"/>
      <c r="EE39" s="491"/>
      <c r="EF39" s="491"/>
      <c r="EG39" s="491"/>
      <c r="EH39" s="493"/>
      <c r="EI39" s="493"/>
      <c r="EJ39" s="494"/>
      <c r="EK39" s="491"/>
      <c r="EL39" s="491"/>
      <c r="EM39" s="491"/>
      <c r="EN39" s="491"/>
      <c r="EO39" s="491"/>
      <c r="EP39" s="491"/>
      <c r="EQ39" s="493"/>
      <c r="ER39" s="493"/>
      <c r="ES39" s="494"/>
      <c r="ET39" s="491"/>
      <c r="EU39" s="491"/>
      <c r="EV39" s="491"/>
      <c r="EW39" s="491"/>
      <c r="EX39" s="491"/>
      <c r="EY39" s="491"/>
      <c r="EZ39" s="493"/>
      <c r="FA39" s="493"/>
      <c r="FB39" s="494"/>
      <c r="FC39" s="491"/>
      <c r="FD39" s="491"/>
      <c r="FE39" s="491"/>
      <c r="FF39" s="491"/>
      <c r="FG39" s="491"/>
      <c r="FH39" s="491"/>
      <c r="FI39" s="493"/>
      <c r="FJ39" s="493"/>
      <c r="FK39" s="494"/>
      <c r="FL39" s="491"/>
      <c r="FM39" s="491"/>
      <c r="FN39" s="491"/>
      <c r="FO39" s="491"/>
      <c r="FP39" s="491"/>
      <c r="FQ39" s="491"/>
      <c r="FR39" s="493"/>
      <c r="FS39" s="493"/>
      <c r="FT39" s="494"/>
      <c r="FU39" s="491"/>
      <c r="FV39" s="491"/>
      <c r="FW39" s="491"/>
      <c r="FX39" s="491"/>
      <c r="FY39" s="491"/>
      <c r="FZ39" s="491"/>
      <c r="GA39" s="493"/>
      <c r="GB39" s="493"/>
      <c r="GC39" s="494"/>
      <c r="GD39" s="491"/>
      <c r="GE39" s="491"/>
      <c r="GF39" s="491"/>
      <c r="GG39" s="491"/>
      <c r="GH39" s="491"/>
      <c r="GI39" s="491"/>
      <c r="GJ39" s="493"/>
      <c r="GK39" s="493"/>
      <c r="GL39" s="485">
        <v>43878</v>
      </c>
      <c r="GM39" s="70"/>
      <c r="GN39" s="71"/>
      <c r="GO39" s="72"/>
      <c r="GP39" s="72"/>
      <c r="GQ39" s="539" t="s">
        <v>313</v>
      </c>
      <c r="GR39" s="540">
        <v>4640</v>
      </c>
    </row>
    <row r="40" spans="1:200" ht="17.25" x14ac:dyDescent="0.25">
      <c r="A40" s="467" t="s">
        <v>28</v>
      </c>
      <c r="B40" s="113" t="s">
        <v>44</v>
      </c>
      <c r="C40" s="516" t="s">
        <v>319</v>
      </c>
      <c r="D40" s="114">
        <v>22990</v>
      </c>
      <c r="E40" s="115">
        <v>43861</v>
      </c>
      <c r="F40" s="512">
        <v>1813</v>
      </c>
      <c r="G40" s="117">
        <v>23010</v>
      </c>
      <c r="H40" s="65">
        <f t="shared" si="2"/>
        <v>20</v>
      </c>
      <c r="I40" s="111">
        <v>41.9</v>
      </c>
      <c r="J40" s="118"/>
      <c r="K40" s="118"/>
      <c r="L40" s="109">
        <f>I40*G40</f>
        <v>964119</v>
      </c>
      <c r="M40" s="503" t="s">
        <v>52</v>
      </c>
      <c r="N40" s="504">
        <v>43872</v>
      </c>
      <c r="O40" s="480"/>
      <c r="P40" s="491"/>
      <c r="Q40" s="491"/>
      <c r="R40" s="491"/>
      <c r="S40" s="491"/>
      <c r="T40" s="491"/>
      <c r="U40" s="492"/>
      <c r="V40" s="493"/>
      <c r="W40" s="494"/>
      <c r="X40" s="491"/>
      <c r="Y40" s="491"/>
      <c r="Z40" s="491"/>
      <c r="AA40" s="491"/>
      <c r="AB40" s="491"/>
      <c r="AC40" s="491"/>
      <c r="AD40" s="492"/>
      <c r="AE40" s="493"/>
      <c r="AF40" s="494"/>
      <c r="AG40" s="491"/>
      <c r="AH40" s="491"/>
      <c r="AI40" s="491"/>
      <c r="AJ40" s="491"/>
      <c r="AK40" s="491"/>
      <c r="AL40" s="491"/>
      <c r="AM40" s="492"/>
      <c r="AN40" s="493"/>
      <c r="AO40" s="494"/>
      <c r="AP40" s="491"/>
      <c r="AQ40" s="491"/>
      <c r="AR40" s="491"/>
      <c r="AS40" s="491"/>
      <c r="AT40" s="491"/>
      <c r="AU40" s="491"/>
      <c r="AV40" s="492"/>
      <c r="AW40" s="493"/>
      <c r="AX40" s="494"/>
      <c r="AY40" s="491"/>
      <c r="AZ40" s="491"/>
      <c r="BA40" s="491"/>
      <c r="BB40" s="491"/>
      <c r="BC40" s="491"/>
      <c r="BD40" s="491"/>
      <c r="BE40" s="493"/>
      <c r="BF40" s="493"/>
      <c r="BG40" s="494"/>
      <c r="BH40" s="491"/>
      <c r="BI40" s="491"/>
      <c r="BJ40" s="491"/>
      <c r="BK40" s="491"/>
      <c r="BL40" s="491"/>
      <c r="BM40" s="491"/>
      <c r="BN40" s="493"/>
      <c r="BO40" s="493"/>
      <c r="BP40" s="494"/>
      <c r="BQ40" s="491"/>
      <c r="BR40" s="491"/>
      <c r="BS40" s="491"/>
      <c r="BT40" s="491"/>
      <c r="BU40" s="491"/>
      <c r="BV40" s="491"/>
      <c r="BW40" s="493"/>
      <c r="BX40" s="493"/>
      <c r="BY40" s="494"/>
      <c r="BZ40" s="491"/>
      <c r="CA40" s="491"/>
      <c r="CB40" s="491"/>
      <c r="CC40" s="491"/>
      <c r="CD40" s="491"/>
      <c r="CE40" s="491"/>
      <c r="CF40" s="492"/>
      <c r="CG40" s="493"/>
      <c r="CH40" s="494"/>
      <c r="CI40" s="491"/>
      <c r="CJ40" s="491"/>
      <c r="CK40" s="491"/>
      <c r="CL40" s="491"/>
      <c r="CM40" s="491"/>
      <c r="CN40" s="491"/>
      <c r="CO40" s="493"/>
      <c r="CP40" s="493"/>
      <c r="CQ40" s="494"/>
      <c r="CR40" s="491"/>
      <c r="CS40" s="491"/>
      <c r="CT40" s="491"/>
      <c r="CU40" s="491"/>
      <c r="CV40" s="491"/>
      <c r="CW40" s="491"/>
      <c r="CX40" s="493"/>
      <c r="CY40" s="493"/>
      <c r="CZ40" s="494"/>
      <c r="DA40" s="491"/>
      <c r="DB40" s="491"/>
      <c r="DC40" s="491"/>
      <c r="DD40" s="491"/>
      <c r="DE40" s="491"/>
      <c r="DF40" s="491"/>
      <c r="DG40" s="493"/>
      <c r="DH40" s="493"/>
      <c r="DI40" s="494"/>
      <c r="DJ40" s="491"/>
      <c r="DK40" s="491"/>
      <c r="DL40" s="491"/>
      <c r="DM40" s="491"/>
      <c r="DN40" s="491"/>
      <c r="DO40" s="491"/>
      <c r="DP40" s="493"/>
      <c r="DQ40" s="493"/>
      <c r="DR40" s="494"/>
      <c r="DS40" s="491"/>
      <c r="DT40" s="491"/>
      <c r="DU40" s="491"/>
      <c r="DV40" s="491"/>
      <c r="DW40" s="491"/>
      <c r="DX40" s="491"/>
      <c r="DY40" s="493"/>
      <c r="DZ40" s="493"/>
      <c r="EA40" s="494"/>
      <c r="EB40" s="491"/>
      <c r="EC40" s="491"/>
      <c r="ED40" s="491"/>
      <c r="EE40" s="491"/>
      <c r="EF40" s="491"/>
      <c r="EG40" s="491"/>
      <c r="EH40" s="493"/>
      <c r="EI40" s="493"/>
      <c r="EJ40" s="494"/>
      <c r="EK40" s="491"/>
      <c r="EL40" s="491"/>
      <c r="EM40" s="491"/>
      <c r="EN40" s="491"/>
      <c r="EO40" s="491"/>
      <c r="EP40" s="491"/>
      <c r="EQ40" s="493"/>
      <c r="ER40" s="493"/>
      <c r="ES40" s="494"/>
      <c r="ET40" s="491"/>
      <c r="EU40" s="491"/>
      <c r="EV40" s="491"/>
      <c r="EW40" s="491"/>
      <c r="EX40" s="491"/>
      <c r="EY40" s="491"/>
      <c r="EZ40" s="493"/>
      <c r="FA40" s="493"/>
      <c r="FB40" s="494"/>
      <c r="FC40" s="491"/>
      <c r="FD40" s="491"/>
      <c r="FE40" s="491"/>
      <c r="FF40" s="491"/>
      <c r="FG40" s="491"/>
      <c r="FH40" s="491"/>
      <c r="FI40" s="493"/>
      <c r="FJ40" s="493"/>
      <c r="FK40" s="494"/>
      <c r="FL40" s="491"/>
      <c r="FM40" s="491"/>
      <c r="FN40" s="491"/>
      <c r="FO40" s="491"/>
      <c r="FP40" s="491"/>
      <c r="FQ40" s="491"/>
      <c r="FR40" s="493"/>
      <c r="FS40" s="493"/>
      <c r="FT40" s="494"/>
      <c r="FU40" s="491"/>
      <c r="FV40" s="491"/>
      <c r="FW40" s="491"/>
      <c r="FX40" s="491"/>
      <c r="FY40" s="491"/>
      <c r="FZ40" s="491"/>
      <c r="GA40" s="493"/>
      <c r="GB40" s="493"/>
      <c r="GC40" s="494"/>
      <c r="GD40" s="491"/>
      <c r="GE40" s="491"/>
      <c r="GF40" s="491"/>
      <c r="GG40" s="491"/>
      <c r="GH40" s="491"/>
      <c r="GI40" s="491"/>
      <c r="GJ40" s="493"/>
      <c r="GK40" s="493"/>
      <c r="GL40" s="485"/>
      <c r="GM40" s="70"/>
      <c r="GN40" s="71"/>
      <c r="GO40" s="72"/>
      <c r="GP40" s="72"/>
      <c r="GQ40" s="539" t="s">
        <v>313</v>
      </c>
      <c r="GR40" s="540">
        <v>4640</v>
      </c>
    </row>
    <row r="41" spans="1:200" x14ac:dyDescent="0.25">
      <c r="A41" s="97"/>
      <c r="B41" s="89"/>
      <c r="C41" s="77"/>
      <c r="D41" s="78"/>
      <c r="E41" s="100"/>
      <c r="F41" s="93"/>
      <c r="G41" s="110"/>
      <c r="H41" s="65">
        <f t="shared" si="2"/>
        <v>0</v>
      </c>
      <c r="I41" s="111"/>
      <c r="J41" s="105"/>
      <c r="K41" s="105"/>
      <c r="L41" s="109">
        <f t="shared" ref="L41:L112" si="3">I41*G41</f>
        <v>0</v>
      </c>
      <c r="M41" s="420"/>
      <c r="N41" s="421"/>
      <c r="O41" s="410"/>
      <c r="P41" s="401"/>
      <c r="Q41" s="401"/>
      <c r="R41" s="401"/>
      <c r="S41" s="401"/>
      <c r="T41" s="401"/>
      <c r="U41" s="402"/>
      <c r="V41" s="403"/>
      <c r="W41" s="404"/>
      <c r="X41" s="401"/>
      <c r="Y41" s="401"/>
      <c r="Z41" s="401"/>
      <c r="AA41" s="401"/>
      <c r="AB41" s="401"/>
      <c r="AC41" s="401"/>
      <c r="AD41" s="402"/>
      <c r="AE41" s="403"/>
      <c r="AF41" s="404"/>
      <c r="AG41" s="401"/>
      <c r="AH41" s="401"/>
      <c r="AI41" s="401"/>
      <c r="AJ41" s="401"/>
      <c r="AK41" s="401"/>
      <c r="AL41" s="401"/>
      <c r="AM41" s="402"/>
      <c r="AN41" s="403"/>
      <c r="AO41" s="404"/>
      <c r="AP41" s="401"/>
      <c r="AQ41" s="401"/>
      <c r="AR41" s="401"/>
      <c r="AS41" s="401"/>
      <c r="AT41" s="401"/>
      <c r="AU41" s="401"/>
      <c r="AV41" s="402"/>
      <c r="AW41" s="403"/>
      <c r="AX41" s="404"/>
      <c r="AY41" s="401"/>
      <c r="AZ41" s="401"/>
      <c r="BA41" s="401"/>
      <c r="BB41" s="401"/>
      <c r="BC41" s="401"/>
      <c r="BD41" s="401"/>
      <c r="BE41" s="403"/>
      <c r="BF41" s="403"/>
      <c r="BG41" s="404"/>
      <c r="BH41" s="401"/>
      <c r="BI41" s="401"/>
      <c r="BJ41" s="401"/>
      <c r="BK41" s="401"/>
      <c r="BL41" s="401"/>
      <c r="BM41" s="401"/>
      <c r="BN41" s="403"/>
      <c r="BO41" s="403"/>
      <c r="BP41" s="404"/>
      <c r="BQ41" s="401"/>
      <c r="BR41" s="401"/>
      <c r="BS41" s="401"/>
      <c r="BT41" s="401"/>
      <c r="BU41" s="401"/>
      <c r="BV41" s="401"/>
      <c r="BW41" s="403"/>
      <c r="BX41" s="403"/>
      <c r="BY41" s="404"/>
      <c r="BZ41" s="401"/>
      <c r="CA41" s="401"/>
      <c r="CB41" s="401"/>
      <c r="CC41" s="401"/>
      <c r="CD41" s="401"/>
      <c r="CE41" s="401"/>
      <c r="CF41" s="402"/>
      <c r="CG41" s="403"/>
      <c r="CH41" s="404"/>
      <c r="CI41" s="401"/>
      <c r="CJ41" s="401"/>
      <c r="CK41" s="401"/>
      <c r="CL41" s="401"/>
      <c r="CM41" s="401"/>
      <c r="CN41" s="401"/>
      <c r="CO41" s="403"/>
      <c r="CP41" s="403"/>
      <c r="CQ41" s="404"/>
      <c r="CR41" s="401"/>
      <c r="CS41" s="401"/>
      <c r="CT41" s="401"/>
      <c r="CU41" s="401"/>
      <c r="CV41" s="401"/>
      <c r="CW41" s="401"/>
      <c r="CX41" s="403"/>
      <c r="CY41" s="403"/>
      <c r="CZ41" s="404"/>
      <c r="DA41" s="401"/>
      <c r="DB41" s="401"/>
      <c r="DC41" s="401"/>
      <c r="DD41" s="401"/>
      <c r="DE41" s="401"/>
      <c r="DF41" s="401"/>
      <c r="DG41" s="403"/>
      <c r="DH41" s="403"/>
      <c r="DI41" s="404"/>
      <c r="DJ41" s="401"/>
      <c r="DK41" s="401"/>
      <c r="DL41" s="401"/>
      <c r="DM41" s="401"/>
      <c r="DN41" s="401"/>
      <c r="DO41" s="401"/>
      <c r="DP41" s="403"/>
      <c r="DQ41" s="403"/>
      <c r="DR41" s="404"/>
      <c r="DS41" s="401"/>
      <c r="DT41" s="401"/>
      <c r="DU41" s="401"/>
      <c r="DV41" s="401"/>
      <c r="DW41" s="401"/>
      <c r="DX41" s="401"/>
      <c r="DY41" s="403"/>
      <c r="DZ41" s="403"/>
      <c r="EA41" s="404"/>
      <c r="EB41" s="401"/>
      <c r="EC41" s="401"/>
      <c r="ED41" s="401"/>
      <c r="EE41" s="401"/>
      <c r="EF41" s="401"/>
      <c r="EG41" s="401"/>
      <c r="EH41" s="403"/>
      <c r="EI41" s="403"/>
      <c r="EJ41" s="404"/>
      <c r="EK41" s="401"/>
      <c r="EL41" s="401"/>
      <c r="EM41" s="401"/>
      <c r="EN41" s="401"/>
      <c r="EO41" s="401"/>
      <c r="EP41" s="401"/>
      <c r="EQ41" s="403"/>
      <c r="ER41" s="403"/>
      <c r="ES41" s="404"/>
      <c r="ET41" s="401"/>
      <c r="EU41" s="401"/>
      <c r="EV41" s="401"/>
      <c r="EW41" s="401"/>
      <c r="EX41" s="401"/>
      <c r="EY41" s="401"/>
      <c r="EZ41" s="403"/>
      <c r="FA41" s="403"/>
      <c r="FB41" s="404"/>
      <c r="FC41" s="401"/>
      <c r="FD41" s="401"/>
      <c r="FE41" s="401"/>
      <c r="FF41" s="401"/>
      <c r="FG41" s="401"/>
      <c r="FH41" s="401"/>
      <c r="FI41" s="403"/>
      <c r="FJ41" s="403"/>
      <c r="FK41" s="404"/>
      <c r="FL41" s="401"/>
      <c r="FM41" s="401"/>
      <c r="FN41" s="401"/>
      <c r="FO41" s="401"/>
      <c r="FP41" s="401"/>
      <c r="FQ41" s="401"/>
      <c r="FR41" s="403"/>
      <c r="FS41" s="403"/>
      <c r="FT41" s="404"/>
      <c r="FU41" s="401"/>
      <c r="FV41" s="401"/>
      <c r="FW41" s="401"/>
      <c r="FX41" s="401"/>
      <c r="FY41" s="401"/>
      <c r="FZ41" s="401"/>
      <c r="GA41" s="403"/>
      <c r="GB41" s="403"/>
      <c r="GC41" s="404"/>
      <c r="GD41" s="401"/>
      <c r="GE41" s="401"/>
      <c r="GF41" s="401"/>
      <c r="GG41" s="401"/>
      <c r="GH41" s="401"/>
      <c r="GI41" s="401"/>
      <c r="GJ41" s="403"/>
      <c r="GK41" s="403"/>
      <c r="GL41" s="411"/>
      <c r="GM41" s="70"/>
      <c r="GN41" s="71"/>
      <c r="GO41" s="72"/>
      <c r="GP41" s="72"/>
      <c r="GQ41" s="73"/>
      <c r="GR41" s="74"/>
    </row>
    <row r="42" spans="1:200" ht="18.75" x14ac:dyDescent="0.3">
      <c r="A42" s="88"/>
      <c r="B42" s="89"/>
      <c r="C42" s="77"/>
      <c r="D42" s="78"/>
      <c r="E42" s="100"/>
      <c r="F42" s="119"/>
      <c r="G42" s="110"/>
      <c r="H42" s="65">
        <f t="shared" si="2"/>
        <v>0</v>
      </c>
      <c r="I42" s="81"/>
      <c r="J42" s="105"/>
      <c r="K42" s="105"/>
      <c r="L42" s="83">
        <f t="shared" si="3"/>
        <v>0</v>
      </c>
      <c r="M42" s="420"/>
      <c r="N42" s="421"/>
      <c r="O42" s="410"/>
      <c r="P42" s="401"/>
      <c r="Q42" s="401"/>
      <c r="R42" s="401"/>
      <c r="S42" s="401"/>
      <c r="T42" s="401"/>
      <c r="U42" s="402"/>
      <c r="V42" s="403"/>
      <c r="W42" s="404"/>
      <c r="X42" s="401"/>
      <c r="Y42" s="401"/>
      <c r="Z42" s="401"/>
      <c r="AA42" s="401"/>
      <c r="AB42" s="401"/>
      <c r="AC42" s="401"/>
      <c r="AD42" s="402"/>
      <c r="AE42" s="403"/>
      <c r="AF42" s="404"/>
      <c r="AG42" s="401"/>
      <c r="AH42" s="401"/>
      <c r="AI42" s="401"/>
      <c r="AJ42" s="401"/>
      <c r="AK42" s="401"/>
      <c r="AL42" s="401"/>
      <c r="AM42" s="402"/>
      <c r="AN42" s="403"/>
      <c r="AO42" s="404"/>
      <c r="AP42" s="401"/>
      <c r="AQ42" s="401"/>
      <c r="AR42" s="401"/>
      <c r="AS42" s="401"/>
      <c r="AT42" s="401"/>
      <c r="AU42" s="401"/>
      <c r="AV42" s="402"/>
      <c r="AW42" s="403"/>
      <c r="AX42" s="404"/>
      <c r="AY42" s="401"/>
      <c r="AZ42" s="401"/>
      <c r="BA42" s="401"/>
      <c r="BB42" s="401"/>
      <c r="BC42" s="401"/>
      <c r="BD42" s="401"/>
      <c r="BE42" s="403"/>
      <c r="BF42" s="403"/>
      <c r="BG42" s="404"/>
      <c r="BH42" s="401"/>
      <c r="BI42" s="401"/>
      <c r="BJ42" s="401"/>
      <c r="BK42" s="401"/>
      <c r="BL42" s="401"/>
      <c r="BM42" s="401"/>
      <c r="BN42" s="403"/>
      <c r="BO42" s="403"/>
      <c r="BP42" s="404"/>
      <c r="BQ42" s="401"/>
      <c r="BR42" s="401"/>
      <c r="BS42" s="401"/>
      <c r="BT42" s="401"/>
      <c r="BU42" s="401"/>
      <c r="BV42" s="401"/>
      <c r="BW42" s="403"/>
      <c r="BX42" s="403"/>
      <c r="BY42" s="404"/>
      <c r="BZ42" s="401"/>
      <c r="CA42" s="401"/>
      <c r="CB42" s="401"/>
      <c r="CC42" s="401"/>
      <c r="CD42" s="401"/>
      <c r="CE42" s="401"/>
      <c r="CF42" s="402"/>
      <c r="CG42" s="403"/>
      <c r="CH42" s="404"/>
      <c r="CI42" s="401"/>
      <c r="CJ42" s="401"/>
      <c r="CK42" s="401"/>
      <c r="CL42" s="401"/>
      <c r="CM42" s="401"/>
      <c r="CN42" s="401"/>
      <c r="CO42" s="403"/>
      <c r="CP42" s="403"/>
      <c r="CQ42" s="404"/>
      <c r="CR42" s="401"/>
      <c r="CS42" s="401"/>
      <c r="CT42" s="401"/>
      <c r="CU42" s="401"/>
      <c r="CV42" s="401"/>
      <c r="CW42" s="401"/>
      <c r="CX42" s="403"/>
      <c r="CY42" s="403"/>
      <c r="CZ42" s="404"/>
      <c r="DA42" s="401"/>
      <c r="DB42" s="401"/>
      <c r="DC42" s="401"/>
      <c r="DD42" s="401"/>
      <c r="DE42" s="401"/>
      <c r="DF42" s="401"/>
      <c r="DG42" s="403"/>
      <c r="DH42" s="403"/>
      <c r="DI42" s="404"/>
      <c r="DJ42" s="401"/>
      <c r="DK42" s="401"/>
      <c r="DL42" s="401"/>
      <c r="DM42" s="401"/>
      <c r="DN42" s="401"/>
      <c r="DO42" s="401"/>
      <c r="DP42" s="403"/>
      <c r="DQ42" s="403"/>
      <c r="DR42" s="404"/>
      <c r="DS42" s="401"/>
      <c r="DT42" s="401"/>
      <c r="DU42" s="401"/>
      <c r="DV42" s="401"/>
      <c r="DW42" s="401"/>
      <c r="DX42" s="401"/>
      <c r="DY42" s="403"/>
      <c r="DZ42" s="403"/>
      <c r="EA42" s="404"/>
      <c r="EB42" s="401"/>
      <c r="EC42" s="401"/>
      <c r="ED42" s="401"/>
      <c r="EE42" s="401"/>
      <c r="EF42" s="401"/>
      <c r="EG42" s="401"/>
      <c r="EH42" s="403"/>
      <c r="EI42" s="403"/>
      <c r="EJ42" s="404"/>
      <c r="EK42" s="401"/>
      <c r="EL42" s="401"/>
      <c r="EM42" s="401"/>
      <c r="EN42" s="401"/>
      <c r="EO42" s="401"/>
      <c r="EP42" s="401"/>
      <c r="EQ42" s="403"/>
      <c r="ER42" s="403"/>
      <c r="ES42" s="404"/>
      <c r="ET42" s="401"/>
      <c r="EU42" s="401"/>
      <c r="EV42" s="401"/>
      <c r="EW42" s="401"/>
      <c r="EX42" s="401"/>
      <c r="EY42" s="401"/>
      <c r="EZ42" s="403"/>
      <c r="FA42" s="403"/>
      <c r="FB42" s="404"/>
      <c r="FC42" s="401"/>
      <c r="FD42" s="401"/>
      <c r="FE42" s="401"/>
      <c r="FF42" s="401"/>
      <c r="FG42" s="401"/>
      <c r="FH42" s="401"/>
      <c r="FI42" s="403"/>
      <c r="FJ42" s="403"/>
      <c r="FK42" s="404"/>
      <c r="FL42" s="401"/>
      <c r="FM42" s="401"/>
      <c r="FN42" s="401"/>
      <c r="FO42" s="401"/>
      <c r="FP42" s="401"/>
      <c r="FQ42" s="401"/>
      <c r="FR42" s="403"/>
      <c r="FS42" s="403"/>
      <c r="FT42" s="404"/>
      <c r="FU42" s="401"/>
      <c r="FV42" s="401"/>
      <c r="FW42" s="401"/>
      <c r="FX42" s="401"/>
      <c r="FY42" s="401"/>
      <c r="FZ42" s="401"/>
      <c r="GA42" s="403"/>
      <c r="GB42" s="403"/>
      <c r="GC42" s="404"/>
      <c r="GD42" s="401"/>
      <c r="GE42" s="401"/>
      <c r="GF42" s="401"/>
      <c r="GG42" s="401"/>
      <c r="GH42" s="401"/>
      <c r="GI42" s="401"/>
      <c r="GJ42" s="403"/>
      <c r="GK42" s="403"/>
      <c r="GL42" s="411"/>
      <c r="GM42" s="70"/>
      <c r="GN42" s="71"/>
      <c r="GO42" s="72"/>
      <c r="GP42" s="72"/>
      <c r="GQ42" s="73"/>
      <c r="GR42" s="74"/>
    </row>
    <row r="43" spans="1:200" x14ac:dyDescent="0.25">
      <c r="A43" s="88"/>
      <c r="B43" s="89"/>
      <c r="C43" s="77"/>
      <c r="D43" s="78"/>
      <c r="E43" s="100"/>
      <c r="F43" s="101"/>
      <c r="G43" s="110"/>
      <c r="H43" s="65">
        <f t="shared" si="2"/>
        <v>0</v>
      </c>
      <c r="I43" s="111"/>
      <c r="J43" s="105"/>
      <c r="K43" s="105"/>
      <c r="L43" s="109">
        <f t="shared" si="3"/>
        <v>0</v>
      </c>
      <c r="M43" s="420"/>
      <c r="N43" s="421"/>
      <c r="O43" s="410"/>
      <c r="P43" s="401"/>
      <c r="Q43" s="401"/>
      <c r="R43" s="401"/>
      <c r="S43" s="401"/>
      <c r="T43" s="401"/>
      <c r="U43" s="402"/>
      <c r="V43" s="403"/>
      <c r="W43" s="404"/>
      <c r="X43" s="401"/>
      <c r="Y43" s="401"/>
      <c r="Z43" s="401"/>
      <c r="AA43" s="401"/>
      <c r="AB43" s="401"/>
      <c r="AC43" s="401"/>
      <c r="AD43" s="402"/>
      <c r="AE43" s="403"/>
      <c r="AF43" s="404"/>
      <c r="AG43" s="401"/>
      <c r="AH43" s="401"/>
      <c r="AI43" s="401"/>
      <c r="AJ43" s="401"/>
      <c r="AK43" s="401"/>
      <c r="AL43" s="401"/>
      <c r="AM43" s="402"/>
      <c r="AN43" s="403"/>
      <c r="AO43" s="404"/>
      <c r="AP43" s="401"/>
      <c r="AQ43" s="401"/>
      <c r="AR43" s="401"/>
      <c r="AS43" s="401"/>
      <c r="AT43" s="401"/>
      <c r="AU43" s="401"/>
      <c r="AV43" s="402"/>
      <c r="AW43" s="403"/>
      <c r="AX43" s="404"/>
      <c r="AY43" s="401"/>
      <c r="AZ43" s="401"/>
      <c r="BA43" s="401"/>
      <c r="BB43" s="401"/>
      <c r="BC43" s="401"/>
      <c r="BD43" s="401"/>
      <c r="BE43" s="403"/>
      <c r="BF43" s="403"/>
      <c r="BG43" s="404"/>
      <c r="BH43" s="401"/>
      <c r="BI43" s="401"/>
      <c r="BJ43" s="401"/>
      <c r="BK43" s="401"/>
      <c r="BL43" s="401"/>
      <c r="BM43" s="401"/>
      <c r="BN43" s="403"/>
      <c r="BO43" s="403"/>
      <c r="BP43" s="404"/>
      <c r="BQ43" s="401"/>
      <c r="BR43" s="401"/>
      <c r="BS43" s="401"/>
      <c r="BT43" s="401"/>
      <c r="BU43" s="401"/>
      <c r="BV43" s="401"/>
      <c r="BW43" s="403"/>
      <c r="BX43" s="403"/>
      <c r="BY43" s="404"/>
      <c r="BZ43" s="401"/>
      <c r="CA43" s="401"/>
      <c r="CB43" s="401"/>
      <c r="CC43" s="401"/>
      <c r="CD43" s="401"/>
      <c r="CE43" s="401"/>
      <c r="CF43" s="402"/>
      <c r="CG43" s="403"/>
      <c r="CH43" s="404"/>
      <c r="CI43" s="401"/>
      <c r="CJ43" s="401"/>
      <c r="CK43" s="401"/>
      <c r="CL43" s="401"/>
      <c r="CM43" s="401"/>
      <c r="CN43" s="401"/>
      <c r="CO43" s="403"/>
      <c r="CP43" s="403"/>
      <c r="CQ43" s="404"/>
      <c r="CR43" s="401"/>
      <c r="CS43" s="401"/>
      <c r="CT43" s="401"/>
      <c r="CU43" s="401"/>
      <c r="CV43" s="401"/>
      <c r="CW43" s="401"/>
      <c r="CX43" s="403"/>
      <c r="CY43" s="403"/>
      <c r="CZ43" s="404"/>
      <c r="DA43" s="401"/>
      <c r="DB43" s="401"/>
      <c r="DC43" s="401"/>
      <c r="DD43" s="401"/>
      <c r="DE43" s="401"/>
      <c r="DF43" s="401"/>
      <c r="DG43" s="403"/>
      <c r="DH43" s="403"/>
      <c r="DI43" s="404"/>
      <c r="DJ43" s="401"/>
      <c r="DK43" s="401"/>
      <c r="DL43" s="401"/>
      <c r="DM43" s="401"/>
      <c r="DN43" s="401"/>
      <c r="DO43" s="401"/>
      <c r="DP43" s="403"/>
      <c r="DQ43" s="403"/>
      <c r="DR43" s="404"/>
      <c r="DS43" s="401"/>
      <c r="DT43" s="401"/>
      <c r="DU43" s="401"/>
      <c r="DV43" s="401"/>
      <c r="DW43" s="401"/>
      <c r="DX43" s="401"/>
      <c r="DY43" s="403"/>
      <c r="DZ43" s="403"/>
      <c r="EA43" s="404"/>
      <c r="EB43" s="401"/>
      <c r="EC43" s="401"/>
      <c r="ED43" s="401"/>
      <c r="EE43" s="401"/>
      <c r="EF43" s="401"/>
      <c r="EG43" s="401"/>
      <c r="EH43" s="403"/>
      <c r="EI43" s="403"/>
      <c r="EJ43" s="404"/>
      <c r="EK43" s="401"/>
      <c r="EL43" s="401"/>
      <c r="EM43" s="401"/>
      <c r="EN43" s="401"/>
      <c r="EO43" s="401"/>
      <c r="EP43" s="401"/>
      <c r="EQ43" s="403"/>
      <c r="ER43" s="403"/>
      <c r="ES43" s="404"/>
      <c r="ET43" s="401"/>
      <c r="EU43" s="401"/>
      <c r="EV43" s="401"/>
      <c r="EW43" s="401"/>
      <c r="EX43" s="401"/>
      <c r="EY43" s="401"/>
      <c r="EZ43" s="403"/>
      <c r="FA43" s="403"/>
      <c r="FB43" s="404"/>
      <c r="FC43" s="401"/>
      <c r="FD43" s="401"/>
      <c r="FE43" s="401"/>
      <c r="FF43" s="401"/>
      <c r="FG43" s="401"/>
      <c r="FH43" s="401"/>
      <c r="FI43" s="403"/>
      <c r="FJ43" s="403"/>
      <c r="FK43" s="404"/>
      <c r="FL43" s="401"/>
      <c r="FM43" s="401"/>
      <c r="FN43" s="401"/>
      <c r="FO43" s="401"/>
      <c r="FP43" s="401"/>
      <c r="FQ43" s="401"/>
      <c r="FR43" s="403"/>
      <c r="FS43" s="403"/>
      <c r="FT43" s="404"/>
      <c r="FU43" s="401"/>
      <c r="FV43" s="401"/>
      <c r="FW43" s="401"/>
      <c r="FX43" s="401"/>
      <c r="FY43" s="401"/>
      <c r="FZ43" s="401"/>
      <c r="GA43" s="403"/>
      <c r="GB43" s="403"/>
      <c r="GC43" s="404"/>
      <c r="GD43" s="401"/>
      <c r="GE43" s="401"/>
      <c r="GF43" s="401"/>
      <c r="GG43" s="401"/>
      <c r="GH43" s="401"/>
      <c r="GI43" s="401"/>
      <c r="GJ43" s="403"/>
      <c r="GK43" s="403"/>
      <c r="GL43" s="411"/>
      <c r="GM43" s="70"/>
      <c r="GN43" s="71"/>
      <c r="GO43" s="72"/>
      <c r="GP43" s="72"/>
      <c r="GQ43" s="73"/>
      <c r="GR43" s="74"/>
    </row>
    <row r="44" spans="1:200" x14ac:dyDescent="0.25">
      <c r="A44" s="88"/>
      <c r="B44" s="89"/>
      <c r="C44" s="77"/>
      <c r="D44" s="78"/>
      <c r="E44" s="100"/>
      <c r="F44" s="120"/>
      <c r="G44" s="110"/>
      <c r="H44" s="65">
        <f t="shared" si="2"/>
        <v>0</v>
      </c>
      <c r="I44" s="111"/>
      <c r="J44" s="105"/>
      <c r="K44" s="105"/>
      <c r="L44" s="109">
        <f t="shared" si="3"/>
        <v>0</v>
      </c>
      <c r="M44" s="420"/>
      <c r="N44" s="421"/>
      <c r="O44" s="410"/>
      <c r="P44" s="401"/>
      <c r="Q44" s="401"/>
      <c r="R44" s="401"/>
      <c r="S44" s="401"/>
      <c r="T44" s="401"/>
      <c r="U44" s="402"/>
      <c r="V44" s="403"/>
      <c r="W44" s="404"/>
      <c r="X44" s="401"/>
      <c r="Y44" s="401"/>
      <c r="Z44" s="401"/>
      <c r="AA44" s="401"/>
      <c r="AB44" s="401"/>
      <c r="AC44" s="401"/>
      <c r="AD44" s="402"/>
      <c r="AE44" s="403"/>
      <c r="AF44" s="404"/>
      <c r="AG44" s="401"/>
      <c r="AH44" s="401"/>
      <c r="AI44" s="401"/>
      <c r="AJ44" s="401"/>
      <c r="AK44" s="401"/>
      <c r="AL44" s="401"/>
      <c r="AM44" s="402"/>
      <c r="AN44" s="403"/>
      <c r="AO44" s="404"/>
      <c r="AP44" s="401"/>
      <c r="AQ44" s="401"/>
      <c r="AR44" s="401"/>
      <c r="AS44" s="401"/>
      <c r="AT44" s="401"/>
      <c r="AU44" s="401"/>
      <c r="AV44" s="402"/>
      <c r="AW44" s="403"/>
      <c r="AX44" s="404"/>
      <c r="AY44" s="401"/>
      <c r="AZ44" s="401"/>
      <c r="BA44" s="401"/>
      <c r="BB44" s="401"/>
      <c r="BC44" s="401"/>
      <c r="BD44" s="401"/>
      <c r="BE44" s="403"/>
      <c r="BF44" s="403"/>
      <c r="BG44" s="404"/>
      <c r="BH44" s="401"/>
      <c r="BI44" s="401"/>
      <c r="BJ44" s="401"/>
      <c r="BK44" s="401"/>
      <c r="BL44" s="401"/>
      <c r="BM44" s="401"/>
      <c r="BN44" s="403"/>
      <c r="BO44" s="403"/>
      <c r="BP44" s="404"/>
      <c r="BQ44" s="401"/>
      <c r="BR44" s="401"/>
      <c r="BS44" s="401"/>
      <c r="BT44" s="401"/>
      <c r="BU44" s="401"/>
      <c r="BV44" s="401"/>
      <c r="BW44" s="403"/>
      <c r="BX44" s="403"/>
      <c r="BY44" s="404"/>
      <c r="BZ44" s="401"/>
      <c r="CA44" s="401"/>
      <c r="CB44" s="401"/>
      <c r="CC44" s="401"/>
      <c r="CD44" s="401"/>
      <c r="CE44" s="401"/>
      <c r="CF44" s="402"/>
      <c r="CG44" s="403"/>
      <c r="CH44" s="404"/>
      <c r="CI44" s="401"/>
      <c r="CJ44" s="401"/>
      <c r="CK44" s="401"/>
      <c r="CL44" s="401"/>
      <c r="CM44" s="401"/>
      <c r="CN44" s="401"/>
      <c r="CO44" s="403"/>
      <c r="CP44" s="403"/>
      <c r="CQ44" s="404"/>
      <c r="CR44" s="401"/>
      <c r="CS44" s="401"/>
      <c r="CT44" s="401"/>
      <c r="CU44" s="401"/>
      <c r="CV44" s="401"/>
      <c r="CW44" s="401"/>
      <c r="CX44" s="403"/>
      <c r="CY44" s="403"/>
      <c r="CZ44" s="404"/>
      <c r="DA44" s="401"/>
      <c r="DB44" s="401"/>
      <c r="DC44" s="401"/>
      <c r="DD44" s="401"/>
      <c r="DE44" s="401"/>
      <c r="DF44" s="401"/>
      <c r="DG44" s="403"/>
      <c r="DH44" s="403"/>
      <c r="DI44" s="404"/>
      <c r="DJ44" s="401"/>
      <c r="DK44" s="401"/>
      <c r="DL44" s="401"/>
      <c r="DM44" s="401"/>
      <c r="DN44" s="401"/>
      <c r="DO44" s="401"/>
      <c r="DP44" s="403"/>
      <c r="DQ44" s="403"/>
      <c r="DR44" s="404"/>
      <c r="DS44" s="401"/>
      <c r="DT44" s="401"/>
      <c r="DU44" s="401"/>
      <c r="DV44" s="401"/>
      <c r="DW44" s="401"/>
      <c r="DX44" s="401"/>
      <c r="DY44" s="403"/>
      <c r="DZ44" s="403"/>
      <c r="EA44" s="404"/>
      <c r="EB44" s="401"/>
      <c r="EC44" s="401"/>
      <c r="ED44" s="401"/>
      <c r="EE44" s="401"/>
      <c r="EF44" s="401"/>
      <c r="EG44" s="401"/>
      <c r="EH44" s="403"/>
      <c r="EI44" s="403"/>
      <c r="EJ44" s="404"/>
      <c r="EK44" s="401"/>
      <c r="EL44" s="401"/>
      <c r="EM44" s="401"/>
      <c r="EN44" s="401"/>
      <c r="EO44" s="401"/>
      <c r="EP44" s="401"/>
      <c r="EQ44" s="403"/>
      <c r="ER44" s="403"/>
      <c r="ES44" s="404"/>
      <c r="ET44" s="401"/>
      <c r="EU44" s="401"/>
      <c r="EV44" s="401"/>
      <c r="EW44" s="401"/>
      <c r="EX44" s="401"/>
      <c r="EY44" s="401"/>
      <c r="EZ44" s="403"/>
      <c r="FA44" s="403"/>
      <c r="FB44" s="404"/>
      <c r="FC44" s="401"/>
      <c r="FD44" s="401"/>
      <c r="FE44" s="401"/>
      <c r="FF44" s="401"/>
      <c r="FG44" s="401"/>
      <c r="FH44" s="401"/>
      <c r="FI44" s="403"/>
      <c r="FJ44" s="403"/>
      <c r="FK44" s="404"/>
      <c r="FL44" s="401"/>
      <c r="FM44" s="401"/>
      <c r="FN44" s="401"/>
      <c r="FO44" s="401"/>
      <c r="FP44" s="401"/>
      <c r="FQ44" s="401"/>
      <c r="FR44" s="403"/>
      <c r="FS44" s="403"/>
      <c r="FT44" s="404"/>
      <c r="FU44" s="401"/>
      <c r="FV44" s="401"/>
      <c r="FW44" s="401"/>
      <c r="FX44" s="401"/>
      <c r="FY44" s="401"/>
      <c r="FZ44" s="401"/>
      <c r="GA44" s="403"/>
      <c r="GB44" s="403"/>
      <c r="GC44" s="404"/>
      <c r="GD44" s="401"/>
      <c r="GE44" s="401"/>
      <c r="GF44" s="401"/>
      <c r="GG44" s="401"/>
      <c r="GH44" s="401"/>
      <c r="GI44" s="401"/>
      <c r="GJ44" s="403"/>
      <c r="GK44" s="403"/>
      <c r="GL44" s="411"/>
      <c r="GM44" s="70"/>
      <c r="GN44" s="71"/>
      <c r="GO44" s="72"/>
      <c r="GP44" s="72"/>
      <c r="GQ44" s="73"/>
      <c r="GR44" s="74"/>
    </row>
    <row r="45" spans="1:200" ht="17.25" x14ac:dyDescent="0.3">
      <c r="A45" s="88"/>
      <c r="B45" s="89"/>
      <c r="C45" s="77"/>
      <c r="D45" s="78"/>
      <c r="E45" s="121"/>
      <c r="F45" s="122"/>
      <c r="G45" s="78"/>
      <c r="H45" s="65">
        <f t="shared" si="2"/>
        <v>0</v>
      </c>
      <c r="I45" s="111"/>
      <c r="J45" s="123"/>
      <c r="K45" s="123"/>
      <c r="L45" s="109">
        <f t="shared" si="3"/>
        <v>0</v>
      </c>
      <c r="M45" s="420"/>
      <c r="N45" s="421"/>
      <c r="O45" s="410"/>
      <c r="P45" s="401"/>
      <c r="Q45" s="401"/>
      <c r="R45" s="401"/>
      <c r="S45" s="401"/>
      <c r="T45" s="401"/>
      <c r="U45" s="402"/>
      <c r="V45" s="403"/>
      <c r="W45" s="404"/>
      <c r="X45" s="401"/>
      <c r="Y45" s="401"/>
      <c r="Z45" s="401"/>
      <c r="AA45" s="401"/>
      <c r="AB45" s="401"/>
      <c r="AC45" s="401"/>
      <c r="AD45" s="402"/>
      <c r="AE45" s="403"/>
      <c r="AF45" s="404"/>
      <c r="AG45" s="401"/>
      <c r="AH45" s="401"/>
      <c r="AI45" s="401"/>
      <c r="AJ45" s="401"/>
      <c r="AK45" s="401"/>
      <c r="AL45" s="401"/>
      <c r="AM45" s="402"/>
      <c r="AN45" s="403"/>
      <c r="AO45" s="404"/>
      <c r="AP45" s="401"/>
      <c r="AQ45" s="401"/>
      <c r="AR45" s="401"/>
      <c r="AS45" s="401"/>
      <c r="AT45" s="401"/>
      <c r="AU45" s="401"/>
      <c r="AV45" s="402"/>
      <c r="AW45" s="403"/>
      <c r="AX45" s="404"/>
      <c r="AY45" s="401"/>
      <c r="AZ45" s="401"/>
      <c r="BA45" s="401"/>
      <c r="BB45" s="401"/>
      <c r="BC45" s="401"/>
      <c r="BD45" s="401"/>
      <c r="BE45" s="403"/>
      <c r="BF45" s="403"/>
      <c r="BG45" s="404"/>
      <c r="BH45" s="401"/>
      <c r="BI45" s="401"/>
      <c r="BJ45" s="401"/>
      <c r="BK45" s="401"/>
      <c r="BL45" s="401"/>
      <c r="BM45" s="401"/>
      <c r="BN45" s="403"/>
      <c r="BO45" s="403"/>
      <c r="BP45" s="404"/>
      <c r="BQ45" s="401"/>
      <c r="BR45" s="401"/>
      <c r="BS45" s="401"/>
      <c r="BT45" s="401"/>
      <c r="BU45" s="401"/>
      <c r="BV45" s="401"/>
      <c r="BW45" s="403"/>
      <c r="BX45" s="403"/>
      <c r="BY45" s="404"/>
      <c r="BZ45" s="401"/>
      <c r="CA45" s="401"/>
      <c r="CB45" s="401"/>
      <c r="CC45" s="401"/>
      <c r="CD45" s="401"/>
      <c r="CE45" s="401"/>
      <c r="CF45" s="402"/>
      <c r="CG45" s="403"/>
      <c r="CH45" s="404"/>
      <c r="CI45" s="401"/>
      <c r="CJ45" s="401"/>
      <c r="CK45" s="401"/>
      <c r="CL45" s="401"/>
      <c r="CM45" s="401"/>
      <c r="CN45" s="401"/>
      <c r="CO45" s="403"/>
      <c r="CP45" s="403"/>
      <c r="CQ45" s="404"/>
      <c r="CR45" s="401"/>
      <c r="CS45" s="401"/>
      <c r="CT45" s="401"/>
      <c r="CU45" s="401"/>
      <c r="CV45" s="401"/>
      <c r="CW45" s="401"/>
      <c r="CX45" s="403"/>
      <c r="CY45" s="403"/>
      <c r="CZ45" s="404"/>
      <c r="DA45" s="401"/>
      <c r="DB45" s="401"/>
      <c r="DC45" s="401"/>
      <c r="DD45" s="401"/>
      <c r="DE45" s="401"/>
      <c r="DF45" s="401"/>
      <c r="DG45" s="403"/>
      <c r="DH45" s="403"/>
      <c r="DI45" s="404"/>
      <c r="DJ45" s="401"/>
      <c r="DK45" s="401"/>
      <c r="DL45" s="401"/>
      <c r="DM45" s="401"/>
      <c r="DN45" s="401"/>
      <c r="DO45" s="401"/>
      <c r="DP45" s="403"/>
      <c r="DQ45" s="403"/>
      <c r="DR45" s="404"/>
      <c r="DS45" s="401"/>
      <c r="DT45" s="401"/>
      <c r="DU45" s="401"/>
      <c r="DV45" s="401"/>
      <c r="DW45" s="401"/>
      <c r="DX45" s="401"/>
      <c r="DY45" s="403"/>
      <c r="DZ45" s="403"/>
      <c r="EA45" s="404"/>
      <c r="EB45" s="401"/>
      <c r="EC45" s="401"/>
      <c r="ED45" s="401"/>
      <c r="EE45" s="401"/>
      <c r="EF45" s="401"/>
      <c r="EG45" s="401"/>
      <c r="EH45" s="403"/>
      <c r="EI45" s="403"/>
      <c r="EJ45" s="404"/>
      <c r="EK45" s="401"/>
      <c r="EL45" s="401"/>
      <c r="EM45" s="401"/>
      <c r="EN45" s="401"/>
      <c r="EO45" s="401"/>
      <c r="EP45" s="401"/>
      <c r="EQ45" s="403"/>
      <c r="ER45" s="403"/>
      <c r="ES45" s="404"/>
      <c r="ET45" s="401"/>
      <c r="EU45" s="401"/>
      <c r="EV45" s="401"/>
      <c r="EW45" s="401"/>
      <c r="EX45" s="401"/>
      <c r="EY45" s="401"/>
      <c r="EZ45" s="403"/>
      <c r="FA45" s="403"/>
      <c r="FB45" s="404"/>
      <c r="FC45" s="401"/>
      <c r="FD45" s="401"/>
      <c r="FE45" s="401"/>
      <c r="FF45" s="401"/>
      <c r="FG45" s="401"/>
      <c r="FH45" s="401"/>
      <c r="FI45" s="403"/>
      <c r="FJ45" s="403"/>
      <c r="FK45" s="404"/>
      <c r="FL45" s="401"/>
      <c r="FM45" s="401"/>
      <c r="FN45" s="401"/>
      <c r="FO45" s="401"/>
      <c r="FP45" s="401"/>
      <c r="FQ45" s="401"/>
      <c r="FR45" s="403"/>
      <c r="FS45" s="403"/>
      <c r="FT45" s="404"/>
      <c r="FU45" s="401"/>
      <c r="FV45" s="401"/>
      <c r="FW45" s="401"/>
      <c r="FX45" s="401"/>
      <c r="FY45" s="401"/>
      <c r="FZ45" s="401"/>
      <c r="GA45" s="403"/>
      <c r="GB45" s="403"/>
      <c r="GC45" s="404"/>
      <c r="GD45" s="401"/>
      <c r="GE45" s="401"/>
      <c r="GF45" s="401"/>
      <c r="GG45" s="401"/>
      <c r="GH45" s="401"/>
      <c r="GI45" s="401"/>
      <c r="GJ45" s="403"/>
      <c r="GK45" s="403"/>
      <c r="GL45" s="411"/>
      <c r="GM45" s="70"/>
      <c r="GN45" s="71"/>
      <c r="GO45" s="72"/>
      <c r="GP45" s="72"/>
      <c r="GQ45" s="73"/>
      <c r="GR45" s="74"/>
    </row>
    <row r="46" spans="1:200" x14ac:dyDescent="0.25">
      <c r="A46" s="88"/>
      <c r="B46" s="89"/>
      <c r="C46" s="77"/>
      <c r="D46" s="78"/>
      <c r="E46" s="121"/>
      <c r="F46" s="120"/>
      <c r="G46" s="78"/>
      <c r="H46" s="65">
        <f t="shared" si="2"/>
        <v>0</v>
      </c>
      <c r="I46" s="111"/>
      <c r="J46" s="123"/>
      <c r="K46" s="123"/>
      <c r="L46" s="109">
        <f t="shared" si="3"/>
        <v>0</v>
      </c>
      <c r="M46" s="420"/>
      <c r="N46" s="421"/>
      <c r="O46" s="410"/>
      <c r="P46" s="401"/>
      <c r="Q46" s="401"/>
      <c r="R46" s="401"/>
      <c r="S46" s="401"/>
      <c r="T46" s="401"/>
      <c r="U46" s="402"/>
      <c r="V46" s="403"/>
      <c r="W46" s="404"/>
      <c r="X46" s="401"/>
      <c r="Y46" s="401"/>
      <c r="Z46" s="401"/>
      <c r="AA46" s="401"/>
      <c r="AB46" s="401"/>
      <c r="AC46" s="401"/>
      <c r="AD46" s="402"/>
      <c r="AE46" s="403"/>
      <c r="AF46" s="404"/>
      <c r="AG46" s="401"/>
      <c r="AH46" s="401"/>
      <c r="AI46" s="401"/>
      <c r="AJ46" s="401"/>
      <c r="AK46" s="401"/>
      <c r="AL46" s="401"/>
      <c r="AM46" s="402"/>
      <c r="AN46" s="403"/>
      <c r="AO46" s="404"/>
      <c r="AP46" s="401"/>
      <c r="AQ46" s="401"/>
      <c r="AR46" s="401"/>
      <c r="AS46" s="401"/>
      <c r="AT46" s="401"/>
      <c r="AU46" s="401"/>
      <c r="AV46" s="402"/>
      <c r="AW46" s="403"/>
      <c r="AX46" s="404"/>
      <c r="AY46" s="401"/>
      <c r="AZ46" s="401"/>
      <c r="BA46" s="401"/>
      <c r="BB46" s="401"/>
      <c r="BC46" s="401"/>
      <c r="BD46" s="401"/>
      <c r="BE46" s="403"/>
      <c r="BF46" s="403"/>
      <c r="BG46" s="404"/>
      <c r="BH46" s="401"/>
      <c r="BI46" s="401"/>
      <c r="BJ46" s="401"/>
      <c r="BK46" s="401"/>
      <c r="BL46" s="401"/>
      <c r="BM46" s="401"/>
      <c r="BN46" s="403"/>
      <c r="BO46" s="403"/>
      <c r="BP46" s="404"/>
      <c r="BQ46" s="401"/>
      <c r="BR46" s="401"/>
      <c r="BS46" s="401"/>
      <c r="BT46" s="401"/>
      <c r="BU46" s="401"/>
      <c r="BV46" s="401"/>
      <c r="BW46" s="403"/>
      <c r="BX46" s="403"/>
      <c r="BY46" s="404"/>
      <c r="BZ46" s="401"/>
      <c r="CA46" s="401"/>
      <c r="CB46" s="401"/>
      <c r="CC46" s="401"/>
      <c r="CD46" s="401"/>
      <c r="CE46" s="401"/>
      <c r="CF46" s="402"/>
      <c r="CG46" s="403"/>
      <c r="CH46" s="404"/>
      <c r="CI46" s="401"/>
      <c r="CJ46" s="401"/>
      <c r="CK46" s="401"/>
      <c r="CL46" s="401"/>
      <c r="CM46" s="401"/>
      <c r="CN46" s="401"/>
      <c r="CO46" s="403"/>
      <c r="CP46" s="403"/>
      <c r="CQ46" s="404"/>
      <c r="CR46" s="401"/>
      <c r="CS46" s="401"/>
      <c r="CT46" s="401"/>
      <c r="CU46" s="401"/>
      <c r="CV46" s="401"/>
      <c r="CW46" s="401"/>
      <c r="CX46" s="403"/>
      <c r="CY46" s="403"/>
      <c r="CZ46" s="404"/>
      <c r="DA46" s="401"/>
      <c r="DB46" s="401"/>
      <c r="DC46" s="401"/>
      <c r="DD46" s="401"/>
      <c r="DE46" s="401"/>
      <c r="DF46" s="401"/>
      <c r="DG46" s="403"/>
      <c r="DH46" s="403"/>
      <c r="DI46" s="404"/>
      <c r="DJ46" s="401"/>
      <c r="DK46" s="401"/>
      <c r="DL46" s="401"/>
      <c r="DM46" s="401"/>
      <c r="DN46" s="401"/>
      <c r="DO46" s="401"/>
      <c r="DP46" s="403"/>
      <c r="DQ46" s="403"/>
      <c r="DR46" s="404"/>
      <c r="DS46" s="401"/>
      <c r="DT46" s="401"/>
      <c r="DU46" s="401"/>
      <c r="DV46" s="401"/>
      <c r="DW46" s="401"/>
      <c r="DX46" s="401"/>
      <c r="DY46" s="403"/>
      <c r="DZ46" s="403"/>
      <c r="EA46" s="404"/>
      <c r="EB46" s="401"/>
      <c r="EC46" s="401"/>
      <c r="ED46" s="401"/>
      <c r="EE46" s="401"/>
      <c r="EF46" s="401"/>
      <c r="EG46" s="401"/>
      <c r="EH46" s="403"/>
      <c r="EI46" s="403"/>
      <c r="EJ46" s="404"/>
      <c r="EK46" s="401"/>
      <c r="EL46" s="401"/>
      <c r="EM46" s="401"/>
      <c r="EN46" s="401"/>
      <c r="EO46" s="401"/>
      <c r="EP46" s="401"/>
      <c r="EQ46" s="403"/>
      <c r="ER46" s="403"/>
      <c r="ES46" s="404"/>
      <c r="ET46" s="401"/>
      <c r="EU46" s="401"/>
      <c r="EV46" s="401"/>
      <c r="EW46" s="401"/>
      <c r="EX46" s="401"/>
      <c r="EY46" s="401"/>
      <c r="EZ46" s="403"/>
      <c r="FA46" s="403"/>
      <c r="FB46" s="404"/>
      <c r="FC46" s="401"/>
      <c r="FD46" s="401"/>
      <c r="FE46" s="401"/>
      <c r="FF46" s="401"/>
      <c r="FG46" s="401"/>
      <c r="FH46" s="401"/>
      <c r="FI46" s="403"/>
      <c r="FJ46" s="403"/>
      <c r="FK46" s="404"/>
      <c r="FL46" s="401"/>
      <c r="FM46" s="401"/>
      <c r="FN46" s="401"/>
      <c r="FO46" s="401"/>
      <c r="FP46" s="401"/>
      <c r="FQ46" s="401"/>
      <c r="FR46" s="403"/>
      <c r="FS46" s="403"/>
      <c r="FT46" s="404"/>
      <c r="FU46" s="401"/>
      <c r="FV46" s="401"/>
      <c r="FW46" s="401"/>
      <c r="FX46" s="401"/>
      <c r="FY46" s="401"/>
      <c r="FZ46" s="401"/>
      <c r="GA46" s="403"/>
      <c r="GB46" s="403"/>
      <c r="GC46" s="404"/>
      <c r="GD46" s="401"/>
      <c r="GE46" s="401"/>
      <c r="GF46" s="401"/>
      <c r="GG46" s="401"/>
      <c r="GH46" s="401"/>
      <c r="GI46" s="401"/>
      <c r="GJ46" s="403"/>
      <c r="GK46" s="403"/>
      <c r="GL46" s="411"/>
      <c r="GM46" s="70"/>
      <c r="GN46" s="71"/>
      <c r="GO46" s="72"/>
      <c r="GP46" s="72"/>
      <c r="GQ46" s="73"/>
      <c r="GR46" s="74"/>
    </row>
    <row r="47" spans="1:200" x14ac:dyDescent="0.25">
      <c r="A47" s="88"/>
      <c r="B47" s="89"/>
      <c r="C47" s="77"/>
      <c r="D47" s="78"/>
      <c r="E47" s="121"/>
      <c r="F47" s="120"/>
      <c r="G47" s="78"/>
      <c r="H47" s="65">
        <f t="shared" si="2"/>
        <v>0</v>
      </c>
      <c r="I47" s="111"/>
      <c r="J47" s="123"/>
      <c r="K47" s="123"/>
      <c r="L47" s="109">
        <f t="shared" si="3"/>
        <v>0</v>
      </c>
      <c r="M47" s="420"/>
      <c r="N47" s="421"/>
      <c r="O47" s="410"/>
      <c r="P47" s="401"/>
      <c r="Q47" s="401"/>
      <c r="R47" s="401"/>
      <c r="S47" s="401"/>
      <c r="T47" s="401"/>
      <c r="U47" s="402"/>
      <c r="V47" s="403"/>
      <c r="W47" s="404"/>
      <c r="X47" s="401"/>
      <c r="Y47" s="401"/>
      <c r="Z47" s="401"/>
      <c r="AA47" s="401"/>
      <c r="AB47" s="401"/>
      <c r="AC47" s="401"/>
      <c r="AD47" s="402"/>
      <c r="AE47" s="403"/>
      <c r="AF47" s="404"/>
      <c r="AG47" s="401"/>
      <c r="AH47" s="401"/>
      <c r="AI47" s="401"/>
      <c r="AJ47" s="401"/>
      <c r="AK47" s="401"/>
      <c r="AL47" s="401"/>
      <c r="AM47" s="402"/>
      <c r="AN47" s="403"/>
      <c r="AO47" s="404"/>
      <c r="AP47" s="401"/>
      <c r="AQ47" s="401"/>
      <c r="AR47" s="401"/>
      <c r="AS47" s="401"/>
      <c r="AT47" s="401"/>
      <c r="AU47" s="401"/>
      <c r="AV47" s="402"/>
      <c r="AW47" s="403"/>
      <c r="AX47" s="404"/>
      <c r="AY47" s="401"/>
      <c r="AZ47" s="401"/>
      <c r="BA47" s="401"/>
      <c r="BB47" s="401"/>
      <c r="BC47" s="401"/>
      <c r="BD47" s="401"/>
      <c r="BE47" s="403"/>
      <c r="BF47" s="403"/>
      <c r="BG47" s="404"/>
      <c r="BH47" s="401"/>
      <c r="BI47" s="401"/>
      <c r="BJ47" s="401"/>
      <c r="BK47" s="401"/>
      <c r="BL47" s="401"/>
      <c r="BM47" s="401"/>
      <c r="BN47" s="403"/>
      <c r="BO47" s="403"/>
      <c r="BP47" s="404"/>
      <c r="BQ47" s="401"/>
      <c r="BR47" s="401"/>
      <c r="BS47" s="401"/>
      <c r="BT47" s="401"/>
      <c r="BU47" s="401"/>
      <c r="BV47" s="401"/>
      <c r="BW47" s="403"/>
      <c r="BX47" s="403"/>
      <c r="BY47" s="404"/>
      <c r="BZ47" s="401"/>
      <c r="CA47" s="401"/>
      <c r="CB47" s="401"/>
      <c r="CC47" s="401"/>
      <c r="CD47" s="401"/>
      <c r="CE47" s="401"/>
      <c r="CF47" s="402"/>
      <c r="CG47" s="403"/>
      <c r="CH47" s="404"/>
      <c r="CI47" s="401"/>
      <c r="CJ47" s="401"/>
      <c r="CK47" s="401"/>
      <c r="CL47" s="401"/>
      <c r="CM47" s="401"/>
      <c r="CN47" s="401"/>
      <c r="CO47" s="403"/>
      <c r="CP47" s="403"/>
      <c r="CQ47" s="404"/>
      <c r="CR47" s="401"/>
      <c r="CS47" s="401"/>
      <c r="CT47" s="401"/>
      <c r="CU47" s="401"/>
      <c r="CV47" s="401"/>
      <c r="CW47" s="401"/>
      <c r="CX47" s="403"/>
      <c r="CY47" s="403"/>
      <c r="CZ47" s="404"/>
      <c r="DA47" s="401"/>
      <c r="DB47" s="401"/>
      <c r="DC47" s="401"/>
      <c r="DD47" s="401"/>
      <c r="DE47" s="401"/>
      <c r="DF47" s="401"/>
      <c r="DG47" s="403"/>
      <c r="DH47" s="403"/>
      <c r="DI47" s="404"/>
      <c r="DJ47" s="401"/>
      <c r="DK47" s="401"/>
      <c r="DL47" s="401"/>
      <c r="DM47" s="401"/>
      <c r="DN47" s="401"/>
      <c r="DO47" s="401"/>
      <c r="DP47" s="403"/>
      <c r="DQ47" s="403"/>
      <c r="DR47" s="404"/>
      <c r="DS47" s="401"/>
      <c r="DT47" s="401"/>
      <c r="DU47" s="401"/>
      <c r="DV47" s="401"/>
      <c r="DW47" s="401"/>
      <c r="DX47" s="401"/>
      <c r="DY47" s="403"/>
      <c r="DZ47" s="403"/>
      <c r="EA47" s="404"/>
      <c r="EB47" s="401"/>
      <c r="EC47" s="401"/>
      <c r="ED47" s="401"/>
      <c r="EE47" s="401"/>
      <c r="EF47" s="401"/>
      <c r="EG47" s="401"/>
      <c r="EH47" s="403"/>
      <c r="EI47" s="403"/>
      <c r="EJ47" s="404"/>
      <c r="EK47" s="401"/>
      <c r="EL47" s="401"/>
      <c r="EM47" s="401"/>
      <c r="EN47" s="401"/>
      <c r="EO47" s="401"/>
      <c r="EP47" s="401"/>
      <c r="EQ47" s="403"/>
      <c r="ER47" s="403"/>
      <c r="ES47" s="404"/>
      <c r="ET47" s="401"/>
      <c r="EU47" s="401"/>
      <c r="EV47" s="401"/>
      <c r="EW47" s="401"/>
      <c r="EX47" s="401"/>
      <c r="EY47" s="401"/>
      <c r="EZ47" s="403"/>
      <c r="FA47" s="403"/>
      <c r="FB47" s="404"/>
      <c r="FC47" s="401"/>
      <c r="FD47" s="401"/>
      <c r="FE47" s="401"/>
      <c r="FF47" s="401"/>
      <c r="FG47" s="401"/>
      <c r="FH47" s="401"/>
      <c r="FI47" s="403"/>
      <c r="FJ47" s="403"/>
      <c r="FK47" s="404"/>
      <c r="FL47" s="401"/>
      <c r="FM47" s="401"/>
      <c r="FN47" s="401"/>
      <c r="FO47" s="401"/>
      <c r="FP47" s="401"/>
      <c r="FQ47" s="401"/>
      <c r="FR47" s="403"/>
      <c r="FS47" s="403"/>
      <c r="FT47" s="404"/>
      <c r="FU47" s="401"/>
      <c r="FV47" s="401"/>
      <c r="FW47" s="401"/>
      <c r="FX47" s="401"/>
      <c r="FY47" s="401"/>
      <c r="FZ47" s="401"/>
      <c r="GA47" s="403"/>
      <c r="GB47" s="403"/>
      <c r="GC47" s="404"/>
      <c r="GD47" s="401"/>
      <c r="GE47" s="401"/>
      <c r="GF47" s="401"/>
      <c r="GG47" s="401"/>
      <c r="GH47" s="401"/>
      <c r="GI47" s="401"/>
      <c r="GJ47" s="403"/>
      <c r="GK47" s="403"/>
      <c r="GL47" s="411"/>
      <c r="GM47" s="70"/>
      <c r="GN47" s="71"/>
      <c r="GO47" s="72"/>
      <c r="GP47" s="72"/>
      <c r="GQ47" s="73"/>
      <c r="GR47" s="74"/>
    </row>
    <row r="48" spans="1:200" x14ac:dyDescent="0.25">
      <c r="A48" s="88"/>
      <c r="B48" s="89"/>
      <c r="C48" s="77"/>
      <c r="D48" s="78"/>
      <c r="E48" s="121"/>
      <c r="F48" s="120"/>
      <c r="G48" s="78"/>
      <c r="H48" s="65">
        <f t="shared" si="2"/>
        <v>0</v>
      </c>
      <c r="I48" s="81"/>
      <c r="J48" s="82"/>
      <c r="K48" s="82"/>
      <c r="L48" s="83">
        <f t="shared" si="3"/>
        <v>0</v>
      </c>
      <c r="M48" s="420"/>
      <c r="N48" s="421"/>
      <c r="O48" s="410"/>
      <c r="P48" s="401"/>
      <c r="Q48" s="401"/>
      <c r="R48" s="401"/>
      <c r="S48" s="401"/>
      <c r="T48" s="401"/>
      <c r="U48" s="402"/>
      <c r="V48" s="403"/>
      <c r="W48" s="404"/>
      <c r="X48" s="401"/>
      <c r="Y48" s="401"/>
      <c r="Z48" s="401"/>
      <c r="AA48" s="401"/>
      <c r="AB48" s="401"/>
      <c r="AC48" s="401"/>
      <c r="AD48" s="402"/>
      <c r="AE48" s="403"/>
      <c r="AF48" s="404"/>
      <c r="AG48" s="401"/>
      <c r="AH48" s="401"/>
      <c r="AI48" s="401"/>
      <c r="AJ48" s="401"/>
      <c r="AK48" s="401"/>
      <c r="AL48" s="401"/>
      <c r="AM48" s="402"/>
      <c r="AN48" s="403"/>
      <c r="AO48" s="404"/>
      <c r="AP48" s="401"/>
      <c r="AQ48" s="401"/>
      <c r="AR48" s="401"/>
      <c r="AS48" s="401"/>
      <c r="AT48" s="401"/>
      <c r="AU48" s="401"/>
      <c r="AV48" s="402"/>
      <c r="AW48" s="403"/>
      <c r="AX48" s="404"/>
      <c r="AY48" s="401"/>
      <c r="AZ48" s="401"/>
      <c r="BA48" s="401"/>
      <c r="BB48" s="401"/>
      <c r="BC48" s="401"/>
      <c r="BD48" s="401"/>
      <c r="BE48" s="403"/>
      <c r="BF48" s="403"/>
      <c r="BG48" s="404"/>
      <c r="BH48" s="401"/>
      <c r="BI48" s="401"/>
      <c r="BJ48" s="401"/>
      <c r="BK48" s="401"/>
      <c r="BL48" s="401"/>
      <c r="BM48" s="401"/>
      <c r="BN48" s="403"/>
      <c r="BO48" s="403"/>
      <c r="BP48" s="404"/>
      <c r="BQ48" s="401"/>
      <c r="BR48" s="401"/>
      <c r="BS48" s="401"/>
      <c r="BT48" s="401"/>
      <c r="BU48" s="401"/>
      <c r="BV48" s="401"/>
      <c r="BW48" s="403"/>
      <c r="BX48" s="403"/>
      <c r="BY48" s="404"/>
      <c r="BZ48" s="401"/>
      <c r="CA48" s="401"/>
      <c r="CB48" s="401"/>
      <c r="CC48" s="401"/>
      <c r="CD48" s="401"/>
      <c r="CE48" s="401"/>
      <c r="CF48" s="402"/>
      <c r="CG48" s="403"/>
      <c r="CH48" s="404"/>
      <c r="CI48" s="401"/>
      <c r="CJ48" s="401"/>
      <c r="CK48" s="401"/>
      <c r="CL48" s="401"/>
      <c r="CM48" s="401"/>
      <c r="CN48" s="401"/>
      <c r="CO48" s="403"/>
      <c r="CP48" s="403"/>
      <c r="CQ48" s="404"/>
      <c r="CR48" s="401"/>
      <c r="CS48" s="401"/>
      <c r="CT48" s="401"/>
      <c r="CU48" s="401"/>
      <c r="CV48" s="401"/>
      <c r="CW48" s="401"/>
      <c r="CX48" s="403"/>
      <c r="CY48" s="403"/>
      <c r="CZ48" s="404"/>
      <c r="DA48" s="401"/>
      <c r="DB48" s="401"/>
      <c r="DC48" s="401"/>
      <c r="DD48" s="401"/>
      <c r="DE48" s="401"/>
      <c r="DF48" s="401"/>
      <c r="DG48" s="403"/>
      <c r="DH48" s="403"/>
      <c r="DI48" s="404"/>
      <c r="DJ48" s="401"/>
      <c r="DK48" s="401"/>
      <c r="DL48" s="401"/>
      <c r="DM48" s="401"/>
      <c r="DN48" s="401"/>
      <c r="DO48" s="401"/>
      <c r="DP48" s="403"/>
      <c r="DQ48" s="403"/>
      <c r="DR48" s="404"/>
      <c r="DS48" s="401"/>
      <c r="DT48" s="401"/>
      <c r="DU48" s="401"/>
      <c r="DV48" s="401"/>
      <c r="DW48" s="401"/>
      <c r="DX48" s="401"/>
      <c r="DY48" s="403"/>
      <c r="DZ48" s="403"/>
      <c r="EA48" s="404"/>
      <c r="EB48" s="401"/>
      <c r="EC48" s="401"/>
      <c r="ED48" s="401"/>
      <c r="EE48" s="401"/>
      <c r="EF48" s="401"/>
      <c r="EG48" s="401"/>
      <c r="EH48" s="403"/>
      <c r="EI48" s="403"/>
      <c r="EJ48" s="404"/>
      <c r="EK48" s="401"/>
      <c r="EL48" s="401"/>
      <c r="EM48" s="401"/>
      <c r="EN48" s="401"/>
      <c r="EO48" s="401"/>
      <c r="EP48" s="401"/>
      <c r="EQ48" s="403"/>
      <c r="ER48" s="403"/>
      <c r="ES48" s="404"/>
      <c r="ET48" s="401"/>
      <c r="EU48" s="401"/>
      <c r="EV48" s="401"/>
      <c r="EW48" s="401"/>
      <c r="EX48" s="401"/>
      <c r="EY48" s="401"/>
      <c r="EZ48" s="403"/>
      <c r="FA48" s="403"/>
      <c r="FB48" s="404"/>
      <c r="FC48" s="401"/>
      <c r="FD48" s="401"/>
      <c r="FE48" s="401"/>
      <c r="FF48" s="401"/>
      <c r="FG48" s="401"/>
      <c r="FH48" s="401"/>
      <c r="FI48" s="403"/>
      <c r="FJ48" s="403"/>
      <c r="FK48" s="404"/>
      <c r="FL48" s="401"/>
      <c r="FM48" s="401"/>
      <c r="FN48" s="401"/>
      <c r="FO48" s="401"/>
      <c r="FP48" s="401"/>
      <c r="FQ48" s="401"/>
      <c r="FR48" s="403"/>
      <c r="FS48" s="403"/>
      <c r="FT48" s="404"/>
      <c r="FU48" s="401"/>
      <c r="FV48" s="401"/>
      <c r="FW48" s="401"/>
      <c r="FX48" s="401"/>
      <c r="FY48" s="401"/>
      <c r="FZ48" s="401"/>
      <c r="GA48" s="403"/>
      <c r="GB48" s="403"/>
      <c r="GC48" s="404"/>
      <c r="GD48" s="401"/>
      <c r="GE48" s="401"/>
      <c r="GF48" s="401"/>
      <c r="GG48" s="401"/>
      <c r="GH48" s="401"/>
      <c r="GI48" s="401"/>
      <c r="GJ48" s="403"/>
      <c r="GK48" s="403"/>
      <c r="GL48" s="411"/>
      <c r="GM48" s="70"/>
      <c r="GN48" s="71"/>
      <c r="GO48" s="72"/>
      <c r="GP48" s="72"/>
      <c r="GQ48" s="73"/>
      <c r="GR48" s="74"/>
    </row>
    <row r="49" spans="1:200" x14ac:dyDescent="0.25">
      <c r="A49" s="88"/>
      <c r="B49" s="89"/>
      <c r="C49" s="124"/>
      <c r="D49" s="78"/>
      <c r="E49" s="121"/>
      <c r="F49" s="120"/>
      <c r="G49" s="78"/>
      <c r="H49" s="65">
        <f t="shared" si="2"/>
        <v>0</v>
      </c>
      <c r="I49" s="81"/>
      <c r="J49" s="82"/>
      <c r="K49" s="82"/>
      <c r="L49" s="83">
        <f t="shared" si="3"/>
        <v>0</v>
      </c>
      <c r="M49" s="406"/>
      <c r="N49" s="422"/>
      <c r="O49" s="380"/>
      <c r="P49" s="393"/>
      <c r="Q49" s="393"/>
      <c r="R49" s="393"/>
      <c r="S49" s="393"/>
      <c r="T49" s="393"/>
      <c r="U49" s="394"/>
      <c r="V49" s="395"/>
      <c r="W49" s="396"/>
      <c r="X49" s="393"/>
      <c r="Y49" s="393"/>
      <c r="Z49" s="393"/>
      <c r="AA49" s="393"/>
      <c r="AB49" s="393"/>
      <c r="AC49" s="393"/>
      <c r="AD49" s="394"/>
      <c r="AE49" s="395"/>
      <c r="AF49" s="396"/>
      <c r="AG49" s="393"/>
      <c r="AH49" s="393"/>
      <c r="AI49" s="393"/>
      <c r="AJ49" s="393"/>
      <c r="AK49" s="393"/>
      <c r="AL49" s="393"/>
      <c r="AM49" s="394"/>
      <c r="AN49" s="395"/>
      <c r="AO49" s="396"/>
      <c r="AP49" s="393"/>
      <c r="AQ49" s="393"/>
      <c r="AR49" s="393"/>
      <c r="AS49" s="393"/>
      <c r="AT49" s="393"/>
      <c r="AU49" s="393"/>
      <c r="AV49" s="394"/>
      <c r="AW49" s="395"/>
      <c r="AX49" s="396"/>
      <c r="AY49" s="393"/>
      <c r="AZ49" s="393"/>
      <c r="BA49" s="393"/>
      <c r="BB49" s="393"/>
      <c r="BC49" s="393"/>
      <c r="BD49" s="393"/>
      <c r="BE49" s="395"/>
      <c r="BF49" s="395"/>
      <c r="BG49" s="396"/>
      <c r="BH49" s="393"/>
      <c r="BI49" s="393"/>
      <c r="BJ49" s="393"/>
      <c r="BK49" s="393"/>
      <c r="BL49" s="393"/>
      <c r="BM49" s="393"/>
      <c r="BN49" s="395"/>
      <c r="BO49" s="395"/>
      <c r="BP49" s="396"/>
      <c r="BQ49" s="393"/>
      <c r="BR49" s="393"/>
      <c r="BS49" s="393"/>
      <c r="BT49" s="393"/>
      <c r="BU49" s="393"/>
      <c r="BV49" s="393"/>
      <c r="BW49" s="395"/>
      <c r="BX49" s="395"/>
      <c r="BY49" s="396"/>
      <c r="BZ49" s="393"/>
      <c r="CA49" s="393"/>
      <c r="CB49" s="393"/>
      <c r="CC49" s="393"/>
      <c r="CD49" s="393"/>
      <c r="CE49" s="393"/>
      <c r="CF49" s="394"/>
      <c r="CG49" s="395"/>
      <c r="CH49" s="396"/>
      <c r="CI49" s="393"/>
      <c r="CJ49" s="393"/>
      <c r="CK49" s="393"/>
      <c r="CL49" s="393"/>
      <c r="CM49" s="393"/>
      <c r="CN49" s="393"/>
      <c r="CO49" s="395"/>
      <c r="CP49" s="395"/>
      <c r="CQ49" s="396"/>
      <c r="CR49" s="393"/>
      <c r="CS49" s="393"/>
      <c r="CT49" s="393"/>
      <c r="CU49" s="393"/>
      <c r="CV49" s="393"/>
      <c r="CW49" s="393"/>
      <c r="CX49" s="395"/>
      <c r="CY49" s="395"/>
      <c r="CZ49" s="396"/>
      <c r="DA49" s="393"/>
      <c r="DB49" s="393"/>
      <c r="DC49" s="393"/>
      <c r="DD49" s="393"/>
      <c r="DE49" s="393"/>
      <c r="DF49" s="393"/>
      <c r="DG49" s="395"/>
      <c r="DH49" s="395"/>
      <c r="DI49" s="396"/>
      <c r="DJ49" s="393"/>
      <c r="DK49" s="393"/>
      <c r="DL49" s="393"/>
      <c r="DM49" s="393"/>
      <c r="DN49" s="393"/>
      <c r="DO49" s="393"/>
      <c r="DP49" s="395"/>
      <c r="DQ49" s="395"/>
      <c r="DR49" s="396"/>
      <c r="DS49" s="393"/>
      <c r="DT49" s="393"/>
      <c r="DU49" s="393"/>
      <c r="DV49" s="393"/>
      <c r="DW49" s="393"/>
      <c r="DX49" s="393"/>
      <c r="DY49" s="395"/>
      <c r="DZ49" s="395"/>
      <c r="EA49" s="396"/>
      <c r="EB49" s="393"/>
      <c r="EC49" s="393"/>
      <c r="ED49" s="393"/>
      <c r="EE49" s="393"/>
      <c r="EF49" s="393"/>
      <c r="EG49" s="393"/>
      <c r="EH49" s="395"/>
      <c r="EI49" s="395"/>
      <c r="EJ49" s="396"/>
      <c r="EK49" s="393"/>
      <c r="EL49" s="393"/>
      <c r="EM49" s="393"/>
      <c r="EN49" s="393"/>
      <c r="EO49" s="393"/>
      <c r="EP49" s="393"/>
      <c r="EQ49" s="395"/>
      <c r="ER49" s="395"/>
      <c r="ES49" s="396"/>
      <c r="ET49" s="393"/>
      <c r="EU49" s="393"/>
      <c r="EV49" s="393"/>
      <c r="EW49" s="393"/>
      <c r="EX49" s="393"/>
      <c r="EY49" s="393"/>
      <c r="EZ49" s="395"/>
      <c r="FA49" s="395"/>
      <c r="FB49" s="396"/>
      <c r="FC49" s="393"/>
      <c r="FD49" s="393"/>
      <c r="FE49" s="393"/>
      <c r="FF49" s="393"/>
      <c r="FG49" s="393"/>
      <c r="FH49" s="393"/>
      <c r="FI49" s="395"/>
      <c r="FJ49" s="395"/>
      <c r="FK49" s="396"/>
      <c r="FL49" s="393"/>
      <c r="FM49" s="393"/>
      <c r="FN49" s="393"/>
      <c r="FO49" s="393"/>
      <c r="FP49" s="393"/>
      <c r="FQ49" s="393"/>
      <c r="FR49" s="395"/>
      <c r="FS49" s="395"/>
      <c r="FT49" s="396"/>
      <c r="FU49" s="393"/>
      <c r="FV49" s="393"/>
      <c r="FW49" s="393"/>
      <c r="FX49" s="393"/>
      <c r="FY49" s="393"/>
      <c r="FZ49" s="393"/>
      <c r="GA49" s="395"/>
      <c r="GB49" s="395"/>
      <c r="GC49" s="396"/>
      <c r="GD49" s="393"/>
      <c r="GE49" s="393"/>
      <c r="GF49" s="393"/>
      <c r="GG49" s="393"/>
      <c r="GH49" s="393"/>
      <c r="GI49" s="393"/>
      <c r="GJ49" s="395"/>
      <c r="GK49" s="395"/>
      <c r="GL49" s="379"/>
      <c r="GM49" s="70"/>
      <c r="GN49" s="71"/>
      <c r="GO49" s="72"/>
      <c r="GP49" s="72"/>
      <c r="GQ49" s="73"/>
      <c r="GR49" s="74"/>
    </row>
    <row r="50" spans="1:200" ht="15" customHeight="1" thickBot="1" x14ac:dyDescent="0.3">
      <c r="A50" s="125"/>
      <c r="B50" s="126"/>
      <c r="C50" s="127"/>
      <c r="D50" s="128"/>
      <c r="E50" s="129"/>
      <c r="F50" s="130"/>
      <c r="G50" s="128"/>
      <c r="H50" s="65">
        <f t="shared" si="2"/>
        <v>0</v>
      </c>
      <c r="I50" s="81"/>
      <c r="J50" s="82"/>
      <c r="K50" s="82"/>
      <c r="L50" s="83">
        <f t="shared" si="3"/>
        <v>0</v>
      </c>
      <c r="M50" s="406"/>
      <c r="N50" s="422"/>
      <c r="O50" s="380"/>
      <c r="P50" s="393"/>
      <c r="Q50" s="393"/>
      <c r="R50" s="393"/>
      <c r="S50" s="393"/>
      <c r="T50" s="393"/>
      <c r="U50" s="394"/>
      <c r="V50" s="395"/>
      <c r="W50" s="396"/>
      <c r="X50" s="393"/>
      <c r="Y50" s="393"/>
      <c r="Z50" s="393"/>
      <c r="AA50" s="393"/>
      <c r="AB50" s="393"/>
      <c r="AC50" s="393"/>
      <c r="AD50" s="394"/>
      <c r="AE50" s="395"/>
      <c r="AF50" s="396"/>
      <c r="AG50" s="393"/>
      <c r="AH50" s="393"/>
      <c r="AI50" s="393"/>
      <c r="AJ50" s="393"/>
      <c r="AK50" s="393"/>
      <c r="AL50" s="393"/>
      <c r="AM50" s="394"/>
      <c r="AN50" s="395"/>
      <c r="AO50" s="396"/>
      <c r="AP50" s="393"/>
      <c r="AQ50" s="393"/>
      <c r="AR50" s="393"/>
      <c r="AS50" s="393"/>
      <c r="AT50" s="393"/>
      <c r="AU50" s="393"/>
      <c r="AV50" s="394"/>
      <c r="AW50" s="395"/>
      <c r="AX50" s="396"/>
      <c r="AY50" s="393"/>
      <c r="AZ50" s="393"/>
      <c r="BA50" s="393"/>
      <c r="BB50" s="393"/>
      <c r="BC50" s="393"/>
      <c r="BD50" s="393"/>
      <c r="BE50" s="395"/>
      <c r="BF50" s="395"/>
      <c r="BG50" s="396"/>
      <c r="BH50" s="393"/>
      <c r="BI50" s="393"/>
      <c r="BJ50" s="393"/>
      <c r="BK50" s="393"/>
      <c r="BL50" s="393"/>
      <c r="BM50" s="393"/>
      <c r="BN50" s="395"/>
      <c r="BO50" s="395"/>
      <c r="BP50" s="396"/>
      <c r="BQ50" s="393"/>
      <c r="BR50" s="393"/>
      <c r="BS50" s="393"/>
      <c r="BT50" s="393"/>
      <c r="BU50" s="393"/>
      <c r="BV50" s="393"/>
      <c r="BW50" s="395"/>
      <c r="BX50" s="395"/>
      <c r="BY50" s="396"/>
      <c r="BZ50" s="393"/>
      <c r="CA50" s="393"/>
      <c r="CB50" s="393"/>
      <c r="CC50" s="393"/>
      <c r="CD50" s="393"/>
      <c r="CE50" s="393"/>
      <c r="CF50" s="394"/>
      <c r="CG50" s="395"/>
      <c r="CH50" s="396"/>
      <c r="CI50" s="393"/>
      <c r="CJ50" s="393"/>
      <c r="CK50" s="393"/>
      <c r="CL50" s="393"/>
      <c r="CM50" s="393"/>
      <c r="CN50" s="393"/>
      <c r="CO50" s="395"/>
      <c r="CP50" s="395"/>
      <c r="CQ50" s="396"/>
      <c r="CR50" s="393"/>
      <c r="CS50" s="393"/>
      <c r="CT50" s="393"/>
      <c r="CU50" s="393"/>
      <c r="CV50" s="393"/>
      <c r="CW50" s="393"/>
      <c r="CX50" s="395"/>
      <c r="CY50" s="395"/>
      <c r="CZ50" s="396"/>
      <c r="DA50" s="393"/>
      <c r="DB50" s="393"/>
      <c r="DC50" s="393"/>
      <c r="DD50" s="393"/>
      <c r="DE50" s="393"/>
      <c r="DF50" s="393"/>
      <c r="DG50" s="395"/>
      <c r="DH50" s="395"/>
      <c r="DI50" s="396"/>
      <c r="DJ50" s="393"/>
      <c r="DK50" s="393"/>
      <c r="DL50" s="393"/>
      <c r="DM50" s="393"/>
      <c r="DN50" s="393"/>
      <c r="DO50" s="393"/>
      <c r="DP50" s="395"/>
      <c r="DQ50" s="395"/>
      <c r="DR50" s="396"/>
      <c r="DS50" s="393"/>
      <c r="DT50" s="393"/>
      <c r="DU50" s="393"/>
      <c r="DV50" s="393"/>
      <c r="DW50" s="393"/>
      <c r="DX50" s="393"/>
      <c r="DY50" s="395"/>
      <c r="DZ50" s="395"/>
      <c r="EA50" s="396"/>
      <c r="EB50" s="393"/>
      <c r="EC50" s="393"/>
      <c r="ED50" s="393"/>
      <c r="EE50" s="393"/>
      <c r="EF50" s="393"/>
      <c r="EG50" s="393"/>
      <c r="EH50" s="395"/>
      <c r="EI50" s="395"/>
      <c r="EJ50" s="396"/>
      <c r="EK50" s="393"/>
      <c r="EL50" s="393"/>
      <c r="EM50" s="393"/>
      <c r="EN50" s="393"/>
      <c r="EO50" s="393"/>
      <c r="EP50" s="393"/>
      <c r="EQ50" s="395"/>
      <c r="ER50" s="395"/>
      <c r="ES50" s="396"/>
      <c r="ET50" s="393"/>
      <c r="EU50" s="393"/>
      <c r="EV50" s="393"/>
      <c r="EW50" s="393"/>
      <c r="EX50" s="393"/>
      <c r="EY50" s="393"/>
      <c r="EZ50" s="395"/>
      <c r="FA50" s="395"/>
      <c r="FB50" s="396"/>
      <c r="FC50" s="393"/>
      <c r="FD50" s="393"/>
      <c r="FE50" s="393"/>
      <c r="FF50" s="393"/>
      <c r="FG50" s="393"/>
      <c r="FH50" s="393"/>
      <c r="FI50" s="395"/>
      <c r="FJ50" s="395"/>
      <c r="FK50" s="396"/>
      <c r="FL50" s="393"/>
      <c r="FM50" s="393"/>
      <c r="FN50" s="393"/>
      <c r="FO50" s="393"/>
      <c r="FP50" s="393"/>
      <c r="FQ50" s="393"/>
      <c r="FR50" s="395"/>
      <c r="FS50" s="395"/>
      <c r="FT50" s="396"/>
      <c r="FU50" s="393"/>
      <c r="FV50" s="393"/>
      <c r="FW50" s="393"/>
      <c r="FX50" s="393"/>
      <c r="FY50" s="393"/>
      <c r="FZ50" s="393"/>
      <c r="GA50" s="395"/>
      <c r="GB50" s="395"/>
      <c r="GC50" s="396"/>
      <c r="GD50" s="393"/>
      <c r="GE50" s="393"/>
      <c r="GF50" s="393"/>
      <c r="GG50" s="393"/>
      <c r="GH50" s="393"/>
      <c r="GI50" s="393"/>
      <c r="GJ50" s="395"/>
      <c r="GK50" s="395"/>
      <c r="GL50" s="379"/>
      <c r="GM50" s="70"/>
      <c r="GN50" s="71"/>
      <c r="GO50" s="72"/>
      <c r="GP50" s="72"/>
      <c r="GQ50" s="73"/>
      <c r="GR50" s="74"/>
    </row>
    <row r="51" spans="1:200" ht="18" thickTop="1" x14ac:dyDescent="0.3">
      <c r="A51" s="131"/>
      <c r="B51" s="132"/>
      <c r="C51" s="133"/>
      <c r="D51" s="61"/>
      <c r="E51" s="134"/>
      <c r="F51" s="135"/>
      <c r="G51" s="61"/>
      <c r="H51" s="65">
        <f t="shared" si="2"/>
        <v>0</v>
      </c>
      <c r="I51" s="81"/>
      <c r="J51" s="82"/>
      <c r="K51" s="82"/>
      <c r="L51" s="83">
        <f t="shared" si="3"/>
        <v>0</v>
      </c>
      <c r="M51" s="372"/>
      <c r="N51" s="390"/>
      <c r="O51" s="374"/>
      <c r="P51" s="393"/>
      <c r="Q51" s="393"/>
      <c r="R51" s="393"/>
      <c r="S51" s="393"/>
      <c r="T51" s="393"/>
      <c r="U51" s="394"/>
      <c r="V51" s="395"/>
      <c r="W51" s="396"/>
      <c r="X51" s="393"/>
      <c r="Y51" s="393"/>
      <c r="Z51" s="393"/>
      <c r="AA51" s="393"/>
      <c r="AB51" s="393"/>
      <c r="AC51" s="393"/>
      <c r="AD51" s="394"/>
      <c r="AE51" s="395"/>
      <c r="AF51" s="396"/>
      <c r="AG51" s="393"/>
      <c r="AH51" s="393"/>
      <c r="AI51" s="393"/>
      <c r="AJ51" s="393"/>
      <c r="AK51" s="393"/>
      <c r="AL51" s="393"/>
      <c r="AM51" s="394"/>
      <c r="AN51" s="395"/>
      <c r="AO51" s="396"/>
      <c r="AP51" s="393"/>
      <c r="AQ51" s="393"/>
      <c r="AR51" s="393"/>
      <c r="AS51" s="393"/>
      <c r="AT51" s="393"/>
      <c r="AU51" s="393"/>
      <c r="AV51" s="394"/>
      <c r="AW51" s="395"/>
      <c r="AX51" s="396"/>
      <c r="AY51" s="393"/>
      <c r="AZ51" s="393"/>
      <c r="BA51" s="393"/>
      <c r="BB51" s="393"/>
      <c r="BC51" s="393"/>
      <c r="BD51" s="393"/>
      <c r="BE51" s="395"/>
      <c r="BF51" s="395"/>
      <c r="BG51" s="396"/>
      <c r="BH51" s="393"/>
      <c r="BI51" s="393"/>
      <c r="BJ51" s="393"/>
      <c r="BK51" s="393"/>
      <c r="BL51" s="393"/>
      <c r="BM51" s="393"/>
      <c r="BN51" s="395"/>
      <c r="BO51" s="395"/>
      <c r="BP51" s="396"/>
      <c r="BQ51" s="393"/>
      <c r="BR51" s="393"/>
      <c r="BS51" s="393"/>
      <c r="BT51" s="393"/>
      <c r="BU51" s="393"/>
      <c r="BV51" s="393"/>
      <c r="BW51" s="395"/>
      <c r="BX51" s="395"/>
      <c r="BY51" s="396"/>
      <c r="BZ51" s="393"/>
      <c r="CA51" s="393"/>
      <c r="CB51" s="393"/>
      <c r="CC51" s="393"/>
      <c r="CD51" s="393"/>
      <c r="CE51" s="393"/>
      <c r="CF51" s="394"/>
      <c r="CG51" s="395"/>
      <c r="CH51" s="396"/>
      <c r="CI51" s="393"/>
      <c r="CJ51" s="393"/>
      <c r="CK51" s="393"/>
      <c r="CL51" s="393"/>
      <c r="CM51" s="393"/>
      <c r="CN51" s="393"/>
      <c r="CO51" s="395"/>
      <c r="CP51" s="395"/>
      <c r="CQ51" s="396"/>
      <c r="CR51" s="393"/>
      <c r="CS51" s="393"/>
      <c r="CT51" s="393"/>
      <c r="CU51" s="393"/>
      <c r="CV51" s="393"/>
      <c r="CW51" s="393"/>
      <c r="CX51" s="395"/>
      <c r="CY51" s="395"/>
      <c r="CZ51" s="396"/>
      <c r="DA51" s="393"/>
      <c r="DB51" s="393"/>
      <c r="DC51" s="393"/>
      <c r="DD51" s="393"/>
      <c r="DE51" s="393"/>
      <c r="DF51" s="393"/>
      <c r="DG51" s="395"/>
      <c r="DH51" s="395"/>
      <c r="DI51" s="396"/>
      <c r="DJ51" s="393"/>
      <c r="DK51" s="393"/>
      <c r="DL51" s="393"/>
      <c r="DM51" s="393"/>
      <c r="DN51" s="393"/>
      <c r="DO51" s="393"/>
      <c r="DP51" s="395"/>
      <c r="DQ51" s="395"/>
      <c r="DR51" s="396"/>
      <c r="DS51" s="393"/>
      <c r="DT51" s="393"/>
      <c r="DU51" s="393"/>
      <c r="DV51" s="393"/>
      <c r="DW51" s="393"/>
      <c r="DX51" s="393"/>
      <c r="DY51" s="395"/>
      <c r="DZ51" s="395"/>
      <c r="EA51" s="396"/>
      <c r="EB51" s="393"/>
      <c r="EC51" s="393"/>
      <c r="ED51" s="393"/>
      <c r="EE51" s="393"/>
      <c r="EF51" s="393"/>
      <c r="EG51" s="393"/>
      <c r="EH51" s="395"/>
      <c r="EI51" s="395"/>
      <c r="EJ51" s="396"/>
      <c r="EK51" s="393"/>
      <c r="EL51" s="393"/>
      <c r="EM51" s="393"/>
      <c r="EN51" s="393"/>
      <c r="EO51" s="393"/>
      <c r="EP51" s="393"/>
      <c r="EQ51" s="395"/>
      <c r="ER51" s="395"/>
      <c r="ES51" s="396"/>
      <c r="ET51" s="393"/>
      <c r="EU51" s="393"/>
      <c r="EV51" s="393"/>
      <c r="EW51" s="393"/>
      <c r="EX51" s="393"/>
      <c r="EY51" s="393"/>
      <c r="EZ51" s="395"/>
      <c r="FA51" s="395"/>
      <c r="FB51" s="396"/>
      <c r="FC51" s="393"/>
      <c r="FD51" s="393"/>
      <c r="FE51" s="393"/>
      <c r="FF51" s="393"/>
      <c r="FG51" s="393"/>
      <c r="FH51" s="393"/>
      <c r="FI51" s="395"/>
      <c r="FJ51" s="395"/>
      <c r="FK51" s="396"/>
      <c r="FL51" s="393"/>
      <c r="FM51" s="393"/>
      <c r="FN51" s="393"/>
      <c r="FO51" s="393"/>
      <c r="FP51" s="393"/>
      <c r="FQ51" s="393"/>
      <c r="FR51" s="395"/>
      <c r="FS51" s="395"/>
      <c r="FT51" s="396"/>
      <c r="FU51" s="393"/>
      <c r="FV51" s="393"/>
      <c r="FW51" s="393"/>
      <c r="FX51" s="393"/>
      <c r="FY51" s="393"/>
      <c r="FZ51" s="393"/>
      <c r="GA51" s="395"/>
      <c r="GB51" s="395"/>
      <c r="GC51" s="396"/>
      <c r="GD51" s="393"/>
      <c r="GE51" s="393"/>
      <c r="GF51" s="393"/>
      <c r="GG51" s="393"/>
      <c r="GH51" s="393"/>
      <c r="GI51" s="393"/>
      <c r="GJ51" s="395"/>
      <c r="GK51" s="395"/>
      <c r="GL51" s="379"/>
      <c r="GM51" s="70"/>
      <c r="GN51" s="71"/>
      <c r="GO51" s="72"/>
      <c r="GP51" s="72"/>
      <c r="GQ51" s="73"/>
      <c r="GR51" s="74"/>
    </row>
    <row r="52" spans="1:200" x14ac:dyDescent="0.25">
      <c r="A52" s="136"/>
      <c r="B52" s="137"/>
      <c r="C52" s="138"/>
      <c r="D52" s="139"/>
      <c r="E52" s="140"/>
      <c r="F52" s="141"/>
      <c r="G52" s="139"/>
      <c r="H52" s="142">
        <f t="shared" si="2"/>
        <v>0</v>
      </c>
      <c r="I52" s="81"/>
      <c r="J52" s="82"/>
      <c r="K52" s="82"/>
      <c r="L52" s="83">
        <f t="shared" si="3"/>
        <v>0</v>
      </c>
      <c r="M52" s="372"/>
      <c r="N52" s="390"/>
      <c r="O52" s="374"/>
      <c r="P52" s="393"/>
      <c r="Q52" s="393"/>
      <c r="R52" s="393"/>
      <c r="S52" s="393"/>
      <c r="T52" s="393"/>
      <c r="U52" s="394"/>
      <c r="V52" s="395"/>
      <c r="W52" s="396"/>
      <c r="X52" s="393"/>
      <c r="Y52" s="393"/>
      <c r="Z52" s="393"/>
      <c r="AA52" s="393"/>
      <c r="AB52" s="393"/>
      <c r="AC52" s="393"/>
      <c r="AD52" s="394"/>
      <c r="AE52" s="395"/>
      <c r="AF52" s="396"/>
      <c r="AG52" s="393"/>
      <c r="AH52" s="393"/>
      <c r="AI52" s="393"/>
      <c r="AJ52" s="393"/>
      <c r="AK52" s="393"/>
      <c r="AL52" s="393"/>
      <c r="AM52" s="394"/>
      <c r="AN52" s="395"/>
      <c r="AO52" s="396"/>
      <c r="AP52" s="393"/>
      <c r="AQ52" s="393"/>
      <c r="AR52" s="393"/>
      <c r="AS52" s="393"/>
      <c r="AT52" s="393"/>
      <c r="AU52" s="393"/>
      <c r="AV52" s="394"/>
      <c r="AW52" s="395"/>
      <c r="AX52" s="396"/>
      <c r="AY52" s="393"/>
      <c r="AZ52" s="393"/>
      <c r="BA52" s="393"/>
      <c r="BB52" s="393"/>
      <c r="BC52" s="393"/>
      <c r="BD52" s="393"/>
      <c r="BE52" s="395"/>
      <c r="BF52" s="395"/>
      <c r="BG52" s="396"/>
      <c r="BH52" s="393"/>
      <c r="BI52" s="393"/>
      <c r="BJ52" s="393"/>
      <c r="BK52" s="393"/>
      <c r="BL52" s="393"/>
      <c r="BM52" s="393"/>
      <c r="BN52" s="395"/>
      <c r="BO52" s="395"/>
      <c r="BP52" s="396"/>
      <c r="BQ52" s="393"/>
      <c r="BR52" s="393"/>
      <c r="BS52" s="393"/>
      <c r="BT52" s="393"/>
      <c r="BU52" s="393"/>
      <c r="BV52" s="393"/>
      <c r="BW52" s="395"/>
      <c r="BX52" s="395"/>
      <c r="BY52" s="396"/>
      <c r="BZ52" s="393"/>
      <c r="CA52" s="393"/>
      <c r="CB52" s="393"/>
      <c r="CC52" s="393"/>
      <c r="CD52" s="393"/>
      <c r="CE52" s="393"/>
      <c r="CF52" s="394"/>
      <c r="CG52" s="395"/>
      <c r="CH52" s="396"/>
      <c r="CI52" s="393"/>
      <c r="CJ52" s="393"/>
      <c r="CK52" s="393"/>
      <c r="CL52" s="393"/>
      <c r="CM52" s="393"/>
      <c r="CN52" s="393"/>
      <c r="CO52" s="395"/>
      <c r="CP52" s="395"/>
      <c r="CQ52" s="396"/>
      <c r="CR52" s="393"/>
      <c r="CS52" s="393"/>
      <c r="CT52" s="393"/>
      <c r="CU52" s="393"/>
      <c r="CV52" s="393"/>
      <c r="CW52" s="393"/>
      <c r="CX52" s="395"/>
      <c r="CY52" s="395"/>
      <c r="CZ52" s="396"/>
      <c r="DA52" s="393"/>
      <c r="DB52" s="393"/>
      <c r="DC52" s="393"/>
      <c r="DD52" s="393"/>
      <c r="DE52" s="393"/>
      <c r="DF52" s="393"/>
      <c r="DG52" s="395"/>
      <c r="DH52" s="395"/>
      <c r="DI52" s="396"/>
      <c r="DJ52" s="393"/>
      <c r="DK52" s="393"/>
      <c r="DL52" s="393"/>
      <c r="DM52" s="393"/>
      <c r="DN52" s="393"/>
      <c r="DO52" s="393"/>
      <c r="DP52" s="395"/>
      <c r="DQ52" s="395"/>
      <c r="DR52" s="396"/>
      <c r="DS52" s="393"/>
      <c r="DT52" s="393"/>
      <c r="DU52" s="393"/>
      <c r="DV52" s="393"/>
      <c r="DW52" s="393"/>
      <c r="DX52" s="393"/>
      <c r="DY52" s="395"/>
      <c r="DZ52" s="395"/>
      <c r="EA52" s="396"/>
      <c r="EB52" s="393"/>
      <c r="EC52" s="393"/>
      <c r="ED52" s="393"/>
      <c r="EE52" s="393"/>
      <c r="EF52" s="393"/>
      <c r="EG52" s="393"/>
      <c r="EH52" s="395"/>
      <c r="EI52" s="395"/>
      <c r="EJ52" s="396"/>
      <c r="EK52" s="393"/>
      <c r="EL52" s="393"/>
      <c r="EM52" s="393"/>
      <c r="EN52" s="393"/>
      <c r="EO52" s="393"/>
      <c r="EP52" s="393"/>
      <c r="EQ52" s="395"/>
      <c r="ER52" s="395"/>
      <c r="ES52" s="396"/>
      <c r="ET52" s="393"/>
      <c r="EU52" s="393"/>
      <c r="EV52" s="393"/>
      <c r="EW52" s="393"/>
      <c r="EX52" s="393"/>
      <c r="EY52" s="393"/>
      <c r="EZ52" s="395"/>
      <c r="FA52" s="395"/>
      <c r="FB52" s="396"/>
      <c r="FC52" s="393"/>
      <c r="FD52" s="393"/>
      <c r="FE52" s="393"/>
      <c r="FF52" s="393"/>
      <c r="FG52" s="393"/>
      <c r="FH52" s="393"/>
      <c r="FI52" s="395"/>
      <c r="FJ52" s="395"/>
      <c r="FK52" s="396"/>
      <c r="FL52" s="393"/>
      <c r="FM52" s="393"/>
      <c r="FN52" s="393"/>
      <c r="FO52" s="393"/>
      <c r="FP52" s="393"/>
      <c r="FQ52" s="393"/>
      <c r="FR52" s="395"/>
      <c r="FS52" s="395"/>
      <c r="FT52" s="396"/>
      <c r="FU52" s="393"/>
      <c r="FV52" s="393"/>
      <c r="FW52" s="393"/>
      <c r="FX52" s="393"/>
      <c r="FY52" s="393"/>
      <c r="FZ52" s="393"/>
      <c r="GA52" s="395"/>
      <c r="GB52" s="395"/>
      <c r="GC52" s="396"/>
      <c r="GD52" s="393"/>
      <c r="GE52" s="393"/>
      <c r="GF52" s="393"/>
      <c r="GG52" s="393"/>
      <c r="GH52" s="393"/>
      <c r="GI52" s="393"/>
      <c r="GJ52" s="395"/>
      <c r="GK52" s="395"/>
      <c r="GL52" s="379"/>
      <c r="GM52" s="70"/>
      <c r="GN52" s="71"/>
      <c r="GO52" s="72"/>
      <c r="GP52" s="72"/>
      <c r="GQ52" s="73"/>
      <c r="GR52" s="74"/>
    </row>
    <row r="53" spans="1:200" ht="17.25" customHeight="1" x14ac:dyDescent="0.25">
      <c r="A53" s="143"/>
      <c r="B53" s="137"/>
      <c r="C53" s="144"/>
      <c r="D53" s="139"/>
      <c r="E53" s="140"/>
      <c r="F53" s="145"/>
      <c r="G53" s="139"/>
      <c r="H53" s="142">
        <f t="shared" si="2"/>
        <v>0</v>
      </c>
      <c r="I53" s="81"/>
      <c r="J53" s="82"/>
      <c r="K53" s="82"/>
      <c r="L53" s="83">
        <f t="shared" si="3"/>
        <v>0</v>
      </c>
      <c r="M53" s="372"/>
      <c r="N53" s="390"/>
      <c r="O53" s="374"/>
      <c r="P53" s="393"/>
      <c r="Q53" s="393"/>
      <c r="R53" s="393"/>
      <c r="S53" s="393"/>
      <c r="T53" s="393"/>
      <c r="U53" s="394"/>
      <c r="V53" s="395"/>
      <c r="W53" s="396"/>
      <c r="X53" s="393"/>
      <c r="Y53" s="393"/>
      <c r="Z53" s="393"/>
      <c r="AA53" s="393"/>
      <c r="AB53" s="393"/>
      <c r="AC53" s="393"/>
      <c r="AD53" s="394"/>
      <c r="AE53" s="395"/>
      <c r="AF53" s="396"/>
      <c r="AG53" s="393"/>
      <c r="AH53" s="393"/>
      <c r="AI53" s="393"/>
      <c r="AJ53" s="393"/>
      <c r="AK53" s="393"/>
      <c r="AL53" s="393"/>
      <c r="AM53" s="394"/>
      <c r="AN53" s="395"/>
      <c r="AO53" s="396"/>
      <c r="AP53" s="393"/>
      <c r="AQ53" s="393"/>
      <c r="AR53" s="393"/>
      <c r="AS53" s="393"/>
      <c r="AT53" s="393"/>
      <c r="AU53" s="393"/>
      <c r="AV53" s="394"/>
      <c r="AW53" s="395"/>
      <c r="AX53" s="396"/>
      <c r="AY53" s="393"/>
      <c r="AZ53" s="393"/>
      <c r="BA53" s="393"/>
      <c r="BB53" s="393"/>
      <c r="BC53" s="393"/>
      <c r="BD53" s="393"/>
      <c r="BE53" s="395"/>
      <c r="BF53" s="395"/>
      <c r="BG53" s="396"/>
      <c r="BH53" s="393"/>
      <c r="BI53" s="393"/>
      <c r="BJ53" s="393"/>
      <c r="BK53" s="393"/>
      <c r="BL53" s="393"/>
      <c r="BM53" s="393"/>
      <c r="BN53" s="395"/>
      <c r="BO53" s="395"/>
      <c r="BP53" s="396"/>
      <c r="BQ53" s="393"/>
      <c r="BR53" s="393"/>
      <c r="BS53" s="393"/>
      <c r="BT53" s="393"/>
      <c r="BU53" s="393"/>
      <c r="BV53" s="393"/>
      <c r="BW53" s="395"/>
      <c r="BX53" s="395"/>
      <c r="BY53" s="396"/>
      <c r="BZ53" s="393"/>
      <c r="CA53" s="393"/>
      <c r="CB53" s="393"/>
      <c r="CC53" s="393"/>
      <c r="CD53" s="393"/>
      <c r="CE53" s="393"/>
      <c r="CF53" s="394"/>
      <c r="CG53" s="395"/>
      <c r="CH53" s="396"/>
      <c r="CI53" s="393"/>
      <c r="CJ53" s="393"/>
      <c r="CK53" s="393"/>
      <c r="CL53" s="393"/>
      <c r="CM53" s="393"/>
      <c r="CN53" s="393"/>
      <c r="CO53" s="395"/>
      <c r="CP53" s="395"/>
      <c r="CQ53" s="396"/>
      <c r="CR53" s="393"/>
      <c r="CS53" s="393"/>
      <c r="CT53" s="393"/>
      <c r="CU53" s="393"/>
      <c r="CV53" s="393"/>
      <c r="CW53" s="393"/>
      <c r="CX53" s="395"/>
      <c r="CY53" s="395"/>
      <c r="CZ53" s="396"/>
      <c r="DA53" s="393"/>
      <c r="DB53" s="393"/>
      <c r="DC53" s="393"/>
      <c r="DD53" s="393"/>
      <c r="DE53" s="393"/>
      <c r="DF53" s="393"/>
      <c r="DG53" s="395"/>
      <c r="DH53" s="395"/>
      <c r="DI53" s="396"/>
      <c r="DJ53" s="393"/>
      <c r="DK53" s="393"/>
      <c r="DL53" s="393"/>
      <c r="DM53" s="393"/>
      <c r="DN53" s="393"/>
      <c r="DO53" s="393"/>
      <c r="DP53" s="395"/>
      <c r="DQ53" s="395"/>
      <c r="DR53" s="396"/>
      <c r="DS53" s="393"/>
      <c r="DT53" s="393"/>
      <c r="DU53" s="393"/>
      <c r="DV53" s="393"/>
      <c r="DW53" s="393"/>
      <c r="DX53" s="393"/>
      <c r="DY53" s="395"/>
      <c r="DZ53" s="395"/>
      <c r="EA53" s="396"/>
      <c r="EB53" s="393"/>
      <c r="EC53" s="393"/>
      <c r="ED53" s="393"/>
      <c r="EE53" s="393"/>
      <c r="EF53" s="393"/>
      <c r="EG53" s="393"/>
      <c r="EH53" s="395"/>
      <c r="EI53" s="395"/>
      <c r="EJ53" s="396"/>
      <c r="EK53" s="393"/>
      <c r="EL53" s="393"/>
      <c r="EM53" s="393"/>
      <c r="EN53" s="393"/>
      <c r="EO53" s="393"/>
      <c r="EP53" s="393"/>
      <c r="EQ53" s="395"/>
      <c r="ER53" s="395"/>
      <c r="ES53" s="396"/>
      <c r="ET53" s="393"/>
      <c r="EU53" s="393"/>
      <c r="EV53" s="393"/>
      <c r="EW53" s="393"/>
      <c r="EX53" s="393"/>
      <c r="EY53" s="393"/>
      <c r="EZ53" s="395"/>
      <c r="FA53" s="395"/>
      <c r="FB53" s="396"/>
      <c r="FC53" s="393"/>
      <c r="FD53" s="393"/>
      <c r="FE53" s="393"/>
      <c r="FF53" s="393"/>
      <c r="FG53" s="393"/>
      <c r="FH53" s="393"/>
      <c r="FI53" s="395"/>
      <c r="FJ53" s="395"/>
      <c r="FK53" s="396"/>
      <c r="FL53" s="393"/>
      <c r="FM53" s="393"/>
      <c r="FN53" s="393"/>
      <c r="FO53" s="393"/>
      <c r="FP53" s="393"/>
      <c r="FQ53" s="393"/>
      <c r="FR53" s="395"/>
      <c r="FS53" s="395"/>
      <c r="FT53" s="396"/>
      <c r="FU53" s="393"/>
      <c r="FV53" s="393"/>
      <c r="FW53" s="393"/>
      <c r="FX53" s="393"/>
      <c r="FY53" s="393"/>
      <c r="FZ53" s="393"/>
      <c r="GA53" s="395"/>
      <c r="GB53" s="395"/>
      <c r="GC53" s="396"/>
      <c r="GD53" s="393"/>
      <c r="GE53" s="393"/>
      <c r="GF53" s="393"/>
      <c r="GG53" s="393"/>
      <c r="GH53" s="393"/>
      <c r="GI53" s="393"/>
      <c r="GJ53" s="395"/>
      <c r="GK53" s="395"/>
      <c r="GL53" s="379"/>
      <c r="GM53" s="70"/>
      <c r="GN53" s="71"/>
      <c r="GO53" s="72"/>
      <c r="GP53" s="72"/>
      <c r="GQ53" s="73"/>
      <c r="GR53" s="74"/>
    </row>
    <row r="54" spans="1:200" ht="17.25" customHeight="1" thickBot="1" x14ac:dyDescent="0.3">
      <c r="A54" s="143"/>
      <c r="B54" s="137"/>
      <c r="C54" s="146"/>
      <c r="D54" s="139"/>
      <c r="E54" s="140"/>
      <c r="F54" s="145"/>
      <c r="G54" s="139"/>
      <c r="H54" s="142">
        <f t="shared" si="2"/>
        <v>0</v>
      </c>
      <c r="I54" s="81"/>
      <c r="J54" s="82"/>
      <c r="K54" s="82"/>
      <c r="L54" s="83">
        <f t="shared" si="3"/>
        <v>0</v>
      </c>
      <c r="M54" s="372"/>
      <c r="N54" s="390"/>
      <c r="O54" s="374"/>
      <c r="P54" s="393"/>
      <c r="Q54" s="393"/>
      <c r="R54" s="393"/>
      <c r="S54" s="393"/>
      <c r="T54" s="393"/>
      <c r="U54" s="394"/>
      <c r="V54" s="395"/>
      <c r="W54" s="396"/>
      <c r="X54" s="393"/>
      <c r="Y54" s="393"/>
      <c r="Z54" s="393"/>
      <c r="AA54" s="393"/>
      <c r="AB54" s="393"/>
      <c r="AC54" s="393"/>
      <c r="AD54" s="394"/>
      <c r="AE54" s="395"/>
      <c r="AF54" s="396"/>
      <c r="AG54" s="393"/>
      <c r="AH54" s="393"/>
      <c r="AI54" s="393"/>
      <c r="AJ54" s="393"/>
      <c r="AK54" s="393"/>
      <c r="AL54" s="393"/>
      <c r="AM54" s="394"/>
      <c r="AN54" s="395"/>
      <c r="AO54" s="396"/>
      <c r="AP54" s="393"/>
      <c r="AQ54" s="393"/>
      <c r="AR54" s="393"/>
      <c r="AS54" s="393"/>
      <c r="AT54" s="393"/>
      <c r="AU54" s="393"/>
      <c r="AV54" s="394"/>
      <c r="AW54" s="395"/>
      <c r="AX54" s="396"/>
      <c r="AY54" s="393"/>
      <c r="AZ54" s="393"/>
      <c r="BA54" s="393"/>
      <c r="BB54" s="393"/>
      <c r="BC54" s="393"/>
      <c r="BD54" s="393"/>
      <c r="BE54" s="395"/>
      <c r="BF54" s="395"/>
      <c r="BG54" s="396"/>
      <c r="BH54" s="393"/>
      <c r="BI54" s="393"/>
      <c r="BJ54" s="393"/>
      <c r="BK54" s="393"/>
      <c r="BL54" s="393"/>
      <c r="BM54" s="393"/>
      <c r="BN54" s="395"/>
      <c r="BO54" s="395"/>
      <c r="BP54" s="396"/>
      <c r="BQ54" s="393"/>
      <c r="BR54" s="393"/>
      <c r="BS54" s="393"/>
      <c r="BT54" s="393"/>
      <c r="BU54" s="393"/>
      <c r="BV54" s="393"/>
      <c r="BW54" s="395"/>
      <c r="BX54" s="395"/>
      <c r="BY54" s="396"/>
      <c r="BZ54" s="393"/>
      <c r="CA54" s="393"/>
      <c r="CB54" s="393"/>
      <c r="CC54" s="393"/>
      <c r="CD54" s="393"/>
      <c r="CE54" s="393"/>
      <c r="CF54" s="394"/>
      <c r="CG54" s="395"/>
      <c r="CH54" s="396"/>
      <c r="CI54" s="393"/>
      <c r="CJ54" s="393"/>
      <c r="CK54" s="393"/>
      <c r="CL54" s="393"/>
      <c r="CM54" s="393"/>
      <c r="CN54" s="393"/>
      <c r="CO54" s="395"/>
      <c r="CP54" s="395"/>
      <c r="CQ54" s="396"/>
      <c r="CR54" s="393"/>
      <c r="CS54" s="393"/>
      <c r="CT54" s="393"/>
      <c r="CU54" s="393"/>
      <c r="CV54" s="393"/>
      <c r="CW54" s="393"/>
      <c r="CX54" s="395"/>
      <c r="CY54" s="395"/>
      <c r="CZ54" s="396"/>
      <c r="DA54" s="393"/>
      <c r="DB54" s="393"/>
      <c r="DC54" s="393"/>
      <c r="DD54" s="393"/>
      <c r="DE54" s="393"/>
      <c r="DF54" s="393"/>
      <c r="DG54" s="395"/>
      <c r="DH54" s="395"/>
      <c r="DI54" s="396"/>
      <c r="DJ54" s="393"/>
      <c r="DK54" s="393"/>
      <c r="DL54" s="393"/>
      <c r="DM54" s="393"/>
      <c r="DN54" s="393"/>
      <c r="DO54" s="393"/>
      <c r="DP54" s="395"/>
      <c r="DQ54" s="395"/>
      <c r="DR54" s="396"/>
      <c r="DS54" s="393"/>
      <c r="DT54" s="393"/>
      <c r="DU54" s="393"/>
      <c r="DV54" s="393"/>
      <c r="DW54" s="393"/>
      <c r="DX54" s="393"/>
      <c r="DY54" s="395"/>
      <c r="DZ54" s="395"/>
      <c r="EA54" s="396"/>
      <c r="EB54" s="393"/>
      <c r="EC54" s="393"/>
      <c r="ED54" s="393"/>
      <c r="EE54" s="393"/>
      <c r="EF54" s="393"/>
      <c r="EG54" s="393"/>
      <c r="EH54" s="395"/>
      <c r="EI54" s="395"/>
      <c r="EJ54" s="396"/>
      <c r="EK54" s="393"/>
      <c r="EL54" s="393"/>
      <c r="EM54" s="393"/>
      <c r="EN54" s="393"/>
      <c r="EO54" s="393"/>
      <c r="EP54" s="393"/>
      <c r="EQ54" s="395"/>
      <c r="ER54" s="395"/>
      <c r="ES54" s="396"/>
      <c r="ET54" s="393"/>
      <c r="EU54" s="393"/>
      <c r="EV54" s="393"/>
      <c r="EW54" s="393"/>
      <c r="EX54" s="393"/>
      <c r="EY54" s="393"/>
      <c r="EZ54" s="395"/>
      <c r="FA54" s="395"/>
      <c r="FB54" s="396"/>
      <c r="FC54" s="393"/>
      <c r="FD54" s="393"/>
      <c r="FE54" s="393"/>
      <c r="FF54" s="393"/>
      <c r="FG54" s="393"/>
      <c r="FH54" s="393"/>
      <c r="FI54" s="395"/>
      <c r="FJ54" s="395"/>
      <c r="FK54" s="396"/>
      <c r="FL54" s="393"/>
      <c r="FM54" s="393"/>
      <c r="FN54" s="393"/>
      <c r="FO54" s="393"/>
      <c r="FP54" s="393"/>
      <c r="FQ54" s="393"/>
      <c r="FR54" s="395"/>
      <c r="FS54" s="395"/>
      <c r="FT54" s="396"/>
      <c r="FU54" s="393"/>
      <c r="FV54" s="393"/>
      <c r="FW54" s="393"/>
      <c r="FX54" s="393"/>
      <c r="FY54" s="393"/>
      <c r="FZ54" s="393"/>
      <c r="GA54" s="395"/>
      <c r="GB54" s="395"/>
      <c r="GC54" s="396"/>
      <c r="GD54" s="393"/>
      <c r="GE54" s="393"/>
      <c r="GF54" s="393"/>
      <c r="GG54" s="393"/>
      <c r="GH54" s="393"/>
      <c r="GI54" s="393"/>
      <c r="GJ54" s="395"/>
      <c r="GK54" s="395"/>
      <c r="GL54" s="379"/>
      <c r="GM54" s="70"/>
      <c r="GN54" s="71"/>
      <c r="GO54" s="72"/>
      <c r="GP54" s="72"/>
      <c r="GQ54" s="73"/>
      <c r="GR54" s="74"/>
    </row>
    <row r="55" spans="1:200" ht="32.25" thickBot="1" x14ac:dyDescent="0.3">
      <c r="A55" s="147" t="s">
        <v>53</v>
      </c>
      <c r="B55" s="148" t="s">
        <v>54</v>
      </c>
      <c r="C55" s="438" t="s">
        <v>55</v>
      </c>
      <c r="D55" s="149">
        <v>736.4</v>
      </c>
      <c r="E55" s="150">
        <v>43832</v>
      </c>
      <c r="F55" s="151" t="s">
        <v>56</v>
      </c>
      <c r="G55" s="152">
        <v>736.4</v>
      </c>
      <c r="H55" s="142">
        <f t="shared" si="2"/>
        <v>0</v>
      </c>
      <c r="I55" s="81">
        <v>67.5</v>
      </c>
      <c r="J55" s="82"/>
      <c r="K55" s="82"/>
      <c r="L55" s="83">
        <f t="shared" si="3"/>
        <v>49707</v>
      </c>
      <c r="M55" s="372" t="s">
        <v>52</v>
      </c>
      <c r="N55" s="390">
        <v>43839</v>
      </c>
      <c r="O55" s="374"/>
      <c r="P55" s="393"/>
      <c r="Q55" s="393"/>
      <c r="R55" s="393"/>
      <c r="S55" s="393"/>
      <c r="T55" s="393"/>
      <c r="U55" s="394"/>
      <c r="V55" s="395"/>
      <c r="W55" s="396"/>
      <c r="X55" s="393"/>
      <c r="Y55" s="393"/>
      <c r="Z55" s="393"/>
      <c r="AA55" s="393"/>
      <c r="AB55" s="393"/>
      <c r="AC55" s="393"/>
      <c r="AD55" s="394"/>
      <c r="AE55" s="395"/>
      <c r="AF55" s="396"/>
      <c r="AG55" s="393"/>
      <c r="AH55" s="393"/>
      <c r="AI55" s="393"/>
      <c r="AJ55" s="393"/>
      <c r="AK55" s="393"/>
      <c r="AL55" s="393"/>
      <c r="AM55" s="394"/>
      <c r="AN55" s="395"/>
      <c r="AO55" s="396"/>
      <c r="AP55" s="393"/>
      <c r="AQ55" s="393"/>
      <c r="AR55" s="393"/>
      <c r="AS55" s="393"/>
      <c r="AT55" s="393"/>
      <c r="AU55" s="393"/>
      <c r="AV55" s="394"/>
      <c r="AW55" s="395"/>
      <c r="AX55" s="396"/>
      <c r="AY55" s="393"/>
      <c r="AZ55" s="393"/>
      <c r="BA55" s="393"/>
      <c r="BB55" s="393"/>
      <c r="BC55" s="393"/>
      <c r="BD55" s="393"/>
      <c r="BE55" s="395"/>
      <c r="BF55" s="395"/>
      <c r="BG55" s="396"/>
      <c r="BH55" s="393"/>
      <c r="BI55" s="393"/>
      <c r="BJ55" s="393"/>
      <c r="BK55" s="393"/>
      <c r="BL55" s="393"/>
      <c r="BM55" s="393"/>
      <c r="BN55" s="395"/>
      <c r="BO55" s="395"/>
      <c r="BP55" s="396"/>
      <c r="BQ55" s="393"/>
      <c r="BR55" s="393"/>
      <c r="BS55" s="393"/>
      <c r="BT55" s="393"/>
      <c r="BU55" s="393"/>
      <c r="BV55" s="393"/>
      <c r="BW55" s="395"/>
      <c r="BX55" s="395"/>
      <c r="BY55" s="396"/>
      <c r="BZ55" s="393"/>
      <c r="CA55" s="393"/>
      <c r="CB55" s="393"/>
      <c r="CC55" s="393"/>
      <c r="CD55" s="393"/>
      <c r="CE55" s="393"/>
      <c r="CF55" s="394"/>
      <c r="CG55" s="395"/>
      <c r="CH55" s="396"/>
      <c r="CI55" s="393"/>
      <c r="CJ55" s="393"/>
      <c r="CK55" s="393"/>
      <c r="CL55" s="393"/>
      <c r="CM55" s="393"/>
      <c r="CN55" s="393"/>
      <c r="CO55" s="395"/>
      <c r="CP55" s="395"/>
      <c r="CQ55" s="396"/>
      <c r="CR55" s="393"/>
      <c r="CS55" s="393"/>
      <c r="CT55" s="393"/>
      <c r="CU55" s="393"/>
      <c r="CV55" s="393"/>
      <c r="CW55" s="393"/>
      <c r="CX55" s="395"/>
      <c r="CY55" s="395"/>
      <c r="CZ55" s="396"/>
      <c r="DA55" s="393"/>
      <c r="DB55" s="393"/>
      <c r="DC55" s="393"/>
      <c r="DD55" s="393"/>
      <c r="DE55" s="393"/>
      <c r="DF55" s="393"/>
      <c r="DG55" s="395"/>
      <c r="DH55" s="395"/>
      <c r="DI55" s="396"/>
      <c r="DJ55" s="393"/>
      <c r="DK55" s="393"/>
      <c r="DL55" s="393"/>
      <c r="DM55" s="393"/>
      <c r="DN55" s="393"/>
      <c r="DO55" s="393"/>
      <c r="DP55" s="395"/>
      <c r="DQ55" s="395"/>
      <c r="DR55" s="396"/>
      <c r="DS55" s="393"/>
      <c r="DT55" s="393"/>
      <c r="DU55" s="393"/>
      <c r="DV55" s="393"/>
      <c r="DW55" s="393"/>
      <c r="DX55" s="393"/>
      <c r="DY55" s="395"/>
      <c r="DZ55" s="395"/>
      <c r="EA55" s="396"/>
      <c r="EB55" s="393"/>
      <c r="EC55" s="393"/>
      <c r="ED55" s="393"/>
      <c r="EE55" s="393"/>
      <c r="EF55" s="393"/>
      <c r="EG55" s="393"/>
      <c r="EH55" s="395"/>
      <c r="EI55" s="395"/>
      <c r="EJ55" s="396"/>
      <c r="EK55" s="393"/>
      <c r="EL55" s="393"/>
      <c r="EM55" s="393"/>
      <c r="EN55" s="393"/>
      <c r="EO55" s="393"/>
      <c r="EP55" s="393"/>
      <c r="EQ55" s="395"/>
      <c r="ER55" s="395"/>
      <c r="ES55" s="396"/>
      <c r="ET55" s="393"/>
      <c r="EU55" s="393"/>
      <c r="EV55" s="393"/>
      <c r="EW55" s="393"/>
      <c r="EX55" s="393"/>
      <c r="EY55" s="393"/>
      <c r="EZ55" s="395"/>
      <c r="FA55" s="395"/>
      <c r="FB55" s="396"/>
      <c r="FC55" s="393"/>
      <c r="FD55" s="393"/>
      <c r="FE55" s="393"/>
      <c r="FF55" s="393"/>
      <c r="FG55" s="393"/>
      <c r="FH55" s="393"/>
      <c r="FI55" s="395"/>
      <c r="FJ55" s="395"/>
      <c r="FK55" s="396"/>
      <c r="FL55" s="393"/>
      <c r="FM55" s="393"/>
      <c r="FN55" s="393"/>
      <c r="FO55" s="393"/>
      <c r="FP55" s="393"/>
      <c r="FQ55" s="393"/>
      <c r="FR55" s="395"/>
      <c r="FS55" s="395"/>
      <c r="FT55" s="396"/>
      <c r="FU55" s="393"/>
      <c r="FV55" s="393"/>
      <c r="FW55" s="393"/>
      <c r="FX55" s="393"/>
      <c r="FY55" s="393"/>
      <c r="FZ55" s="393"/>
      <c r="GA55" s="395"/>
      <c r="GB55" s="395"/>
      <c r="GC55" s="396"/>
      <c r="GD55" s="393"/>
      <c r="GE55" s="393"/>
      <c r="GF55" s="393"/>
      <c r="GG55" s="393"/>
      <c r="GH55" s="393"/>
      <c r="GI55" s="393"/>
      <c r="GJ55" s="395"/>
      <c r="GK55" s="395"/>
      <c r="GL55" s="379"/>
      <c r="GM55" s="70"/>
      <c r="GN55" s="71"/>
      <c r="GO55" s="72"/>
      <c r="GP55" s="72"/>
      <c r="GQ55" s="73"/>
      <c r="GR55" s="74"/>
    </row>
    <row r="56" spans="1:200" ht="17.25" x14ac:dyDescent="0.25">
      <c r="A56" s="439" t="s">
        <v>53</v>
      </c>
      <c r="B56" s="132" t="s">
        <v>54</v>
      </c>
      <c r="C56" s="441" t="s">
        <v>60</v>
      </c>
      <c r="D56" s="61">
        <v>383.1</v>
      </c>
      <c r="E56" s="134">
        <v>43832</v>
      </c>
      <c r="F56" s="436" t="s">
        <v>61</v>
      </c>
      <c r="G56" s="440">
        <v>383.1</v>
      </c>
      <c r="H56" s="142">
        <f t="shared" si="2"/>
        <v>0</v>
      </c>
      <c r="I56" s="81">
        <v>67.5</v>
      </c>
      <c r="J56" s="82"/>
      <c r="K56" s="82"/>
      <c r="L56" s="83">
        <f t="shared" si="3"/>
        <v>25859.25</v>
      </c>
      <c r="M56" s="372" t="s">
        <v>52</v>
      </c>
      <c r="N56" s="390">
        <v>43839</v>
      </c>
      <c r="O56" s="374"/>
      <c r="P56" s="393"/>
      <c r="Q56" s="393"/>
      <c r="R56" s="393"/>
      <c r="S56" s="393"/>
      <c r="T56" s="393"/>
      <c r="U56" s="394"/>
      <c r="V56" s="395"/>
      <c r="W56" s="396"/>
      <c r="X56" s="393"/>
      <c r="Y56" s="393"/>
      <c r="Z56" s="393"/>
      <c r="AA56" s="393"/>
      <c r="AB56" s="393"/>
      <c r="AC56" s="393"/>
      <c r="AD56" s="394"/>
      <c r="AE56" s="395"/>
      <c r="AF56" s="396"/>
      <c r="AG56" s="393"/>
      <c r="AH56" s="393"/>
      <c r="AI56" s="393"/>
      <c r="AJ56" s="393"/>
      <c r="AK56" s="393"/>
      <c r="AL56" s="393"/>
      <c r="AM56" s="394"/>
      <c r="AN56" s="395"/>
      <c r="AO56" s="396"/>
      <c r="AP56" s="393"/>
      <c r="AQ56" s="393"/>
      <c r="AR56" s="393"/>
      <c r="AS56" s="393"/>
      <c r="AT56" s="393"/>
      <c r="AU56" s="393"/>
      <c r="AV56" s="394"/>
      <c r="AW56" s="395"/>
      <c r="AX56" s="396"/>
      <c r="AY56" s="393"/>
      <c r="AZ56" s="393"/>
      <c r="BA56" s="393"/>
      <c r="BB56" s="393"/>
      <c r="BC56" s="393"/>
      <c r="BD56" s="393"/>
      <c r="BE56" s="395"/>
      <c r="BF56" s="395"/>
      <c r="BG56" s="396"/>
      <c r="BH56" s="393"/>
      <c r="BI56" s="393"/>
      <c r="BJ56" s="393"/>
      <c r="BK56" s="393"/>
      <c r="BL56" s="393"/>
      <c r="BM56" s="393"/>
      <c r="BN56" s="395"/>
      <c r="BO56" s="395"/>
      <c r="BP56" s="396"/>
      <c r="BQ56" s="393"/>
      <c r="BR56" s="393"/>
      <c r="BS56" s="393"/>
      <c r="BT56" s="393"/>
      <c r="BU56" s="393"/>
      <c r="BV56" s="393"/>
      <c r="BW56" s="395"/>
      <c r="BX56" s="395"/>
      <c r="BY56" s="396"/>
      <c r="BZ56" s="393"/>
      <c r="CA56" s="393"/>
      <c r="CB56" s="393"/>
      <c r="CC56" s="393"/>
      <c r="CD56" s="393"/>
      <c r="CE56" s="393"/>
      <c r="CF56" s="394"/>
      <c r="CG56" s="395"/>
      <c r="CH56" s="396"/>
      <c r="CI56" s="393"/>
      <c r="CJ56" s="393"/>
      <c r="CK56" s="393"/>
      <c r="CL56" s="393"/>
      <c r="CM56" s="393"/>
      <c r="CN56" s="393"/>
      <c r="CO56" s="395"/>
      <c r="CP56" s="395"/>
      <c r="CQ56" s="396"/>
      <c r="CR56" s="393"/>
      <c r="CS56" s="393"/>
      <c r="CT56" s="393"/>
      <c r="CU56" s="393"/>
      <c r="CV56" s="393"/>
      <c r="CW56" s="393"/>
      <c r="CX56" s="395"/>
      <c r="CY56" s="395"/>
      <c r="CZ56" s="396"/>
      <c r="DA56" s="393"/>
      <c r="DB56" s="393"/>
      <c r="DC56" s="393"/>
      <c r="DD56" s="393"/>
      <c r="DE56" s="393"/>
      <c r="DF56" s="393"/>
      <c r="DG56" s="395"/>
      <c r="DH56" s="395"/>
      <c r="DI56" s="396"/>
      <c r="DJ56" s="393"/>
      <c r="DK56" s="393"/>
      <c r="DL56" s="393"/>
      <c r="DM56" s="393"/>
      <c r="DN56" s="393"/>
      <c r="DO56" s="393"/>
      <c r="DP56" s="395"/>
      <c r="DQ56" s="395"/>
      <c r="DR56" s="396"/>
      <c r="DS56" s="393"/>
      <c r="DT56" s="393"/>
      <c r="DU56" s="393"/>
      <c r="DV56" s="393"/>
      <c r="DW56" s="393"/>
      <c r="DX56" s="393"/>
      <c r="DY56" s="395"/>
      <c r="DZ56" s="395"/>
      <c r="EA56" s="396"/>
      <c r="EB56" s="393"/>
      <c r="EC56" s="393"/>
      <c r="ED56" s="393"/>
      <c r="EE56" s="393"/>
      <c r="EF56" s="393"/>
      <c r="EG56" s="393"/>
      <c r="EH56" s="395"/>
      <c r="EI56" s="395"/>
      <c r="EJ56" s="396"/>
      <c r="EK56" s="393"/>
      <c r="EL56" s="393"/>
      <c r="EM56" s="393"/>
      <c r="EN56" s="393"/>
      <c r="EO56" s="393"/>
      <c r="EP56" s="393"/>
      <c r="EQ56" s="395"/>
      <c r="ER56" s="395"/>
      <c r="ES56" s="396"/>
      <c r="ET56" s="393"/>
      <c r="EU56" s="393"/>
      <c r="EV56" s="393"/>
      <c r="EW56" s="393"/>
      <c r="EX56" s="393"/>
      <c r="EY56" s="393"/>
      <c r="EZ56" s="395"/>
      <c r="FA56" s="395"/>
      <c r="FB56" s="396"/>
      <c r="FC56" s="393"/>
      <c r="FD56" s="393"/>
      <c r="FE56" s="393"/>
      <c r="FF56" s="393"/>
      <c r="FG56" s="393"/>
      <c r="FH56" s="393"/>
      <c r="FI56" s="395"/>
      <c r="FJ56" s="395"/>
      <c r="FK56" s="396"/>
      <c r="FL56" s="393"/>
      <c r="FM56" s="393"/>
      <c r="FN56" s="393"/>
      <c r="FO56" s="393"/>
      <c r="FP56" s="393"/>
      <c r="FQ56" s="393"/>
      <c r="FR56" s="395"/>
      <c r="FS56" s="395"/>
      <c r="FT56" s="396"/>
      <c r="FU56" s="393"/>
      <c r="FV56" s="393"/>
      <c r="FW56" s="393"/>
      <c r="FX56" s="393"/>
      <c r="FY56" s="393"/>
      <c r="FZ56" s="393"/>
      <c r="GA56" s="395"/>
      <c r="GB56" s="395"/>
      <c r="GC56" s="396"/>
      <c r="GD56" s="393"/>
      <c r="GE56" s="393"/>
      <c r="GF56" s="393"/>
      <c r="GG56" s="393"/>
      <c r="GH56" s="393"/>
      <c r="GI56" s="393"/>
      <c r="GJ56" s="395"/>
      <c r="GK56" s="395"/>
      <c r="GL56" s="379"/>
      <c r="GM56" s="70"/>
      <c r="GN56" s="71"/>
      <c r="GO56" s="72"/>
      <c r="GP56" s="72"/>
      <c r="GQ56" s="73"/>
      <c r="GR56" s="74"/>
    </row>
    <row r="57" spans="1:200" ht="17.25" x14ac:dyDescent="0.25">
      <c r="A57" s="439" t="s">
        <v>53</v>
      </c>
      <c r="B57" s="132" t="s">
        <v>59</v>
      </c>
      <c r="C57" s="441" t="s">
        <v>60</v>
      </c>
      <c r="D57" s="61">
        <v>466.2</v>
      </c>
      <c r="E57" s="134">
        <v>43832</v>
      </c>
      <c r="F57" s="436" t="s">
        <v>61</v>
      </c>
      <c r="G57" s="440">
        <v>466.2</v>
      </c>
      <c r="H57" s="142">
        <f t="shared" si="2"/>
        <v>0</v>
      </c>
      <c r="I57" s="81">
        <v>74</v>
      </c>
      <c r="J57" s="82"/>
      <c r="K57" s="82"/>
      <c r="L57" s="83">
        <f t="shared" si="3"/>
        <v>34498.799999999996</v>
      </c>
      <c r="M57" s="372" t="s">
        <v>52</v>
      </c>
      <c r="N57" s="390">
        <v>43839</v>
      </c>
      <c r="O57" s="374"/>
      <c r="P57" s="393"/>
      <c r="Q57" s="393"/>
      <c r="R57" s="393"/>
      <c r="S57" s="393"/>
      <c r="T57" s="393"/>
      <c r="U57" s="394"/>
      <c r="V57" s="395"/>
      <c r="W57" s="396"/>
      <c r="X57" s="393"/>
      <c r="Y57" s="393"/>
      <c r="Z57" s="393"/>
      <c r="AA57" s="393"/>
      <c r="AB57" s="393"/>
      <c r="AC57" s="393"/>
      <c r="AD57" s="394"/>
      <c r="AE57" s="395"/>
      <c r="AF57" s="396"/>
      <c r="AG57" s="393"/>
      <c r="AH57" s="393"/>
      <c r="AI57" s="393"/>
      <c r="AJ57" s="393"/>
      <c r="AK57" s="393"/>
      <c r="AL57" s="393"/>
      <c r="AM57" s="394"/>
      <c r="AN57" s="395"/>
      <c r="AO57" s="396"/>
      <c r="AP57" s="393"/>
      <c r="AQ57" s="393"/>
      <c r="AR57" s="393"/>
      <c r="AS57" s="393"/>
      <c r="AT57" s="393"/>
      <c r="AU57" s="393"/>
      <c r="AV57" s="394"/>
      <c r="AW57" s="395"/>
      <c r="AX57" s="396"/>
      <c r="AY57" s="393"/>
      <c r="AZ57" s="393"/>
      <c r="BA57" s="393"/>
      <c r="BB57" s="393"/>
      <c r="BC57" s="393"/>
      <c r="BD57" s="393"/>
      <c r="BE57" s="395"/>
      <c r="BF57" s="395"/>
      <c r="BG57" s="396"/>
      <c r="BH57" s="393"/>
      <c r="BI57" s="393"/>
      <c r="BJ57" s="393"/>
      <c r="BK57" s="393"/>
      <c r="BL57" s="393"/>
      <c r="BM57" s="393"/>
      <c r="BN57" s="395"/>
      <c r="BO57" s="395"/>
      <c r="BP57" s="396"/>
      <c r="BQ57" s="393"/>
      <c r="BR57" s="393"/>
      <c r="BS57" s="393"/>
      <c r="BT57" s="393"/>
      <c r="BU57" s="393"/>
      <c r="BV57" s="393"/>
      <c r="BW57" s="395"/>
      <c r="BX57" s="395"/>
      <c r="BY57" s="396"/>
      <c r="BZ57" s="393"/>
      <c r="CA57" s="393"/>
      <c r="CB57" s="393"/>
      <c r="CC57" s="393"/>
      <c r="CD57" s="393"/>
      <c r="CE57" s="393"/>
      <c r="CF57" s="394"/>
      <c r="CG57" s="395"/>
      <c r="CH57" s="396"/>
      <c r="CI57" s="393"/>
      <c r="CJ57" s="393"/>
      <c r="CK57" s="393"/>
      <c r="CL57" s="393"/>
      <c r="CM57" s="393"/>
      <c r="CN57" s="393"/>
      <c r="CO57" s="395"/>
      <c r="CP57" s="395"/>
      <c r="CQ57" s="396"/>
      <c r="CR57" s="393"/>
      <c r="CS57" s="393"/>
      <c r="CT57" s="393"/>
      <c r="CU57" s="393"/>
      <c r="CV57" s="393"/>
      <c r="CW57" s="393"/>
      <c r="CX57" s="395"/>
      <c r="CY57" s="395"/>
      <c r="CZ57" s="396"/>
      <c r="DA57" s="393"/>
      <c r="DB57" s="393"/>
      <c r="DC57" s="393"/>
      <c r="DD57" s="393"/>
      <c r="DE57" s="393"/>
      <c r="DF57" s="393"/>
      <c r="DG57" s="395"/>
      <c r="DH57" s="395"/>
      <c r="DI57" s="396"/>
      <c r="DJ57" s="393"/>
      <c r="DK57" s="393"/>
      <c r="DL57" s="393"/>
      <c r="DM57" s="393"/>
      <c r="DN57" s="393"/>
      <c r="DO57" s="393"/>
      <c r="DP57" s="395"/>
      <c r="DQ57" s="395"/>
      <c r="DR57" s="396"/>
      <c r="DS57" s="393"/>
      <c r="DT57" s="393"/>
      <c r="DU57" s="393"/>
      <c r="DV57" s="393"/>
      <c r="DW57" s="393"/>
      <c r="DX57" s="393"/>
      <c r="DY57" s="395"/>
      <c r="DZ57" s="395"/>
      <c r="EA57" s="396"/>
      <c r="EB57" s="393"/>
      <c r="EC57" s="393"/>
      <c r="ED57" s="393"/>
      <c r="EE57" s="393"/>
      <c r="EF57" s="393"/>
      <c r="EG57" s="393"/>
      <c r="EH57" s="395"/>
      <c r="EI57" s="395"/>
      <c r="EJ57" s="396"/>
      <c r="EK57" s="393"/>
      <c r="EL57" s="393"/>
      <c r="EM57" s="393"/>
      <c r="EN57" s="393"/>
      <c r="EO57" s="393"/>
      <c r="EP57" s="393"/>
      <c r="EQ57" s="395"/>
      <c r="ER57" s="395"/>
      <c r="ES57" s="396"/>
      <c r="ET57" s="393"/>
      <c r="EU57" s="393"/>
      <c r="EV57" s="393"/>
      <c r="EW57" s="393"/>
      <c r="EX57" s="393"/>
      <c r="EY57" s="393"/>
      <c r="EZ57" s="395"/>
      <c r="FA57" s="395"/>
      <c r="FB57" s="396"/>
      <c r="FC57" s="393"/>
      <c r="FD57" s="393"/>
      <c r="FE57" s="393"/>
      <c r="FF57" s="393"/>
      <c r="FG57" s="393"/>
      <c r="FH57" s="393"/>
      <c r="FI57" s="395"/>
      <c r="FJ57" s="395"/>
      <c r="FK57" s="396"/>
      <c r="FL57" s="393"/>
      <c r="FM57" s="393"/>
      <c r="FN57" s="393"/>
      <c r="FO57" s="393"/>
      <c r="FP57" s="393"/>
      <c r="FQ57" s="393"/>
      <c r="FR57" s="395"/>
      <c r="FS57" s="395"/>
      <c r="FT57" s="396"/>
      <c r="FU57" s="393"/>
      <c r="FV57" s="393"/>
      <c r="FW57" s="393"/>
      <c r="FX57" s="393"/>
      <c r="FY57" s="393"/>
      <c r="FZ57" s="393"/>
      <c r="GA57" s="395"/>
      <c r="GB57" s="395"/>
      <c r="GC57" s="396"/>
      <c r="GD57" s="393"/>
      <c r="GE57" s="393"/>
      <c r="GF57" s="393"/>
      <c r="GG57" s="393"/>
      <c r="GH57" s="393"/>
      <c r="GI57" s="393"/>
      <c r="GJ57" s="395"/>
      <c r="GK57" s="395"/>
      <c r="GL57" s="379"/>
      <c r="GM57" s="70"/>
      <c r="GN57" s="71"/>
      <c r="GO57" s="72"/>
      <c r="GP57" s="72"/>
      <c r="GQ57" s="73"/>
      <c r="GR57" s="74"/>
    </row>
    <row r="58" spans="1:200" ht="15.75" customHeight="1" x14ac:dyDescent="0.25">
      <c r="A58" s="153" t="s">
        <v>53</v>
      </c>
      <c r="B58" s="94" t="s">
        <v>54</v>
      </c>
      <c r="C58" s="154" t="s">
        <v>57</v>
      </c>
      <c r="D58" s="64">
        <v>768</v>
      </c>
      <c r="E58" s="155">
        <v>43833</v>
      </c>
      <c r="F58" s="156" t="s">
        <v>58</v>
      </c>
      <c r="G58" s="64">
        <v>768</v>
      </c>
      <c r="H58" s="65">
        <f t="shared" si="2"/>
        <v>0</v>
      </c>
      <c r="I58" s="81">
        <v>67.5</v>
      </c>
      <c r="J58" s="82"/>
      <c r="K58" s="82"/>
      <c r="L58" s="83">
        <f t="shared" si="3"/>
        <v>51840</v>
      </c>
      <c r="M58" s="372" t="s">
        <v>52</v>
      </c>
      <c r="N58" s="390">
        <v>43839</v>
      </c>
      <c r="O58" s="374"/>
      <c r="P58" s="393"/>
      <c r="Q58" s="393"/>
      <c r="R58" s="393"/>
      <c r="S58" s="393"/>
      <c r="T58" s="393"/>
      <c r="U58" s="394"/>
      <c r="V58" s="395"/>
      <c r="W58" s="396"/>
      <c r="X58" s="393"/>
      <c r="Y58" s="393"/>
      <c r="Z58" s="393"/>
      <c r="AA58" s="393"/>
      <c r="AB58" s="393"/>
      <c r="AC58" s="393"/>
      <c r="AD58" s="394"/>
      <c r="AE58" s="395"/>
      <c r="AF58" s="396"/>
      <c r="AG58" s="393"/>
      <c r="AH58" s="393"/>
      <c r="AI58" s="393"/>
      <c r="AJ58" s="393"/>
      <c r="AK58" s="393"/>
      <c r="AL58" s="393"/>
      <c r="AM58" s="394"/>
      <c r="AN58" s="395"/>
      <c r="AO58" s="396"/>
      <c r="AP58" s="393"/>
      <c r="AQ58" s="393"/>
      <c r="AR58" s="393"/>
      <c r="AS58" s="393"/>
      <c r="AT58" s="393"/>
      <c r="AU58" s="393"/>
      <c r="AV58" s="394"/>
      <c r="AW58" s="395"/>
      <c r="AX58" s="396"/>
      <c r="AY58" s="393"/>
      <c r="AZ58" s="393"/>
      <c r="BA58" s="393"/>
      <c r="BB58" s="393"/>
      <c r="BC58" s="393"/>
      <c r="BD58" s="393"/>
      <c r="BE58" s="395"/>
      <c r="BF58" s="395"/>
      <c r="BG58" s="396"/>
      <c r="BH58" s="393"/>
      <c r="BI58" s="393"/>
      <c r="BJ58" s="393"/>
      <c r="BK58" s="393"/>
      <c r="BL58" s="393"/>
      <c r="BM58" s="393"/>
      <c r="BN58" s="395"/>
      <c r="BO58" s="395"/>
      <c r="BP58" s="396"/>
      <c r="BQ58" s="393"/>
      <c r="BR58" s="393"/>
      <c r="BS58" s="393"/>
      <c r="BT58" s="393"/>
      <c r="BU58" s="393"/>
      <c r="BV58" s="393"/>
      <c r="BW58" s="395"/>
      <c r="BX58" s="395"/>
      <c r="BY58" s="396"/>
      <c r="BZ58" s="393"/>
      <c r="CA58" s="393"/>
      <c r="CB58" s="393"/>
      <c r="CC58" s="393"/>
      <c r="CD58" s="393"/>
      <c r="CE58" s="393"/>
      <c r="CF58" s="394"/>
      <c r="CG58" s="395"/>
      <c r="CH58" s="396"/>
      <c r="CI58" s="393"/>
      <c r="CJ58" s="393"/>
      <c r="CK58" s="393"/>
      <c r="CL58" s="393"/>
      <c r="CM58" s="393"/>
      <c r="CN58" s="393"/>
      <c r="CO58" s="395"/>
      <c r="CP58" s="395"/>
      <c r="CQ58" s="396"/>
      <c r="CR58" s="393"/>
      <c r="CS58" s="393"/>
      <c r="CT58" s="393"/>
      <c r="CU58" s="393"/>
      <c r="CV58" s="393"/>
      <c r="CW58" s="393"/>
      <c r="CX58" s="395"/>
      <c r="CY58" s="395"/>
      <c r="CZ58" s="396"/>
      <c r="DA58" s="393"/>
      <c r="DB58" s="393"/>
      <c r="DC58" s="393"/>
      <c r="DD58" s="393"/>
      <c r="DE58" s="393"/>
      <c r="DF58" s="393"/>
      <c r="DG58" s="395"/>
      <c r="DH58" s="395"/>
      <c r="DI58" s="396"/>
      <c r="DJ58" s="393"/>
      <c r="DK58" s="393"/>
      <c r="DL58" s="393"/>
      <c r="DM58" s="393"/>
      <c r="DN58" s="393"/>
      <c r="DO58" s="393"/>
      <c r="DP58" s="395"/>
      <c r="DQ58" s="395"/>
      <c r="DR58" s="396"/>
      <c r="DS58" s="393"/>
      <c r="DT58" s="393"/>
      <c r="DU58" s="393"/>
      <c r="DV58" s="393"/>
      <c r="DW58" s="393"/>
      <c r="DX58" s="393"/>
      <c r="DY58" s="395"/>
      <c r="DZ58" s="395"/>
      <c r="EA58" s="396"/>
      <c r="EB58" s="393"/>
      <c r="EC58" s="393"/>
      <c r="ED58" s="393"/>
      <c r="EE58" s="393"/>
      <c r="EF58" s="393"/>
      <c r="EG58" s="393"/>
      <c r="EH58" s="395"/>
      <c r="EI58" s="395"/>
      <c r="EJ58" s="396"/>
      <c r="EK58" s="393"/>
      <c r="EL58" s="393"/>
      <c r="EM58" s="393"/>
      <c r="EN58" s="393"/>
      <c r="EO58" s="393"/>
      <c r="EP58" s="393"/>
      <c r="EQ58" s="395"/>
      <c r="ER58" s="395"/>
      <c r="ES58" s="396"/>
      <c r="ET58" s="393"/>
      <c r="EU58" s="393"/>
      <c r="EV58" s="393"/>
      <c r="EW58" s="393"/>
      <c r="EX58" s="393"/>
      <c r="EY58" s="393"/>
      <c r="EZ58" s="395"/>
      <c r="FA58" s="395"/>
      <c r="FB58" s="396"/>
      <c r="FC58" s="393"/>
      <c r="FD58" s="393"/>
      <c r="FE58" s="393"/>
      <c r="FF58" s="393"/>
      <c r="FG58" s="393"/>
      <c r="FH58" s="393"/>
      <c r="FI58" s="395"/>
      <c r="FJ58" s="395"/>
      <c r="FK58" s="396"/>
      <c r="FL58" s="393"/>
      <c r="FM58" s="393"/>
      <c r="FN58" s="393"/>
      <c r="FO58" s="393"/>
      <c r="FP58" s="393"/>
      <c r="FQ58" s="393"/>
      <c r="FR58" s="395"/>
      <c r="FS58" s="395"/>
      <c r="FT58" s="396"/>
      <c r="FU58" s="393"/>
      <c r="FV58" s="393"/>
      <c r="FW58" s="393"/>
      <c r="FX58" s="393"/>
      <c r="FY58" s="393"/>
      <c r="FZ58" s="393"/>
      <c r="GA58" s="395"/>
      <c r="GB58" s="395"/>
      <c r="GC58" s="396"/>
      <c r="GD58" s="393"/>
      <c r="GE58" s="393"/>
      <c r="GF58" s="393"/>
      <c r="GG58" s="393"/>
      <c r="GH58" s="393"/>
      <c r="GI58" s="393"/>
      <c r="GJ58" s="395"/>
      <c r="GK58" s="395"/>
      <c r="GL58" s="379"/>
      <c r="GM58" s="70"/>
      <c r="GN58" s="71"/>
      <c r="GO58" s="72"/>
      <c r="GP58" s="72"/>
      <c r="GQ58" s="73"/>
      <c r="GR58" s="74"/>
    </row>
    <row r="59" spans="1:200" ht="15.75" customHeight="1" x14ac:dyDescent="0.25">
      <c r="A59" s="157" t="s">
        <v>53</v>
      </c>
      <c r="B59" s="89" t="s">
        <v>59</v>
      </c>
      <c r="C59" s="158" t="s">
        <v>57</v>
      </c>
      <c r="D59" s="78">
        <v>103.7</v>
      </c>
      <c r="E59" s="121">
        <v>43833</v>
      </c>
      <c r="F59" s="159" t="s">
        <v>58</v>
      </c>
      <c r="G59" s="78">
        <v>103.7</v>
      </c>
      <c r="H59" s="65">
        <f t="shared" si="2"/>
        <v>0</v>
      </c>
      <c r="I59" s="81">
        <v>74</v>
      </c>
      <c r="J59" s="82"/>
      <c r="K59" s="82"/>
      <c r="L59" s="83">
        <f t="shared" si="3"/>
        <v>7673.8</v>
      </c>
      <c r="M59" s="372" t="s">
        <v>52</v>
      </c>
      <c r="N59" s="390">
        <v>43839</v>
      </c>
      <c r="O59" s="374"/>
      <c r="P59" s="393"/>
      <c r="Q59" s="393"/>
      <c r="R59" s="393"/>
      <c r="S59" s="393"/>
      <c r="T59" s="393"/>
      <c r="U59" s="394"/>
      <c r="V59" s="395"/>
      <c r="W59" s="396"/>
      <c r="X59" s="393"/>
      <c r="Y59" s="393"/>
      <c r="Z59" s="393"/>
      <c r="AA59" s="393"/>
      <c r="AB59" s="393"/>
      <c r="AC59" s="393"/>
      <c r="AD59" s="394"/>
      <c r="AE59" s="395"/>
      <c r="AF59" s="396"/>
      <c r="AG59" s="393"/>
      <c r="AH59" s="393"/>
      <c r="AI59" s="393"/>
      <c r="AJ59" s="393"/>
      <c r="AK59" s="393"/>
      <c r="AL59" s="393"/>
      <c r="AM59" s="394"/>
      <c r="AN59" s="395"/>
      <c r="AO59" s="396"/>
      <c r="AP59" s="393"/>
      <c r="AQ59" s="393"/>
      <c r="AR59" s="393"/>
      <c r="AS59" s="393"/>
      <c r="AT59" s="393"/>
      <c r="AU59" s="393"/>
      <c r="AV59" s="394"/>
      <c r="AW59" s="395"/>
      <c r="AX59" s="396"/>
      <c r="AY59" s="393"/>
      <c r="AZ59" s="393"/>
      <c r="BA59" s="393"/>
      <c r="BB59" s="393"/>
      <c r="BC59" s="393"/>
      <c r="BD59" s="393"/>
      <c r="BE59" s="395"/>
      <c r="BF59" s="395"/>
      <c r="BG59" s="396"/>
      <c r="BH59" s="393"/>
      <c r="BI59" s="393"/>
      <c r="BJ59" s="393"/>
      <c r="BK59" s="393"/>
      <c r="BL59" s="393"/>
      <c r="BM59" s="393"/>
      <c r="BN59" s="395"/>
      <c r="BO59" s="395"/>
      <c r="BP59" s="396"/>
      <c r="BQ59" s="393"/>
      <c r="BR59" s="393"/>
      <c r="BS59" s="393"/>
      <c r="BT59" s="393"/>
      <c r="BU59" s="393"/>
      <c r="BV59" s="393"/>
      <c r="BW59" s="395"/>
      <c r="BX59" s="395"/>
      <c r="BY59" s="396"/>
      <c r="BZ59" s="393"/>
      <c r="CA59" s="393"/>
      <c r="CB59" s="393"/>
      <c r="CC59" s="393"/>
      <c r="CD59" s="393"/>
      <c r="CE59" s="393"/>
      <c r="CF59" s="394"/>
      <c r="CG59" s="395"/>
      <c r="CH59" s="396"/>
      <c r="CI59" s="393"/>
      <c r="CJ59" s="393"/>
      <c r="CK59" s="393"/>
      <c r="CL59" s="393"/>
      <c r="CM59" s="393"/>
      <c r="CN59" s="393"/>
      <c r="CO59" s="395"/>
      <c r="CP59" s="395"/>
      <c r="CQ59" s="396"/>
      <c r="CR59" s="393"/>
      <c r="CS59" s="393"/>
      <c r="CT59" s="393"/>
      <c r="CU59" s="393"/>
      <c r="CV59" s="393"/>
      <c r="CW59" s="393"/>
      <c r="CX59" s="395"/>
      <c r="CY59" s="395"/>
      <c r="CZ59" s="396"/>
      <c r="DA59" s="393"/>
      <c r="DB59" s="393"/>
      <c r="DC59" s="393"/>
      <c r="DD59" s="393"/>
      <c r="DE59" s="393"/>
      <c r="DF59" s="393"/>
      <c r="DG59" s="395"/>
      <c r="DH59" s="395"/>
      <c r="DI59" s="396"/>
      <c r="DJ59" s="393"/>
      <c r="DK59" s="393"/>
      <c r="DL59" s="393"/>
      <c r="DM59" s="393"/>
      <c r="DN59" s="393"/>
      <c r="DO59" s="393"/>
      <c r="DP59" s="395"/>
      <c r="DQ59" s="395"/>
      <c r="DR59" s="396"/>
      <c r="DS59" s="393"/>
      <c r="DT59" s="393"/>
      <c r="DU59" s="393"/>
      <c r="DV59" s="393"/>
      <c r="DW59" s="393"/>
      <c r="DX59" s="393"/>
      <c r="DY59" s="395"/>
      <c r="DZ59" s="395"/>
      <c r="EA59" s="396"/>
      <c r="EB59" s="393"/>
      <c r="EC59" s="393"/>
      <c r="ED59" s="393"/>
      <c r="EE59" s="393"/>
      <c r="EF59" s="393"/>
      <c r="EG59" s="393"/>
      <c r="EH59" s="395"/>
      <c r="EI59" s="395"/>
      <c r="EJ59" s="396"/>
      <c r="EK59" s="393"/>
      <c r="EL59" s="393"/>
      <c r="EM59" s="393"/>
      <c r="EN59" s="393"/>
      <c r="EO59" s="393"/>
      <c r="EP59" s="393"/>
      <c r="EQ59" s="395"/>
      <c r="ER59" s="395"/>
      <c r="ES59" s="396"/>
      <c r="ET59" s="393"/>
      <c r="EU59" s="393"/>
      <c r="EV59" s="393"/>
      <c r="EW59" s="393"/>
      <c r="EX59" s="393"/>
      <c r="EY59" s="393"/>
      <c r="EZ59" s="395"/>
      <c r="FA59" s="395"/>
      <c r="FB59" s="396"/>
      <c r="FC59" s="393"/>
      <c r="FD59" s="393"/>
      <c r="FE59" s="393"/>
      <c r="FF59" s="393"/>
      <c r="FG59" s="393"/>
      <c r="FH59" s="393"/>
      <c r="FI59" s="395"/>
      <c r="FJ59" s="395"/>
      <c r="FK59" s="396"/>
      <c r="FL59" s="393"/>
      <c r="FM59" s="393"/>
      <c r="FN59" s="393"/>
      <c r="FO59" s="393"/>
      <c r="FP59" s="393"/>
      <c r="FQ59" s="393"/>
      <c r="FR59" s="395"/>
      <c r="FS59" s="395"/>
      <c r="FT59" s="396"/>
      <c r="FU59" s="393"/>
      <c r="FV59" s="393"/>
      <c r="FW59" s="393"/>
      <c r="FX59" s="393"/>
      <c r="FY59" s="393"/>
      <c r="FZ59" s="393"/>
      <c r="GA59" s="395"/>
      <c r="GB59" s="395"/>
      <c r="GC59" s="396"/>
      <c r="GD59" s="393"/>
      <c r="GE59" s="393"/>
      <c r="GF59" s="393"/>
      <c r="GG59" s="393"/>
      <c r="GH59" s="393"/>
      <c r="GI59" s="393"/>
      <c r="GJ59" s="395"/>
      <c r="GK59" s="395"/>
      <c r="GL59" s="379"/>
      <c r="GM59" s="70"/>
      <c r="GN59" s="71"/>
      <c r="GO59" s="72"/>
      <c r="GP59" s="72"/>
      <c r="GQ59" s="73"/>
      <c r="GR59" s="74"/>
    </row>
    <row r="60" spans="1:200" ht="15.75" customHeight="1" x14ac:dyDescent="0.25">
      <c r="A60" s="157" t="s">
        <v>82</v>
      </c>
      <c r="B60" s="89" t="s">
        <v>83</v>
      </c>
      <c r="C60" s="158" t="s">
        <v>84</v>
      </c>
      <c r="D60" s="78">
        <v>400</v>
      </c>
      <c r="E60" s="121">
        <v>43834</v>
      </c>
      <c r="F60" s="159" t="s">
        <v>85</v>
      </c>
      <c r="G60" s="78">
        <v>400</v>
      </c>
      <c r="H60" s="65">
        <f t="shared" si="2"/>
        <v>0</v>
      </c>
      <c r="I60" s="81">
        <v>49</v>
      </c>
      <c r="J60" s="82"/>
      <c r="K60" s="82"/>
      <c r="L60" s="83">
        <f t="shared" si="3"/>
        <v>19600</v>
      </c>
      <c r="M60" s="372" t="s">
        <v>88</v>
      </c>
      <c r="N60" s="390">
        <v>43836</v>
      </c>
      <c r="O60" s="374"/>
      <c r="P60" s="393"/>
      <c r="Q60" s="393"/>
      <c r="R60" s="393"/>
      <c r="S60" s="393"/>
      <c r="T60" s="393"/>
      <c r="U60" s="394"/>
      <c r="V60" s="395"/>
      <c r="W60" s="396"/>
      <c r="X60" s="393"/>
      <c r="Y60" s="393"/>
      <c r="Z60" s="393"/>
      <c r="AA60" s="393"/>
      <c r="AB60" s="393"/>
      <c r="AC60" s="393"/>
      <c r="AD60" s="394"/>
      <c r="AE60" s="395"/>
      <c r="AF60" s="396"/>
      <c r="AG60" s="393"/>
      <c r="AH60" s="393"/>
      <c r="AI60" s="393"/>
      <c r="AJ60" s="393"/>
      <c r="AK60" s="393"/>
      <c r="AL60" s="393"/>
      <c r="AM60" s="394"/>
      <c r="AN60" s="395"/>
      <c r="AO60" s="396"/>
      <c r="AP60" s="393"/>
      <c r="AQ60" s="393"/>
      <c r="AR60" s="393"/>
      <c r="AS60" s="393"/>
      <c r="AT60" s="393"/>
      <c r="AU60" s="393"/>
      <c r="AV60" s="394"/>
      <c r="AW60" s="395"/>
      <c r="AX60" s="396"/>
      <c r="AY60" s="393"/>
      <c r="AZ60" s="393"/>
      <c r="BA60" s="393"/>
      <c r="BB60" s="393"/>
      <c r="BC60" s="393"/>
      <c r="BD60" s="393"/>
      <c r="BE60" s="395"/>
      <c r="BF60" s="395"/>
      <c r="BG60" s="396"/>
      <c r="BH60" s="393"/>
      <c r="BI60" s="393"/>
      <c r="BJ60" s="393"/>
      <c r="BK60" s="393"/>
      <c r="BL60" s="393"/>
      <c r="BM60" s="393"/>
      <c r="BN60" s="395"/>
      <c r="BO60" s="395"/>
      <c r="BP60" s="396"/>
      <c r="BQ60" s="393"/>
      <c r="BR60" s="393"/>
      <c r="BS60" s="393"/>
      <c r="BT60" s="393"/>
      <c r="BU60" s="393"/>
      <c r="BV60" s="393"/>
      <c r="BW60" s="395"/>
      <c r="BX60" s="395"/>
      <c r="BY60" s="396"/>
      <c r="BZ60" s="393"/>
      <c r="CA60" s="393"/>
      <c r="CB60" s="393"/>
      <c r="CC60" s="393"/>
      <c r="CD60" s="393"/>
      <c r="CE60" s="393"/>
      <c r="CF60" s="394"/>
      <c r="CG60" s="395"/>
      <c r="CH60" s="396"/>
      <c r="CI60" s="393"/>
      <c r="CJ60" s="393"/>
      <c r="CK60" s="393"/>
      <c r="CL60" s="393"/>
      <c r="CM60" s="393"/>
      <c r="CN60" s="393"/>
      <c r="CO60" s="395"/>
      <c r="CP60" s="395"/>
      <c r="CQ60" s="396"/>
      <c r="CR60" s="393"/>
      <c r="CS60" s="393"/>
      <c r="CT60" s="393"/>
      <c r="CU60" s="393"/>
      <c r="CV60" s="393"/>
      <c r="CW60" s="393"/>
      <c r="CX60" s="395"/>
      <c r="CY60" s="395"/>
      <c r="CZ60" s="396"/>
      <c r="DA60" s="393"/>
      <c r="DB60" s="393"/>
      <c r="DC60" s="393"/>
      <c r="DD60" s="393"/>
      <c r="DE60" s="393"/>
      <c r="DF60" s="393"/>
      <c r="DG60" s="395"/>
      <c r="DH60" s="395"/>
      <c r="DI60" s="396"/>
      <c r="DJ60" s="393"/>
      <c r="DK60" s="393"/>
      <c r="DL60" s="393"/>
      <c r="DM60" s="393"/>
      <c r="DN60" s="393"/>
      <c r="DO60" s="393"/>
      <c r="DP60" s="395"/>
      <c r="DQ60" s="395"/>
      <c r="DR60" s="396"/>
      <c r="DS60" s="393"/>
      <c r="DT60" s="393"/>
      <c r="DU60" s="393"/>
      <c r="DV60" s="393"/>
      <c r="DW60" s="393"/>
      <c r="DX60" s="393"/>
      <c r="DY60" s="395"/>
      <c r="DZ60" s="395"/>
      <c r="EA60" s="396"/>
      <c r="EB60" s="393"/>
      <c r="EC60" s="393"/>
      <c r="ED60" s="393"/>
      <c r="EE60" s="393"/>
      <c r="EF60" s="393"/>
      <c r="EG60" s="393"/>
      <c r="EH60" s="395"/>
      <c r="EI60" s="395"/>
      <c r="EJ60" s="396"/>
      <c r="EK60" s="393"/>
      <c r="EL60" s="393"/>
      <c r="EM60" s="393"/>
      <c r="EN60" s="393"/>
      <c r="EO60" s="393"/>
      <c r="EP60" s="393"/>
      <c r="EQ60" s="395"/>
      <c r="ER60" s="395"/>
      <c r="ES60" s="396"/>
      <c r="ET60" s="393"/>
      <c r="EU60" s="393"/>
      <c r="EV60" s="393"/>
      <c r="EW60" s="393"/>
      <c r="EX60" s="393"/>
      <c r="EY60" s="393"/>
      <c r="EZ60" s="395"/>
      <c r="FA60" s="395"/>
      <c r="FB60" s="396"/>
      <c r="FC60" s="393"/>
      <c r="FD60" s="393"/>
      <c r="FE60" s="393"/>
      <c r="FF60" s="393"/>
      <c r="FG60" s="393"/>
      <c r="FH60" s="393"/>
      <c r="FI60" s="395"/>
      <c r="FJ60" s="395"/>
      <c r="FK60" s="396"/>
      <c r="FL60" s="393"/>
      <c r="FM60" s="393"/>
      <c r="FN60" s="393"/>
      <c r="FO60" s="393"/>
      <c r="FP60" s="393"/>
      <c r="FQ60" s="393"/>
      <c r="FR60" s="395"/>
      <c r="FS60" s="395"/>
      <c r="FT60" s="396"/>
      <c r="FU60" s="393"/>
      <c r="FV60" s="393"/>
      <c r="FW60" s="393"/>
      <c r="FX60" s="393"/>
      <c r="FY60" s="393"/>
      <c r="FZ60" s="393"/>
      <c r="GA60" s="395"/>
      <c r="GB60" s="395"/>
      <c r="GC60" s="396"/>
      <c r="GD60" s="393"/>
      <c r="GE60" s="393"/>
      <c r="GF60" s="393"/>
      <c r="GG60" s="393"/>
      <c r="GH60" s="393"/>
      <c r="GI60" s="393"/>
      <c r="GJ60" s="395"/>
      <c r="GK60" s="395"/>
      <c r="GL60" s="379"/>
      <c r="GM60" s="70"/>
      <c r="GN60" s="71"/>
      <c r="GO60" s="72"/>
      <c r="GP60" s="72"/>
      <c r="GQ60" s="73"/>
      <c r="GR60" s="74"/>
    </row>
    <row r="61" spans="1:200" ht="15.75" customHeight="1" x14ac:dyDescent="0.25">
      <c r="A61" s="157" t="s">
        <v>49</v>
      </c>
      <c r="B61" s="89" t="s">
        <v>50</v>
      </c>
      <c r="C61" s="158" t="s">
        <v>64</v>
      </c>
      <c r="D61" s="78">
        <v>374.6</v>
      </c>
      <c r="E61" s="121">
        <v>43834</v>
      </c>
      <c r="F61" s="159">
        <v>25287</v>
      </c>
      <c r="G61" s="78">
        <v>374.6</v>
      </c>
      <c r="H61" s="65">
        <f t="shared" si="2"/>
        <v>0</v>
      </c>
      <c r="I61" s="81">
        <v>59</v>
      </c>
      <c r="J61" s="82"/>
      <c r="K61" s="82"/>
      <c r="L61" s="83">
        <f t="shared" si="3"/>
        <v>22101.4</v>
      </c>
      <c r="M61" s="372" t="s">
        <v>52</v>
      </c>
      <c r="N61" s="390" t="s">
        <v>30</v>
      </c>
      <c r="O61" s="374"/>
      <c r="P61" s="393"/>
      <c r="Q61" s="393"/>
      <c r="R61" s="393"/>
      <c r="S61" s="393"/>
      <c r="T61" s="393"/>
      <c r="U61" s="394"/>
      <c r="V61" s="395"/>
      <c r="W61" s="396"/>
      <c r="X61" s="393"/>
      <c r="Y61" s="393"/>
      <c r="Z61" s="393"/>
      <c r="AA61" s="393"/>
      <c r="AB61" s="393"/>
      <c r="AC61" s="393"/>
      <c r="AD61" s="394"/>
      <c r="AE61" s="395"/>
      <c r="AF61" s="396"/>
      <c r="AG61" s="393"/>
      <c r="AH61" s="393"/>
      <c r="AI61" s="393"/>
      <c r="AJ61" s="393"/>
      <c r="AK61" s="393"/>
      <c r="AL61" s="393"/>
      <c r="AM61" s="394"/>
      <c r="AN61" s="395"/>
      <c r="AO61" s="396"/>
      <c r="AP61" s="393"/>
      <c r="AQ61" s="393"/>
      <c r="AR61" s="393"/>
      <c r="AS61" s="393"/>
      <c r="AT61" s="393"/>
      <c r="AU61" s="393"/>
      <c r="AV61" s="394"/>
      <c r="AW61" s="395"/>
      <c r="AX61" s="396"/>
      <c r="AY61" s="393"/>
      <c r="AZ61" s="393"/>
      <c r="BA61" s="393"/>
      <c r="BB61" s="393"/>
      <c r="BC61" s="393"/>
      <c r="BD61" s="393"/>
      <c r="BE61" s="395"/>
      <c r="BF61" s="395"/>
      <c r="BG61" s="396"/>
      <c r="BH61" s="393"/>
      <c r="BI61" s="393"/>
      <c r="BJ61" s="393"/>
      <c r="BK61" s="393"/>
      <c r="BL61" s="393"/>
      <c r="BM61" s="393"/>
      <c r="BN61" s="395"/>
      <c r="BO61" s="395"/>
      <c r="BP61" s="396"/>
      <c r="BQ61" s="393"/>
      <c r="BR61" s="393"/>
      <c r="BS61" s="393"/>
      <c r="BT61" s="393"/>
      <c r="BU61" s="393"/>
      <c r="BV61" s="393"/>
      <c r="BW61" s="395"/>
      <c r="BX61" s="395"/>
      <c r="BY61" s="396"/>
      <c r="BZ61" s="393"/>
      <c r="CA61" s="393"/>
      <c r="CB61" s="393"/>
      <c r="CC61" s="393"/>
      <c r="CD61" s="393"/>
      <c r="CE61" s="393"/>
      <c r="CF61" s="394"/>
      <c r="CG61" s="395"/>
      <c r="CH61" s="396"/>
      <c r="CI61" s="393"/>
      <c r="CJ61" s="393"/>
      <c r="CK61" s="393"/>
      <c r="CL61" s="393"/>
      <c r="CM61" s="393"/>
      <c r="CN61" s="393"/>
      <c r="CO61" s="395"/>
      <c r="CP61" s="395"/>
      <c r="CQ61" s="396"/>
      <c r="CR61" s="393"/>
      <c r="CS61" s="393"/>
      <c r="CT61" s="393"/>
      <c r="CU61" s="393"/>
      <c r="CV61" s="393"/>
      <c r="CW61" s="393"/>
      <c r="CX61" s="395"/>
      <c r="CY61" s="395"/>
      <c r="CZ61" s="396"/>
      <c r="DA61" s="393"/>
      <c r="DB61" s="393"/>
      <c r="DC61" s="393"/>
      <c r="DD61" s="393"/>
      <c r="DE61" s="393"/>
      <c r="DF61" s="393"/>
      <c r="DG61" s="395"/>
      <c r="DH61" s="395"/>
      <c r="DI61" s="396"/>
      <c r="DJ61" s="393"/>
      <c r="DK61" s="393"/>
      <c r="DL61" s="393"/>
      <c r="DM61" s="393"/>
      <c r="DN61" s="393"/>
      <c r="DO61" s="393"/>
      <c r="DP61" s="395"/>
      <c r="DQ61" s="395"/>
      <c r="DR61" s="396"/>
      <c r="DS61" s="393"/>
      <c r="DT61" s="393"/>
      <c r="DU61" s="393"/>
      <c r="DV61" s="393"/>
      <c r="DW61" s="393"/>
      <c r="DX61" s="393"/>
      <c r="DY61" s="395"/>
      <c r="DZ61" s="395"/>
      <c r="EA61" s="396"/>
      <c r="EB61" s="393"/>
      <c r="EC61" s="393"/>
      <c r="ED61" s="393"/>
      <c r="EE61" s="393"/>
      <c r="EF61" s="393"/>
      <c r="EG61" s="393"/>
      <c r="EH61" s="395"/>
      <c r="EI61" s="395"/>
      <c r="EJ61" s="396"/>
      <c r="EK61" s="393"/>
      <c r="EL61" s="393"/>
      <c r="EM61" s="393"/>
      <c r="EN61" s="393"/>
      <c r="EO61" s="393"/>
      <c r="EP61" s="393"/>
      <c r="EQ61" s="395"/>
      <c r="ER61" s="395"/>
      <c r="ES61" s="396"/>
      <c r="ET61" s="393"/>
      <c r="EU61" s="393"/>
      <c r="EV61" s="393"/>
      <c r="EW61" s="393"/>
      <c r="EX61" s="393"/>
      <c r="EY61" s="393"/>
      <c r="EZ61" s="395"/>
      <c r="FA61" s="395"/>
      <c r="FB61" s="396"/>
      <c r="FC61" s="393"/>
      <c r="FD61" s="393"/>
      <c r="FE61" s="393"/>
      <c r="FF61" s="393"/>
      <c r="FG61" s="393"/>
      <c r="FH61" s="393"/>
      <c r="FI61" s="395"/>
      <c r="FJ61" s="395"/>
      <c r="FK61" s="396"/>
      <c r="FL61" s="393"/>
      <c r="FM61" s="393"/>
      <c r="FN61" s="393"/>
      <c r="FO61" s="393"/>
      <c r="FP61" s="393"/>
      <c r="FQ61" s="393"/>
      <c r="FR61" s="395"/>
      <c r="FS61" s="395"/>
      <c r="FT61" s="396"/>
      <c r="FU61" s="393"/>
      <c r="FV61" s="393"/>
      <c r="FW61" s="393"/>
      <c r="FX61" s="393"/>
      <c r="FY61" s="393"/>
      <c r="FZ61" s="393"/>
      <c r="GA61" s="395"/>
      <c r="GB61" s="395"/>
      <c r="GC61" s="396"/>
      <c r="GD61" s="393"/>
      <c r="GE61" s="393"/>
      <c r="GF61" s="393"/>
      <c r="GG61" s="393"/>
      <c r="GH61" s="393"/>
      <c r="GI61" s="393"/>
      <c r="GJ61" s="395"/>
      <c r="GK61" s="395"/>
      <c r="GL61" s="379"/>
      <c r="GM61" s="70"/>
      <c r="GN61" s="71"/>
      <c r="GO61" s="72"/>
      <c r="GP61" s="72"/>
      <c r="GQ61" s="73"/>
      <c r="GR61" s="74"/>
    </row>
    <row r="62" spans="1:200" ht="17.25" customHeight="1" x14ac:dyDescent="0.25">
      <c r="A62" s="157" t="s">
        <v>49</v>
      </c>
      <c r="B62" s="89" t="s">
        <v>50</v>
      </c>
      <c r="C62" s="158" t="s">
        <v>51</v>
      </c>
      <c r="D62" s="78">
        <v>1050.2</v>
      </c>
      <c r="E62" s="121">
        <v>43836</v>
      </c>
      <c r="F62" s="159">
        <v>25302</v>
      </c>
      <c r="G62" s="78">
        <v>1050.2</v>
      </c>
      <c r="H62" s="65">
        <f t="shared" si="2"/>
        <v>0</v>
      </c>
      <c r="I62" s="81">
        <v>59</v>
      </c>
      <c r="J62" s="82"/>
      <c r="K62" s="82"/>
      <c r="L62" s="83">
        <f t="shared" si="3"/>
        <v>61961.8</v>
      </c>
      <c r="M62" s="372" t="s">
        <v>52</v>
      </c>
      <c r="N62" s="390">
        <v>43839</v>
      </c>
      <c r="O62" s="374"/>
      <c r="P62" s="393"/>
      <c r="Q62" s="393"/>
      <c r="R62" s="393"/>
      <c r="S62" s="393"/>
      <c r="T62" s="393"/>
      <c r="U62" s="394"/>
      <c r="V62" s="395"/>
      <c r="W62" s="396"/>
      <c r="X62" s="393"/>
      <c r="Y62" s="393"/>
      <c r="Z62" s="393"/>
      <c r="AA62" s="393"/>
      <c r="AB62" s="393"/>
      <c r="AC62" s="393"/>
      <c r="AD62" s="394"/>
      <c r="AE62" s="395"/>
      <c r="AF62" s="396"/>
      <c r="AG62" s="393"/>
      <c r="AH62" s="393"/>
      <c r="AI62" s="393"/>
      <c r="AJ62" s="393"/>
      <c r="AK62" s="393"/>
      <c r="AL62" s="393"/>
      <c r="AM62" s="394"/>
      <c r="AN62" s="395"/>
      <c r="AO62" s="396"/>
      <c r="AP62" s="393"/>
      <c r="AQ62" s="393"/>
      <c r="AR62" s="393"/>
      <c r="AS62" s="393"/>
      <c r="AT62" s="393"/>
      <c r="AU62" s="393"/>
      <c r="AV62" s="394"/>
      <c r="AW62" s="395"/>
      <c r="AX62" s="396"/>
      <c r="AY62" s="393"/>
      <c r="AZ62" s="393"/>
      <c r="BA62" s="393"/>
      <c r="BB62" s="393"/>
      <c r="BC62" s="393"/>
      <c r="BD62" s="393"/>
      <c r="BE62" s="395"/>
      <c r="BF62" s="395"/>
      <c r="BG62" s="396"/>
      <c r="BH62" s="393"/>
      <c r="BI62" s="393"/>
      <c r="BJ62" s="393"/>
      <c r="BK62" s="393"/>
      <c r="BL62" s="393"/>
      <c r="BM62" s="393"/>
      <c r="BN62" s="395"/>
      <c r="BO62" s="395"/>
      <c r="BP62" s="396"/>
      <c r="BQ62" s="393"/>
      <c r="BR62" s="393"/>
      <c r="BS62" s="393"/>
      <c r="BT62" s="393"/>
      <c r="BU62" s="393"/>
      <c r="BV62" s="393"/>
      <c r="BW62" s="395"/>
      <c r="BX62" s="395"/>
      <c r="BY62" s="396"/>
      <c r="BZ62" s="393"/>
      <c r="CA62" s="393"/>
      <c r="CB62" s="393"/>
      <c r="CC62" s="393"/>
      <c r="CD62" s="393"/>
      <c r="CE62" s="393"/>
      <c r="CF62" s="394"/>
      <c r="CG62" s="395"/>
      <c r="CH62" s="396"/>
      <c r="CI62" s="393"/>
      <c r="CJ62" s="393"/>
      <c r="CK62" s="393"/>
      <c r="CL62" s="393"/>
      <c r="CM62" s="393"/>
      <c r="CN62" s="393"/>
      <c r="CO62" s="395"/>
      <c r="CP62" s="395"/>
      <c r="CQ62" s="396"/>
      <c r="CR62" s="393"/>
      <c r="CS62" s="393"/>
      <c r="CT62" s="393"/>
      <c r="CU62" s="393"/>
      <c r="CV62" s="393"/>
      <c r="CW62" s="393"/>
      <c r="CX62" s="395"/>
      <c r="CY62" s="395"/>
      <c r="CZ62" s="396"/>
      <c r="DA62" s="393"/>
      <c r="DB62" s="393"/>
      <c r="DC62" s="393"/>
      <c r="DD62" s="393"/>
      <c r="DE62" s="393"/>
      <c r="DF62" s="393"/>
      <c r="DG62" s="395"/>
      <c r="DH62" s="395"/>
      <c r="DI62" s="396"/>
      <c r="DJ62" s="393"/>
      <c r="DK62" s="393"/>
      <c r="DL62" s="393"/>
      <c r="DM62" s="393"/>
      <c r="DN62" s="393"/>
      <c r="DO62" s="393"/>
      <c r="DP62" s="395"/>
      <c r="DQ62" s="395"/>
      <c r="DR62" s="396"/>
      <c r="DS62" s="393"/>
      <c r="DT62" s="393"/>
      <c r="DU62" s="393"/>
      <c r="DV62" s="393"/>
      <c r="DW62" s="393"/>
      <c r="DX62" s="393"/>
      <c r="DY62" s="395"/>
      <c r="DZ62" s="395"/>
      <c r="EA62" s="396"/>
      <c r="EB62" s="393"/>
      <c r="EC62" s="393"/>
      <c r="ED62" s="393"/>
      <c r="EE62" s="393"/>
      <c r="EF62" s="393"/>
      <c r="EG62" s="393"/>
      <c r="EH62" s="395"/>
      <c r="EI62" s="395"/>
      <c r="EJ62" s="396"/>
      <c r="EK62" s="393"/>
      <c r="EL62" s="393"/>
      <c r="EM62" s="393"/>
      <c r="EN62" s="393"/>
      <c r="EO62" s="393"/>
      <c r="EP62" s="393"/>
      <c r="EQ62" s="395"/>
      <c r="ER62" s="395"/>
      <c r="ES62" s="396"/>
      <c r="ET62" s="393"/>
      <c r="EU62" s="393"/>
      <c r="EV62" s="393"/>
      <c r="EW62" s="393"/>
      <c r="EX62" s="393"/>
      <c r="EY62" s="393"/>
      <c r="EZ62" s="395"/>
      <c r="FA62" s="395"/>
      <c r="FB62" s="396"/>
      <c r="FC62" s="393"/>
      <c r="FD62" s="393"/>
      <c r="FE62" s="393"/>
      <c r="FF62" s="393"/>
      <c r="FG62" s="393"/>
      <c r="FH62" s="393"/>
      <c r="FI62" s="395"/>
      <c r="FJ62" s="395"/>
      <c r="FK62" s="396"/>
      <c r="FL62" s="393"/>
      <c r="FM62" s="393"/>
      <c r="FN62" s="393"/>
      <c r="FO62" s="393"/>
      <c r="FP62" s="393"/>
      <c r="FQ62" s="393"/>
      <c r="FR62" s="395"/>
      <c r="FS62" s="395"/>
      <c r="FT62" s="396"/>
      <c r="FU62" s="393"/>
      <c r="FV62" s="393"/>
      <c r="FW62" s="393"/>
      <c r="FX62" s="393"/>
      <c r="FY62" s="393"/>
      <c r="FZ62" s="393"/>
      <c r="GA62" s="395"/>
      <c r="GB62" s="395"/>
      <c r="GC62" s="396"/>
      <c r="GD62" s="393"/>
      <c r="GE62" s="393"/>
      <c r="GF62" s="393"/>
      <c r="GG62" s="393"/>
      <c r="GH62" s="393"/>
      <c r="GI62" s="393"/>
      <c r="GJ62" s="395"/>
      <c r="GK62" s="395"/>
      <c r="GL62" s="379"/>
      <c r="GM62" s="70"/>
      <c r="GN62" s="71"/>
      <c r="GO62" s="72"/>
      <c r="GP62" s="72"/>
      <c r="GQ62" s="73"/>
      <c r="GR62" s="74"/>
    </row>
    <row r="63" spans="1:200" ht="17.25" x14ac:dyDescent="0.25">
      <c r="A63" s="157" t="s">
        <v>53</v>
      </c>
      <c r="B63" s="89" t="s">
        <v>54</v>
      </c>
      <c r="C63" s="442" t="s">
        <v>62</v>
      </c>
      <c r="D63" s="78">
        <v>423.2</v>
      </c>
      <c r="E63" s="121">
        <v>43836</v>
      </c>
      <c r="F63" s="159" t="s">
        <v>63</v>
      </c>
      <c r="G63" s="78">
        <v>423.2</v>
      </c>
      <c r="H63" s="65">
        <f t="shared" si="2"/>
        <v>0</v>
      </c>
      <c r="I63" s="81">
        <v>67.5</v>
      </c>
      <c r="J63" s="82"/>
      <c r="K63" s="82"/>
      <c r="L63" s="83">
        <f t="shared" si="3"/>
        <v>28566</v>
      </c>
      <c r="M63" s="372" t="s">
        <v>52</v>
      </c>
      <c r="N63" s="390">
        <v>43839</v>
      </c>
      <c r="O63" s="374"/>
      <c r="P63" s="393"/>
      <c r="Q63" s="393"/>
      <c r="R63" s="393"/>
      <c r="S63" s="393"/>
      <c r="T63" s="393"/>
      <c r="U63" s="394"/>
      <c r="V63" s="395"/>
      <c r="W63" s="396"/>
      <c r="X63" s="393"/>
      <c r="Y63" s="393"/>
      <c r="Z63" s="393"/>
      <c r="AA63" s="393"/>
      <c r="AB63" s="393"/>
      <c r="AC63" s="393"/>
      <c r="AD63" s="394"/>
      <c r="AE63" s="395"/>
      <c r="AF63" s="396"/>
      <c r="AG63" s="393"/>
      <c r="AH63" s="393"/>
      <c r="AI63" s="393"/>
      <c r="AJ63" s="393"/>
      <c r="AK63" s="393"/>
      <c r="AL63" s="393"/>
      <c r="AM63" s="394"/>
      <c r="AN63" s="395"/>
      <c r="AO63" s="396"/>
      <c r="AP63" s="393"/>
      <c r="AQ63" s="393"/>
      <c r="AR63" s="393"/>
      <c r="AS63" s="393"/>
      <c r="AT63" s="393"/>
      <c r="AU63" s="393"/>
      <c r="AV63" s="394"/>
      <c r="AW63" s="395"/>
      <c r="AX63" s="396"/>
      <c r="AY63" s="393"/>
      <c r="AZ63" s="393"/>
      <c r="BA63" s="393"/>
      <c r="BB63" s="393"/>
      <c r="BC63" s="393"/>
      <c r="BD63" s="393"/>
      <c r="BE63" s="395"/>
      <c r="BF63" s="395"/>
      <c r="BG63" s="396"/>
      <c r="BH63" s="393"/>
      <c r="BI63" s="393"/>
      <c r="BJ63" s="393"/>
      <c r="BK63" s="393"/>
      <c r="BL63" s="393"/>
      <c r="BM63" s="393"/>
      <c r="BN63" s="395"/>
      <c r="BO63" s="395"/>
      <c r="BP63" s="396"/>
      <c r="BQ63" s="393"/>
      <c r="BR63" s="393"/>
      <c r="BS63" s="393"/>
      <c r="BT63" s="393"/>
      <c r="BU63" s="393"/>
      <c r="BV63" s="393"/>
      <c r="BW63" s="395"/>
      <c r="BX63" s="395"/>
      <c r="BY63" s="396"/>
      <c r="BZ63" s="393"/>
      <c r="CA63" s="393"/>
      <c r="CB63" s="393"/>
      <c r="CC63" s="393"/>
      <c r="CD63" s="393"/>
      <c r="CE63" s="393"/>
      <c r="CF63" s="394"/>
      <c r="CG63" s="395"/>
      <c r="CH63" s="396"/>
      <c r="CI63" s="393"/>
      <c r="CJ63" s="393"/>
      <c r="CK63" s="393"/>
      <c r="CL63" s="393"/>
      <c r="CM63" s="393"/>
      <c r="CN63" s="393"/>
      <c r="CO63" s="395"/>
      <c r="CP63" s="395"/>
      <c r="CQ63" s="396"/>
      <c r="CR63" s="393"/>
      <c r="CS63" s="393"/>
      <c r="CT63" s="393"/>
      <c r="CU63" s="393"/>
      <c r="CV63" s="393"/>
      <c r="CW63" s="393"/>
      <c r="CX63" s="395"/>
      <c r="CY63" s="395"/>
      <c r="CZ63" s="396"/>
      <c r="DA63" s="393"/>
      <c r="DB63" s="393"/>
      <c r="DC63" s="393"/>
      <c r="DD63" s="393"/>
      <c r="DE63" s="393"/>
      <c r="DF63" s="393"/>
      <c r="DG63" s="395"/>
      <c r="DH63" s="395"/>
      <c r="DI63" s="396"/>
      <c r="DJ63" s="393"/>
      <c r="DK63" s="393"/>
      <c r="DL63" s="393"/>
      <c r="DM63" s="393"/>
      <c r="DN63" s="393"/>
      <c r="DO63" s="393"/>
      <c r="DP63" s="395"/>
      <c r="DQ63" s="395"/>
      <c r="DR63" s="396"/>
      <c r="DS63" s="393"/>
      <c r="DT63" s="393"/>
      <c r="DU63" s="393"/>
      <c r="DV63" s="393"/>
      <c r="DW63" s="393"/>
      <c r="DX63" s="393"/>
      <c r="DY63" s="395"/>
      <c r="DZ63" s="395"/>
      <c r="EA63" s="396"/>
      <c r="EB63" s="393"/>
      <c r="EC63" s="393"/>
      <c r="ED63" s="393"/>
      <c r="EE63" s="393"/>
      <c r="EF63" s="393"/>
      <c r="EG63" s="393"/>
      <c r="EH63" s="395"/>
      <c r="EI63" s="395"/>
      <c r="EJ63" s="396"/>
      <c r="EK63" s="393"/>
      <c r="EL63" s="393"/>
      <c r="EM63" s="393"/>
      <c r="EN63" s="393"/>
      <c r="EO63" s="393"/>
      <c r="EP63" s="393"/>
      <c r="EQ63" s="395"/>
      <c r="ER63" s="395"/>
      <c r="ES63" s="396"/>
      <c r="ET63" s="393"/>
      <c r="EU63" s="393"/>
      <c r="EV63" s="393"/>
      <c r="EW63" s="393"/>
      <c r="EX63" s="393"/>
      <c r="EY63" s="393"/>
      <c r="EZ63" s="395"/>
      <c r="FA63" s="395"/>
      <c r="FB63" s="396"/>
      <c r="FC63" s="393"/>
      <c r="FD63" s="393"/>
      <c r="FE63" s="393"/>
      <c r="FF63" s="393"/>
      <c r="FG63" s="393"/>
      <c r="FH63" s="393"/>
      <c r="FI63" s="395"/>
      <c r="FJ63" s="395"/>
      <c r="FK63" s="396"/>
      <c r="FL63" s="393"/>
      <c r="FM63" s="393"/>
      <c r="FN63" s="393"/>
      <c r="FO63" s="393"/>
      <c r="FP63" s="393"/>
      <c r="FQ63" s="393"/>
      <c r="FR63" s="395"/>
      <c r="FS63" s="395"/>
      <c r="FT63" s="396"/>
      <c r="FU63" s="393"/>
      <c r="FV63" s="393"/>
      <c r="FW63" s="393"/>
      <c r="FX63" s="393"/>
      <c r="FY63" s="393"/>
      <c r="FZ63" s="393"/>
      <c r="GA63" s="395"/>
      <c r="GB63" s="395"/>
      <c r="GC63" s="396"/>
      <c r="GD63" s="393"/>
      <c r="GE63" s="393"/>
      <c r="GF63" s="393"/>
      <c r="GG63" s="393"/>
      <c r="GH63" s="393"/>
      <c r="GI63" s="393"/>
      <c r="GJ63" s="395"/>
      <c r="GK63" s="395"/>
      <c r="GL63" s="379"/>
      <c r="GM63" s="70"/>
      <c r="GN63" s="71"/>
      <c r="GO63" s="72"/>
      <c r="GP63" s="72"/>
      <c r="GQ63" s="73"/>
      <c r="GR63" s="74"/>
    </row>
    <row r="64" spans="1:200" ht="17.25" x14ac:dyDescent="0.25">
      <c r="A64" s="157" t="s">
        <v>49</v>
      </c>
      <c r="B64" s="89" t="s">
        <v>50</v>
      </c>
      <c r="C64" s="158" t="s">
        <v>65</v>
      </c>
      <c r="D64" s="78">
        <v>851.8</v>
      </c>
      <c r="E64" s="121">
        <v>43836</v>
      </c>
      <c r="F64" s="159">
        <v>25303</v>
      </c>
      <c r="G64" s="78">
        <v>851.8</v>
      </c>
      <c r="H64" s="65">
        <f t="shared" si="2"/>
        <v>0</v>
      </c>
      <c r="I64" s="81">
        <v>59</v>
      </c>
      <c r="J64" s="82"/>
      <c r="K64" s="82"/>
      <c r="L64" s="83">
        <f t="shared" si="3"/>
        <v>50256.2</v>
      </c>
      <c r="M64" s="372" t="s">
        <v>52</v>
      </c>
      <c r="N64" s="390">
        <v>43839</v>
      </c>
      <c r="O64" s="374"/>
      <c r="P64" s="393"/>
      <c r="Q64" s="393"/>
      <c r="R64" s="393"/>
      <c r="S64" s="393"/>
      <c r="T64" s="393"/>
      <c r="U64" s="394"/>
      <c r="V64" s="395"/>
      <c r="W64" s="396"/>
      <c r="X64" s="393"/>
      <c r="Y64" s="393"/>
      <c r="Z64" s="393"/>
      <c r="AA64" s="393"/>
      <c r="AB64" s="393"/>
      <c r="AC64" s="393"/>
      <c r="AD64" s="394"/>
      <c r="AE64" s="395"/>
      <c r="AF64" s="396"/>
      <c r="AG64" s="393"/>
      <c r="AH64" s="393"/>
      <c r="AI64" s="393"/>
      <c r="AJ64" s="393"/>
      <c r="AK64" s="393"/>
      <c r="AL64" s="393"/>
      <c r="AM64" s="394"/>
      <c r="AN64" s="395"/>
      <c r="AO64" s="396"/>
      <c r="AP64" s="393"/>
      <c r="AQ64" s="393"/>
      <c r="AR64" s="393"/>
      <c r="AS64" s="393"/>
      <c r="AT64" s="393"/>
      <c r="AU64" s="393"/>
      <c r="AV64" s="394"/>
      <c r="AW64" s="395"/>
      <c r="AX64" s="396"/>
      <c r="AY64" s="393"/>
      <c r="AZ64" s="393"/>
      <c r="BA64" s="393"/>
      <c r="BB64" s="393"/>
      <c r="BC64" s="393"/>
      <c r="BD64" s="393"/>
      <c r="BE64" s="395"/>
      <c r="BF64" s="395"/>
      <c r="BG64" s="396"/>
      <c r="BH64" s="393"/>
      <c r="BI64" s="393"/>
      <c r="BJ64" s="393"/>
      <c r="BK64" s="393"/>
      <c r="BL64" s="393"/>
      <c r="BM64" s="393"/>
      <c r="BN64" s="395"/>
      <c r="BO64" s="395"/>
      <c r="BP64" s="396"/>
      <c r="BQ64" s="393"/>
      <c r="BR64" s="393"/>
      <c r="BS64" s="393"/>
      <c r="BT64" s="393"/>
      <c r="BU64" s="393"/>
      <c r="BV64" s="393"/>
      <c r="BW64" s="395"/>
      <c r="BX64" s="395"/>
      <c r="BY64" s="396"/>
      <c r="BZ64" s="393"/>
      <c r="CA64" s="393"/>
      <c r="CB64" s="393"/>
      <c r="CC64" s="393"/>
      <c r="CD64" s="393"/>
      <c r="CE64" s="393"/>
      <c r="CF64" s="394"/>
      <c r="CG64" s="395"/>
      <c r="CH64" s="396"/>
      <c r="CI64" s="393"/>
      <c r="CJ64" s="393"/>
      <c r="CK64" s="393"/>
      <c r="CL64" s="393"/>
      <c r="CM64" s="393"/>
      <c r="CN64" s="393"/>
      <c r="CO64" s="395"/>
      <c r="CP64" s="395"/>
      <c r="CQ64" s="396"/>
      <c r="CR64" s="393"/>
      <c r="CS64" s="393"/>
      <c r="CT64" s="393"/>
      <c r="CU64" s="393"/>
      <c r="CV64" s="393"/>
      <c r="CW64" s="393"/>
      <c r="CX64" s="395"/>
      <c r="CY64" s="395"/>
      <c r="CZ64" s="396"/>
      <c r="DA64" s="393"/>
      <c r="DB64" s="393"/>
      <c r="DC64" s="393"/>
      <c r="DD64" s="393"/>
      <c r="DE64" s="393"/>
      <c r="DF64" s="393"/>
      <c r="DG64" s="395"/>
      <c r="DH64" s="395"/>
      <c r="DI64" s="396"/>
      <c r="DJ64" s="393"/>
      <c r="DK64" s="393"/>
      <c r="DL64" s="393"/>
      <c r="DM64" s="393"/>
      <c r="DN64" s="393"/>
      <c r="DO64" s="393"/>
      <c r="DP64" s="395"/>
      <c r="DQ64" s="395"/>
      <c r="DR64" s="396"/>
      <c r="DS64" s="393"/>
      <c r="DT64" s="393"/>
      <c r="DU64" s="393"/>
      <c r="DV64" s="393"/>
      <c r="DW64" s="393"/>
      <c r="DX64" s="393"/>
      <c r="DY64" s="395"/>
      <c r="DZ64" s="395"/>
      <c r="EA64" s="396"/>
      <c r="EB64" s="393"/>
      <c r="EC64" s="393"/>
      <c r="ED64" s="393"/>
      <c r="EE64" s="393"/>
      <c r="EF64" s="393"/>
      <c r="EG64" s="393"/>
      <c r="EH64" s="395"/>
      <c r="EI64" s="395"/>
      <c r="EJ64" s="396"/>
      <c r="EK64" s="393"/>
      <c r="EL64" s="393"/>
      <c r="EM64" s="393"/>
      <c r="EN64" s="393"/>
      <c r="EO64" s="393"/>
      <c r="EP64" s="393"/>
      <c r="EQ64" s="395"/>
      <c r="ER64" s="395"/>
      <c r="ES64" s="396"/>
      <c r="ET64" s="393"/>
      <c r="EU64" s="393"/>
      <c r="EV64" s="393"/>
      <c r="EW64" s="393"/>
      <c r="EX64" s="393"/>
      <c r="EY64" s="393"/>
      <c r="EZ64" s="395"/>
      <c r="FA64" s="395"/>
      <c r="FB64" s="396"/>
      <c r="FC64" s="393"/>
      <c r="FD64" s="393"/>
      <c r="FE64" s="393"/>
      <c r="FF64" s="393"/>
      <c r="FG64" s="393"/>
      <c r="FH64" s="393"/>
      <c r="FI64" s="395"/>
      <c r="FJ64" s="395"/>
      <c r="FK64" s="396"/>
      <c r="FL64" s="393"/>
      <c r="FM64" s="393"/>
      <c r="FN64" s="393"/>
      <c r="FO64" s="393"/>
      <c r="FP64" s="393"/>
      <c r="FQ64" s="393"/>
      <c r="FR64" s="395"/>
      <c r="FS64" s="395"/>
      <c r="FT64" s="396"/>
      <c r="FU64" s="393"/>
      <c r="FV64" s="393"/>
      <c r="FW64" s="393"/>
      <c r="FX64" s="393"/>
      <c r="FY64" s="393"/>
      <c r="FZ64" s="393"/>
      <c r="GA64" s="395"/>
      <c r="GB64" s="395"/>
      <c r="GC64" s="396"/>
      <c r="GD64" s="393"/>
      <c r="GE64" s="393"/>
      <c r="GF64" s="393"/>
      <c r="GG64" s="393"/>
      <c r="GH64" s="393"/>
      <c r="GI64" s="393"/>
      <c r="GJ64" s="395"/>
      <c r="GK64" s="395"/>
      <c r="GL64" s="379"/>
      <c r="GM64" s="70"/>
      <c r="GN64" s="71"/>
      <c r="GO64" s="72"/>
      <c r="GP64" s="72"/>
      <c r="GQ64" s="73"/>
      <c r="GR64" s="74"/>
    </row>
    <row r="65" spans="1:200" ht="31.5" x14ac:dyDescent="0.25">
      <c r="A65" s="157" t="s">
        <v>53</v>
      </c>
      <c r="B65" s="89" t="s">
        <v>54</v>
      </c>
      <c r="C65" s="160" t="s">
        <v>67</v>
      </c>
      <c r="D65" s="78">
        <v>955</v>
      </c>
      <c r="E65" s="121">
        <v>43837</v>
      </c>
      <c r="F65" s="435" t="s">
        <v>68</v>
      </c>
      <c r="G65" s="78">
        <v>955</v>
      </c>
      <c r="H65" s="65">
        <f t="shared" si="2"/>
        <v>0</v>
      </c>
      <c r="I65" s="81">
        <v>67.5</v>
      </c>
      <c r="J65" s="82"/>
      <c r="K65" s="82"/>
      <c r="L65" s="83">
        <f t="shared" si="3"/>
        <v>64462.5</v>
      </c>
      <c r="M65" s="372" t="s">
        <v>52</v>
      </c>
      <c r="N65" s="390">
        <v>43843</v>
      </c>
      <c r="O65" s="374"/>
      <c r="P65" s="393"/>
      <c r="Q65" s="393"/>
      <c r="R65" s="393"/>
      <c r="S65" s="393"/>
      <c r="T65" s="393"/>
      <c r="U65" s="394"/>
      <c r="V65" s="395"/>
      <c r="W65" s="396"/>
      <c r="X65" s="393"/>
      <c r="Y65" s="393"/>
      <c r="Z65" s="393"/>
      <c r="AA65" s="393"/>
      <c r="AB65" s="393"/>
      <c r="AC65" s="393"/>
      <c r="AD65" s="394"/>
      <c r="AE65" s="395"/>
      <c r="AF65" s="396"/>
      <c r="AG65" s="393"/>
      <c r="AH65" s="393"/>
      <c r="AI65" s="393"/>
      <c r="AJ65" s="393"/>
      <c r="AK65" s="393"/>
      <c r="AL65" s="393"/>
      <c r="AM65" s="394"/>
      <c r="AN65" s="395"/>
      <c r="AO65" s="396"/>
      <c r="AP65" s="393"/>
      <c r="AQ65" s="393"/>
      <c r="AR65" s="393"/>
      <c r="AS65" s="393"/>
      <c r="AT65" s="393"/>
      <c r="AU65" s="393"/>
      <c r="AV65" s="394"/>
      <c r="AW65" s="395"/>
      <c r="AX65" s="396"/>
      <c r="AY65" s="393"/>
      <c r="AZ65" s="393"/>
      <c r="BA65" s="393"/>
      <c r="BB65" s="393"/>
      <c r="BC65" s="393"/>
      <c r="BD65" s="393"/>
      <c r="BE65" s="395"/>
      <c r="BF65" s="395"/>
      <c r="BG65" s="396"/>
      <c r="BH65" s="393"/>
      <c r="BI65" s="393"/>
      <c r="BJ65" s="393"/>
      <c r="BK65" s="393"/>
      <c r="BL65" s="393"/>
      <c r="BM65" s="393"/>
      <c r="BN65" s="395"/>
      <c r="BO65" s="395"/>
      <c r="BP65" s="396"/>
      <c r="BQ65" s="393"/>
      <c r="BR65" s="393"/>
      <c r="BS65" s="393"/>
      <c r="BT65" s="393"/>
      <c r="BU65" s="393"/>
      <c r="BV65" s="393"/>
      <c r="BW65" s="395"/>
      <c r="BX65" s="395"/>
      <c r="BY65" s="396"/>
      <c r="BZ65" s="393"/>
      <c r="CA65" s="393"/>
      <c r="CB65" s="393"/>
      <c r="CC65" s="393"/>
      <c r="CD65" s="393"/>
      <c r="CE65" s="393"/>
      <c r="CF65" s="394"/>
      <c r="CG65" s="395"/>
      <c r="CH65" s="396"/>
      <c r="CI65" s="393"/>
      <c r="CJ65" s="393"/>
      <c r="CK65" s="393"/>
      <c r="CL65" s="393"/>
      <c r="CM65" s="393"/>
      <c r="CN65" s="393"/>
      <c r="CO65" s="395"/>
      <c r="CP65" s="395"/>
      <c r="CQ65" s="396"/>
      <c r="CR65" s="393"/>
      <c r="CS65" s="393"/>
      <c r="CT65" s="393"/>
      <c r="CU65" s="393"/>
      <c r="CV65" s="393"/>
      <c r="CW65" s="393"/>
      <c r="CX65" s="395"/>
      <c r="CY65" s="395"/>
      <c r="CZ65" s="396"/>
      <c r="DA65" s="393"/>
      <c r="DB65" s="393"/>
      <c r="DC65" s="393"/>
      <c r="DD65" s="393"/>
      <c r="DE65" s="393"/>
      <c r="DF65" s="393"/>
      <c r="DG65" s="395"/>
      <c r="DH65" s="395"/>
      <c r="DI65" s="396"/>
      <c r="DJ65" s="393"/>
      <c r="DK65" s="393"/>
      <c r="DL65" s="393"/>
      <c r="DM65" s="393"/>
      <c r="DN65" s="393"/>
      <c r="DO65" s="393"/>
      <c r="DP65" s="395"/>
      <c r="DQ65" s="395"/>
      <c r="DR65" s="396"/>
      <c r="DS65" s="393"/>
      <c r="DT65" s="393"/>
      <c r="DU65" s="393"/>
      <c r="DV65" s="393"/>
      <c r="DW65" s="393"/>
      <c r="DX65" s="393"/>
      <c r="DY65" s="395"/>
      <c r="DZ65" s="395"/>
      <c r="EA65" s="396"/>
      <c r="EB65" s="393"/>
      <c r="EC65" s="393"/>
      <c r="ED65" s="393"/>
      <c r="EE65" s="393"/>
      <c r="EF65" s="393"/>
      <c r="EG65" s="393"/>
      <c r="EH65" s="395"/>
      <c r="EI65" s="395"/>
      <c r="EJ65" s="396"/>
      <c r="EK65" s="393"/>
      <c r="EL65" s="393"/>
      <c r="EM65" s="393"/>
      <c r="EN65" s="393"/>
      <c r="EO65" s="393"/>
      <c r="EP65" s="393"/>
      <c r="EQ65" s="395"/>
      <c r="ER65" s="395"/>
      <c r="ES65" s="396"/>
      <c r="ET65" s="393"/>
      <c r="EU65" s="393"/>
      <c r="EV65" s="393"/>
      <c r="EW65" s="393"/>
      <c r="EX65" s="393"/>
      <c r="EY65" s="393"/>
      <c r="EZ65" s="395"/>
      <c r="FA65" s="395"/>
      <c r="FB65" s="396"/>
      <c r="FC65" s="393"/>
      <c r="FD65" s="393"/>
      <c r="FE65" s="393"/>
      <c r="FF65" s="393"/>
      <c r="FG65" s="393"/>
      <c r="FH65" s="393"/>
      <c r="FI65" s="395"/>
      <c r="FJ65" s="395"/>
      <c r="FK65" s="396"/>
      <c r="FL65" s="393"/>
      <c r="FM65" s="393"/>
      <c r="FN65" s="393"/>
      <c r="FO65" s="393"/>
      <c r="FP65" s="393"/>
      <c r="FQ65" s="393"/>
      <c r="FR65" s="395"/>
      <c r="FS65" s="395"/>
      <c r="FT65" s="396"/>
      <c r="FU65" s="393"/>
      <c r="FV65" s="393"/>
      <c r="FW65" s="393"/>
      <c r="FX65" s="393"/>
      <c r="FY65" s="393"/>
      <c r="FZ65" s="393"/>
      <c r="GA65" s="395"/>
      <c r="GB65" s="395"/>
      <c r="GC65" s="396"/>
      <c r="GD65" s="393"/>
      <c r="GE65" s="393"/>
      <c r="GF65" s="393"/>
      <c r="GG65" s="393"/>
      <c r="GH65" s="393"/>
      <c r="GI65" s="393"/>
      <c r="GJ65" s="395"/>
      <c r="GK65" s="395"/>
      <c r="GL65" s="379"/>
      <c r="GM65" s="70"/>
      <c r="GN65" s="71"/>
      <c r="GO65" s="72"/>
      <c r="GP65" s="72"/>
      <c r="GQ65" s="73"/>
      <c r="GR65" s="74"/>
    </row>
    <row r="66" spans="1:200" ht="17.25" x14ac:dyDescent="0.25">
      <c r="A66" s="447" t="s">
        <v>89</v>
      </c>
      <c r="B66" s="89" t="s">
        <v>102</v>
      </c>
      <c r="C66" s="449" t="s">
        <v>90</v>
      </c>
      <c r="D66" s="78">
        <v>617.29999999999995</v>
      </c>
      <c r="E66" s="100">
        <v>43837</v>
      </c>
      <c r="F66" s="448">
        <v>2080</v>
      </c>
      <c r="G66" s="110">
        <v>617.29999999999995</v>
      </c>
      <c r="H66" s="65">
        <f t="shared" si="2"/>
        <v>0</v>
      </c>
      <c r="I66" s="81">
        <v>76</v>
      </c>
      <c r="J66" s="82"/>
      <c r="K66" s="82"/>
      <c r="L66" s="83">
        <f t="shared" si="3"/>
        <v>46914.799999999996</v>
      </c>
      <c r="M66" s="381" t="s">
        <v>88</v>
      </c>
      <c r="N66" s="423">
        <v>43839</v>
      </c>
      <c r="O66" s="374"/>
      <c r="P66" s="393"/>
      <c r="Q66" s="393"/>
      <c r="R66" s="393"/>
      <c r="S66" s="393"/>
      <c r="T66" s="393"/>
      <c r="U66" s="394"/>
      <c r="V66" s="395"/>
      <c r="W66" s="396"/>
      <c r="X66" s="393"/>
      <c r="Y66" s="393"/>
      <c r="Z66" s="393"/>
      <c r="AA66" s="393"/>
      <c r="AB66" s="393"/>
      <c r="AC66" s="393"/>
      <c r="AD66" s="394"/>
      <c r="AE66" s="395"/>
      <c r="AF66" s="396"/>
      <c r="AG66" s="393"/>
      <c r="AH66" s="393"/>
      <c r="AI66" s="393"/>
      <c r="AJ66" s="393"/>
      <c r="AK66" s="393"/>
      <c r="AL66" s="393"/>
      <c r="AM66" s="394"/>
      <c r="AN66" s="395"/>
      <c r="AO66" s="396"/>
      <c r="AP66" s="393"/>
      <c r="AQ66" s="393"/>
      <c r="AR66" s="393"/>
      <c r="AS66" s="393"/>
      <c r="AT66" s="393"/>
      <c r="AU66" s="393"/>
      <c r="AV66" s="394"/>
      <c r="AW66" s="395"/>
      <c r="AX66" s="396"/>
      <c r="AY66" s="393"/>
      <c r="AZ66" s="393"/>
      <c r="BA66" s="393"/>
      <c r="BB66" s="393"/>
      <c r="BC66" s="393"/>
      <c r="BD66" s="393"/>
      <c r="BE66" s="395"/>
      <c r="BF66" s="395"/>
      <c r="BG66" s="396"/>
      <c r="BH66" s="393"/>
      <c r="BI66" s="393"/>
      <c r="BJ66" s="393"/>
      <c r="BK66" s="393"/>
      <c r="BL66" s="393"/>
      <c r="BM66" s="393"/>
      <c r="BN66" s="395"/>
      <c r="BO66" s="395"/>
      <c r="BP66" s="396"/>
      <c r="BQ66" s="393"/>
      <c r="BR66" s="393"/>
      <c r="BS66" s="393"/>
      <c r="BT66" s="393"/>
      <c r="BU66" s="393"/>
      <c r="BV66" s="393"/>
      <c r="BW66" s="395"/>
      <c r="BX66" s="395"/>
      <c r="BY66" s="396"/>
      <c r="BZ66" s="393"/>
      <c r="CA66" s="393"/>
      <c r="CB66" s="393"/>
      <c r="CC66" s="393"/>
      <c r="CD66" s="393"/>
      <c r="CE66" s="393"/>
      <c r="CF66" s="394"/>
      <c r="CG66" s="395"/>
      <c r="CH66" s="396"/>
      <c r="CI66" s="393"/>
      <c r="CJ66" s="393"/>
      <c r="CK66" s="393"/>
      <c r="CL66" s="393"/>
      <c r="CM66" s="393"/>
      <c r="CN66" s="393"/>
      <c r="CO66" s="395"/>
      <c r="CP66" s="395"/>
      <c r="CQ66" s="396"/>
      <c r="CR66" s="393"/>
      <c r="CS66" s="393"/>
      <c r="CT66" s="393"/>
      <c r="CU66" s="393"/>
      <c r="CV66" s="393"/>
      <c r="CW66" s="393"/>
      <c r="CX66" s="395"/>
      <c r="CY66" s="395"/>
      <c r="CZ66" s="396"/>
      <c r="DA66" s="393"/>
      <c r="DB66" s="393"/>
      <c r="DC66" s="393"/>
      <c r="DD66" s="393"/>
      <c r="DE66" s="393"/>
      <c r="DF66" s="393"/>
      <c r="DG66" s="395"/>
      <c r="DH66" s="395"/>
      <c r="DI66" s="396"/>
      <c r="DJ66" s="393"/>
      <c r="DK66" s="393"/>
      <c r="DL66" s="393"/>
      <c r="DM66" s="393"/>
      <c r="DN66" s="393"/>
      <c r="DO66" s="393"/>
      <c r="DP66" s="395"/>
      <c r="DQ66" s="395"/>
      <c r="DR66" s="396"/>
      <c r="DS66" s="393"/>
      <c r="DT66" s="393"/>
      <c r="DU66" s="393"/>
      <c r="DV66" s="393"/>
      <c r="DW66" s="393"/>
      <c r="DX66" s="393"/>
      <c r="DY66" s="395"/>
      <c r="DZ66" s="395"/>
      <c r="EA66" s="396"/>
      <c r="EB66" s="393"/>
      <c r="EC66" s="393"/>
      <c r="ED66" s="393"/>
      <c r="EE66" s="393"/>
      <c r="EF66" s="393"/>
      <c r="EG66" s="393"/>
      <c r="EH66" s="395"/>
      <c r="EI66" s="395"/>
      <c r="EJ66" s="396"/>
      <c r="EK66" s="393"/>
      <c r="EL66" s="393"/>
      <c r="EM66" s="393"/>
      <c r="EN66" s="393"/>
      <c r="EO66" s="393"/>
      <c r="EP66" s="393"/>
      <c r="EQ66" s="395"/>
      <c r="ER66" s="395"/>
      <c r="ES66" s="396"/>
      <c r="ET66" s="393"/>
      <c r="EU66" s="393"/>
      <c r="EV66" s="393"/>
      <c r="EW66" s="393"/>
      <c r="EX66" s="393"/>
      <c r="EY66" s="393"/>
      <c r="EZ66" s="395"/>
      <c r="FA66" s="395"/>
      <c r="FB66" s="396"/>
      <c r="FC66" s="393"/>
      <c r="FD66" s="393"/>
      <c r="FE66" s="393"/>
      <c r="FF66" s="393"/>
      <c r="FG66" s="393"/>
      <c r="FH66" s="393"/>
      <c r="FI66" s="395"/>
      <c r="FJ66" s="395"/>
      <c r="FK66" s="396"/>
      <c r="FL66" s="393"/>
      <c r="FM66" s="393"/>
      <c r="FN66" s="393"/>
      <c r="FO66" s="393"/>
      <c r="FP66" s="393"/>
      <c r="FQ66" s="393"/>
      <c r="FR66" s="395"/>
      <c r="FS66" s="395"/>
      <c r="FT66" s="396"/>
      <c r="FU66" s="393"/>
      <c r="FV66" s="393"/>
      <c r="FW66" s="393"/>
      <c r="FX66" s="393"/>
      <c r="FY66" s="393"/>
      <c r="FZ66" s="393"/>
      <c r="GA66" s="395"/>
      <c r="GB66" s="395"/>
      <c r="GC66" s="396"/>
      <c r="GD66" s="393"/>
      <c r="GE66" s="393"/>
      <c r="GF66" s="393"/>
      <c r="GG66" s="393"/>
      <c r="GH66" s="393"/>
      <c r="GI66" s="393"/>
      <c r="GJ66" s="395"/>
      <c r="GK66" s="395"/>
      <c r="GL66" s="379"/>
      <c r="GM66" s="70"/>
      <c r="GN66" s="71"/>
      <c r="GO66" s="72"/>
      <c r="GP66" s="72"/>
      <c r="GQ66" s="73"/>
      <c r="GR66" s="74"/>
    </row>
    <row r="67" spans="1:200" ht="17.25" x14ac:dyDescent="0.25">
      <c r="A67" s="447" t="s">
        <v>89</v>
      </c>
      <c r="B67" s="89" t="s">
        <v>91</v>
      </c>
      <c r="C67" s="449" t="s">
        <v>92</v>
      </c>
      <c r="D67" s="78">
        <v>291.2</v>
      </c>
      <c r="E67" s="100">
        <v>43838</v>
      </c>
      <c r="F67" s="448" t="s">
        <v>93</v>
      </c>
      <c r="G67" s="110">
        <v>291.2</v>
      </c>
      <c r="H67" s="65">
        <f t="shared" si="2"/>
        <v>0</v>
      </c>
      <c r="I67" s="81">
        <v>76</v>
      </c>
      <c r="J67" s="82"/>
      <c r="K67" s="82"/>
      <c r="L67" s="83">
        <f t="shared" si="3"/>
        <v>22131.200000000001</v>
      </c>
      <c r="M67" s="381" t="s">
        <v>88</v>
      </c>
      <c r="N67" s="423">
        <v>43839</v>
      </c>
      <c r="O67" s="374"/>
      <c r="P67" s="393"/>
      <c r="Q67" s="393"/>
      <c r="R67" s="393"/>
      <c r="S67" s="393"/>
      <c r="T67" s="393"/>
      <c r="U67" s="394"/>
      <c r="V67" s="395"/>
      <c r="W67" s="396"/>
      <c r="X67" s="393"/>
      <c r="Y67" s="393"/>
      <c r="Z67" s="393"/>
      <c r="AA67" s="393"/>
      <c r="AB67" s="393"/>
      <c r="AC67" s="393"/>
      <c r="AD67" s="394"/>
      <c r="AE67" s="395"/>
      <c r="AF67" s="396"/>
      <c r="AG67" s="393"/>
      <c r="AH67" s="393"/>
      <c r="AI67" s="393"/>
      <c r="AJ67" s="393"/>
      <c r="AK67" s="393"/>
      <c r="AL67" s="393"/>
      <c r="AM67" s="394"/>
      <c r="AN67" s="395"/>
      <c r="AO67" s="396"/>
      <c r="AP67" s="393"/>
      <c r="AQ67" s="393"/>
      <c r="AR67" s="393"/>
      <c r="AS67" s="393"/>
      <c r="AT67" s="393"/>
      <c r="AU67" s="393"/>
      <c r="AV67" s="394"/>
      <c r="AW67" s="395"/>
      <c r="AX67" s="396"/>
      <c r="AY67" s="393"/>
      <c r="AZ67" s="393"/>
      <c r="BA67" s="393"/>
      <c r="BB67" s="393"/>
      <c r="BC67" s="393"/>
      <c r="BD67" s="393"/>
      <c r="BE67" s="395"/>
      <c r="BF67" s="395"/>
      <c r="BG67" s="396"/>
      <c r="BH67" s="393"/>
      <c r="BI67" s="393"/>
      <c r="BJ67" s="393"/>
      <c r="BK67" s="393"/>
      <c r="BL67" s="393"/>
      <c r="BM67" s="393"/>
      <c r="BN67" s="395"/>
      <c r="BO67" s="395"/>
      <c r="BP67" s="396"/>
      <c r="BQ67" s="393"/>
      <c r="BR67" s="393"/>
      <c r="BS67" s="393"/>
      <c r="BT67" s="393"/>
      <c r="BU67" s="393"/>
      <c r="BV67" s="393"/>
      <c r="BW67" s="395"/>
      <c r="BX67" s="395"/>
      <c r="BY67" s="396"/>
      <c r="BZ67" s="393"/>
      <c r="CA67" s="393"/>
      <c r="CB67" s="393"/>
      <c r="CC67" s="393"/>
      <c r="CD67" s="393"/>
      <c r="CE67" s="393"/>
      <c r="CF67" s="394"/>
      <c r="CG67" s="395"/>
      <c r="CH67" s="396"/>
      <c r="CI67" s="393"/>
      <c r="CJ67" s="393"/>
      <c r="CK67" s="393"/>
      <c r="CL67" s="393"/>
      <c r="CM67" s="393"/>
      <c r="CN67" s="393"/>
      <c r="CO67" s="395"/>
      <c r="CP67" s="395"/>
      <c r="CQ67" s="396"/>
      <c r="CR67" s="393"/>
      <c r="CS67" s="393"/>
      <c r="CT67" s="393"/>
      <c r="CU67" s="393"/>
      <c r="CV67" s="393"/>
      <c r="CW67" s="393"/>
      <c r="CX67" s="395"/>
      <c r="CY67" s="395"/>
      <c r="CZ67" s="396"/>
      <c r="DA67" s="393"/>
      <c r="DB67" s="393"/>
      <c r="DC67" s="393"/>
      <c r="DD67" s="393"/>
      <c r="DE67" s="393"/>
      <c r="DF67" s="393"/>
      <c r="DG67" s="395"/>
      <c r="DH67" s="395"/>
      <c r="DI67" s="396"/>
      <c r="DJ67" s="393"/>
      <c r="DK67" s="393"/>
      <c r="DL67" s="393"/>
      <c r="DM67" s="393"/>
      <c r="DN67" s="393"/>
      <c r="DO67" s="393"/>
      <c r="DP67" s="395"/>
      <c r="DQ67" s="395"/>
      <c r="DR67" s="396"/>
      <c r="DS67" s="393"/>
      <c r="DT67" s="393"/>
      <c r="DU67" s="393"/>
      <c r="DV67" s="393"/>
      <c r="DW67" s="393"/>
      <c r="DX67" s="393"/>
      <c r="DY67" s="395"/>
      <c r="DZ67" s="395"/>
      <c r="EA67" s="396"/>
      <c r="EB67" s="393"/>
      <c r="EC67" s="393"/>
      <c r="ED67" s="393"/>
      <c r="EE67" s="393"/>
      <c r="EF67" s="393"/>
      <c r="EG67" s="393"/>
      <c r="EH67" s="395"/>
      <c r="EI67" s="395"/>
      <c r="EJ67" s="396"/>
      <c r="EK67" s="393"/>
      <c r="EL67" s="393"/>
      <c r="EM67" s="393"/>
      <c r="EN67" s="393"/>
      <c r="EO67" s="393"/>
      <c r="EP67" s="393"/>
      <c r="EQ67" s="395"/>
      <c r="ER67" s="395"/>
      <c r="ES67" s="396"/>
      <c r="ET67" s="393"/>
      <c r="EU67" s="393"/>
      <c r="EV67" s="393"/>
      <c r="EW67" s="393"/>
      <c r="EX67" s="393"/>
      <c r="EY67" s="393"/>
      <c r="EZ67" s="395"/>
      <c r="FA67" s="395"/>
      <c r="FB67" s="396"/>
      <c r="FC67" s="393"/>
      <c r="FD67" s="393"/>
      <c r="FE67" s="393"/>
      <c r="FF67" s="393"/>
      <c r="FG67" s="393"/>
      <c r="FH67" s="393"/>
      <c r="FI67" s="395"/>
      <c r="FJ67" s="395"/>
      <c r="FK67" s="396"/>
      <c r="FL67" s="393"/>
      <c r="FM67" s="393"/>
      <c r="FN67" s="393"/>
      <c r="FO67" s="393"/>
      <c r="FP67" s="393"/>
      <c r="FQ67" s="393"/>
      <c r="FR67" s="395"/>
      <c r="FS67" s="395"/>
      <c r="FT67" s="396"/>
      <c r="FU67" s="393"/>
      <c r="FV67" s="393"/>
      <c r="FW67" s="393"/>
      <c r="FX67" s="393"/>
      <c r="FY67" s="393"/>
      <c r="FZ67" s="393"/>
      <c r="GA67" s="395"/>
      <c r="GB67" s="395"/>
      <c r="GC67" s="396"/>
      <c r="GD67" s="393"/>
      <c r="GE67" s="393"/>
      <c r="GF67" s="393"/>
      <c r="GG67" s="393"/>
      <c r="GH67" s="393"/>
      <c r="GI67" s="393"/>
      <c r="GJ67" s="395"/>
      <c r="GK67" s="395"/>
      <c r="GL67" s="379"/>
      <c r="GM67" s="70"/>
      <c r="GN67" s="71"/>
      <c r="GO67" s="72"/>
      <c r="GP67" s="72"/>
      <c r="GQ67" s="73"/>
      <c r="GR67" s="74"/>
    </row>
    <row r="68" spans="1:200" ht="17.25" x14ac:dyDescent="0.25">
      <c r="A68" s="447" t="s">
        <v>82</v>
      </c>
      <c r="B68" s="89" t="s">
        <v>83</v>
      </c>
      <c r="C68" s="449" t="s">
        <v>86</v>
      </c>
      <c r="D68" s="78">
        <v>317</v>
      </c>
      <c r="E68" s="100">
        <v>43838</v>
      </c>
      <c r="F68" s="448" t="s">
        <v>87</v>
      </c>
      <c r="G68" s="110">
        <v>317</v>
      </c>
      <c r="H68" s="65">
        <v>0</v>
      </c>
      <c r="I68" s="81">
        <v>49</v>
      </c>
      <c r="J68" s="82"/>
      <c r="K68" s="82"/>
      <c r="L68" s="83">
        <v>15533</v>
      </c>
      <c r="M68" s="381" t="s">
        <v>88</v>
      </c>
      <c r="N68" s="423">
        <v>43839</v>
      </c>
      <c r="O68" s="374"/>
      <c r="P68" s="393"/>
      <c r="Q68" s="393"/>
      <c r="R68" s="393"/>
      <c r="S68" s="393"/>
      <c r="T68" s="393"/>
      <c r="U68" s="394"/>
      <c r="V68" s="395"/>
      <c r="W68" s="396"/>
      <c r="X68" s="393"/>
      <c r="Y68" s="393"/>
      <c r="Z68" s="393"/>
      <c r="AA68" s="393"/>
      <c r="AB68" s="393"/>
      <c r="AC68" s="393"/>
      <c r="AD68" s="394"/>
      <c r="AE68" s="395"/>
      <c r="AF68" s="396"/>
      <c r="AG68" s="393"/>
      <c r="AH68" s="393"/>
      <c r="AI68" s="393"/>
      <c r="AJ68" s="393"/>
      <c r="AK68" s="393"/>
      <c r="AL68" s="393"/>
      <c r="AM68" s="394"/>
      <c r="AN68" s="395"/>
      <c r="AO68" s="396"/>
      <c r="AP68" s="393"/>
      <c r="AQ68" s="393"/>
      <c r="AR68" s="393"/>
      <c r="AS68" s="393"/>
      <c r="AT68" s="393"/>
      <c r="AU68" s="393"/>
      <c r="AV68" s="394"/>
      <c r="AW68" s="395"/>
      <c r="AX68" s="396"/>
      <c r="AY68" s="393"/>
      <c r="AZ68" s="393"/>
      <c r="BA68" s="393"/>
      <c r="BB68" s="393"/>
      <c r="BC68" s="393"/>
      <c r="BD68" s="393"/>
      <c r="BE68" s="395"/>
      <c r="BF68" s="395"/>
      <c r="BG68" s="396"/>
      <c r="BH68" s="393"/>
      <c r="BI68" s="393"/>
      <c r="BJ68" s="393"/>
      <c r="BK68" s="393"/>
      <c r="BL68" s="393"/>
      <c r="BM68" s="393"/>
      <c r="BN68" s="395"/>
      <c r="BO68" s="395"/>
      <c r="BP68" s="396"/>
      <c r="BQ68" s="393"/>
      <c r="BR68" s="393"/>
      <c r="BS68" s="393"/>
      <c r="BT68" s="393"/>
      <c r="BU68" s="393"/>
      <c r="BV68" s="393"/>
      <c r="BW68" s="395"/>
      <c r="BX68" s="395"/>
      <c r="BY68" s="396"/>
      <c r="BZ68" s="393"/>
      <c r="CA68" s="393"/>
      <c r="CB68" s="393"/>
      <c r="CC68" s="393"/>
      <c r="CD68" s="393"/>
      <c r="CE68" s="393"/>
      <c r="CF68" s="394"/>
      <c r="CG68" s="395"/>
      <c r="CH68" s="396"/>
      <c r="CI68" s="393"/>
      <c r="CJ68" s="393"/>
      <c r="CK68" s="393"/>
      <c r="CL68" s="393"/>
      <c r="CM68" s="393"/>
      <c r="CN68" s="393"/>
      <c r="CO68" s="395"/>
      <c r="CP68" s="395"/>
      <c r="CQ68" s="396"/>
      <c r="CR68" s="393"/>
      <c r="CS68" s="393"/>
      <c r="CT68" s="393"/>
      <c r="CU68" s="393"/>
      <c r="CV68" s="393"/>
      <c r="CW68" s="393"/>
      <c r="CX68" s="395"/>
      <c r="CY68" s="395"/>
      <c r="CZ68" s="396"/>
      <c r="DA68" s="393"/>
      <c r="DB68" s="393"/>
      <c r="DC68" s="393"/>
      <c r="DD68" s="393"/>
      <c r="DE68" s="393"/>
      <c r="DF68" s="393"/>
      <c r="DG68" s="395"/>
      <c r="DH68" s="395"/>
      <c r="DI68" s="396"/>
      <c r="DJ68" s="393"/>
      <c r="DK68" s="393"/>
      <c r="DL68" s="393"/>
      <c r="DM68" s="393"/>
      <c r="DN68" s="393"/>
      <c r="DO68" s="393"/>
      <c r="DP68" s="395"/>
      <c r="DQ68" s="395"/>
      <c r="DR68" s="396"/>
      <c r="DS68" s="393"/>
      <c r="DT68" s="393"/>
      <c r="DU68" s="393"/>
      <c r="DV68" s="393"/>
      <c r="DW68" s="393"/>
      <c r="DX68" s="393"/>
      <c r="DY68" s="395"/>
      <c r="DZ68" s="395"/>
      <c r="EA68" s="396"/>
      <c r="EB68" s="393"/>
      <c r="EC68" s="393"/>
      <c r="ED68" s="393"/>
      <c r="EE68" s="393"/>
      <c r="EF68" s="393"/>
      <c r="EG68" s="393"/>
      <c r="EH68" s="395"/>
      <c r="EI68" s="395"/>
      <c r="EJ68" s="396"/>
      <c r="EK68" s="393"/>
      <c r="EL68" s="393"/>
      <c r="EM68" s="393"/>
      <c r="EN68" s="393"/>
      <c r="EO68" s="393"/>
      <c r="EP68" s="393"/>
      <c r="EQ68" s="395"/>
      <c r="ER68" s="395"/>
      <c r="ES68" s="396"/>
      <c r="ET68" s="393"/>
      <c r="EU68" s="393"/>
      <c r="EV68" s="393"/>
      <c r="EW68" s="393"/>
      <c r="EX68" s="393"/>
      <c r="EY68" s="393"/>
      <c r="EZ68" s="395"/>
      <c r="FA68" s="395"/>
      <c r="FB68" s="396"/>
      <c r="FC68" s="393"/>
      <c r="FD68" s="393"/>
      <c r="FE68" s="393"/>
      <c r="FF68" s="393"/>
      <c r="FG68" s="393"/>
      <c r="FH68" s="393"/>
      <c r="FI68" s="395"/>
      <c r="FJ68" s="395"/>
      <c r="FK68" s="396"/>
      <c r="FL68" s="393"/>
      <c r="FM68" s="393"/>
      <c r="FN68" s="393"/>
      <c r="FO68" s="393"/>
      <c r="FP68" s="393"/>
      <c r="FQ68" s="393"/>
      <c r="FR68" s="395"/>
      <c r="FS68" s="395"/>
      <c r="FT68" s="396"/>
      <c r="FU68" s="393"/>
      <c r="FV68" s="393"/>
      <c r="FW68" s="393"/>
      <c r="FX68" s="393"/>
      <c r="FY68" s="393"/>
      <c r="FZ68" s="393"/>
      <c r="GA68" s="395"/>
      <c r="GB68" s="395"/>
      <c r="GC68" s="396"/>
      <c r="GD68" s="393"/>
      <c r="GE68" s="393"/>
      <c r="GF68" s="393"/>
      <c r="GG68" s="393"/>
      <c r="GH68" s="393"/>
      <c r="GI68" s="393"/>
      <c r="GJ68" s="395"/>
      <c r="GK68" s="395"/>
      <c r="GL68" s="379"/>
      <c r="GM68" s="70"/>
      <c r="GN68" s="71"/>
      <c r="GO68" s="72"/>
      <c r="GP68" s="72"/>
      <c r="GQ68" s="73"/>
      <c r="GR68" s="74"/>
    </row>
    <row r="69" spans="1:200" ht="18" thickBot="1" x14ac:dyDescent="0.3">
      <c r="A69" s="447" t="s">
        <v>53</v>
      </c>
      <c r="B69" s="89" t="s">
        <v>54</v>
      </c>
      <c r="C69" s="449" t="s">
        <v>69</v>
      </c>
      <c r="D69" s="78">
        <v>591.1</v>
      </c>
      <c r="E69" s="100">
        <v>43838</v>
      </c>
      <c r="F69" s="448" t="s">
        <v>70</v>
      </c>
      <c r="G69" s="110">
        <v>591.1</v>
      </c>
      <c r="H69" s="65">
        <v>0</v>
      </c>
      <c r="I69" s="81">
        <v>67.5</v>
      </c>
      <c r="J69" s="82"/>
      <c r="K69" s="82"/>
      <c r="L69" s="83">
        <v>39899.25</v>
      </c>
      <c r="M69" s="381" t="s">
        <v>52</v>
      </c>
      <c r="N69" s="423">
        <v>43843</v>
      </c>
      <c r="O69" s="374"/>
      <c r="P69" s="393"/>
      <c r="Q69" s="393"/>
      <c r="R69" s="393"/>
      <c r="S69" s="393"/>
      <c r="T69" s="393"/>
      <c r="U69" s="394"/>
      <c r="V69" s="395"/>
      <c r="W69" s="396"/>
      <c r="X69" s="393"/>
      <c r="Y69" s="393"/>
      <c r="Z69" s="393"/>
      <c r="AA69" s="393"/>
      <c r="AB69" s="393"/>
      <c r="AC69" s="393"/>
      <c r="AD69" s="394"/>
      <c r="AE69" s="395"/>
      <c r="AF69" s="396"/>
      <c r="AG69" s="393"/>
      <c r="AH69" s="393"/>
      <c r="AI69" s="393"/>
      <c r="AJ69" s="393"/>
      <c r="AK69" s="393"/>
      <c r="AL69" s="393"/>
      <c r="AM69" s="394"/>
      <c r="AN69" s="395"/>
      <c r="AO69" s="396"/>
      <c r="AP69" s="393"/>
      <c r="AQ69" s="393"/>
      <c r="AR69" s="393"/>
      <c r="AS69" s="393"/>
      <c r="AT69" s="393"/>
      <c r="AU69" s="393"/>
      <c r="AV69" s="394"/>
      <c r="AW69" s="395"/>
      <c r="AX69" s="396"/>
      <c r="AY69" s="393"/>
      <c r="AZ69" s="393"/>
      <c r="BA69" s="393"/>
      <c r="BB69" s="393"/>
      <c r="BC69" s="393"/>
      <c r="BD69" s="393"/>
      <c r="BE69" s="395"/>
      <c r="BF69" s="395"/>
      <c r="BG69" s="396"/>
      <c r="BH69" s="393"/>
      <c r="BI69" s="393"/>
      <c r="BJ69" s="393"/>
      <c r="BK69" s="393"/>
      <c r="BL69" s="393"/>
      <c r="BM69" s="393"/>
      <c r="BN69" s="395"/>
      <c r="BO69" s="395"/>
      <c r="BP69" s="396"/>
      <c r="BQ69" s="393"/>
      <c r="BR69" s="393"/>
      <c r="BS69" s="393"/>
      <c r="BT69" s="393"/>
      <c r="BU69" s="393"/>
      <c r="BV69" s="393"/>
      <c r="BW69" s="395"/>
      <c r="BX69" s="395"/>
      <c r="BY69" s="396"/>
      <c r="BZ69" s="393"/>
      <c r="CA69" s="393"/>
      <c r="CB69" s="393"/>
      <c r="CC69" s="393"/>
      <c r="CD69" s="393"/>
      <c r="CE69" s="393"/>
      <c r="CF69" s="394"/>
      <c r="CG69" s="395"/>
      <c r="CH69" s="396"/>
      <c r="CI69" s="393"/>
      <c r="CJ69" s="393"/>
      <c r="CK69" s="393"/>
      <c r="CL69" s="393"/>
      <c r="CM69" s="393"/>
      <c r="CN69" s="393"/>
      <c r="CO69" s="395"/>
      <c r="CP69" s="395"/>
      <c r="CQ69" s="396"/>
      <c r="CR69" s="393"/>
      <c r="CS69" s="393"/>
      <c r="CT69" s="393"/>
      <c r="CU69" s="393"/>
      <c r="CV69" s="393"/>
      <c r="CW69" s="393"/>
      <c r="CX69" s="395"/>
      <c r="CY69" s="395"/>
      <c r="CZ69" s="396"/>
      <c r="DA69" s="393"/>
      <c r="DB69" s="393"/>
      <c r="DC69" s="393"/>
      <c r="DD69" s="393"/>
      <c r="DE69" s="393"/>
      <c r="DF69" s="393"/>
      <c r="DG69" s="395"/>
      <c r="DH69" s="395"/>
      <c r="DI69" s="396"/>
      <c r="DJ69" s="393"/>
      <c r="DK69" s="393"/>
      <c r="DL69" s="393"/>
      <c r="DM69" s="393"/>
      <c r="DN69" s="393"/>
      <c r="DO69" s="393"/>
      <c r="DP69" s="395"/>
      <c r="DQ69" s="395"/>
      <c r="DR69" s="396"/>
      <c r="DS69" s="393"/>
      <c r="DT69" s="393"/>
      <c r="DU69" s="393"/>
      <c r="DV69" s="393"/>
      <c r="DW69" s="393"/>
      <c r="DX69" s="393"/>
      <c r="DY69" s="395"/>
      <c r="DZ69" s="395"/>
      <c r="EA69" s="396"/>
      <c r="EB69" s="393"/>
      <c r="EC69" s="393"/>
      <c r="ED69" s="393"/>
      <c r="EE69" s="393"/>
      <c r="EF69" s="393"/>
      <c r="EG69" s="393"/>
      <c r="EH69" s="395"/>
      <c r="EI69" s="395"/>
      <c r="EJ69" s="396"/>
      <c r="EK69" s="393"/>
      <c r="EL69" s="393"/>
      <c r="EM69" s="393"/>
      <c r="EN69" s="393"/>
      <c r="EO69" s="393"/>
      <c r="EP69" s="393"/>
      <c r="EQ69" s="395"/>
      <c r="ER69" s="395"/>
      <c r="ES69" s="396"/>
      <c r="ET69" s="393"/>
      <c r="EU69" s="393"/>
      <c r="EV69" s="393"/>
      <c r="EW69" s="393"/>
      <c r="EX69" s="393"/>
      <c r="EY69" s="393"/>
      <c r="EZ69" s="395"/>
      <c r="FA69" s="395"/>
      <c r="FB69" s="396"/>
      <c r="FC69" s="393"/>
      <c r="FD69" s="393"/>
      <c r="FE69" s="393"/>
      <c r="FF69" s="393"/>
      <c r="FG69" s="393"/>
      <c r="FH69" s="393"/>
      <c r="FI69" s="395"/>
      <c r="FJ69" s="395"/>
      <c r="FK69" s="396"/>
      <c r="FL69" s="393"/>
      <c r="FM69" s="393"/>
      <c r="FN69" s="393"/>
      <c r="FO69" s="393"/>
      <c r="FP69" s="393"/>
      <c r="FQ69" s="393"/>
      <c r="FR69" s="395"/>
      <c r="FS69" s="395"/>
      <c r="FT69" s="396"/>
      <c r="FU69" s="393"/>
      <c r="FV69" s="393"/>
      <c r="FW69" s="393"/>
      <c r="FX69" s="393"/>
      <c r="FY69" s="393"/>
      <c r="FZ69" s="393"/>
      <c r="GA69" s="395"/>
      <c r="GB69" s="395"/>
      <c r="GC69" s="396"/>
      <c r="GD69" s="393"/>
      <c r="GE69" s="393"/>
      <c r="GF69" s="393"/>
      <c r="GG69" s="393"/>
      <c r="GH69" s="393"/>
      <c r="GI69" s="393"/>
      <c r="GJ69" s="395"/>
      <c r="GK69" s="395"/>
      <c r="GL69" s="379"/>
      <c r="GM69" s="70"/>
      <c r="GN69" s="71"/>
      <c r="GO69" s="72"/>
      <c r="GP69" s="72"/>
      <c r="GQ69" s="73"/>
      <c r="GR69" s="74"/>
    </row>
    <row r="70" spans="1:200" ht="17.25" customHeight="1" x14ac:dyDescent="0.25">
      <c r="A70" s="973" t="s">
        <v>72</v>
      </c>
      <c r="B70" s="89" t="s">
        <v>73</v>
      </c>
      <c r="C70" s="976" t="s">
        <v>74</v>
      </c>
      <c r="D70" s="78">
        <v>116.6</v>
      </c>
      <c r="E70" s="100">
        <v>43837</v>
      </c>
      <c r="F70" s="979">
        <v>77897</v>
      </c>
      <c r="G70" s="110">
        <v>116.6</v>
      </c>
      <c r="H70" s="65">
        <f t="shared" si="2"/>
        <v>0</v>
      </c>
      <c r="I70" s="81">
        <v>31.5</v>
      </c>
      <c r="J70" s="82"/>
      <c r="K70" s="82"/>
      <c r="L70" s="83">
        <f t="shared" si="3"/>
        <v>3672.8999999999996</v>
      </c>
      <c r="M70" s="982" t="s">
        <v>52</v>
      </c>
      <c r="N70" s="969">
        <v>43845</v>
      </c>
      <c r="O70" s="374"/>
      <c r="P70" s="393"/>
      <c r="Q70" s="393"/>
      <c r="R70" s="393"/>
      <c r="S70" s="393"/>
      <c r="T70" s="393"/>
      <c r="U70" s="394"/>
      <c r="V70" s="395"/>
      <c r="W70" s="396"/>
      <c r="X70" s="393"/>
      <c r="Y70" s="393"/>
      <c r="Z70" s="393"/>
      <c r="AA70" s="393"/>
      <c r="AB70" s="393"/>
      <c r="AC70" s="393"/>
      <c r="AD70" s="394"/>
      <c r="AE70" s="395"/>
      <c r="AF70" s="396"/>
      <c r="AG70" s="393"/>
      <c r="AH70" s="393"/>
      <c r="AI70" s="393"/>
      <c r="AJ70" s="393"/>
      <c r="AK70" s="393"/>
      <c r="AL70" s="393"/>
      <c r="AM70" s="394"/>
      <c r="AN70" s="395"/>
      <c r="AO70" s="396"/>
      <c r="AP70" s="393"/>
      <c r="AQ70" s="393"/>
      <c r="AR70" s="393"/>
      <c r="AS70" s="393"/>
      <c r="AT70" s="393"/>
      <c r="AU70" s="393"/>
      <c r="AV70" s="394"/>
      <c r="AW70" s="395"/>
      <c r="AX70" s="396"/>
      <c r="AY70" s="393"/>
      <c r="AZ70" s="393"/>
      <c r="BA70" s="393"/>
      <c r="BB70" s="393"/>
      <c r="BC70" s="393"/>
      <c r="BD70" s="393"/>
      <c r="BE70" s="395"/>
      <c r="BF70" s="395"/>
      <c r="BG70" s="396"/>
      <c r="BH70" s="393"/>
      <c r="BI70" s="393"/>
      <c r="BJ70" s="393"/>
      <c r="BK70" s="393"/>
      <c r="BL70" s="393"/>
      <c r="BM70" s="393"/>
      <c r="BN70" s="395"/>
      <c r="BO70" s="395"/>
      <c r="BP70" s="396"/>
      <c r="BQ70" s="393"/>
      <c r="BR70" s="393"/>
      <c r="BS70" s="393"/>
      <c r="BT70" s="393"/>
      <c r="BU70" s="393"/>
      <c r="BV70" s="393"/>
      <c r="BW70" s="395"/>
      <c r="BX70" s="395"/>
      <c r="BY70" s="396"/>
      <c r="BZ70" s="393"/>
      <c r="CA70" s="393"/>
      <c r="CB70" s="393"/>
      <c r="CC70" s="393"/>
      <c r="CD70" s="393"/>
      <c r="CE70" s="393"/>
      <c r="CF70" s="394"/>
      <c r="CG70" s="395"/>
      <c r="CH70" s="396"/>
      <c r="CI70" s="393"/>
      <c r="CJ70" s="393"/>
      <c r="CK70" s="393"/>
      <c r="CL70" s="393"/>
      <c r="CM70" s="393"/>
      <c r="CN70" s="393"/>
      <c r="CO70" s="395"/>
      <c r="CP70" s="395"/>
      <c r="CQ70" s="396"/>
      <c r="CR70" s="393"/>
      <c r="CS70" s="393"/>
      <c r="CT70" s="393"/>
      <c r="CU70" s="393"/>
      <c r="CV70" s="393"/>
      <c r="CW70" s="393"/>
      <c r="CX70" s="395"/>
      <c r="CY70" s="395"/>
      <c r="CZ70" s="396"/>
      <c r="DA70" s="393"/>
      <c r="DB70" s="393"/>
      <c r="DC70" s="393"/>
      <c r="DD70" s="393"/>
      <c r="DE70" s="393"/>
      <c r="DF70" s="393"/>
      <c r="DG70" s="395"/>
      <c r="DH70" s="395"/>
      <c r="DI70" s="396"/>
      <c r="DJ70" s="393"/>
      <c r="DK70" s="393"/>
      <c r="DL70" s="393"/>
      <c r="DM70" s="393"/>
      <c r="DN70" s="393"/>
      <c r="DO70" s="393"/>
      <c r="DP70" s="395"/>
      <c r="DQ70" s="395"/>
      <c r="DR70" s="396"/>
      <c r="DS70" s="393"/>
      <c r="DT70" s="393"/>
      <c r="DU70" s="393"/>
      <c r="DV70" s="393"/>
      <c r="DW70" s="393"/>
      <c r="DX70" s="393"/>
      <c r="DY70" s="395"/>
      <c r="DZ70" s="395"/>
      <c r="EA70" s="396"/>
      <c r="EB70" s="393"/>
      <c r="EC70" s="393"/>
      <c r="ED70" s="393"/>
      <c r="EE70" s="393"/>
      <c r="EF70" s="393"/>
      <c r="EG70" s="393"/>
      <c r="EH70" s="395"/>
      <c r="EI70" s="395"/>
      <c r="EJ70" s="396"/>
      <c r="EK70" s="393"/>
      <c r="EL70" s="393"/>
      <c r="EM70" s="393"/>
      <c r="EN70" s="393"/>
      <c r="EO70" s="393"/>
      <c r="EP70" s="393"/>
      <c r="EQ70" s="395"/>
      <c r="ER70" s="395"/>
      <c r="ES70" s="396"/>
      <c r="ET70" s="393"/>
      <c r="EU70" s="393"/>
      <c r="EV70" s="393"/>
      <c r="EW70" s="393"/>
      <c r="EX70" s="393"/>
      <c r="EY70" s="393"/>
      <c r="EZ70" s="395"/>
      <c r="FA70" s="395"/>
      <c r="FB70" s="396"/>
      <c r="FC70" s="393"/>
      <c r="FD70" s="393"/>
      <c r="FE70" s="393"/>
      <c r="FF70" s="393"/>
      <c r="FG70" s="393"/>
      <c r="FH70" s="393"/>
      <c r="FI70" s="395"/>
      <c r="FJ70" s="395"/>
      <c r="FK70" s="396"/>
      <c r="FL70" s="393"/>
      <c r="FM70" s="393"/>
      <c r="FN70" s="393"/>
      <c r="FO70" s="393"/>
      <c r="FP70" s="393"/>
      <c r="FQ70" s="393"/>
      <c r="FR70" s="395"/>
      <c r="FS70" s="395"/>
      <c r="FT70" s="396"/>
      <c r="FU70" s="393"/>
      <c r="FV70" s="393"/>
      <c r="FW70" s="393"/>
      <c r="FX70" s="393"/>
      <c r="FY70" s="393"/>
      <c r="FZ70" s="393"/>
      <c r="GA70" s="395"/>
      <c r="GB70" s="395"/>
      <c r="GC70" s="396"/>
      <c r="GD70" s="393"/>
      <c r="GE70" s="393"/>
      <c r="GF70" s="393"/>
      <c r="GG70" s="393"/>
      <c r="GH70" s="393"/>
      <c r="GI70" s="393"/>
      <c r="GJ70" s="395"/>
      <c r="GK70" s="395"/>
      <c r="GL70" s="379"/>
      <c r="GM70" s="70"/>
      <c r="GN70" s="71"/>
      <c r="GO70" s="72"/>
      <c r="GP70" s="72"/>
      <c r="GQ70" s="73"/>
      <c r="GR70" s="74"/>
    </row>
    <row r="71" spans="1:200" ht="17.25" customHeight="1" x14ac:dyDescent="0.25">
      <c r="A71" s="974"/>
      <c r="B71" s="89" t="s">
        <v>75</v>
      </c>
      <c r="C71" s="977"/>
      <c r="D71" s="78">
        <v>181.8</v>
      </c>
      <c r="E71" s="100">
        <v>43837</v>
      </c>
      <c r="F71" s="980"/>
      <c r="G71" s="110">
        <v>181.8</v>
      </c>
      <c r="H71" s="65">
        <f t="shared" si="2"/>
        <v>0</v>
      </c>
      <c r="I71" s="81">
        <v>25.5</v>
      </c>
      <c r="J71" s="82"/>
      <c r="K71" s="82"/>
      <c r="L71" s="83">
        <f t="shared" si="3"/>
        <v>4635.9000000000005</v>
      </c>
      <c r="M71" s="983"/>
      <c r="N71" s="970"/>
      <c r="O71" s="374"/>
      <c r="P71" s="393"/>
      <c r="Q71" s="393"/>
      <c r="R71" s="393"/>
      <c r="S71" s="393"/>
      <c r="T71" s="393"/>
      <c r="U71" s="394"/>
      <c r="V71" s="395"/>
      <c r="W71" s="396"/>
      <c r="X71" s="393"/>
      <c r="Y71" s="393"/>
      <c r="Z71" s="393"/>
      <c r="AA71" s="393"/>
      <c r="AB71" s="393"/>
      <c r="AC71" s="393"/>
      <c r="AD71" s="394"/>
      <c r="AE71" s="395"/>
      <c r="AF71" s="396"/>
      <c r="AG71" s="393"/>
      <c r="AH71" s="393"/>
      <c r="AI71" s="393"/>
      <c r="AJ71" s="393"/>
      <c r="AK71" s="393"/>
      <c r="AL71" s="393"/>
      <c r="AM71" s="394"/>
      <c r="AN71" s="395"/>
      <c r="AO71" s="396"/>
      <c r="AP71" s="393"/>
      <c r="AQ71" s="393"/>
      <c r="AR71" s="393"/>
      <c r="AS71" s="393"/>
      <c r="AT71" s="393"/>
      <c r="AU71" s="393"/>
      <c r="AV71" s="394"/>
      <c r="AW71" s="395"/>
      <c r="AX71" s="396"/>
      <c r="AY71" s="393"/>
      <c r="AZ71" s="393"/>
      <c r="BA71" s="393"/>
      <c r="BB71" s="393"/>
      <c r="BC71" s="393"/>
      <c r="BD71" s="393"/>
      <c r="BE71" s="395"/>
      <c r="BF71" s="395"/>
      <c r="BG71" s="396"/>
      <c r="BH71" s="393"/>
      <c r="BI71" s="393"/>
      <c r="BJ71" s="393"/>
      <c r="BK71" s="393"/>
      <c r="BL71" s="393"/>
      <c r="BM71" s="393"/>
      <c r="BN71" s="395"/>
      <c r="BO71" s="395"/>
      <c r="BP71" s="396"/>
      <c r="BQ71" s="393"/>
      <c r="BR71" s="393"/>
      <c r="BS71" s="393"/>
      <c r="BT71" s="393"/>
      <c r="BU71" s="393"/>
      <c r="BV71" s="393"/>
      <c r="BW71" s="395"/>
      <c r="BX71" s="395"/>
      <c r="BY71" s="396"/>
      <c r="BZ71" s="393"/>
      <c r="CA71" s="393"/>
      <c r="CB71" s="393"/>
      <c r="CC71" s="393"/>
      <c r="CD71" s="393"/>
      <c r="CE71" s="393"/>
      <c r="CF71" s="394"/>
      <c r="CG71" s="395"/>
      <c r="CH71" s="396"/>
      <c r="CI71" s="393"/>
      <c r="CJ71" s="393"/>
      <c r="CK71" s="393"/>
      <c r="CL71" s="393"/>
      <c r="CM71" s="393"/>
      <c r="CN71" s="393"/>
      <c r="CO71" s="395"/>
      <c r="CP71" s="395"/>
      <c r="CQ71" s="396"/>
      <c r="CR71" s="393"/>
      <c r="CS71" s="393"/>
      <c r="CT71" s="393"/>
      <c r="CU71" s="393"/>
      <c r="CV71" s="393"/>
      <c r="CW71" s="393"/>
      <c r="CX71" s="395"/>
      <c r="CY71" s="395"/>
      <c r="CZ71" s="396"/>
      <c r="DA71" s="393"/>
      <c r="DB71" s="393"/>
      <c r="DC71" s="393"/>
      <c r="DD71" s="393"/>
      <c r="DE71" s="393"/>
      <c r="DF71" s="393"/>
      <c r="DG71" s="395"/>
      <c r="DH71" s="395"/>
      <c r="DI71" s="396"/>
      <c r="DJ71" s="393"/>
      <c r="DK71" s="393"/>
      <c r="DL71" s="393"/>
      <c r="DM71" s="393"/>
      <c r="DN71" s="393"/>
      <c r="DO71" s="393"/>
      <c r="DP71" s="395"/>
      <c r="DQ71" s="395"/>
      <c r="DR71" s="396"/>
      <c r="DS71" s="393"/>
      <c r="DT71" s="393"/>
      <c r="DU71" s="393"/>
      <c r="DV71" s="393"/>
      <c r="DW71" s="393"/>
      <c r="DX71" s="393"/>
      <c r="DY71" s="395"/>
      <c r="DZ71" s="395"/>
      <c r="EA71" s="396"/>
      <c r="EB71" s="393"/>
      <c r="EC71" s="393"/>
      <c r="ED71" s="393"/>
      <c r="EE71" s="393"/>
      <c r="EF71" s="393"/>
      <c r="EG71" s="393"/>
      <c r="EH71" s="395"/>
      <c r="EI71" s="395"/>
      <c r="EJ71" s="396"/>
      <c r="EK71" s="393"/>
      <c r="EL71" s="393"/>
      <c r="EM71" s="393"/>
      <c r="EN71" s="393"/>
      <c r="EO71" s="393"/>
      <c r="EP71" s="393"/>
      <c r="EQ71" s="395"/>
      <c r="ER71" s="395"/>
      <c r="ES71" s="396"/>
      <c r="ET71" s="393"/>
      <c r="EU71" s="393"/>
      <c r="EV71" s="393"/>
      <c r="EW71" s="393"/>
      <c r="EX71" s="393"/>
      <c r="EY71" s="393"/>
      <c r="EZ71" s="395"/>
      <c r="FA71" s="395"/>
      <c r="FB71" s="396"/>
      <c r="FC71" s="393"/>
      <c r="FD71" s="393"/>
      <c r="FE71" s="393"/>
      <c r="FF71" s="393"/>
      <c r="FG71" s="393"/>
      <c r="FH71" s="393"/>
      <c r="FI71" s="395"/>
      <c r="FJ71" s="395"/>
      <c r="FK71" s="396"/>
      <c r="FL71" s="393"/>
      <c r="FM71" s="393"/>
      <c r="FN71" s="393"/>
      <c r="FO71" s="393"/>
      <c r="FP71" s="393"/>
      <c r="FQ71" s="393"/>
      <c r="FR71" s="395"/>
      <c r="FS71" s="395"/>
      <c r="FT71" s="396"/>
      <c r="FU71" s="393"/>
      <c r="FV71" s="393"/>
      <c r="FW71" s="393"/>
      <c r="FX71" s="393"/>
      <c r="FY71" s="393"/>
      <c r="FZ71" s="393"/>
      <c r="GA71" s="395"/>
      <c r="GB71" s="395"/>
      <c r="GC71" s="396"/>
      <c r="GD71" s="393"/>
      <c r="GE71" s="393"/>
      <c r="GF71" s="393"/>
      <c r="GG71" s="393"/>
      <c r="GH71" s="393"/>
      <c r="GI71" s="393"/>
      <c r="GJ71" s="395"/>
      <c r="GK71" s="395"/>
      <c r="GL71" s="379"/>
      <c r="GM71" s="70"/>
      <c r="GN71" s="71"/>
      <c r="GO71" s="72"/>
      <c r="GP71" s="72"/>
      <c r="GQ71" s="73"/>
      <c r="GR71" s="74"/>
    </row>
    <row r="72" spans="1:200" ht="17.25" customHeight="1" x14ac:dyDescent="0.25">
      <c r="A72" s="974"/>
      <c r="B72" s="89" t="s">
        <v>76</v>
      </c>
      <c r="C72" s="977"/>
      <c r="D72" s="78">
        <v>112.6</v>
      </c>
      <c r="E72" s="100">
        <v>43837</v>
      </c>
      <c r="F72" s="980"/>
      <c r="G72" s="110">
        <v>112.6</v>
      </c>
      <c r="H72" s="65">
        <f t="shared" si="2"/>
        <v>0</v>
      </c>
      <c r="I72" s="81">
        <v>28.5</v>
      </c>
      <c r="J72" s="82"/>
      <c r="K72" s="82"/>
      <c r="L72" s="83">
        <f t="shared" si="3"/>
        <v>3209.1</v>
      </c>
      <c r="M72" s="983"/>
      <c r="N72" s="970"/>
      <c r="O72" s="374"/>
      <c r="P72" s="393"/>
      <c r="Q72" s="393"/>
      <c r="R72" s="393"/>
      <c r="S72" s="393"/>
      <c r="T72" s="393"/>
      <c r="U72" s="394"/>
      <c r="V72" s="395"/>
      <c r="W72" s="396"/>
      <c r="X72" s="393"/>
      <c r="Y72" s="393"/>
      <c r="Z72" s="393"/>
      <c r="AA72" s="393"/>
      <c r="AB72" s="393"/>
      <c r="AC72" s="393"/>
      <c r="AD72" s="394"/>
      <c r="AE72" s="395"/>
      <c r="AF72" s="396"/>
      <c r="AG72" s="393"/>
      <c r="AH72" s="393"/>
      <c r="AI72" s="393"/>
      <c r="AJ72" s="393"/>
      <c r="AK72" s="393"/>
      <c r="AL72" s="393"/>
      <c r="AM72" s="394"/>
      <c r="AN72" s="395"/>
      <c r="AO72" s="396"/>
      <c r="AP72" s="393"/>
      <c r="AQ72" s="393"/>
      <c r="AR72" s="393"/>
      <c r="AS72" s="393"/>
      <c r="AT72" s="393"/>
      <c r="AU72" s="393"/>
      <c r="AV72" s="394"/>
      <c r="AW72" s="395"/>
      <c r="AX72" s="396"/>
      <c r="AY72" s="393"/>
      <c r="AZ72" s="393"/>
      <c r="BA72" s="393"/>
      <c r="BB72" s="393"/>
      <c r="BC72" s="393"/>
      <c r="BD72" s="393"/>
      <c r="BE72" s="395"/>
      <c r="BF72" s="395"/>
      <c r="BG72" s="396"/>
      <c r="BH72" s="393"/>
      <c r="BI72" s="393"/>
      <c r="BJ72" s="393"/>
      <c r="BK72" s="393"/>
      <c r="BL72" s="393"/>
      <c r="BM72" s="393"/>
      <c r="BN72" s="395"/>
      <c r="BO72" s="395"/>
      <c r="BP72" s="396"/>
      <c r="BQ72" s="393"/>
      <c r="BR72" s="393"/>
      <c r="BS72" s="393"/>
      <c r="BT72" s="393"/>
      <c r="BU72" s="393"/>
      <c r="BV72" s="393"/>
      <c r="BW72" s="395"/>
      <c r="BX72" s="395"/>
      <c r="BY72" s="396"/>
      <c r="BZ72" s="393"/>
      <c r="CA72" s="393"/>
      <c r="CB72" s="393"/>
      <c r="CC72" s="393"/>
      <c r="CD72" s="393"/>
      <c r="CE72" s="393"/>
      <c r="CF72" s="394"/>
      <c r="CG72" s="395"/>
      <c r="CH72" s="396"/>
      <c r="CI72" s="393"/>
      <c r="CJ72" s="393"/>
      <c r="CK72" s="393"/>
      <c r="CL72" s="393"/>
      <c r="CM72" s="393"/>
      <c r="CN72" s="393"/>
      <c r="CO72" s="395"/>
      <c r="CP72" s="395"/>
      <c r="CQ72" s="396"/>
      <c r="CR72" s="393"/>
      <c r="CS72" s="393"/>
      <c r="CT72" s="393"/>
      <c r="CU72" s="393"/>
      <c r="CV72" s="393"/>
      <c r="CW72" s="393"/>
      <c r="CX72" s="395"/>
      <c r="CY72" s="395"/>
      <c r="CZ72" s="396"/>
      <c r="DA72" s="393"/>
      <c r="DB72" s="393"/>
      <c r="DC72" s="393"/>
      <c r="DD72" s="393"/>
      <c r="DE72" s="393"/>
      <c r="DF72" s="393"/>
      <c r="DG72" s="395"/>
      <c r="DH72" s="395"/>
      <c r="DI72" s="396"/>
      <c r="DJ72" s="393"/>
      <c r="DK72" s="393"/>
      <c r="DL72" s="393"/>
      <c r="DM72" s="393"/>
      <c r="DN72" s="393"/>
      <c r="DO72" s="393"/>
      <c r="DP72" s="395"/>
      <c r="DQ72" s="395"/>
      <c r="DR72" s="396"/>
      <c r="DS72" s="393"/>
      <c r="DT72" s="393"/>
      <c r="DU72" s="393"/>
      <c r="DV72" s="393"/>
      <c r="DW72" s="393"/>
      <c r="DX72" s="393"/>
      <c r="DY72" s="395"/>
      <c r="DZ72" s="395"/>
      <c r="EA72" s="396"/>
      <c r="EB72" s="393"/>
      <c r="EC72" s="393"/>
      <c r="ED72" s="393"/>
      <c r="EE72" s="393"/>
      <c r="EF72" s="393"/>
      <c r="EG72" s="393"/>
      <c r="EH72" s="395"/>
      <c r="EI72" s="395"/>
      <c r="EJ72" s="396"/>
      <c r="EK72" s="393"/>
      <c r="EL72" s="393"/>
      <c r="EM72" s="393"/>
      <c r="EN72" s="393"/>
      <c r="EO72" s="393"/>
      <c r="EP72" s="393"/>
      <c r="EQ72" s="395"/>
      <c r="ER72" s="395"/>
      <c r="ES72" s="396"/>
      <c r="ET72" s="393"/>
      <c r="EU72" s="393"/>
      <c r="EV72" s="393"/>
      <c r="EW72" s="393"/>
      <c r="EX72" s="393"/>
      <c r="EY72" s="393"/>
      <c r="EZ72" s="395"/>
      <c r="FA72" s="395"/>
      <c r="FB72" s="396"/>
      <c r="FC72" s="393"/>
      <c r="FD72" s="393"/>
      <c r="FE72" s="393"/>
      <c r="FF72" s="393"/>
      <c r="FG72" s="393"/>
      <c r="FH72" s="393"/>
      <c r="FI72" s="395"/>
      <c r="FJ72" s="395"/>
      <c r="FK72" s="396"/>
      <c r="FL72" s="393"/>
      <c r="FM72" s="393"/>
      <c r="FN72" s="393"/>
      <c r="FO72" s="393"/>
      <c r="FP72" s="393"/>
      <c r="FQ72" s="393"/>
      <c r="FR72" s="395"/>
      <c r="FS72" s="395"/>
      <c r="FT72" s="396"/>
      <c r="FU72" s="393"/>
      <c r="FV72" s="393"/>
      <c r="FW72" s="393"/>
      <c r="FX72" s="393"/>
      <c r="FY72" s="393"/>
      <c r="FZ72" s="393"/>
      <c r="GA72" s="395"/>
      <c r="GB72" s="395"/>
      <c r="GC72" s="396"/>
      <c r="GD72" s="393"/>
      <c r="GE72" s="393"/>
      <c r="GF72" s="393"/>
      <c r="GG72" s="393"/>
      <c r="GH72" s="393"/>
      <c r="GI72" s="393"/>
      <c r="GJ72" s="395"/>
      <c r="GK72" s="395"/>
      <c r="GL72" s="379"/>
      <c r="GM72" s="70"/>
      <c r="GN72" s="71"/>
      <c r="GO72" s="72"/>
      <c r="GP72" s="72"/>
      <c r="GQ72" s="73"/>
      <c r="GR72" s="74"/>
    </row>
    <row r="73" spans="1:200" ht="17.25" customHeight="1" x14ac:dyDescent="0.25">
      <c r="A73" s="974"/>
      <c r="B73" s="89" t="s">
        <v>77</v>
      </c>
      <c r="C73" s="977"/>
      <c r="D73" s="78">
        <v>29.8</v>
      </c>
      <c r="E73" s="100">
        <v>43837</v>
      </c>
      <c r="F73" s="980"/>
      <c r="G73" s="110">
        <v>29.8</v>
      </c>
      <c r="H73" s="65">
        <f t="shared" si="2"/>
        <v>0</v>
      </c>
      <c r="I73" s="81">
        <v>65.5</v>
      </c>
      <c r="J73" s="82"/>
      <c r="K73" s="82"/>
      <c r="L73" s="83">
        <f t="shared" si="3"/>
        <v>1951.9</v>
      </c>
      <c r="M73" s="983"/>
      <c r="N73" s="970"/>
      <c r="O73" s="374"/>
      <c r="P73" s="393"/>
      <c r="Q73" s="393"/>
      <c r="R73" s="393"/>
      <c r="S73" s="393"/>
      <c r="T73" s="393"/>
      <c r="U73" s="394"/>
      <c r="V73" s="395"/>
      <c r="W73" s="396"/>
      <c r="X73" s="393"/>
      <c r="Y73" s="393"/>
      <c r="Z73" s="393"/>
      <c r="AA73" s="393"/>
      <c r="AB73" s="393"/>
      <c r="AC73" s="393"/>
      <c r="AD73" s="394"/>
      <c r="AE73" s="395"/>
      <c r="AF73" s="396"/>
      <c r="AG73" s="393"/>
      <c r="AH73" s="393"/>
      <c r="AI73" s="393"/>
      <c r="AJ73" s="393"/>
      <c r="AK73" s="393"/>
      <c r="AL73" s="393"/>
      <c r="AM73" s="394"/>
      <c r="AN73" s="395"/>
      <c r="AO73" s="396"/>
      <c r="AP73" s="393"/>
      <c r="AQ73" s="393"/>
      <c r="AR73" s="393"/>
      <c r="AS73" s="393"/>
      <c r="AT73" s="393"/>
      <c r="AU73" s="393"/>
      <c r="AV73" s="394"/>
      <c r="AW73" s="395"/>
      <c r="AX73" s="396"/>
      <c r="AY73" s="393"/>
      <c r="AZ73" s="393"/>
      <c r="BA73" s="393"/>
      <c r="BB73" s="393"/>
      <c r="BC73" s="393"/>
      <c r="BD73" s="393"/>
      <c r="BE73" s="395"/>
      <c r="BF73" s="395"/>
      <c r="BG73" s="396"/>
      <c r="BH73" s="393"/>
      <c r="BI73" s="393"/>
      <c r="BJ73" s="393"/>
      <c r="BK73" s="393"/>
      <c r="BL73" s="393"/>
      <c r="BM73" s="393"/>
      <c r="BN73" s="395"/>
      <c r="BO73" s="395"/>
      <c r="BP73" s="396"/>
      <c r="BQ73" s="393"/>
      <c r="BR73" s="393"/>
      <c r="BS73" s="393"/>
      <c r="BT73" s="393"/>
      <c r="BU73" s="393"/>
      <c r="BV73" s="393"/>
      <c r="BW73" s="395"/>
      <c r="BX73" s="395"/>
      <c r="BY73" s="396"/>
      <c r="BZ73" s="393"/>
      <c r="CA73" s="393"/>
      <c r="CB73" s="393"/>
      <c r="CC73" s="393"/>
      <c r="CD73" s="393"/>
      <c r="CE73" s="393"/>
      <c r="CF73" s="394"/>
      <c r="CG73" s="395"/>
      <c r="CH73" s="396"/>
      <c r="CI73" s="393"/>
      <c r="CJ73" s="393"/>
      <c r="CK73" s="393"/>
      <c r="CL73" s="393"/>
      <c r="CM73" s="393"/>
      <c r="CN73" s="393"/>
      <c r="CO73" s="395"/>
      <c r="CP73" s="395"/>
      <c r="CQ73" s="396"/>
      <c r="CR73" s="393"/>
      <c r="CS73" s="393"/>
      <c r="CT73" s="393"/>
      <c r="CU73" s="393"/>
      <c r="CV73" s="393"/>
      <c r="CW73" s="393"/>
      <c r="CX73" s="395"/>
      <c r="CY73" s="395"/>
      <c r="CZ73" s="396"/>
      <c r="DA73" s="393"/>
      <c r="DB73" s="393"/>
      <c r="DC73" s="393"/>
      <c r="DD73" s="393"/>
      <c r="DE73" s="393"/>
      <c r="DF73" s="393"/>
      <c r="DG73" s="395"/>
      <c r="DH73" s="395"/>
      <c r="DI73" s="396"/>
      <c r="DJ73" s="393"/>
      <c r="DK73" s="393"/>
      <c r="DL73" s="393"/>
      <c r="DM73" s="393"/>
      <c r="DN73" s="393"/>
      <c r="DO73" s="393"/>
      <c r="DP73" s="395"/>
      <c r="DQ73" s="395"/>
      <c r="DR73" s="396"/>
      <c r="DS73" s="393"/>
      <c r="DT73" s="393"/>
      <c r="DU73" s="393"/>
      <c r="DV73" s="393"/>
      <c r="DW73" s="393"/>
      <c r="DX73" s="393"/>
      <c r="DY73" s="395"/>
      <c r="DZ73" s="395"/>
      <c r="EA73" s="396"/>
      <c r="EB73" s="393"/>
      <c r="EC73" s="393"/>
      <c r="ED73" s="393"/>
      <c r="EE73" s="393"/>
      <c r="EF73" s="393"/>
      <c r="EG73" s="393"/>
      <c r="EH73" s="395"/>
      <c r="EI73" s="395"/>
      <c r="EJ73" s="396"/>
      <c r="EK73" s="393"/>
      <c r="EL73" s="393"/>
      <c r="EM73" s="393"/>
      <c r="EN73" s="393"/>
      <c r="EO73" s="393"/>
      <c r="EP73" s="393"/>
      <c r="EQ73" s="395"/>
      <c r="ER73" s="395"/>
      <c r="ES73" s="396"/>
      <c r="ET73" s="393"/>
      <c r="EU73" s="393"/>
      <c r="EV73" s="393"/>
      <c r="EW73" s="393"/>
      <c r="EX73" s="393"/>
      <c r="EY73" s="393"/>
      <c r="EZ73" s="395"/>
      <c r="FA73" s="395"/>
      <c r="FB73" s="396"/>
      <c r="FC73" s="393"/>
      <c r="FD73" s="393"/>
      <c r="FE73" s="393"/>
      <c r="FF73" s="393"/>
      <c r="FG73" s="393"/>
      <c r="FH73" s="393"/>
      <c r="FI73" s="395"/>
      <c r="FJ73" s="395"/>
      <c r="FK73" s="396"/>
      <c r="FL73" s="393"/>
      <c r="FM73" s="393"/>
      <c r="FN73" s="393"/>
      <c r="FO73" s="393"/>
      <c r="FP73" s="393"/>
      <c r="FQ73" s="393"/>
      <c r="FR73" s="395"/>
      <c r="FS73" s="395"/>
      <c r="FT73" s="396"/>
      <c r="FU73" s="393"/>
      <c r="FV73" s="393"/>
      <c r="FW73" s="393"/>
      <c r="FX73" s="393"/>
      <c r="FY73" s="393"/>
      <c r="FZ73" s="393"/>
      <c r="GA73" s="395"/>
      <c r="GB73" s="395"/>
      <c r="GC73" s="396"/>
      <c r="GD73" s="393"/>
      <c r="GE73" s="393"/>
      <c r="GF73" s="393"/>
      <c r="GG73" s="393"/>
      <c r="GH73" s="393"/>
      <c r="GI73" s="393"/>
      <c r="GJ73" s="395"/>
      <c r="GK73" s="395"/>
      <c r="GL73" s="379"/>
      <c r="GM73" s="70"/>
      <c r="GN73" s="71"/>
      <c r="GO73" s="72"/>
      <c r="GP73" s="72"/>
      <c r="GQ73" s="73"/>
      <c r="GR73" s="74"/>
    </row>
    <row r="74" spans="1:200" ht="17.25" customHeight="1" thickBot="1" x14ac:dyDescent="0.3">
      <c r="A74" s="975"/>
      <c r="B74" s="89" t="s">
        <v>78</v>
      </c>
      <c r="C74" s="978"/>
      <c r="D74" s="78">
        <v>166.4</v>
      </c>
      <c r="E74" s="100">
        <v>43837</v>
      </c>
      <c r="F74" s="981"/>
      <c r="G74" s="110">
        <v>166.4</v>
      </c>
      <c r="H74" s="65">
        <f t="shared" si="2"/>
        <v>0</v>
      </c>
      <c r="I74" s="81">
        <v>55.5</v>
      </c>
      <c r="J74" s="82"/>
      <c r="K74" s="82"/>
      <c r="L74" s="83">
        <f t="shared" si="3"/>
        <v>9235.2000000000007</v>
      </c>
      <c r="M74" s="984"/>
      <c r="N74" s="971"/>
      <c r="O74" s="374"/>
      <c r="P74" s="393"/>
      <c r="Q74" s="393"/>
      <c r="R74" s="393"/>
      <c r="S74" s="393"/>
      <c r="T74" s="393"/>
      <c r="U74" s="394"/>
      <c r="V74" s="395"/>
      <c r="W74" s="396"/>
      <c r="X74" s="393"/>
      <c r="Y74" s="393"/>
      <c r="Z74" s="393"/>
      <c r="AA74" s="393"/>
      <c r="AB74" s="393"/>
      <c r="AC74" s="393"/>
      <c r="AD74" s="394"/>
      <c r="AE74" s="395"/>
      <c r="AF74" s="396"/>
      <c r="AG74" s="393"/>
      <c r="AH74" s="393"/>
      <c r="AI74" s="393"/>
      <c r="AJ74" s="393"/>
      <c r="AK74" s="393"/>
      <c r="AL74" s="393"/>
      <c r="AM74" s="394"/>
      <c r="AN74" s="395"/>
      <c r="AO74" s="396"/>
      <c r="AP74" s="393"/>
      <c r="AQ74" s="393"/>
      <c r="AR74" s="393"/>
      <c r="AS74" s="393"/>
      <c r="AT74" s="393"/>
      <c r="AU74" s="393"/>
      <c r="AV74" s="394"/>
      <c r="AW74" s="395"/>
      <c r="AX74" s="396"/>
      <c r="AY74" s="393"/>
      <c r="AZ74" s="393"/>
      <c r="BA74" s="393"/>
      <c r="BB74" s="393"/>
      <c r="BC74" s="393"/>
      <c r="BD74" s="393"/>
      <c r="BE74" s="395"/>
      <c r="BF74" s="395"/>
      <c r="BG74" s="396"/>
      <c r="BH74" s="393"/>
      <c r="BI74" s="393"/>
      <c r="BJ74" s="393"/>
      <c r="BK74" s="393"/>
      <c r="BL74" s="393"/>
      <c r="BM74" s="393"/>
      <c r="BN74" s="395"/>
      <c r="BO74" s="395"/>
      <c r="BP74" s="396"/>
      <c r="BQ74" s="393"/>
      <c r="BR74" s="393"/>
      <c r="BS74" s="393"/>
      <c r="BT74" s="393"/>
      <c r="BU74" s="393"/>
      <c r="BV74" s="393"/>
      <c r="BW74" s="395"/>
      <c r="BX74" s="395"/>
      <c r="BY74" s="396"/>
      <c r="BZ74" s="393"/>
      <c r="CA74" s="393"/>
      <c r="CB74" s="393"/>
      <c r="CC74" s="393"/>
      <c r="CD74" s="393"/>
      <c r="CE74" s="393"/>
      <c r="CF74" s="394"/>
      <c r="CG74" s="395"/>
      <c r="CH74" s="396"/>
      <c r="CI74" s="393"/>
      <c r="CJ74" s="393"/>
      <c r="CK74" s="393"/>
      <c r="CL74" s="393"/>
      <c r="CM74" s="393"/>
      <c r="CN74" s="393"/>
      <c r="CO74" s="395"/>
      <c r="CP74" s="395"/>
      <c r="CQ74" s="396"/>
      <c r="CR74" s="393"/>
      <c r="CS74" s="393"/>
      <c r="CT74" s="393"/>
      <c r="CU74" s="393"/>
      <c r="CV74" s="393"/>
      <c r="CW74" s="393"/>
      <c r="CX74" s="395"/>
      <c r="CY74" s="395"/>
      <c r="CZ74" s="396"/>
      <c r="DA74" s="393"/>
      <c r="DB74" s="393"/>
      <c r="DC74" s="393"/>
      <c r="DD74" s="393"/>
      <c r="DE74" s="393"/>
      <c r="DF74" s="393"/>
      <c r="DG74" s="395"/>
      <c r="DH74" s="395"/>
      <c r="DI74" s="396"/>
      <c r="DJ74" s="393"/>
      <c r="DK74" s="393"/>
      <c r="DL74" s="393"/>
      <c r="DM74" s="393"/>
      <c r="DN74" s="393"/>
      <c r="DO74" s="393"/>
      <c r="DP74" s="395"/>
      <c r="DQ74" s="395"/>
      <c r="DR74" s="396"/>
      <c r="DS74" s="393"/>
      <c r="DT74" s="393"/>
      <c r="DU74" s="393"/>
      <c r="DV74" s="393"/>
      <c r="DW74" s="393"/>
      <c r="DX74" s="393"/>
      <c r="DY74" s="395"/>
      <c r="DZ74" s="395"/>
      <c r="EA74" s="396"/>
      <c r="EB74" s="393"/>
      <c r="EC74" s="393"/>
      <c r="ED74" s="393"/>
      <c r="EE74" s="393"/>
      <c r="EF74" s="393"/>
      <c r="EG74" s="393"/>
      <c r="EH74" s="395"/>
      <c r="EI74" s="395"/>
      <c r="EJ74" s="396"/>
      <c r="EK74" s="393"/>
      <c r="EL74" s="393"/>
      <c r="EM74" s="393"/>
      <c r="EN74" s="393"/>
      <c r="EO74" s="393"/>
      <c r="EP74" s="393"/>
      <c r="EQ74" s="395"/>
      <c r="ER74" s="395"/>
      <c r="ES74" s="396"/>
      <c r="ET74" s="393"/>
      <c r="EU74" s="393"/>
      <c r="EV74" s="393"/>
      <c r="EW74" s="393"/>
      <c r="EX74" s="393"/>
      <c r="EY74" s="393"/>
      <c r="EZ74" s="395"/>
      <c r="FA74" s="395"/>
      <c r="FB74" s="396"/>
      <c r="FC74" s="393"/>
      <c r="FD74" s="393"/>
      <c r="FE74" s="393"/>
      <c r="FF74" s="393"/>
      <c r="FG74" s="393"/>
      <c r="FH74" s="393"/>
      <c r="FI74" s="395"/>
      <c r="FJ74" s="395"/>
      <c r="FK74" s="396"/>
      <c r="FL74" s="393"/>
      <c r="FM74" s="393"/>
      <c r="FN74" s="393"/>
      <c r="FO74" s="393"/>
      <c r="FP74" s="393"/>
      <c r="FQ74" s="393"/>
      <c r="FR74" s="395"/>
      <c r="FS74" s="395"/>
      <c r="FT74" s="396"/>
      <c r="FU74" s="393"/>
      <c r="FV74" s="393"/>
      <c r="FW74" s="393"/>
      <c r="FX74" s="393"/>
      <c r="FY74" s="393"/>
      <c r="FZ74" s="393"/>
      <c r="GA74" s="395"/>
      <c r="GB74" s="395"/>
      <c r="GC74" s="396"/>
      <c r="GD74" s="393"/>
      <c r="GE74" s="393"/>
      <c r="GF74" s="393"/>
      <c r="GG74" s="393"/>
      <c r="GH74" s="393"/>
      <c r="GI74" s="393"/>
      <c r="GJ74" s="395"/>
      <c r="GK74" s="395"/>
      <c r="GL74" s="379"/>
      <c r="GM74" s="70"/>
      <c r="GN74" s="71"/>
      <c r="GO74" s="72"/>
      <c r="GP74" s="72"/>
      <c r="GQ74" s="73"/>
      <c r="GR74" s="74"/>
    </row>
    <row r="75" spans="1:200" ht="17.25" customHeight="1" x14ac:dyDescent="0.25">
      <c r="A75" s="157" t="s">
        <v>89</v>
      </c>
      <c r="B75" s="89" t="s">
        <v>91</v>
      </c>
      <c r="C75" s="158" t="s">
        <v>96</v>
      </c>
      <c r="D75" s="78">
        <v>118.2</v>
      </c>
      <c r="E75" s="121">
        <v>43839</v>
      </c>
      <c r="F75" s="159" t="s">
        <v>97</v>
      </c>
      <c r="G75" s="78">
        <v>118.2</v>
      </c>
      <c r="H75" s="65">
        <f t="shared" si="2"/>
        <v>0</v>
      </c>
      <c r="I75" s="81">
        <v>76</v>
      </c>
      <c r="J75" s="82"/>
      <c r="K75" s="82"/>
      <c r="L75" s="83">
        <f t="shared" si="3"/>
        <v>8983.2000000000007</v>
      </c>
      <c r="M75" s="372" t="s">
        <v>88</v>
      </c>
      <c r="N75" s="390">
        <v>43840</v>
      </c>
      <c r="O75" s="374"/>
      <c r="P75" s="393"/>
      <c r="Q75" s="393"/>
      <c r="R75" s="393"/>
      <c r="S75" s="393"/>
      <c r="T75" s="393"/>
      <c r="U75" s="394"/>
      <c r="V75" s="395"/>
      <c r="W75" s="396"/>
      <c r="X75" s="393"/>
      <c r="Y75" s="393"/>
      <c r="Z75" s="393"/>
      <c r="AA75" s="393"/>
      <c r="AB75" s="393"/>
      <c r="AC75" s="393"/>
      <c r="AD75" s="394"/>
      <c r="AE75" s="395"/>
      <c r="AF75" s="396"/>
      <c r="AG75" s="393"/>
      <c r="AH75" s="393"/>
      <c r="AI75" s="393"/>
      <c r="AJ75" s="393"/>
      <c r="AK75" s="393"/>
      <c r="AL75" s="393"/>
      <c r="AM75" s="394"/>
      <c r="AN75" s="395"/>
      <c r="AO75" s="396"/>
      <c r="AP75" s="393"/>
      <c r="AQ75" s="393"/>
      <c r="AR75" s="393"/>
      <c r="AS75" s="393"/>
      <c r="AT75" s="393"/>
      <c r="AU75" s="393"/>
      <c r="AV75" s="394"/>
      <c r="AW75" s="395"/>
      <c r="AX75" s="396"/>
      <c r="AY75" s="393"/>
      <c r="AZ75" s="393"/>
      <c r="BA75" s="393"/>
      <c r="BB75" s="393"/>
      <c r="BC75" s="393"/>
      <c r="BD75" s="393"/>
      <c r="BE75" s="395"/>
      <c r="BF75" s="395"/>
      <c r="BG75" s="396"/>
      <c r="BH75" s="393"/>
      <c r="BI75" s="393"/>
      <c r="BJ75" s="393"/>
      <c r="BK75" s="393"/>
      <c r="BL75" s="393"/>
      <c r="BM75" s="393"/>
      <c r="BN75" s="395"/>
      <c r="BO75" s="395"/>
      <c r="BP75" s="396"/>
      <c r="BQ75" s="393"/>
      <c r="BR75" s="393"/>
      <c r="BS75" s="393"/>
      <c r="BT75" s="393"/>
      <c r="BU75" s="393"/>
      <c r="BV75" s="393"/>
      <c r="BW75" s="395"/>
      <c r="BX75" s="395"/>
      <c r="BY75" s="396"/>
      <c r="BZ75" s="393"/>
      <c r="CA75" s="393"/>
      <c r="CB75" s="393"/>
      <c r="CC75" s="393"/>
      <c r="CD75" s="393"/>
      <c r="CE75" s="393"/>
      <c r="CF75" s="394"/>
      <c r="CG75" s="395"/>
      <c r="CH75" s="396"/>
      <c r="CI75" s="393"/>
      <c r="CJ75" s="393"/>
      <c r="CK75" s="393"/>
      <c r="CL75" s="393"/>
      <c r="CM75" s="393"/>
      <c r="CN75" s="393"/>
      <c r="CO75" s="395"/>
      <c r="CP75" s="395"/>
      <c r="CQ75" s="396"/>
      <c r="CR75" s="393"/>
      <c r="CS75" s="393"/>
      <c r="CT75" s="393"/>
      <c r="CU75" s="393"/>
      <c r="CV75" s="393"/>
      <c r="CW75" s="393"/>
      <c r="CX75" s="395"/>
      <c r="CY75" s="395"/>
      <c r="CZ75" s="396"/>
      <c r="DA75" s="393"/>
      <c r="DB75" s="393"/>
      <c r="DC75" s="393"/>
      <c r="DD75" s="393"/>
      <c r="DE75" s="393"/>
      <c r="DF75" s="393"/>
      <c r="DG75" s="395"/>
      <c r="DH75" s="395"/>
      <c r="DI75" s="396"/>
      <c r="DJ75" s="393"/>
      <c r="DK75" s="393"/>
      <c r="DL75" s="393"/>
      <c r="DM75" s="393"/>
      <c r="DN75" s="393"/>
      <c r="DO75" s="393"/>
      <c r="DP75" s="395"/>
      <c r="DQ75" s="395"/>
      <c r="DR75" s="396"/>
      <c r="DS75" s="393"/>
      <c r="DT75" s="393"/>
      <c r="DU75" s="393"/>
      <c r="DV75" s="393"/>
      <c r="DW75" s="393"/>
      <c r="DX75" s="393"/>
      <c r="DY75" s="395"/>
      <c r="DZ75" s="395"/>
      <c r="EA75" s="396"/>
      <c r="EB75" s="393"/>
      <c r="EC75" s="393"/>
      <c r="ED75" s="393"/>
      <c r="EE75" s="393"/>
      <c r="EF75" s="393"/>
      <c r="EG75" s="393"/>
      <c r="EH75" s="395"/>
      <c r="EI75" s="395"/>
      <c r="EJ75" s="396"/>
      <c r="EK75" s="393"/>
      <c r="EL75" s="393"/>
      <c r="EM75" s="393"/>
      <c r="EN75" s="393"/>
      <c r="EO75" s="393"/>
      <c r="EP75" s="393"/>
      <c r="EQ75" s="395"/>
      <c r="ER75" s="395"/>
      <c r="ES75" s="396"/>
      <c r="ET75" s="393"/>
      <c r="EU75" s="393"/>
      <c r="EV75" s="393"/>
      <c r="EW75" s="393"/>
      <c r="EX75" s="393"/>
      <c r="EY75" s="393"/>
      <c r="EZ75" s="395"/>
      <c r="FA75" s="395"/>
      <c r="FB75" s="396"/>
      <c r="FC75" s="393"/>
      <c r="FD75" s="393"/>
      <c r="FE75" s="393"/>
      <c r="FF75" s="393"/>
      <c r="FG75" s="393"/>
      <c r="FH75" s="393"/>
      <c r="FI75" s="395"/>
      <c r="FJ75" s="395"/>
      <c r="FK75" s="396"/>
      <c r="FL75" s="393"/>
      <c r="FM75" s="393"/>
      <c r="FN75" s="393"/>
      <c r="FO75" s="393"/>
      <c r="FP75" s="393"/>
      <c r="FQ75" s="393"/>
      <c r="FR75" s="395"/>
      <c r="FS75" s="395"/>
      <c r="FT75" s="396"/>
      <c r="FU75" s="393"/>
      <c r="FV75" s="393"/>
      <c r="FW75" s="393"/>
      <c r="FX75" s="393"/>
      <c r="FY75" s="393"/>
      <c r="FZ75" s="393"/>
      <c r="GA75" s="395"/>
      <c r="GB75" s="395"/>
      <c r="GC75" s="396"/>
      <c r="GD75" s="393"/>
      <c r="GE75" s="393"/>
      <c r="GF75" s="393"/>
      <c r="GG75" s="393"/>
      <c r="GH75" s="393"/>
      <c r="GI75" s="393"/>
      <c r="GJ75" s="395"/>
      <c r="GK75" s="395"/>
      <c r="GL75" s="379"/>
      <c r="GM75" s="70"/>
      <c r="GN75" s="71"/>
      <c r="GO75" s="72"/>
      <c r="GP75" s="72"/>
      <c r="GQ75" s="73"/>
      <c r="GR75" s="74"/>
    </row>
    <row r="76" spans="1:200" ht="17.25" x14ac:dyDescent="0.25">
      <c r="A76" s="157" t="s">
        <v>53</v>
      </c>
      <c r="B76" s="89" t="s">
        <v>54</v>
      </c>
      <c r="C76" s="442" t="s">
        <v>98</v>
      </c>
      <c r="D76" s="78">
        <v>796</v>
      </c>
      <c r="E76" s="121">
        <v>43839</v>
      </c>
      <c r="F76" s="159" t="s">
        <v>99</v>
      </c>
      <c r="G76" s="78">
        <v>796</v>
      </c>
      <c r="H76" s="65">
        <f t="shared" si="2"/>
        <v>0</v>
      </c>
      <c r="I76" s="81">
        <v>67.5</v>
      </c>
      <c r="J76" s="82"/>
      <c r="K76" s="82"/>
      <c r="L76" s="83">
        <f t="shared" si="3"/>
        <v>53730</v>
      </c>
      <c r="M76" s="372" t="s">
        <v>88</v>
      </c>
      <c r="N76" s="390">
        <v>43843</v>
      </c>
      <c r="O76" s="374"/>
      <c r="P76" s="393"/>
      <c r="Q76" s="393"/>
      <c r="R76" s="393"/>
      <c r="S76" s="393"/>
      <c r="T76" s="393"/>
      <c r="U76" s="394"/>
      <c r="V76" s="395"/>
      <c r="W76" s="396"/>
      <c r="X76" s="393"/>
      <c r="Y76" s="393"/>
      <c r="Z76" s="393"/>
      <c r="AA76" s="393"/>
      <c r="AB76" s="393"/>
      <c r="AC76" s="393"/>
      <c r="AD76" s="394"/>
      <c r="AE76" s="395"/>
      <c r="AF76" s="396"/>
      <c r="AG76" s="393"/>
      <c r="AH76" s="393"/>
      <c r="AI76" s="393"/>
      <c r="AJ76" s="393"/>
      <c r="AK76" s="393"/>
      <c r="AL76" s="393"/>
      <c r="AM76" s="394"/>
      <c r="AN76" s="395"/>
      <c r="AO76" s="396"/>
      <c r="AP76" s="393"/>
      <c r="AQ76" s="393"/>
      <c r="AR76" s="393"/>
      <c r="AS76" s="393"/>
      <c r="AT76" s="393"/>
      <c r="AU76" s="393"/>
      <c r="AV76" s="394"/>
      <c r="AW76" s="395"/>
      <c r="AX76" s="396"/>
      <c r="AY76" s="393"/>
      <c r="AZ76" s="393"/>
      <c r="BA76" s="393"/>
      <c r="BB76" s="393"/>
      <c r="BC76" s="393"/>
      <c r="BD76" s="393"/>
      <c r="BE76" s="395"/>
      <c r="BF76" s="395"/>
      <c r="BG76" s="396"/>
      <c r="BH76" s="393"/>
      <c r="BI76" s="393"/>
      <c r="BJ76" s="393"/>
      <c r="BK76" s="393"/>
      <c r="BL76" s="393"/>
      <c r="BM76" s="393"/>
      <c r="BN76" s="395"/>
      <c r="BO76" s="395"/>
      <c r="BP76" s="396"/>
      <c r="BQ76" s="393"/>
      <c r="BR76" s="393"/>
      <c r="BS76" s="393"/>
      <c r="BT76" s="393"/>
      <c r="BU76" s="393"/>
      <c r="BV76" s="393"/>
      <c r="BW76" s="395"/>
      <c r="BX76" s="395"/>
      <c r="BY76" s="396"/>
      <c r="BZ76" s="393"/>
      <c r="CA76" s="393"/>
      <c r="CB76" s="393"/>
      <c r="CC76" s="393"/>
      <c r="CD76" s="393"/>
      <c r="CE76" s="393"/>
      <c r="CF76" s="394"/>
      <c r="CG76" s="395"/>
      <c r="CH76" s="396"/>
      <c r="CI76" s="393"/>
      <c r="CJ76" s="393"/>
      <c r="CK76" s="393"/>
      <c r="CL76" s="393"/>
      <c r="CM76" s="393"/>
      <c r="CN76" s="393"/>
      <c r="CO76" s="395"/>
      <c r="CP76" s="395"/>
      <c r="CQ76" s="396"/>
      <c r="CR76" s="393"/>
      <c r="CS76" s="393"/>
      <c r="CT76" s="393"/>
      <c r="CU76" s="393"/>
      <c r="CV76" s="393"/>
      <c r="CW76" s="393"/>
      <c r="CX76" s="395"/>
      <c r="CY76" s="395"/>
      <c r="CZ76" s="396"/>
      <c r="DA76" s="393"/>
      <c r="DB76" s="393"/>
      <c r="DC76" s="393"/>
      <c r="DD76" s="393"/>
      <c r="DE76" s="393"/>
      <c r="DF76" s="393"/>
      <c r="DG76" s="395"/>
      <c r="DH76" s="395"/>
      <c r="DI76" s="396"/>
      <c r="DJ76" s="393"/>
      <c r="DK76" s="393"/>
      <c r="DL76" s="393"/>
      <c r="DM76" s="393"/>
      <c r="DN76" s="393"/>
      <c r="DO76" s="393"/>
      <c r="DP76" s="395"/>
      <c r="DQ76" s="395"/>
      <c r="DR76" s="396"/>
      <c r="DS76" s="393"/>
      <c r="DT76" s="393"/>
      <c r="DU76" s="393"/>
      <c r="DV76" s="393"/>
      <c r="DW76" s="393"/>
      <c r="DX76" s="393"/>
      <c r="DY76" s="395"/>
      <c r="DZ76" s="395"/>
      <c r="EA76" s="396"/>
      <c r="EB76" s="393"/>
      <c r="EC76" s="393"/>
      <c r="ED76" s="393"/>
      <c r="EE76" s="393"/>
      <c r="EF76" s="393"/>
      <c r="EG76" s="393"/>
      <c r="EH76" s="395"/>
      <c r="EI76" s="395"/>
      <c r="EJ76" s="396"/>
      <c r="EK76" s="393"/>
      <c r="EL76" s="393"/>
      <c r="EM76" s="393"/>
      <c r="EN76" s="393"/>
      <c r="EO76" s="393"/>
      <c r="EP76" s="393"/>
      <c r="EQ76" s="395"/>
      <c r="ER76" s="395"/>
      <c r="ES76" s="396"/>
      <c r="ET76" s="393"/>
      <c r="EU76" s="393"/>
      <c r="EV76" s="393"/>
      <c r="EW76" s="393"/>
      <c r="EX76" s="393"/>
      <c r="EY76" s="393"/>
      <c r="EZ76" s="395"/>
      <c r="FA76" s="395"/>
      <c r="FB76" s="396"/>
      <c r="FC76" s="393"/>
      <c r="FD76" s="393"/>
      <c r="FE76" s="393"/>
      <c r="FF76" s="393"/>
      <c r="FG76" s="393"/>
      <c r="FH76" s="393"/>
      <c r="FI76" s="395"/>
      <c r="FJ76" s="395"/>
      <c r="FK76" s="396"/>
      <c r="FL76" s="393"/>
      <c r="FM76" s="393"/>
      <c r="FN76" s="393"/>
      <c r="FO76" s="393"/>
      <c r="FP76" s="393"/>
      <c r="FQ76" s="393"/>
      <c r="FR76" s="395"/>
      <c r="FS76" s="395"/>
      <c r="FT76" s="396"/>
      <c r="FU76" s="393"/>
      <c r="FV76" s="393"/>
      <c r="FW76" s="393"/>
      <c r="FX76" s="393"/>
      <c r="FY76" s="393"/>
      <c r="FZ76" s="393"/>
      <c r="GA76" s="395"/>
      <c r="GB76" s="395"/>
      <c r="GC76" s="396"/>
      <c r="GD76" s="393"/>
      <c r="GE76" s="393"/>
      <c r="GF76" s="393"/>
      <c r="GG76" s="393"/>
      <c r="GH76" s="393"/>
      <c r="GI76" s="393"/>
      <c r="GJ76" s="395"/>
      <c r="GK76" s="395"/>
      <c r="GL76" s="379"/>
      <c r="GM76" s="70"/>
      <c r="GN76" s="71"/>
      <c r="GO76" s="72"/>
      <c r="GP76" s="72"/>
      <c r="GQ76" s="73"/>
      <c r="GR76" s="74"/>
    </row>
    <row r="77" spans="1:200" ht="17.25" x14ac:dyDescent="0.25">
      <c r="A77" s="157" t="s">
        <v>53</v>
      </c>
      <c r="B77" s="89" t="s">
        <v>59</v>
      </c>
      <c r="C77" s="442" t="s">
        <v>98</v>
      </c>
      <c r="D77" s="78">
        <v>111.2</v>
      </c>
      <c r="E77" s="121">
        <v>43839</v>
      </c>
      <c r="F77" s="159" t="s">
        <v>99</v>
      </c>
      <c r="G77" s="78">
        <v>111.2</v>
      </c>
      <c r="H77" s="65">
        <f t="shared" si="2"/>
        <v>0</v>
      </c>
      <c r="I77" s="81">
        <v>74</v>
      </c>
      <c r="J77" s="82"/>
      <c r="K77" s="82"/>
      <c r="L77" s="83">
        <f t="shared" si="3"/>
        <v>8228.8000000000011</v>
      </c>
      <c r="M77" s="381" t="s">
        <v>88</v>
      </c>
      <c r="N77" s="423">
        <v>43843</v>
      </c>
      <c r="O77" s="374"/>
      <c r="P77" s="393"/>
      <c r="Q77" s="393"/>
      <c r="R77" s="393"/>
      <c r="S77" s="393"/>
      <c r="T77" s="393"/>
      <c r="U77" s="394"/>
      <c r="V77" s="395"/>
      <c r="W77" s="396"/>
      <c r="X77" s="393"/>
      <c r="Y77" s="393"/>
      <c r="Z77" s="393"/>
      <c r="AA77" s="393"/>
      <c r="AB77" s="393"/>
      <c r="AC77" s="393"/>
      <c r="AD77" s="394"/>
      <c r="AE77" s="395"/>
      <c r="AF77" s="396"/>
      <c r="AG77" s="393"/>
      <c r="AH77" s="393"/>
      <c r="AI77" s="393"/>
      <c r="AJ77" s="393"/>
      <c r="AK77" s="393"/>
      <c r="AL77" s="393"/>
      <c r="AM77" s="394"/>
      <c r="AN77" s="395"/>
      <c r="AO77" s="396"/>
      <c r="AP77" s="393"/>
      <c r="AQ77" s="393"/>
      <c r="AR77" s="393"/>
      <c r="AS77" s="393"/>
      <c r="AT77" s="393"/>
      <c r="AU77" s="393"/>
      <c r="AV77" s="394"/>
      <c r="AW77" s="395"/>
      <c r="AX77" s="396"/>
      <c r="AY77" s="393"/>
      <c r="AZ77" s="393"/>
      <c r="BA77" s="393"/>
      <c r="BB77" s="393"/>
      <c r="BC77" s="393"/>
      <c r="BD77" s="393"/>
      <c r="BE77" s="395"/>
      <c r="BF77" s="395"/>
      <c r="BG77" s="396"/>
      <c r="BH77" s="393"/>
      <c r="BI77" s="393"/>
      <c r="BJ77" s="393"/>
      <c r="BK77" s="393"/>
      <c r="BL77" s="393"/>
      <c r="BM77" s="393"/>
      <c r="BN77" s="395"/>
      <c r="BO77" s="395"/>
      <c r="BP77" s="396"/>
      <c r="BQ77" s="393"/>
      <c r="BR77" s="393"/>
      <c r="BS77" s="393"/>
      <c r="BT77" s="393"/>
      <c r="BU77" s="393"/>
      <c r="BV77" s="393"/>
      <c r="BW77" s="395"/>
      <c r="BX77" s="395"/>
      <c r="BY77" s="396"/>
      <c r="BZ77" s="393"/>
      <c r="CA77" s="393"/>
      <c r="CB77" s="393"/>
      <c r="CC77" s="393"/>
      <c r="CD77" s="393"/>
      <c r="CE77" s="393"/>
      <c r="CF77" s="394"/>
      <c r="CG77" s="395"/>
      <c r="CH77" s="396"/>
      <c r="CI77" s="393"/>
      <c r="CJ77" s="393"/>
      <c r="CK77" s="393"/>
      <c r="CL77" s="393"/>
      <c r="CM77" s="393"/>
      <c r="CN77" s="393"/>
      <c r="CO77" s="395"/>
      <c r="CP77" s="395"/>
      <c r="CQ77" s="396"/>
      <c r="CR77" s="393"/>
      <c r="CS77" s="393"/>
      <c r="CT77" s="393"/>
      <c r="CU77" s="393"/>
      <c r="CV77" s="393"/>
      <c r="CW77" s="393"/>
      <c r="CX77" s="395"/>
      <c r="CY77" s="395"/>
      <c r="CZ77" s="396"/>
      <c r="DA77" s="393"/>
      <c r="DB77" s="393"/>
      <c r="DC77" s="393"/>
      <c r="DD77" s="393"/>
      <c r="DE77" s="393"/>
      <c r="DF77" s="393"/>
      <c r="DG77" s="395"/>
      <c r="DH77" s="395"/>
      <c r="DI77" s="396"/>
      <c r="DJ77" s="393"/>
      <c r="DK77" s="393"/>
      <c r="DL77" s="393"/>
      <c r="DM77" s="393"/>
      <c r="DN77" s="393"/>
      <c r="DO77" s="393"/>
      <c r="DP77" s="395"/>
      <c r="DQ77" s="395"/>
      <c r="DR77" s="396"/>
      <c r="DS77" s="393"/>
      <c r="DT77" s="393"/>
      <c r="DU77" s="393"/>
      <c r="DV77" s="393"/>
      <c r="DW77" s="393"/>
      <c r="DX77" s="393"/>
      <c r="DY77" s="395"/>
      <c r="DZ77" s="395"/>
      <c r="EA77" s="396"/>
      <c r="EB77" s="393"/>
      <c r="EC77" s="393"/>
      <c r="ED77" s="393"/>
      <c r="EE77" s="393"/>
      <c r="EF77" s="393"/>
      <c r="EG77" s="393"/>
      <c r="EH77" s="395"/>
      <c r="EI77" s="395"/>
      <c r="EJ77" s="396"/>
      <c r="EK77" s="393"/>
      <c r="EL77" s="393"/>
      <c r="EM77" s="393"/>
      <c r="EN77" s="393"/>
      <c r="EO77" s="393"/>
      <c r="EP77" s="393"/>
      <c r="EQ77" s="395"/>
      <c r="ER77" s="395"/>
      <c r="ES77" s="396"/>
      <c r="ET77" s="393"/>
      <c r="EU77" s="393"/>
      <c r="EV77" s="393"/>
      <c r="EW77" s="393"/>
      <c r="EX77" s="393"/>
      <c r="EY77" s="393"/>
      <c r="EZ77" s="395"/>
      <c r="FA77" s="395"/>
      <c r="FB77" s="396"/>
      <c r="FC77" s="393"/>
      <c r="FD77" s="393"/>
      <c r="FE77" s="393"/>
      <c r="FF77" s="393"/>
      <c r="FG77" s="393"/>
      <c r="FH77" s="393"/>
      <c r="FI77" s="395"/>
      <c r="FJ77" s="395"/>
      <c r="FK77" s="396"/>
      <c r="FL77" s="393"/>
      <c r="FM77" s="393"/>
      <c r="FN77" s="393"/>
      <c r="FO77" s="393"/>
      <c r="FP77" s="393"/>
      <c r="FQ77" s="393"/>
      <c r="FR77" s="395"/>
      <c r="FS77" s="395"/>
      <c r="FT77" s="396"/>
      <c r="FU77" s="393"/>
      <c r="FV77" s="393"/>
      <c r="FW77" s="393"/>
      <c r="FX77" s="393"/>
      <c r="FY77" s="393"/>
      <c r="FZ77" s="393"/>
      <c r="GA77" s="395"/>
      <c r="GB77" s="395"/>
      <c r="GC77" s="396"/>
      <c r="GD77" s="393"/>
      <c r="GE77" s="393"/>
      <c r="GF77" s="393"/>
      <c r="GG77" s="393"/>
      <c r="GH77" s="393"/>
      <c r="GI77" s="393"/>
      <c r="GJ77" s="395"/>
      <c r="GK77" s="395"/>
      <c r="GL77" s="379"/>
      <c r="GM77" s="70"/>
      <c r="GN77" s="71"/>
      <c r="GO77" s="72"/>
      <c r="GP77" s="72"/>
      <c r="GQ77" s="73"/>
      <c r="GR77" s="74"/>
    </row>
    <row r="78" spans="1:200" ht="31.5" x14ac:dyDescent="0.25">
      <c r="A78" s="157" t="s">
        <v>53</v>
      </c>
      <c r="B78" s="89" t="s">
        <v>54</v>
      </c>
      <c r="C78" s="160" t="s">
        <v>112</v>
      </c>
      <c r="D78" s="78">
        <v>1541.8</v>
      </c>
      <c r="E78" s="121">
        <v>43841</v>
      </c>
      <c r="F78" s="159">
        <v>910</v>
      </c>
      <c r="G78" s="78">
        <v>1541.8</v>
      </c>
      <c r="H78" s="65">
        <f t="shared" si="2"/>
        <v>0</v>
      </c>
      <c r="I78" s="81">
        <v>67.5</v>
      </c>
      <c r="J78" s="82"/>
      <c r="K78" s="82"/>
      <c r="L78" s="83">
        <f t="shared" si="3"/>
        <v>104071.5</v>
      </c>
      <c r="M78" s="381" t="s">
        <v>52</v>
      </c>
      <c r="N78" s="423">
        <v>43850</v>
      </c>
      <c r="O78" s="374"/>
      <c r="P78" s="393"/>
      <c r="Q78" s="393"/>
      <c r="R78" s="393"/>
      <c r="S78" s="393"/>
      <c r="T78" s="393"/>
      <c r="U78" s="394"/>
      <c r="V78" s="395"/>
      <c r="W78" s="396"/>
      <c r="X78" s="393"/>
      <c r="Y78" s="393"/>
      <c r="Z78" s="393"/>
      <c r="AA78" s="393"/>
      <c r="AB78" s="393"/>
      <c r="AC78" s="393"/>
      <c r="AD78" s="394"/>
      <c r="AE78" s="395"/>
      <c r="AF78" s="396"/>
      <c r="AG78" s="393"/>
      <c r="AH78" s="393"/>
      <c r="AI78" s="393"/>
      <c r="AJ78" s="393"/>
      <c r="AK78" s="393"/>
      <c r="AL78" s="393"/>
      <c r="AM78" s="394"/>
      <c r="AN78" s="395"/>
      <c r="AO78" s="396"/>
      <c r="AP78" s="393"/>
      <c r="AQ78" s="393"/>
      <c r="AR78" s="393"/>
      <c r="AS78" s="393"/>
      <c r="AT78" s="393"/>
      <c r="AU78" s="393"/>
      <c r="AV78" s="394"/>
      <c r="AW78" s="395"/>
      <c r="AX78" s="396"/>
      <c r="AY78" s="393"/>
      <c r="AZ78" s="393"/>
      <c r="BA78" s="393"/>
      <c r="BB78" s="393"/>
      <c r="BC78" s="393"/>
      <c r="BD78" s="393"/>
      <c r="BE78" s="395"/>
      <c r="BF78" s="395"/>
      <c r="BG78" s="396"/>
      <c r="BH78" s="393"/>
      <c r="BI78" s="393"/>
      <c r="BJ78" s="393"/>
      <c r="BK78" s="393"/>
      <c r="BL78" s="393"/>
      <c r="BM78" s="393"/>
      <c r="BN78" s="395"/>
      <c r="BO78" s="395"/>
      <c r="BP78" s="396"/>
      <c r="BQ78" s="393"/>
      <c r="BR78" s="393"/>
      <c r="BS78" s="393"/>
      <c r="BT78" s="393"/>
      <c r="BU78" s="393"/>
      <c r="BV78" s="393"/>
      <c r="BW78" s="395"/>
      <c r="BX78" s="395"/>
      <c r="BY78" s="396"/>
      <c r="BZ78" s="393"/>
      <c r="CA78" s="393"/>
      <c r="CB78" s="393"/>
      <c r="CC78" s="393"/>
      <c r="CD78" s="393"/>
      <c r="CE78" s="393"/>
      <c r="CF78" s="394"/>
      <c r="CG78" s="395"/>
      <c r="CH78" s="396"/>
      <c r="CI78" s="393"/>
      <c r="CJ78" s="393"/>
      <c r="CK78" s="393"/>
      <c r="CL78" s="393"/>
      <c r="CM78" s="393"/>
      <c r="CN78" s="393"/>
      <c r="CO78" s="395"/>
      <c r="CP78" s="395"/>
      <c r="CQ78" s="396"/>
      <c r="CR78" s="393"/>
      <c r="CS78" s="393"/>
      <c r="CT78" s="393"/>
      <c r="CU78" s="393"/>
      <c r="CV78" s="393"/>
      <c r="CW78" s="393"/>
      <c r="CX78" s="395"/>
      <c r="CY78" s="395"/>
      <c r="CZ78" s="396"/>
      <c r="DA78" s="393"/>
      <c r="DB78" s="393"/>
      <c r="DC78" s="393"/>
      <c r="DD78" s="393"/>
      <c r="DE78" s="393"/>
      <c r="DF78" s="393"/>
      <c r="DG78" s="395"/>
      <c r="DH78" s="395"/>
      <c r="DI78" s="396"/>
      <c r="DJ78" s="393"/>
      <c r="DK78" s="393"/>
      <c r="DL78" s="393"/>
      <c r="DM78" s="393"/>
      <c r="DN78" s="393"/>
      <c r="DO78" s="393"/>
      <c r="DP78" s="395"/>
      <c r="DQ78" s="395"/>
      <c r="DR78" s="396"/>
      <c r="DS78" s="393"/>
      <c r="DT78" s="393"/>
      <c r="DU78" s="393"/>
      <c r="DV78" s="393"/>
      <c r="DW78" s="393"/>
      <c r="DX78" s="393"/>
      <c r="DY78" s="395"/>
      <c r="DZ78" s="395"/>
      <c r="EA78" s="396"/>
      <c r="EB78" s="393"/>
      <c r="EC78" s="393"/>
      <c r="ED78" s="393"/>
      <c r="EE78" s="393"/>
      <c r="EF78" s="393"/>
      <c r="EG78" s="393"/>
      <c r="EH78" s="395"/>
      <c r="EI78" s="395"/>
      <c r="EJ78" s="396"/>
      <c r="EK78" s="393"/>
      <c r="EL78" s="393"/>
      <c r="EM78" s="393"/>
      <c r="EN78" s="393"/>
      <c r="EO78" s="393"/>
      <c r="EP78" s="393"/>
      <c r="EQ78" s="395"/>
      <c r="ER78" s="395"/>
      <c r="ES78" s="396"/>
      <c r="ET78" s="393"/>
      <c r="EU78" s="393"/>
      <c r="EV78" s="393"/>
      <c r="EW78" s="393"/>
      <c r="EX78" s="393"/>
      <c r="EY78" s="393"/>
      <c r="EZ78" s="395"/>
      <c r="FA78" s="395"/>
      <c r="FB78" s="396"/>
      <c r="FC78" s="393"/>
      <c r="FD78" s="393"/>
      <c r="FE78" s="393"/>
      <c r="FF78" s="393"/>
      <c r="FG78" s="393"/>
      <c r="FH78" s="393"/>
      <c r="FI78" s="395"/>
      <c r="FJ78" s="395"/>
      <c r="FK78" s="396"/>
      <c r="FL78" s="393"/>
      <c r="FM78" s="393"/>
      <c r="FN78" s="393"/>
      <c r="FO78" s="393"/>
      <c r="FP78" s="393"/>
      <c r="FQ78" s="393"/>
      <c r="FR78" s="395"/>
      <c r="FS78" s="395"/>
      <c r="FT78" s="396"/>
      <c r="FU78" s="393"/>
      <c r="FV78" s="393"/>
      <c r="FW78" s="393"/>
      <c r="FX78" s="393"/>
      <c r="FY78" s="393"/>
      <c r="FZ78" s="393"/>
      <c r="GA78" s="395"/>
      <c r="GB78" s="395"/>
      <c r="GC78" s="396"/>
      <c r="GD78" s="393"/>
      <c r="GE78" s="393"/>
      <c r="GF78" s="393"/>
      <c r="GG78" s="393"/>
      <c r="GH78" s="393"/>
      <c r="GI78" s="393"/>
      <c r="GJ78" s="395"/>
      <c r="GK78" s="395"/>
      <c r="GL78" s="379"/>
      <c r="GM78" s="70"/>
      <c r="GN78" s="71"/>
      <c r="GO78" s="72"/>
      <c r="GP78" s="72"/>
      <c r="GQ78" s="73"/>
      <c r="GR78" s="74"/>
    </row>
    <row r="79" spans="1:200" ht="17.25" x14ac:dyDescent="0.25">
      <c r="A79" s="157" t="s">
        <v>53</v>
      </c>
      <c r="B79" s="89" t="s">
        <v>54</v>
      </c>
      <c r="C79" s="442" t="s">
        <v>109</v>
      </c>
      <c r="D79" s="78">
        <v>827.3</v>
      </c>
      <c r="E79" s="121">
        <v>43843</v>
      </c>
      <c r="F79" s="159">
        <v>913</v>
      </c>
      <c r="G79" s="78">
        <v>827.3</v>
      </c>
      <c r="H79" s="65">
        <f t="shared" si="2"/>
        <v>0</v>
      </c>
      <c r="I79" s="81">
        <v>67.5</v>
      </c>
      <c r="J79" s="82"/>
      <c r="K79" s="82"/>
      <c r="L79" s="83">
        <f t="shared" si="3"/>
        <v>55842.75</v>
      </c>
      <c r="M79" s="381" t="s">
        <v>110</v>
      </c>
      <c r="N79" s="423">
        <v>43847</v>
      </c>
      <c r="O79" s="374"/>
      <c r="P79" s="393"/>
      <c r="Q79" s="393"/>
      <c r="R79" s="393"/>
      <c r="S79" s="393"/>
      <c r="T79" s="393"/>
      <c r="U79" s="394"/>
      <c r="V79" s="395"/>
      <c r="W79" s="396"/>
      <c r="X79" s="393"/>
      <c r="Y79" s="393"/>
      <c r="Z79" s="393"/>
      <c r="AA79" s="393"/>
      <c r="AB79" s="393"/>
      <c r="AC79" s="393"/>
      <c r="AD79" s="394"/>
      <c r="AE79" s="395"/>
      <c r="AF79" s="396"/>
      <c r="AG79" s="393"/>
      <c r="AH79" s="393"/>
      <c r="AI79" s="393"/>
      <c r="AJ79" s="393"/>
      <c r="AK79" s="393"/>
      <c r="AL79" s="393"/>
      <c r="AM79" s="394"/>
      <c r="AN79" s="395"/>
      <c r="AO79" s="396"/>
      <c r="AP79" s="393"/>
      <c r="AQ79" s="393"/>
      <c r="AR79" s="393"/>
      <c r="AS79" s="393"/>
      <c r="AT79" s="393"/>
      <c r="AU79" s="393"/>
      <c r="AV79" s="394"/>
      <c r="AW79" s="395"/>
      <c r="AX79" s="396"/>
      <c r="AY79" s="393"/>
      <c r="AZ79" s="393"/>
      <c r="BA79" s="393"/>
      <c r="BB79" s="393"/>
      <c r="BC79" s="393"/>
      <c r="BD79" s="393"/>
      <c r="BE79" s="395"/>
      <c r="BF79" s="395"/>
      <c r="BG79" s="396"/>
      <c r="BH79" s="393"/>
      <c r="BI79" s="393"/>
      <c r="BJ79" s="393"/>
      <c r="BK79" s="393"/>
      <c r="BL79" s="393"/>
      <c r="BM79" s="393"/>
      <c r="BN79" s="395"/>
      <c r="BO79" s="395"/>
      <c r="BP79" s="396"/>
      <c r="BQ79" s="393"/>
      <c r="BR79" s="393"/>
      <c r="BS79" s="393"/>
      <c r="BT79" s="393"/>
      <c r="BU79" s="393"/>
      <c r="BV79" s="393"/>
      <c r="BW79" s="395"/>
      <c r="BX79" s="395"/>
      <c r="BY79" s="396"/>
      <c r="BZ79" s="393"/>
      <c r="CA79" s="393"/>
      <c r="CB79" s="393"/>
      <c r="CC79" s="393"/>
      <c r="CD79" s="393"/>
      <c r="CE79" s="393"/>
      <c r="CF79" s="394"/>
      <c r="CG79" s="395"/>
      <c r="CH79" s="396"/>
      <c r="CI79" s="393"/>
      <c r="CJ79" s="393"/>
      <c r="CK79" s="393"/>
      <c r="CL79" s="393"/>
      <c r="CM79" s="393"/>
      <c r="CN79" s="393"/>
      <c r="CO79" s="395"/>
      <c r="CP79" s="395"/>
      <c r="CQ79" s="396"/>
      <c r="CR79" s="393"/>
      <c r="CS79" s="393"/>
      <c r="CT79" s="393"/>
      <c r="CU79" s="393"/>
      <c r="CV79" s="393"/>
      <c r="CW79" s="393"/>
      <c r="CX79" s="395"/>
      <c r="CY79" s="395"/>
      <c r="CZ79" s="396"/>
      <c r="DA79" s="393"/>
      <c r="DB79" s="393"/>
      <c r="DC79" s="393"/>
      <c r="DD79" s="393"/>
      <c r="DE79" s="393"/>
      <c r="DF79" s="393"/>
      <c r="DG79" s="395"/>
      <c r="DH79" s="395"/>
      <c r="DI79" s="396"/>
      <c r="DJ79" s="393"/>
      <c r="DK79" s="393"/>
      <c r="DL79" s="393"/>
      <c r="DM79" s="393"/>
      <c r="DN79" s="393"/>
      <c r="DO79" s="393"/>
      <c r="DP79" s="395"/>
      <c r="DQ79" s="395"/>
      <c r="DR79" s="396"/>
      <c r="DS79" s="393"/>
      <c r="DT79" s="393"/>
      <c r="DU79" s="393"/>
      <c r="DV79" s="393"/>
      <c r="DW79" s="393"/>
      <c r="DX79" s="393"/>
      <c r="DY79" s="395"/>
      <c r="DZ79" s="395"/>
      <c r="EA79" s="396"/>
      <c r="EB79" s="393"/>
      <c r="EC79" s="393"/>
      <c r="ED79" s="393"/>
      <c r="EE79" s="393"/>
      <c r="EF79" s="393"/>
      <c r="EG79" s="393"/>
      <c r="EH79" s="395"/>
      <c r="EI79" s="395"/>
      <c r="EJ79" s="396"/>
      <c r="EK79" s="393"/>
      <c r="EL79" s="393"/>
      <c r="EM79" s="393"/>
      <c r="EN79" s="393"/>
      <c r="EO79" s="393"/>
      <c r="EP79" s="393"/>
      <c r="EQ79" s="395"/>
      <c r="ER79" s="395"/>
      <c r="ES79" s="396"/>
      <c r="ET79" s="393"/>
      <c r="EU79" s="393"/>
      <c r="EV79" s="393"/>
      <c r="EW79" s="393"/>
      <c r="EX79" s="393"/>
      <c r="EY79" s="393"/>
      <c r="EZ79" s="395"/>
      <c r="FA79" s="395"/>
      <c r="FB79" s="396"/>
      <c r="FC79" s="393"/>
      <c r="FD79" s="393"/>
      <c r="FE79" s="393"/>
      <c r="FF79" s="393"/>
      <c r="FG79" s="393"/>
      <c r="FH79" s="393"/>
      <c r="FI79" s="395"/>
      <c r="FJ79" s="395"/>
      <c r="FK79" s="396"/>
      <c r="FL79" s="393"/>
      <c r="FM79" s="393"/>
      <c r="FN79" s="393"/>
      <c r="FO79" s="393"/>
      <c r="FP79" s="393"/>
      <c r="FQ79" s="393"/>
      <c r="FR79" s="395"/>
      <c r="FS79" s="395"/>
      <c r="FT79" s="396"/>
      <c r="FU79" s="393"/>
      <c r="FV79" s="393"/>
      <c r="FW79" s="393"/>
      <c r="FX79" s="393"/>
      <c r="FY79" s="393"/>
      <c r="FZ79" s="393"/>
      <c r="GA79" s="395"/>
      <c r="GB79" s="395"/>
      <c r="GC79" s="396"/>
      <c r="GD79" s="393"/>
      <c r="GE79" s="393"/>
      <c r="GF79" s="393"/>
      <c r="GG79" s="393"/>
      <c r="GH79" s="393"/>
      <c r="GI79" s="393"/>
      <c r="GJ79" s="395"/>
      <c r="GK79" s="395"/>
      <c r="GL79" s="379"/>
      <c r="GM79" s="70"/>
      <c r="GN79" s="71"/>
      <c r="GO79" s="72"/>
      <c r="GP79" s="72"/>
      <c r="GQ79" s="73"/>
      <c r="GR79" s="74"/>
    </row>
    <row r="80" spans="1:200" ht="17.25" x14ac:dyDescent="0.25">
      <c r="A80" s="157" t="s">
        <v>53</v>
      </c>
      <c r="B80" s="89" t="s">
        <v>111</v>
      </c>
      <c r="C80" s="442" t="s">
        <v>109</v>
      </c>
      <c r="D80" s="78">
        <v>216.7</v>
      </c>
      <c r="E80" s="121">
        <v>43843</v>
      </c>
      <c r="F80" s="159">
        <v>913</v>
      </c>
      <c r="G80" s="78">
        <v>216.7</v>
      </c>
      <c r="H80" s="65">
        <f t="shared" si="2"/>
        <v>0</v>
      </c>
      <c r="I80" s="81">
        <v>74</v>
      </c>
      <c r="J80" s="82"/>
      <c r="K80" s="82"/>
      <c r="L80" s="83">
        <f t="shared" si="3"/>
        <v>16035.8</v>
      </c>
      <c r="M80" s="381" t="s">
        <v>52</v>
      </c>
      <c r="N80" s="423">
        <v>43847</v>
      </c>
      <c r="O80" s="374"/>
      <c r="P80" s="393"/>
      <c r="Q80" s="393"/>
      <c r="R80" s="393"/>
      <c r="S80" s="393"/>
      <c r="T80" s="393"/>
      <c r="U80" s="394"/>
      <c r="V80" s="395"/>
      <c r="W80" s="396"/>
      <c r="X80" s="393"/>
      <c r="Y80" s="393"/>
      <c r="Z80" s="393"/>
      <c r="AA80" s="393"/>
      <c r="AB80" s="393"/>
      <c r="AC80" s="393"/>
      <c r="AD80" s="394"/>
      <c r="AE80" s="395"/>
      <c r="AF80" s="396"/>
      <c r="AG80" s="393"/>
      <c r="AH80" s="393"/>
      <c r="AI80" s="393"/>
      <c r="AJ80" s="393"/>
      <c r="AK80" s="393"/>
      <c r="AL80" s="393"/>
      <c r="AM80" s="394"/>
      <c r="AN80" s="395"/>
      <c r="AO80" s="396"/>
      <c r="AP80" s="393"/>
      <c r="AQ80" s="393"/>
      <c r="AR80" s="393"/>
      <c r="AS80" s="393"/>
      <c r="AT80" s="393"/>
      <c r="AU80" s="393"/>
      <c r="AV80" s="394"/>
      <c r="AW80" s="395"/>
      <c r="AX80" s="396"/>
      <c r="AY80" s="393"/>
      <c r="AZ80" s="393"/>
      <c r="BA80" s="393"/>
      <c r="BB80" s="393"/>
      <c r="BC80" s="393"/>
      <c r="BD80" s="393"/>
      <c r="BE80" s="395"/>
      <c r="BF80" s="395"/>
      <c r="BG80" s="396"/>
      <c r="BH80" s="393"/>
      <c r="BI80" s="393"/>
      <c r="BJ80" s="393"/>
      <c r="BK80" s="393"/>
      <c r="BL80" s="393"/>
      <c r="BM80" s="393"/>
      <c r="BN80" s="395"/>
      <c r="BO80" s="395"/>
      <c r="BP80" s="396"/>
      <c r="BQ80" s="393"/>
      <c r="BR80" s="393"/>
      <c r="BS80" s="393"/>
      <c r="BT80" s="393"/>
      <c r="BU80" s="393"/>
      <c r="BV80" s="393"/>
      <c r="BW80" s="395"/>
      <c r="BX80" s="395"/>
      <c r="BY80" s="396"/>
      <c r="BZ80" s="393"/>
      <c r="CA80" s="393"/>
      <c r="CB80" s="393"/>
      <c r="CC80" s="393"/>
      <c r="CD80" s="393"/>
      <c r="CE80" s="393"/>
      <c r="CF80" s="394"/>
      <c r="CG80" s="395"/>
      <c r="CH80" s="396"/>
      <c r="CI80" s="393"/>
      <c r="CJ80" s="393"/>
      <c r="CK80" s="393"/>
      <c r="CL80" s="393"/>
      <c r="CM80" s="393"/>
      <c r="CN80" s="393"/>
      <c r="CO80" s="395"/>
      <c r="CP80" s="395"/>
      <c r="CQ80" s="396"/>
      <c r="CR80" s="393"/>
      <c r="CS80" s="393"/>
      <c r="CT80" s="393"/>
      <c r="CU80" s="393"/>
      <c r="CV80" s="393"/>
      <c r="CW80" s="393"/>
      <c r="CX80" s="395"/>
      <c r="CY80" s="395"/>
      <c r="CZ80" s="396"/>
      <c r="DA80" s="393"/>
      <c r="DB80" s="393"/>
      <c r="DC80" s="393"/>
      <c r="DD80" s="393"/>
      <c r="DE80" s="393"/>
      <c r="DF80" s="393"/>
      <c r="DG80" s="395"/>
      <c r="DH80" s="395"/>
      <c r="DI80" s="396"/>
      <c r="DJ80" s="393"/>
      <c r="DK80" s="393"/>
      <c r="DL80" s="393"/>
      <c r="DM80" s="393"/>
      <c r="DN80" s="393"/>
      <c r="DO80" s="393"/>
      <c r="DP80" s="395"/>
      <c r="DQ80" s="395"/>
      <c r="DR80" s="396"/>
      <c r="DS80" s="393"/>
      <c r="DT80" s="393"/>
      <c r="DU80" s="393"/>
      <c r="DV80" s="393"/>
      <c r="DW80" s="393"/>
      <c r="DX80" s="393"/>
      <c r="DY80" s="395"/>
      <c r="DZ80" s="395"/>
      <c r="EA80" s="396"/>
      <c r="EB80" s="393"/>
      <c r="EC80" s="393"/>
      <c r="ED80" s="393"/>
      <c r="EE80" s="393"/>
      <c r="EF80" s="393"/>
      <c r="EG80" s="393"/>
      <c r="EH80" s="395"/>
      <c r="EI80" s="395"/>
      <c r="EJ80" s="396"/>
      <c r="EK80" s="393"/>
      <c r="EL80" s="393"/>
      <c r="EM80" s="393"/>
      <c r="EN80" s="393"/>
      <c r="EO80" s="393"/>
      <c r="EP80" s="393"/>
      <c r="EQ80" s="395"/>
      <c r="ER80" s="395"/>
      <c r="ES80" s="396"/>
      <c r="ET80" s="393"/>
      <c r="EU80" s="393"/>
      <c r="EV80" s="393"/>
      <c r="EW80" s="393"/>
      <c r="EX80" s="393"/>
      <c r="EY80" s="393"/>
      <c r="EZ80" s="395"/>
      <c r="FA80" s="395"/>
      <c r="FB80" s="396"/>
      <c r="FC80" s="393"/>
      <c r="FD80" s="393"/>
      <c r="FE80" s="393"/>
      <c r="FF80" s="393"/>
      <c r="FG80" s="393"/>
      <c r="FH80" s="393"/>
      <c r="FI80" s="395"/>
      <c r="FJ80" s="395"/>
      <c r="FK80" s="396"/>
      <c r="FL80" s="393"/>
      <c r="FM80" s="393"/>
      <c r="FN80" s="393"/>
      <c r="FO80" s="393"/>
      <c r="FP80" s="393"/>
      <c r="FQ80" s="393"/>
      <c r="FR80" s="395"/>
      <c r="FS80" s="395"/>
      <c r="FT80" s="396"/>
      <c r="FU80" s="393"/>
      <c r="FV80" s="393"/>
      <c r="FW80" s="393"/>
      <c r="FX80" s="393"/>
      <c r="FY80" s="393"/>
      <c r="FZ80" s="393"/>
      <c r="GA80" s="395"/>
      <c r="GB80" s="395"/>
      <c r="GC80" s="396"/>
      <c r="GD80" s="393"/>
      <c r="GE80" s="393"/>
      <c r="GF80" s="393"/>
      <c r="GG80" s="393"/>
      <c r="GH80" s="393"/>
      <c r="GI80" s="393"/>
      <c r="GJ80" s="395"/>
      <c r="GK80" s="395"/>
      <c r="GL80" s="379"/>
      <c r="GM80" s="70"/>
      <c r="GN80" s="71"/>
      <c r="GO80" s="72"/>
      <c r="GP80" s="72"/>
      <c r="GQ80" s="73"/>
      <c r="GR80" s="74"/>
    </row>
    <row r="81" spans="1:200" ht="31.5" x14ac:dyDescent="0.25">
      <c r="A81" s="157" t="s">
        <v>53</v>
      </c>
      <c r="B81" s="89" t="s">
        <v>54</v>
      </c>
      <c r="C81" s="160" t="s">
        <v>113</v>
      </c>
      <c r="D81" s="78">
        <v>1097.5</v>
      </c>
      <c r="E81" s="121">
        <v>43843</v>
      </c>
      <c r="F81" s="159">
        <v>912</v>
      </c>
      <c r="G81" s="78">
        <v>1097.5</v>
      </c>
      <c r="H81" s="65">
        <f t="shared" si="2"/>
        <v>0</v>
      </c>
      <c r="I81" s="81">
        <v>67.5</v>
      </c>
      <c r="J81" s="82"/>
      <c r="K81" s="82"/>
      <c r="L81" s="83">
        <f t="shared" si="3"/>
        <v>74081.25</v>
      </c>
      <c r="M81" s="381" t="s">
        <v>52</v>
      </c>
      <c r="N81" s="423">
        <v>43851</v>
      </c>
      <c r="O81" s="374"/>
      <c r="P81" s="393"/>
      <c r="Q81" s="393"/>
      <c r="R81" s="393"/>
      <c r="S81" s="393"/>
      <c r="T81" s="393"/>
      <c r="U81" s="394"/>
      <c r="V81" s="395"/>
      <c r="W81" s="396"/>
      <c r="X81" s="393"/>
      <c r="Y81" s="393"/>
      <c r="Z81" s="393"/>
      <c r="AA81" s="393"/>
      <c r="AB81" s="393"/>
      <c r="AC81" s="393"/>
      <c r="AD81" s="394"/>
      <c r="AE81" s="395"/>
      <c r="AF81" s="396"/>
      <c r="AG81" s="393"/>
      <c r="AH81" s="393"/>
      <c r="AI81" s="393"/>
      <c r="AJ81" s="393"/>
      <c r="AK81" s="393"/>
      <c r="AL81" s="393"/>
      <c r="AM81" s="394"/>
      <c r="AN81" s="395"/>
      <c r="AO81" s="396"/>
      <c r="AP81" s="393"/>
      <c r="AQ81" s="393"/>
      <c r="AR81" s="393"/>
      <c r="AS81" s="393"/>
      <c r="AT81" s="393"/>
      <c r="AU81" s="393"/>
      <c r="AV81" s="394"/>
      <c r="AW81" s="395"/>
      <c r="AX81" s="396"/>
      <c r="AY81" s="393"/>
      <c r="AZ81" s="393"/>
      <c r="BA81" s="393"/>
      <c r="BB81" s="393"/>
      <c r="BC81" s="393"/>
      <c r="BD81" s="393"/>
      <c r="BE81" s="395"/>
      <c r="BF81" s="395"/>
      <c r="BG81" s="396"/>
      <c r="BH81" s="393"/>
      <c r="BI81" s="393"/>
      <c r="BJ81" s="393"/>
      <c r="BK81" s="393"/>
      <c r="BL81" s="393"/>
      <c r="BM81" s="393"/>
      <c r="BN81" s="395"/>
      <c r="BO81" s="395"/>
      <c r="BP81" s="396"/>
      <c r="BQ81" s="393"/>
      <c r="BR81" s="393"/>
      <c r="BS81" s="393"/>
      <c r="BT81" s="393"/>
      <c r="BU81" s="393"/>
      <c r="BV81" s="393"/>
      <c r="BW81" s="395"/>
      <c r="BX81" s="395"/>
      <c r="BY81" s="396"/>
      <c r="BZ81" s="393"/>
      <c r="CA81" s="393"/>
      <c r="CB81" s="393"/>
      <c r="CC81" s="393"/>
      <c r="CD81" s="393"/>
      <c r="CE81" s="393"/>
      <c r="CF81" s="394"/>
      <c r="CG81" s="395"/>
      <c r="CH81" s="396"/>
      <c r="CI81" s="393"/>
      <c r="CJ81" s="393"/>
      <c r="CK81" s="393"/>
      <c r="CL81" s="393"/>
      <c r="CM81" s="393"/>
      <c r="CN81" s="393"/>
      <c r="CO81" s="395"/>
      <c r="CP81" s="395"/>
      <c r="CQ81" s="396"/>
      <c r="CR81" s="393"/>
      <c r="CS81" s="393"/>
      <c r="CT81" s="393"/>
      <c r="CU81" s="393"/>
      <c r="CV81" s="393"/>
      <c r="CW81" s="393"/>
      <c r="CX81" s="395"/>
      <c r="CY81" s="395"/>
      <c r="CZ81" s="396"/>
      <c r="DA81" s="393"/>
      <c r="DB81" s="393"/>
      <c r="DC81" s="393"/>
      <c r="DD81" s="393"/>
      <c r="DE81" s="393"/>
      <c r="DF81" s="393"/>
      <c r="DG81" s="395"/>
      <c r="DH81" s="395"/>
      <c r="DI81" s="396"/>
      <c r="DJ81" s="393"/>
      <c r="DK81" s="393"/>
      <c r="DL81" s="393"/>
      <c r="DM81" s="393"/>
      <c r="DN81" s="393"/>
      <c r="DO81" s="393"/>
      <c r="DP81" s="395"/>
      <c r="DQ81" s="395"/>
      <c r="DR81" s="396"/>
      <c r="DS81" s="393"/>
      <c r="DT81" s="393"/>
      <c r="DU81" s="393"/>
      <c r="DV81" s="393"/>
      <c r="DW81" s="393"/>
      <c r="DX81" s="393"/>
      <c r="DY81" s="395"/>
      <c r="DZ81" s="395"/>
      <c r="EA81" s="396"/>
      <c r="EB81" s="393"/>
      <c r="EC81" s="393"/>
      <c r="ED81" s="393"/>
      <c r="EE81" s="393"/>
      <c r="EF81" s="393"/>
      <c r="EG81" s="393"/>
      <c r="EH81" s="395"/>
      <c r="EI81" s="395"/>
      <c r="EJ81" s="396"/>
      <c r="EK81" s="393"/>
      <c r="EL81" s="393"/>
      <c r="EM81" s="393"/>
      <c r="EN81" s="393"/>
      <c r="EO81" s="393"/>
      <c r="EP81" s="393"/>
      <c r="EQ81" s="395"/>
      <c r="ER81" s="395"/>
      <c r="ES81" s="396"/>
      <c r="ET81" s="393"/>
      <c r="EU81" s="393"/>
      <c r="EV81" s="393"/>
      <c r="EW81" s="393"/>
      <c r="EX81" s="393"/>
      <c r="EY81" s="393"/>
      <c r="EZ81" s="395"/>
      <c r="FA81" s="395"/>
      <c r="FB81" s="396"/>
      <c r="FC81" s="393"/>
      <c r="FD81" s="393"/>
      <c r="FE81" s="393"/>
      <c r="FF81" s="393"/>
      <c r="FG81" s="393"/>
      <c r="FH81" s="393"/>
      <c r="FI81" s="395"/>
      <c r="FJ81" s="395"/>
      <c r="FK81" s="396"/>
      <c r="FL81" s="393"/>
      <c r="FM81" s="393"/>
      <c r="FN81" s="393"/>
      <c r="FO81" s="393"/>
      <c r="FP81" s="393"/>
      <c r="FQ81" s="393"/>
      <c r="FR81" s="395"/>
      <c r="FS81" s="395"/>
      <c r="FT81" s="396"/>
      <c r="FU81" s="393"/>
      <c r="FV81" s="393"/>
      <c r="FW81" s="393"/>
      <c r="FX81" s="393"/>
      <c r="FY81" s="393"/>
      <c r="FZ81" s="393"/>
      <c r="GA81" s="395"/>
      <c r="GB81" s="395"/>
      <c r="GC81" s="396"/>
      <c r="GD81" s="393"/>
      <c r="GE81" s="393"/>
      <c r="GF81" s="393"/>
      <c r="GG81" s="393"/>
      <c r="GH81" s="393"/>
      <c r="GI81" s="393"/>
      <c r="GJ81" s="395"/>
      <c r="GK81" s="395"/>
      <c r="GL81" s="379"/>
      <c r="GM81" s="70"/>
      <c r="GN81" s="71"/>
      <c r="GO81" s="72"/>
      <c r="GP81" s="72"/>
      <c r="GQ81" s="73"/>
      <c r="GR81" s="74"/>
    </row>
    <row r="82" spans="1:200" ht="17.25" customHeight="1" thickBot="1" x14ac:dyDescent="0.3">
      <c r="A82" s="76" t="s">
        <v>79</v>
      </c>
      <c r="B82" s="445" t="s">
        <v>80</v>
      </c>
      <c r="C82" s="77" t="s">
        <v>81</v>
      </c>
      <c r="D82" s="78">
        <v>1005.6</v>
      </c>
      <c r="E82" s="79">
        <v>43844</v>
      </c>
      <c r="F82" s="80">
        <v>25412</v>
      </c>
      <c r="G82" s="78">
        <v>1005.6</v>
      </c>
      <c r="H82" s="65">
        <f t="shared" si="2"/>
        <v>0</v>
      </c>
      <c r="I82" s="81">
        <v>57</v>
      </c>
      <c r="J82" s="82"/>
      <c r="K82" s="82"/>
      <c r="L82" s="83">
        <f t="shared" si="3"/>
        <v>57319.200000000004</v>
      </c>
      <c r="M82" s="381" t="s">
        <v>52</v>
      </c>
      <c r="N82" s="423">
        <v>43846</v>
      </c>
      <c r="O82" s="374"/>
      <c r="P82" s="393"/>
      <c r="Q82" s="393"/>
      <c r="R82" s="393"/>
      <c r="S82" s="393"/>
      <c r="T82" s="393"/>
      <c r="U82" s="394"/>
      <c r="V82" s="395"/>
      <c r="W82" s="396"/>
      <c r="X82" s="393"/>
      <c r="Y82" s="393"/>
      <c r="Z82" s="393"/>
      <c r="AA82" s="393"/>
      <c r="AB82" s="393"/>
      <c r="AC82" s="393"/>
      <c r="AD82" s="394"/>
      <c r="AE82" s="395"/>
      <c r="AF82" s="396"/>
      <c r="AG82" s="393"/>
      <c r="AH82" s="393"/>
      <c r="AI82" s="393"/>
      <c r="AJ82" s="393"/>
      <c r="AK82" s="393"/>
      <c r="AL82" s="393"/>
      <c r="AM82" s="394"/>
      <c r="AN82" s="395"/>
      <c r="AO82" s="396"/>
      <c r="AP82" s="393"/>
      <c r="AQ82" s="393"/>
      <c r="AR82" s="393"/>
      <c r="AS82" s="393"/>
      <c r="AT82" s="393"/>
      <c r="AU82" s="393"/>
      <c r="AV82" s="394"/>
      <c r="AW82" s="395"/>
      <c r="AX82" s="396"/>
      <c r="AY82" s="393"/>
      <c r="AZ82" s="393"/>
      <c r="BA82" s="393"/>
      <c r="BB82" s="393"/>
      <c r="BC82" s="393"/>
      <c r="BD82" s="393"/>
      <c r="BE82" s="395"/>
      <c r="BF82" s="395"/>
      <c r="BG82" s="396"/>
      <c r="BH82" s="393"/>
      <c r="BI82" s="393"/>
      <c r="BJ82" s="393"/>
      <c r="BK82" s="393"/>
      <c r="BL82" s="393"/>
      <c r="BM82" s="393"/>
      <c r="BN82" s="395"/>
      <c r="BO82" s="395"/>
      <c r="BP82" s="396"/>
      <c r="BQ82" s="393"/>
      <c r="BR82" s="393"/>
      <c r="BS82" s="393"/>
      <c r="BT82" s="393"/>
      <c r="BU82" s="393"/>
      <c r="BV82" s="393"/>
      <c r="BW82" s="395"/>
      <c r="BX82" s="395"/>
      <c r="BY82" s="396"/>
      <c r="BZ82" s="393"/>
      <c r="CA82" s="393"/>
      <c r="CB82" s="393"/>
      <c r="CC82" s="393"/>
      <c r="CD82" s="393"/>
      <c r="CE82" s="393"/>
      <c r="CF82" s="394"/>
      <c r="CG82" s="395"/>
      <c r="CH82" s="396"/>
      <c r="CI82" s="393"/>
      <c r="CJ82" s="393"/>
      <c r="CK82" s="393"/>
      <c r="CL82" s="393"/>
      <c r="CM82" s="393"/>
      <c r="CN82" s="393"/>
      <c r="CO82" s="395"/>
      <c r="CP82" s="395"/>
      <c r="CQ82" s="396"/>
      <c r="CR82" s="393"/>
      <c r="CS82" s="393"/>
      <c r="CT82" s="393"/>
      <c r="CU82" s="393"/>
      <c r="CV82" s="393"/>
      <c r="CW82" s="393"/>
      <c r="CX82" s="395"/>
      <c r="CY82" s="395"/>
      <c r="CZ82" s="396"/>
      <c r="DA82" s="393"/>
      <c r="DB82" s="393"/>
      <c r="DC82" s="393"/>
      <c r="DD82" s="393"/>
      <c r="DE82" s="393"/>
      <c r="DF82" s="393"/>
      <c r="DG82" s="395"/>
      <c r="DH82" s="395"/>
      <c r="DI82" s="396"/>
      <c r="DJ82" s="393"/>
      <c r="DK82" s="393"/>
      <c r="DL82" s="393"/>
      <c r="DM82" s="393"/>
      <c r="DN82" s="393"/>
      <c r="DO82" s="393"/>
      <c r="DP82" s="395"/>
      <c r="DQ82" s="395"/>
      <c r="DR82" s="396"/>
      <c r="DS82" s="393"/>
      <c r="DT82" s="393"/>
      <c r="DU82" s="393"/>
      <c r="DV82" s="393"/>
      <c r="DW82" s="393"/>
      <c r="DX82" s="393"/>
      <c r="DY82" s="395"/>
      <c r="DZ82" s="395"/>
      <c r="EA82" s="396"/>
      <c r="EB82" s="393"/>
      <c r="EC82" s="393"/>
      <c r="ED82" s="393"/>
      <c r="EE82" s="393"/>
      <c r="EF82" s="393"/>
      <c r="EG82" s="393"/>
      <c r="EH82" s="395"/>
      <c r="EI82" s="395"/>
      <c r="EJ82" s="396"/>
      <c r="EK82" s="393"/>
      <c r="EL82" s="393"/>
      <c r="EM82" s="393"/>
      <c r="EN82" s="393"/>
      <c r="EO82" s="393"/>
      <c r="EP82" s="393"/>
      <c r="EQ82" s="395"/>
      <c r="ER82" s="395"/>
      <c r="ES82" s="396"/>
      <c r="ET82" s="393"/>
      <c r="EU82" s="393"/>
      <c r="EV82" s="393"/>
      <c r="EW82" s="393"/>
      <c r="EX82" s="393"/>
      <c r="EY82" s="393"/>
      <c r="EZ82" s="395"/>
      <c r="FA82" s="395"/>
      <c r="FB82" s="396"/>
      <c r="FC82" s="393"/>
      <c r="FD82" s="393"/>
      <c r="FE82" s="393"/>
      <c r="FF82" s="393"/>
      <c r="FG82" s="393"/>
      <c r="FH82" s="393"/>
      <c r="FI82" s="395"/>
      <c r="FJ82" s="395"/>
      <c r="FK82" s="396"/>
      <c r="FL82" s="393"/>
      <c r="FM82" s="393"/>
      <c r="FN82" s="393"/>
      <c r="FO82" s="393"/>
      <c r="FP82" s="393"/>
      <c r="FQ82" s="393"/>
      <c r="FR82" s="395"/>
      <c r="FS82" s="395"/>
      <c r="FT82" s="396"/>
      <c r="FU82" s="393"/>
      <c r="FV82" s="393"/>
      <c r="FW82" s="393"/>
      <c r="FX82" s="393"/>
      <c r="FY82" s="393"/>
      <c r="FZ82" s="393"/>
      <c r="GA82" s="395"/>
      <c r="GB82" s="395"/>
      <c r="GC82" s="396"/>
      <c r="GD82" s="393"/>
      <c r="GE82" s="393"/>
      <c r="GF82" s="393"/>
      <c r="GG82" s="393"/>
      <c r="GH82" s="393"/>
      <c r="GI82" s="393"/>
      <c r="GJ82" s="395"/>
      <c r="GK82" s="395"/>
      <c r="GL82" s="379"/>
      <c r="GM82" s="70"/>
      <c r="GN82" s="71"/>
      <c r="GO82" s="72"/>
      <c r="GP82" s="72"/>
      <c r="GQ82" s="73"/>
      <c r="GR82" s="74"/>
    </row>
    <row r="83" spans="1:200" ht="18.75" customHeight="1" x14ac:dyDescent="0.25">
      <c r="A83" s="446" t="s">
        <v>82</v>
      </c>
      <c r="B83" s="89" t="s">
        <v>83</v>
      </c>
      <c r="C83" s="457" t="s">
        <v>100</v>
      </c>
      <c r="D83" s="78">
        <v>348</v>
      </c>
      <c r="E83" s="121">
        <v>43844</v>
      </c>
      <c r="F83" s="159" t="s">
        <v>118</v>
      </c>
      <c r="G83" s="78">
        <v>348</v>
      </c>
      <c r="H83" s="65">
        <f t="shared" si="2"/>
        <v>0</v>
      </c>
      <c r="I83" s="81">
        <v>49</v>
      </c>
      <c r="J83" s="82"/>
      <c r="K83" s="82"/>
      <c r="L83" s="104">
        <f t="shared" si="3"/>
        <v>17052</v>
      </c>
      <c r="M83" s="450" t="s">
        <v>101</v>
      </c>
      <c r="N83" s="453">
        <v>43845</v>
      </c>
      <c r="O83" s="424"/>
      <c r="P83" s="393"/>
      <c r="Q83" s="393"/>
      <c r="R83" s="393"/>
      <c r="S83" s="393"/>
      <c r="T83" s="393"/>
      <c r="U83" s="394"/>
      <c r="V83" s="395"/>
      <c r="W83" s="396"/>
      <c r="X83" s="393"/>
      <c r="Y83" s="393"/>
      <c r="Z83" s="393"/>
      <c r="AA83" s="393"/>
      <c r="AB83" s="393"/>
      <c r="AC83" s="393"/>
      <c r="AD83" s="394"/>
      <c r="AE83" s="395"/>
      <c r="AF83" s="396"/>
      <c r="AG83" s="393"/>
      <c r="AH83" s="393"/>
      <c r="AI83" s="393"/>
      <c r="AJ83" s="393"/>
      <c r="AK83" s="393"/>
      <c r="AL83" s="393"/>
      <c r="AM83" s="394"/>
      <c r="AN83" s="395"/>
      <c r="AO83" s="396"/>
      <c r="AP83" s="393"/>
      <c r="AQ83" s="393"/>
      <c r="AR83" s="393"/>
      <c r="AS83" s="393"/>
      <c r="AT83" s="393"/>
      <c r="AU83" s="393"/>
      <c r="AV83" s="394"/>
      <c r="AW83" s="395"/>
      <c r="AX83" s="396"/>
      <c r="AY83" s="393"/>
      <c r="AZ83" s="393"/>
      <c r="BA83" s="393"/>
      <c r="BB83" s="393"/>
      <c r="BC83" s="393"/>
      <c r="BD83" s="393"/>
      <c r="BE83" s="395"/>
      <c r="BF83" s="395"/>
      <c r="BG83" s="396"/>
      <c r="BH83" s="393"/>
      <c r="BI83" s="393"/>
      <c r="BJ83" s="393"/>
      <c r="BK83" s="393"/>
      <c r="BL83" s="393"/>
      <c r="BM83" s="393"/>
      <c r="BN83" s="395"/>
      <c r="BO83" s="395"/>
      <c r="BP83" s="396"/>
      <c r="BQ83" s="393"/>
      <c r="BR83" s="393"/>
      <c r="BS83" s="393"/>
      <c r="BT83" s="393"/>
      <c r="BU83" s="393"/>
      <c r="BV83" s="393"/>
      <c r="BW83" s="395"/>
      <c r="BX83" s="395"/>
      <c r="BY83" s="396"/>
      <c r="BZ83" s="393"/>
      <c r="CA83" s="393"/>
      <c r="CB83" s="393"/>
      <c r="CC83" s="393"/>
      <c r="CD83" s="393"/>
      <c r="CE83" s="393"/>
      <c r="CF83" s="394"/>
      <c r="CG83" s="395"/>
      <c r="CH83" s="396"/>
      <c r="CI83" s="393"/>
      <c r="CJ83" s="393"/>
      <c r="CK83" s="393"/>
      <c r="CL83" s="393"/>
      <c r="CM83" s="393"/>
      <c r="CN83" s="393"/>
      <c r="CO83" s="395"/>
      <c r="CP83" s="395"/>
      <c r="CQ83" s="396"/>
      <c r="CR83" s="393"/>
      <c r="CS83" s="393"/>
      <c r="CT83" s="393"/>
      <c r="CU83" s="393"/>
      <c r="CV83" s="393"/>
      <c r="CW83" s="393"/>
      <c r="CX83" s="395"/>
      <c r="CY83" s="395"/>
      <c r="CZ83" s="396"/>
      <c r="DA83" s="393"/>
      <c r="DB83" s="393"/>
      <c r="DC83" s="393"/>
      <c r="DD83" s="393"/>
      <c r="DE83" s="393"/>
      <c r="DF83" s="393"/>
      <c r="DG83" s="395"/>
      <c r="DH83" s="395"/>
      <c r="DI83" s="396"/>
      <c r="DJ83" s="393"/>
      <c r="DK83" s="393"/>
      <c r="DL83" s="393"/>
      <c r="DM83" s="393"/>
      <c r="DN83" s="393"/>
      <c r="DO83" s="393"/>
      <c r="DP83" s="395"/>
      <c r="DQ83" s="395"/>
      <c r="DR83" s="396"/>
      <c r="DS83" s="393"/>
      <c r="DT83" s="393"/>
      <c r="DU83" s="393"/>
      <c r="DV83" s="393"/>
      <c r="DW83" s="393"/>
      <c r="DX83" s="393"/>
      <c r="DY83" s="395"/>
      <c r="DZ83" s="395"/>
      <c r="EA83" s="396"/>
      <c r="EB83" s="393"/>
      <c r="EC83" s="393"/>
      <c r="ED83" s="393"/>
      <c r="EE83" s="393"/>
      <c r="EF83" s="393"/>
      <c r="EG83" s="393"/>
      <c r="EH83" s="395"/>
      <c r="EI83" s="395"/>
      <c r="EJ83" s="396"/>
      <c r="EK83" s="393"/>
      <c r="EL83" s="393"/>
      <c r="EM83" s="393"/>
      <c r="EN83" s="393"/>
      <c r="EO83" s="393"/>
      <c r="EP83" s="393"/>
      <c r="EQ83" s="395"/>
      <c r="ER83" s="395"/>
      <c r="ES83" s="396"/>
      <c r="ET83" s="393"/>
      <c r="EU83" s="393"/>
      <c r="EV83" s="393"/>
      <c r="EW83" s="393"/>
      <c r="EX83" s="393"/>
      <c r="EY83" s="393"/>
      <c r="EZ83" s="395"/>
      <c r="FA83" s="395"/>
      <c r="FB83" s="396"/>
      <c r="FC83" s="393"/>
      <c r="FD83" s="393"/>
      <c r="FE83" s="393"/>
      <c r="FF83" s="393"/>
      <c r="FG83" s="393"/>
      <c r="FH83" s="393"/>
      <c r="FI83" s="395"/>
      <c r="FJ83" s="395"/>
      <c r="FK83" s="396"/>
      <c r="FL83" s="393"/>
      <c r="FM83" s="393"/>
      <c r="FN83" s="393"/>
      <c r="FO83" s="393"/>
      <c r="FP83" s="393"/>
      <c r="FQ83" s="393"/>
      <c r="FR83" s="395"/>
      <c r="FS83" s="395"/>
      <c r="FT83" s="396"/>
      <c r="FU83" s="393"/>
      <c r="FV83" s="393"/>
      <c r="FW83" s="393"/>
      <c r="FX83" s="393"/>
      <c r="FY83" s="393"/>
      <c r="FZ83" s="393"/>
      <c r="GA83" s="395"/>
      <c r="GB83" s="395"/>
      <c r="GC83" s="396"/>
      <c r="GD83" s="393"/>
      <c r="GE83" s="393"/>
      <c r="GF83" s="393"/>
      <c r="GG83" s="393"/>
      <c r="GH83" s="393"/>
      <c r="GI83" s="393"/>
      <c r="GJ83" s="395"/>
      <c r="GK83" s="395"/>
      <c r="GL83" s="379"/>
      <c r="GM83" s="70"/>
      <c r="GN83" s="71"/>
      <c r="GO83" s="72"/>
      <c r="GP83" s="72"/>
      <c r="GQ83" s="73"/>
      <c r="GR83" s="74"/>
    </row>
    <row r="84" spans="1:200" ht="17.25" customHeight="1" x14ac:dyDescent="0.25">
      <c r="A84" s="446" t="s">
        <v>53</v>
      </c>
      <c r="B84" s="89" t="s">
        <v>54</v>
      </c>
      <c r="C84" s="457" t="s">
        <v>114</v>
      </c>
      <c r="D84" s="78">
        <v>426.2</v>
      </c>
      <c r="E84" s="121">
        <v>43845</v>
      </c>
      <c r="F84" s="159">
        <v>918</v>
      </c>
      <c r="G84" s="78">
        <v>426.2</v>
      </c>
      <c r="H84" s="65">
        <f t="shared" si="2"/>
        <v>0</v>
      </c>
      <c r="I84" s="81">
        <v>67.5</v>
      </c>
      <c r="J84" s="82"/>
      <c r="K84" s="82"/>
      <c r="L84" s="104">
        <f t="shared" si="3"/>
        <v>28768.5</v>
      </c>
      <c r="M84" s="451" t="s">
        <v>52</v>
      </c>
      <c r="N84" s="454">
        <v>43851</v>
      </c>
      <c r="O84" s="424"/>
      <c r="P84" s="393"/>
      <c r="Q84" s="393"/>
      <c r="R84" s="393"/>
      <c r="S84" s="393"/>
      <c r="T84" s="393"/>
      <c r="U84" s="394"/>
      <c r="V84" s="395"/>
      <c r="W84" s="396"/>
      <c r="X84" s="393"/>
      <c r="Y84" s="393"/>
      <c r="Z84" s="393"/>
      <c r="AA84" s="393"/>
      <c r="AB84" s="393"/>
      <c r="AC84" s="393"/>
      <c r="AD84" s="394"/>
      <c r="AE84" s="395"/>
      <c r="AF84" s="396"/>
      <c r="AG84" s="393"/>
      <c r="AH84" s="393"/>
      <c r="AI84" s="393"/>
      <c r="AJ84" s="393"/>
      <c r="AK84" s="393"/>
      <c r="AL84" s="393"/>
      <c r="AM84" s="394"/>
      <c r="AN84" s="395"/>
      <c r="AO84" s="396"/>
      <c r="AP84" s="393"/>
      <c r="AQ84" s="393"/>
      <c r="AR84" s="393"/>
      <c r="AS84" s="393"/>
      <c r="AT84" s="393"/>
      <c r="AU84" s="393"/>
      <c r="AV84" s="394"/>
      <c r="AW84" s="395"/>
      <c r="AX84" s="396"/>
      <c r="AY84" s="393"/>
      <c r="AZ84" s="393"/>
      <c r="BA84" s="393"/>
      <c r="BB84" s="393"/>
      <c r="BC84" s="393"/>
      <c r="BD84" s="393"/>
      <c r="BE84" s="395"/>
      <c r="BF84" s="395"/>
      <c r="BG84" s="396"/>
      <c r="BH84" s="393"/>
      <c r="BI84" s="393"/>
      <c r="BJ84" s="393"/>
      <c r="BK84" s="393"/>
      <c r="BL84" s="393"/>
      <c r="BM84" s="393"/>
      <c r="BN84" s="395"/>
      <c r="BO84" s="395"/>
      <c r="BP84" s="396"/>
      <c r="BQ84" s="393"/>
      <c r="BR84" s="393"/>
      <c r="BS84" s="393"/>
      <c r="BT84" s="393"/>
      <c r="BU84" s="393"/>
      <c r="BV84" s="393"/>
      <c r="BW84" s="395"/>
      <c r="BX84" s="395"/>
      <c r="BY84" s="396"/>
      <c r="BZ84" s="393"/>
      <c r="CA84" s="393"/>
      <c r="CB84" s="393"/>
      <c r="CC84" s="393"/>
      <c r="CD84" s="393"/>
      <c r="CE84" s="393"/>
      <c r="CF84" s="394"/>
      <c r="CG84" s="395"/>
      <c r="CH84" s="396"/>
      <c r="CI84" s="393"/>
      <c r="CJ84" s="393"/>
      <c r="CK84" s="393"/>
      <c r="CL84" s="393"/>
      <c r="CM84" s="393"/>
      <c r="CN84" s="393"/>
      <c r="CO84" s="395"/>
      <c r="CP84" s="395"/>
      <c r="CQ84" s="396"/>
      <c r="CR84" s="393"/>
      <c r="CS84" s="393"/>
      <c r="CT84" s="393"/>
      <c r="CU84" s="393"/>
      <c r="CV84" s="393"/>
      <c r="CW84" s="393"/>
      <c r="CX84" s="395"/>
      <c r="CY84" s="395"/>
      <c r="CZ84" s="396"/>
      <c r="DA84" s="393"/>
      <c r="DB84" s="393"/>
      <c r="DC84" s="393"/>
      <c r="DD84" s="393"/>
      <c r="DE84" s="393"/>
      <c r="DF84" s="393"/>
      <c r="DG84" s="395"/>
      <c r="DH84" s="395"/>
      <c r="DI84" s="396"/>
      <c r="DJ84" s="393"/>
      <c r="DK84" s="393"/>
      <c r="DL84" s="393"/>
      <c r="DM84" s="393"/>
      <c r="DN84" s="393"/>
      <c r="DO84" s="393"/>
      <c r="DP84" s="395"/>
      <c r="DQ84" s="395"/>
      <c r="DR84" s="396"/>
      <c r="DS84" s="393"/>
      <c r="DT84" s="393"/>
      <c r="DU84" s="393"/>
      <c r="DV84" s="393"/>
      <c r="DW84" s="393"/>
      <c r="DX84" s="393"/>
      <c r="DY84" s="395"/>
      <c r="DZ84" s="395"/>
      <c r="EA84" s="396"/>
      <c r="EB84" s="393"/>
      <c r="EC84" s="393"/>
      <c r="ED84" s="393"/>
      <c r="EE84" s="393"/>
      <c r="EF84" s="393"/>
      <c r="EG84" s="393"/>
      <c r="EH84" s="395"/>
      <c r="EI84" s="395"/>
      <c r="EJ84" s="396"/>
      <c r="EK84" s="393"/>
      <c r="EL84" s="393"/>
      <c r="EM84" s="393"/>
      <c r="EN84" s="393"/>
      <c r="EO84" s="393"/>
      <c r="EP84" s="393"/>
      <c r="EQ84" s="395"/>
      <c r="ER84" s="395"/>
      <c r="ES84" s="396"/>
      <c r="ET84" s="393"/>
      <c r="EU84" s="393"/>
      <c r="EV84" s="393"/>
      <c r="EW84" s="393"/>
      <c r="EX84" s="393"/>
      <c r="EY84" s="393"/>
      <c r="EZ84" s="395"/>
      <c r="FA84" s="395"/>
      <c r="FB84" s="396"/>
      <c r="FC84" s="393"/>
      <c r="FD84" s="393"/>
      <c r="FE84" s="393"/>
      <c r="FF84" s="393"/>
      <c r="FG84" s="393"/>
      <c r="FH84" s="393"/>
      <c r="FI84" s="395"/>
      <c r="FJ84" s="395"/>
      <c r="FK84" s="396"/>
      <c r="FL84" s="393"/>
      <c r="FM84" s="393"/>
      <c r="FN84" s="393"/>
      <c r="FO84" s="393"/>
      <c r="FP84" s="393"/>
      <c r="FQ84" s="393"/>
      <c r="FR84" s="395"/>
      <c r="FS84" s="395"/>
      <c r="FT84" s="396"/>
      <c r="FU84" s="393"/>
      <c r="FV84" s="393"/>
      <c r="FW84" s="393"/>
      <c r="FX84" s="393"/>
      <c r="FY84" s="393"/>
      <c r="FZ84" s="393"/>
      <c r="GA84" s="395"/>
      <c r="GB84" s="395"/>
      <c r="GC84" s="396"/>
      <c r="GD84" s="393"/>
      <c r="GE84" s="393"/>
      <c r="GF84" s="393"/>
      <c r="GG84" s="393"/>
      <c r="GH84" s="393"/>
      <c r="GI84" s="393"/>
      <c r="GJ84" s="395"/>
      <c r="GK84" s="395"/>
      <c r="GL84" s="379"/>
      <c r="GM84" s="70"/>
      <c r="GN84" s="71"/>
      <c r="GO84" s="72"/>
      <c r="GP84" s="72"/>
      <c r="GQ84" s="73"/>
      <c r="GR84" s="74"/>
    </row>
    <row r="85" spans="1:200" ht="17.25" customHeight="1" x14ac:dyDescent="0.25">
      <c r="A85" s="446" t="s">
        <v>53</v>
      </c>
      <c r="B85" s="89" t="s">
        <v>59</v>
      </c>
      <c r="C85" s="457" t="s">
        <v>114</v>
      </c>
      <c r="D85" s="78">
        <v>227.7</v>
      </c>
      <c r="E85" s="121">
        <v>43845</v>
      </c>
      <c r="F85" s="159">
        <v>918</v>
      </c>
      <c r="G85" s="78">
        <v>227.7</v>
      </c>
      <c r="H85" s="65">
        <f t="shared" si="2"/>
        <v>0</v>
      </c>
      <c r="I85" s="81">
        <v>74</v>
      </c>
      <c r="J85" s="82"/>
      <c r="K85" s="82"/>
      <c r="L85" s="104">
        <f t="shared" si="3"/>
        <v>16849.8</v>
      </c>
      <c r="M85" s="451" t="s">
        <v>52</v>
      </c>
      <c r="N85" s="454">
        <v>43851</v>
      </c>
      <c r="O85" s="424"/>
      <c r="P85" s="393"/>
      <c r="Q85" s="393"/>
      <c r="R85" s="393"/>
      <c r="S85" s="393"/>
      <c r="T85" s="393"/>
      <c r="U85" s="394"/>
      <c r="V85" s="395"/>
      <c r="W85" s="396"/>
      <c r="X85" s="393"/>
      <c r="Y85" s="393"/>
      <c r="Z85" s="393"/>
      <c r="AA85" s="393"/>
      <c r="AB85" s="393"/>
      <c r="AC85" s="393"/>
      <c r="AD85" s="394"/>
      <c r="AE85" s="395"/>
      <c r="AF85" s="396"/>
      <c r="AG85" s="393"/>
      <c r="AH85" s="393"/>
      <c r="AI85" s="393"/>
      <c r="AJ85" s="393"/>
      <c r="AK85" s="393"/>
      <c r="AL85" s="393"/>
      <c r="AM85" s="394"/>
      <c r="AN85" s="395"/>
      <c r="AO85" s="396"/>
      <c r="AP85" s="393"/>
      <c r="AQ85" s="393"/>
      <c r="AR85" s="393"/>
      <c r="AS85" s="393"/>
      <c r="AT85" s="393"/>
      <c r="AU85" s="393"/>
      <c r="AV85" s="394"/>
      <c r="AW85" s="395"/>
      <c r="AX85" s="396"/>
      <c r="AY85" s="393"/>
      <c r="AZ85" s="393"/>
      <c r="BA85" s="393"/>
      <c r="BB85" s="393"/>
      <c r="BC85" s="393"/>
      <c r="BD85" s="393"/>
      <c r="BE85" s="395"/>
      <c r="BF85" s="395"/>
      <c r="BG85" s="396"/>
      <c r="BH85" s="393"/>
      <c r="BI85" s="393"/>
      <c r="BJ85" s="393"/>
      <c r="BK85" s="393"/>
      <c r="BL85" s="393"/>
      <c r="BM85" s="393"/>
      <c r="BN85" s="395"/>
      <c r="BO85" s="395"/>
      <c r="BP85" s="396"/>
      <c r="BQ85" s="393"/>
      <c r="BR85" s="393"/>
      <c r="BS85" s="393"/>
      <c r="BT85" s="393"/>
      <c r="BU85" s="393"/>
      <c r="BV85" s="393"/>
      <c r="BW85" s="395"/>
      <c r="BX85" s="395"/>
      <c r="BY85" s="396"/>
      <c r="BZ85" s="393"/>
      <c r="CA85" s="393"/>
      <c r="CB85" s="393"/>
      <c r="CC85" s="393"/>
      <c r="CD85" s="393"/>
      <c r="CE85" s="393"/>
      <c r="CF85" s="394"/>
      <c r="CG85" s="395"/>
      <c r="CH85" s="396"/>
      <c r="CI85" s="393"/>
      <c r="CJ85" s="393"/>
      <c r="CK85" s="393"/>
      <c r="CL85" s="393"/>
      <c r="CM85" s="393"/>
      <c r="CN85" s="393"/>
      <c r="CO85" s="395"/>
      <c r="CP85" s="395"/>
      <c r="CQ85" s="396"/>
      <c r="CR85" s="393"/>
      <c r="CS85" s="393"/>
      <c r="CT85" s="393"/>
      <c r="CU85" s="393"/>
      <c r="CV85" s="393"/>
      <c r="CW85" s="393"/>
      <c r="CX85" s="395"/>
      <c r="CY85" s="395"/>
      <c r="CZ85" s="396"/>
      <c r="DA85" s="393"/>
      <c r="DB85" s="393"/>
      <c r="DC85" s="393"/>
      <c r="DD85" s="393"/>
      <c r="DE85" s="393"/>
      <c r="DF85" s="393"/>
      <c r="DG85" s="395"/>
      <c r="DH85" s="395"/>
      <c r="DI85" s="396"/>
      <c r="DJ85" s="393"/>
      <c r="DK85" s="393"/>
      <c r="DL85" s="393"/>
      <c r="DM85" s="393"/>
      <c r="DN85" s="393"/>
      <c r="DO85" s="393"/>
      <c r="DP85" s="395"/>
      <c r="DQ85" s="395"/>
      <c r="DR85" s="396"/>
      <c r="DS85" s="393"/>
      <c r="DT85" s="393"/>
      <c r="DU85" s="393"/>
      <c r="DV85" s="393"/>
      <c r="DW85" s="393"/>
      <c r="DX85" s="393"/>
      <c r="DY85" s="395"/>
      <c r="DZ85" s="395"/>
      <c r="EA85" s="396"/>
      <c r="EB85" s="393"/>
      <c r="EC85" s="393"/>
      <c r="ED85" s="393"/>
      <c r="EE85" s="393"/>
      <c r="EF85" s="393"/>
      <c r="EG85" s="393"/>
      <c r="EH85" s="395"/>
      <c r="EI85" s="395"/>
      <c r="EJ85" s="396"/>
      <c r="EK85" s="393"/>
      <c r="EL85" s="393"/>
      <c r="EM85" s="393"/>
      <c r="EN85" s="393"/>
      <c r="EO85" s="393"/>
      <c r="EP85" s="393"/>
      <c r="EQ85" s="395"/>
      <c r="ER85" s="395"/>
      <c r="ES85" s="396"/>
      <c r="ET85" s="393"/>
      <c r="EU85" s="393"/>
      <c r="EV85" s="393"/>
      <c r="EW85" s="393"/>
      <c r="EX85" s="393"/>
      <c r="EY85" s="393"/>
      <c r="EZ85" s="395"/>
      <c r="FA85" s="395"/>
      <c r="FB85" s="396"/>
      <c r="FC85" s="393"/>
      <c r="FD85" s="393"/>
      <c r="FE85" s="393"/>
      <c r="FF85" s="393"/>
      <c r="FG85" s="393"/>
      <c r="FH85" s="393"/>
      <c r="FI85" s="395"/>
      <c r="FJ85" s="395"/>
      <c r="FK85" s="396"/>
      <c r="FL85" s="393"/>
      <c r="FM85" s="393"/>
      <c r="FN85" s="393"/>
      <c r="FO85" s="393"/>
      <c r="FP85" s="393"/>
      <c r="FQ85" s="393"/>
      <c r="FR85" s="395"/>
      <c r="FS85" s="395"/>
      <c r="FT85" s="396"/>
      <c r="FU85" s="393"/>
      <c r="FV85" s="393"/>
      <c r="FW85" s="393"/>
      <c r="FX85" s="393"/>
      <c r="FY85" s="393"/>
      <c r="FZ85" s="393"/>
      <c r="GA85" s="395"/>
      <c r="GB85" s="395"/>
      <c r="GC85" s="396"/>
      <c r="GD85" s="393"/>
      <c r="GE85" s="393"/>
      <c r="GF85" s="393"/>
      <c r="GG85" s="393"/>
      <c r="GH85" s="393"/>
      <c r="GI85" s="393"/>
      <c r="GJ85" s="395"/>
      <c r="GK85" s="395"/>
      <c r="GL85" s="379"/>
      <c r="GM85" s="70"/>
      <c r="GN85" s="71"/>
      <c r="GO85" s="72"/>
      <c r="GP85" s="72"/>
      <c r="GQ85" s="73"/>
      <c r="GR85" s="74"/>
    </row>
    <row r="86" spans="1:200" ht="17.25" customHeight="1" thickBot="1" x14ac:dyDescent="0.3">
      <c r="A86" s="446" t="s">
        <v>139</v>
      </c>
      <c r="B86" s="89" t="s">
        <v>54</v>
      </c>
      <c r="C86" s="457" t="s">
        <v>144</v>
      </c>
      <c r="D86" s="78">
        <v>719.5</v>
      </c>
      <c r="E86" s="121">
        <v>43847</v>
      </c>
      <c r="F86" s="159">
        <v>922</v>
      </c>
      <c r="G86" s="78">
        <v>719.5</v>
      </c>
      <c r="H86" s="65">
        <f t="shared" si="2"/>
        <v>0</v>
      </c>
      <c r="I86" s="81">
        <v>67.5</v>
      </c>
      <c r="J86" s="82"/>
      <c r="K86" s="82"/>
      <c r="L86" s="104">
        <f t="shared" si="3"/>
        <v>48566.25</v>
      </c>
      <c r="M86" s="452" t="s">
        <v>52</v>
      </c>
      <c r="N86" s="455">
        <v>43858</v>
      </c>
      <c r="O86" s="424"/>
      <c r="P86" s="393"/>
      <c r="Q86" s="393"/>
      <c r="R86" s="393"/>
      <c r="S86" s="393"/>
      <c r="T86" s="393"/>
      <c r="U86" s="394"/>
      <c r="V86" s="395"/>
      <c r="W86" s="396"/>
      <c r="X86" s="393"/>
      <c r="Y86" s="393"/>
      <c r="Z86" s="393"/>
      <c r="AA86" s="393"/>
      <c r="AB86" s="393"/>
      <c r="AC86" s="393"/>
      <c r="AD86" s="394"/>
      <c r="AE86" s="395"/>
      <c r="AF86" s="396"/>
      <c r="AG86" s="393"/>
      <c r="AH86" s="393"/>
      <c r="AI86" s="393"/>
      <c r="AJ86" s="393"/>
      <c r="AK86" s="393"/>
      <c r="AL86" s="393"/>
      <c r="AM86" s="394"/>
      <c r="AN86" s="395"/>
      <c r="AO86" s="396"/>
      <c r="AP86" s="393"/>
      <c r="AQ86" s="393"/>
      <c r="AR86" s="393"/>
      <c r="AS86" s="393"/>
      <c r="AT86" s="393"/>
      <c r="AU86" s="393"/>
      <c r="AV86" s="394"/>
      <c r="AW86" s="395"/>
      <c r="AX86" s="396"/>
      <c r="AY86" s="393"/>
      <c r="AZ86" s="393"/>
      <c r="BA86" s="393"/>
      <c r="BB86" s="393"/>
      <c r="BC86" s="393"/>
      <c r="BD86" s="393"/>
      <c r="BE86" s="395"/>
      <c r="BF86" s="395"/>
      <c r="BG86" s="396"/>
      <c r="BH86" s="393"/>
      <c r="BI86" s="393"/>
      <c r="BJ86" s="393"/>
      <c r="BK86" s="393"/>
      <c r="BL86" s="393"/>
      <c r="BM86" s="393"/>
      <c r="BN86" s="395"/>
      <c r="BO86" s="395"/>
      <c r="BP86" s="396"/>
      <c r="BQ86" s="393"/>
      <c r="BR86" s="393"/>
      <c r="BS86" s="393"/>
      <c r="BT86" s="393"/>
      <c r="BU86" s="393"/>
      <c r="BV86" s="393"/>
      <c r="BW86" s="395"/>
      <c r="BX86" s="395"/>
      <c r="BY86" s="396"/>
      <c r="BZ86" s="393"/>
      <c r="CA86" s="393"/>
      <c r="CB86" s="393"/>
      <c r="CC86" s="393"/>
      <c r="CD86" s="393"/>
      <c r="CE86" s="393"/>
      <c r="CF86" s="394"/>
      <c r="CG86" s="395"/>
      <c r="CH86" s="396"/>
      <c r="CI86" s="393"/>
      <c r="CJ86" s="393"/>
      <c r="CK86" s="393"/>
      <c r="CL86" s="393"/>
      <c r="CM86" s="393"/>
      <c r="CN86" s="393"/>
      <c r="CO86" s="395"/>
      <c r="CP86" s="395"/>
      <c r="CQ86" s="396"/>
      <c r="CR86" s="393"/>
      <c r="CS86" s="393"/>
      <c r="CT86" s="393"/>
      <c r="CU86" s="393"/>
      <c r="CV86" s="393"/>
      <c r="CW86" s="393"/>
      <c r="CX86" s="395"/>
      <c r="CY86" s="395"/>
      <c r="CZ86" s="396"/>
      <c r="DA86" s="393"/>
      <c r="DB86" s="393"/>
      <c r="DC86" s="393"/>
      <c r="DD86" s="393"/>
      <c r="DE86" s="393"/>
      <c r="DF86" s="393"/>
      <c r="DG86" s="395"/>
      <c r="DH86" s="395"/>
      <c r="DI86" s="396"/>
      <c r="DJ86" s="393"/>
      <c r="DK86" s="393"/>
      <c r="DL86" s="393"/>
      <c r="DM86" s="393"/>
      <c r="DN86" s="393"/>
      <c r="DO86" s="393"/>
      <c r="DP86" s="395"/>
      <c r="DQ86" s="395"/>
      <c r="DR86" s="396"/>
      <c r="DS86" s="393"/>
      <c r="DT86" s="393"/>
      <c r="DU86" s="393"/>
      <c r="DV86" s="393"/>
      <c r="DW86" s="393"/>
      <c r="DX86" s="393"/>
      <c r="DY86" s="395"/>
      <c r="DZ86" s="395"/>
      <c r="EA86" s="396"/>
      <c r="EB86" s="393"/>
      <c r="EC86" s="393"/>
      <c r="ED86" s="393"/>
      <c r="EE86" s="393"/>
      <c r="EF86" s="393"/>
      <c r="EG86" s="393"/>
      <c r="EH86" s="395"/>
      <c r="EI86" s="395"/>
      <c r="EJ86" s="396"/>
      <c r="EK86" s="393"/>
      <c r="EL86" s="393"/>
      <c r="EM86" s="393"/>
      <c r="EN86" s="393"/>
      <c r="EO86" s="393"/>
      <c r="EP86" s="393"/>
      <c r="EQ86" s="395"/>
      <c r="ER86" s="395"/>
      <c r="ES86" s="396"/>
      <c r="ET86" s="393"/>
      <c r="EU86" s="393"/>
      <c r="EV86" s="393"/>
      <c r="EW86" s="393"/>
      <c r="EX86" s="393"/>
      <c r="EY86" s="393"/>
      <c r="EZ86" s="395"/>
      <c r="FA86" s="395"/>
      <c r="FB86" s="396"/>
      <c r="FC86" s="393"/>
      <c r="FD86" s="393"/>
      <c r="FE86" s="393"/>
      <c r="FF86" s="393"/>
      <c r="FG86" s="393"/>
      <c r="FH86" s="393"/>
      <c r="FI86" s="395"/>
      <c r="FJ86" s="395"/>
      <c r="FK86" s="396"/>
      <c r="FL86" s="393"/>
      <c r="FM86" s="393"/>
      <c r="FN86" s="393"/>
      <c r="FO86" s="393"/>
      <c r="FP86" s="393"/>
      <c r="FQ86" s="393"/>
      <c r="FR86" s="395"/>
      <c r="FS86" s="395"/>
      <c r="FT86" s="396"/>
      <c r="FU86" s="393"/>
      <c r="FV86" s="393"/>
      <c r="FW86" s="393"/>
      <c r="FX86" s="393"/>
      <c r="FY86" s="393"/>
      <c r="FZ86" s="393"/>
      <c r="GA86" s="395"/>
      <c r="GB86" s="395"/>
      <c r="GC86" s="396"/>
      <c r="GD86" s="393"/>
      <c r="GE86" s="393"/>
      <c r="GF86" s="393"/>
      <c r="GG86" s="393"/>
      <c r="GH86" s="393"/>
      <c r="GI86" s="393"/>
      <c r="GJ86" s="395"/>
      <c r="GK86" s="395"/>
      <c r="GL86" s="379"/>
      <c r="GM86" s="70"/>
      <c r="GN86" s="71"/>
      <c r="GO86" s="72"/>
      <c r="GP86" s="72"/>
      <c r="GQ86" s="73"/>
      <c r="GR86" s="74"/>
    </row>
    <row r="87" spans="1:200" ht="28.5" customHeight="1" x14ac:dyDescent="0.25">
      <c r="A87" s="161" t="s">
        <v>139</v>
      </c>
      <c r="B87" s="89" t="s">
        <v>59</v>
      </c>
      <c r="C87" s="466" t="s">
        <v>145</v>
      </c>
      <c r="D87" s="78">
        <v>96.4</v>
      </c>
      <c r="E87" s="121">
        <v>43847</v>
      </c>
      <c r="F87" s="156">
        <v>924</v>
      </c>
      <c r="G87" s="78">
        <v>96.4</v>
      </c>
      <c r="H87" s="65">
        <f t="shared" si="2"/>
        <v>0</v>
      </c>
      <c r="I87" s="81">
        <v>74</v>
      </c>
      <c r="J87" s="82"/>
      <c r="K87" s="82"/>
      <c r="L87" s="83">
        <f t="shared" si="3"/>
        <v>7133.6</v>
      </c>
      <c r="M87" s="388" t="s">
        <v>52</v>
      </c>
      <c r="N87" s="389">
        <v>43858</v>
      </c>
      <c r="O87" s="374"/>
      <c r="P87" s="393"/>
      <c r="Q87" s="393"/>
      <c r="R87" s="393"/>
      <c r="S87" s="393"/>
      <c r="T87" s="393"/>
      <c r="U87" s="394"/>
      <c r="V87" s="395"/>
      <c r="W87" s="396"/>
      <c r="X87" s="393"/>
      <c r="Y87" s="393"/>
      <c r="Z87" s="393"/>
      <c r="AA87" s="393"/>
      <c r="AB87" s="393"/>
      <c r="AC87" s="393"/>
      <c r="AD87" s="394"/>
      <c r="AE87" s="395"/>
      <c r="AF87" s="396"/>
      <c r="AG87" s="393"/>
      <c r="AH87" s="393"/>
      <c r="AI87" s="393"/>
      <c r="AJ87" s="393"/>
      <c r="AK87" s="393"/>
      <c r="AL87" s="393"/>
      <c r="AM87" s="394"/>
      <c r="AN87" s="395"/>
      <c r="AO87" s="396"/>
      <c r="AP87" s="393"/>
      <c r="AQ87" s="393"/>
      <c r="AR87" s="393"/>
      <c r="AS87" s="393"/>
      <c r="AT87" s="393"/>
      <c r="AU87" s="393"/>
      <c r="AV87" s="394"/>
      <c r="AW87" s="395"/>
      <c r="AX87" s="396"/>
      <c r="AY87" s="393"/>
      <c r="AZ87" s="393"/>
      <c r="BA87" s="393"/>
      <c r="BB87" s="393"/>
      <c r="BC87" s="393"/>
      <c r="BD87" s="393"/>
      <c r="BE87" s="395"/>
      <c r="BF87" s="395"/>
      <c r="BG87" s="396"/>
      <c r="BH87" s="393"/>
      <c r="BI87" s="393"/>
      <c r="BJ87" s="393"/>
      <c r="BK87" s="393"/>
      <c r="BL87" s="393"/>
      <c r="BM87" s="393"/>
      <c r="BN87" s="395"/>
      <c r="BO87" s="395"/>
      <c r="BP87" s="396"/>
      <c r="BQ87" s="393"/>
      <c r="BR87" s="393"/>
      <c r="BS87" s="393"/>
      <c r="BT87" s="393"/>
      <c r="BU87" s="393"/>
      <c r="BV87" s="393"/>
      <c r="BW87" s="395"/>
      <c r="BX87" s="395"/>
      <c r="BY87" s="396"/>
      <c r="BZ87" s="393"/>
      <c r="CA87" s="393"/>
      <c r="CB87" s="393"/>
      <c r="CC87" s="393"/>
      <c r="CD87" s="393"/>
      <c r="CE87" s="393"/>
      <c r="CF87" s="394"/>
      <c r="CG87" s="395"/>
      <c r="CH87" s="396"/>
      <c r="CI87" s="393"/>
      <c r="CJ87" s="393"/>
      <c r="CK87" s="393"/>
      <c r="CL87" s="393"/>
      <c r="CM87" s="393"/>
      <c r="CN87" s="393"/>
      <c r="CO87" s="395"/>
      <c r="CP87" s="395"/>
      <c r="CQ87" s="396"/>
      <c r="CR87" s="393"/>
      <c r="CS87" s="393"/>
      <c r="CT87" s="393"/>
      <c r="CU87" s="393"/>
      <c r="CV87" s="393"/>
      <c r="CW87" s="393"/>
      <c r="CX87" s="395"/>
      <c r="CY87" s="395"/>
      <c r="CZ87" s="396"/>
      <c r="DA87" s="393"/>
      <c r="DB87" s="393"/>
      <c r="DC87" s="393"/>
      <c r="DD87" s="393"/>
      <c r="DE87" s="393"/>
      <c r="DF87" s="393"/>
      <c r="DG87" s="395"/>
      <c r="DH87" s="395"/>
      <c r="DI87" s="396"/>
      <c r="DJ87" s="393"/>
      <c r="DK87" s="393"/>
      <c r="DL87" s="393"/>
      <c r="DM87" s="393"/>
      <c r="DN87" s="393"/>
      <c r="DO87" s="393"/>
      <c r="DP87" s="395"/>
      <c r="DQ87" s="395"/>
      <c r="DR87" s="396"/>
      <c r="DS87" s="393"/>
      <c r="DT87" s="393"/>
      <c r="DU87" s="393"/>
      <c r="DV87" s="393"/>
      <c r="DW87" s="393"/>
      <c r="DX87" s="393"/>
      <c r="DY87" s="395"/>
      <c r="DZ87" s="395"/>
      <c r="EA87" s="396"/>
      <c r="EB87" s="393"/>
      <c r="EC87" s="393"/>
      <c r="ED87" s="393"/>
      <c r="EE87" s="393"/>
      <c r="EF87" s="393"/>
      <c r="EG87" s="393"/>
      <c r="EH87" s="395"/>
      <c r="EI87" s="395"/>
      <c r="EJ87" s="396"/>
      <c r="EK87" s="393"/>
      <c r="EL87" s="393"/>
      <c r="EM87" s="393"/>
      <c r="EN87" s="393"/>
      <c r="EO87" s="393"/>
      <c r="EP87" s="393"/>
      <c r="EQ87" s="395"/>
      <c r="ER87" s="395"/>
      <c r="ES87" s="396"/>
      <c r="ET87" s="393"/>
      <c r="EU87" s="393"/>
      <c r="EV87" s="393"/>
      <c r="EW87" s="393"/>
      <c r="EX87" s="393"/>
      <c r="EY87" s="393"/>
      <c r="EZ87" s="395"/>
      <c r="FA87" s="395"/>
      <c r="FB87" s="396"/>
      <c r="FC87" s="393"/>
      <c r="FD87" s="393"/>
      <c r="FE87" s="393"/>
      <c r="FF87" s="393"/>
      <c r="FG87" s="393"/>
      <c r="FH87" s="393"/>
      <c r="FI87" s="395"/>
      <c r="FJ87" s="395"/>
      <c r="FK87" s="396"/>
      <c r="FL87" s="393"/>
      <c r="FM87" s="393"/>
      <c r="FN87" s="393"/>
      <c r="FO87" s="393"/>
      <c r="FP87" s="393"/>
      <c r="FQ87" s="393"/>
      <c r="FR87" s="395"/>
      <c r="FS87" s="395"/>
      <c r="FT87" s="396"/>
      <c r="FU87" s="393"/>
      <c r="FV87" s="393"/>
      <c r="FW87" s="393"/>
      <c r="FX87" s="393"/>
      <c r="FY87" s="393"/>
      <c r="FZ87" s="393"/>
      <c r="GA87" s="395"/>
      <c r="GB87" s="395"/>
      <c r="GC87" s="396"/>
      <c r="GD87" s="393"/>
      <c r="GE87" s="393"/>
      <c r="GF87" s="393"/>
      <c r="GG87" s="393"/>
      <c r="GH87" s="393"/>
      <c r="GI87" s="393"/>
      <c r="GJ87" s="395"/>
      <c r="GK87" s="395"/>
      <c r="GL87" s="379"/>
      <c r="GM87" s="70"/>
      <c r="GN87" s="71"/>
      <c r="GO87" s="72"/>
      <c r="GP87" s="72"/>
      <c r="GQ87" s="73"/>
      <c r="GR87" s="74"/>
    </row>
    <row r="88" spans="1:200" ht="32.25" thickBot="1" x14ac:dyDescent="0.3">
      <c r="A88" s="447" t="s">
        <v>139</v>
      </c>
      <c r="B88" s="89" t="s">
        <v>54</v>
      </c>
      <c r="C88" s="160" t="s">
        <v>145</v>
      </c>
      <c r="D88" s="78">
        <v>706</v>
      </c>
      <c r="E88" s="121">
        <v>43847</v>
      </c>
      <c r="F88" s="159">
        <v>924</v>
      </c>
      <c r="G88" s="78">
        <v>706</v>
      </c>
      <c r="H88" s="65">
        <f t="shared" si="2"/>
        <v>0</v>
      </c>
      <c r="I88" s="81">
        <v>67.5</v>
      </c>
      <c r="J88" s="82"/>
      <c r="K88" s="82"/>
      <c r="L88" s="83">
        <f t="shared" si="3"/>
        <v>47655</v>
      </c>
      <c r="M88" s="372" t="s">
        <v>52</v>
      </c>
      <c r="N88" s="390">
        <v>43858</v>
      </c>
      <c r="O88" s="374"/>
      <c r="P88" s="393"/>
      <c r="Q88" s="393"/>
      <c r="R88" s="393"/>
      <c r="S88" s="393"/>
      <c r="T88" s="393"/>
      <c r="U88" s="394"/>
      <c r="V88" s="395"/>
      <c r="W88" s="396"/>
      <c r="X88" s="393"/>
      <c r="Y88" s="393"/>
      <c r="Z88" s="393"/>
      <c r="AA88" s="393"/>
      <c r="AB88" s="393"/>
      <c r="AC88" s="393"/>
      <c r="AD88" s="394"/>
      <c r="AE88" s="395"/>
      <c r="AF88" s="396"/>
      <c r="AG88" s="393"/>
      <c r="AH88" s="393"/>
      <c r="AI88" s="393"/>
      <c r="AJ88" s="393"/>
      <c r="AK88" s="393"/>
      <c r="AL88" s="393"/>
      <c r="AM88" s="394"/>
      <c r="AN88" s="395"/>
      <c r="AO88" s="396"/>
      <c r="AP88" s="393"/>
      <c r="AQ88" s="393"/>
      <c r="AR88" s="393"/>
      <c r="AS88" s="393"/>
      <c r="AT88" s="393"/>
      <c r="AU88" s="393"/>
      <c r="AV88" s="394"/>
      <c r="AW88" s="395"/>
      <c r="AX88" s="396"/>
      <c r="AY88" s="393"/>
      <c r="AZ88" s="393"/>
      <c r="BA88" s="393"/>
      <c r="BB88" s="393"/>
      <c r="BC88" s="393"/>
      <c r="BD88" s="393"/>
      <c r="BE88" s="395"/>
      <c r="BF88" s="395"/>
      <c r="BG88" s="396"/>
      <c r="BH88" s="393"/>
      <c r="BI88" s="393"/>
      <c r="BJ88" s="393"/>
      <c r="BK88" s="393"/>
      <c r="BL88" s="393"/>
      <c r="BM88" s="393"/>
      <c r="BN88" s="395"/>
      <c r="BO88" s="395"/>
      <c r="BP88" s="396"/>
      <c r="BQ88" s="393"/>
      <c r="BR88" s="393"/>
      <c r="BS88" s="393"/>
      <c r="BT88" s="393"/>
      <c r="BU88" s="393"/>
      <c r="BV88" s="393"/>
      <c r="BW88" s="395"/>
      <c r="BX88" s="395"/>
      <c r="BY88" s="396"/>
      <c r="BZ88" s="393"/>
      <c r="CA88" s="393"/>
      <c r="CB88" s="393"/>
      <c r="CC88" s="393"/>
      <c r="CD88" s="393"/>
      <c r="CE88" s="393"/>
      <c r="CF88" s="394"/>
      <c r="CG88" s="395"/>
      <c r="CH88" s="396"/>
      <c r="CI88" s="393"/>
      <c r="CJ88" s="393"/>
      <c r="CK88" s="393"/>
      <c r="CL88" s="393"/>
      <c r="CM88" s="393"/>
      <c r="CN88" s="393"/>
      <c r="CO88" s="395"/>
      <c r="CP88" s="395"/>
      <c r="CQ88" s="396"/>
      <c r="CR88" s="393"/>
      <c r="CS88" s="393"/>
      <c r="CT88" s="393"/>
      <c r="CU88" s="393"/>
      <c r="CV88" s="393"/>
      <c r="CW88" s="393"/>
      <c r="CX88" s="395"/>
      <c r="CY88" s="395"/>
      <c r="CZ88" s="396"/>
      <c r="DA88" s="393"/>
      <c r="DB88" s="393"/>
      <c r="DC88" s="393"/>
      <c r="DD88" s="393"/>
      <c r="DE88" s="393"/>
      <c r="DF88" s="393"/>
      <c r="DG88" s="395"/>
      <c r="DH88" s="395"/>
      <c r="DI88" s="396"/>
      <c r="DJ88" s="393"/>
      <c r="DK88" s="393"/>
      <c r="DL88" s="393"/>
      <c r="DM88" s="393"/>
      <c r="DN88" s="393"/>
      <c r="DO88" s="393"/>
      <c r="DP88" s="395"/>
      <c r="DQ88" s="395"/>
      <c r="DR88" s="396"/>
      <c r="DS88" s="393"/>
      <c r="DT88" s="393"/>
      <c r="DU88" s="393"/>
      <c r="DV88" s="393"/>
      <c r="DW88" s="393"/>
      <c r="DX88" s="393"/>
      <c r="DY88" s="395"/>
      <c r="DZ88" s="395"/>
      <c r="EA88" s="396"/>
      <c r="EB88" s="393"/>
      <c r="EC88" s="393"/>
      <c r="ED88" s="393"/>
      <c r="EE88" s="393"/>
      <c r="EF88" s="393"/>
      <c r="EG88" s="393"/>
      <c r="EH88" s="395"/>
      <c r="EI88" s="395"/>
      <c r="EJ88" s="396"/>
      <c r="EK88" s="393"/>
      <c r="EL88" s="393"/>
      <c r="EM88" s="393"/>
      <c r="EN88" s="393"/>
      <c r="EO88" s="393"/>
      <c r="EP88" s="393"/>
      <c r="EQ88" s="395"/>
      <c r="ER88" s="395"/>
      <c r="ES88" s="396"/>
      <c r="ET88" s="393"/>
      <c r="EU88" s="393"/>
      <c r="EV88" s="393"/>
      <c r="EW88" s="393"/>
      <c r="EX88" s="393"/>
      <c r="EY88" s="393"/>
      <c r="EZ88" s="395"/>
      <c r="FA88" s="395"/>
      <c r="FB88" s="396"/>
      <c r="FC88" s="393"/>
      <c r="FD88" s="393"/>
      <c r="FE88" s="393"/>
      <c r="FF88" s="393"/>
      <c r="FG88" s="393"/>
      <c r="FH88" s="393"/>
      <c r="FI88" s="395"/>
      <c r="FJ88" s="395"/>
      <c r="FK88" s="396"/>
      <c r="FL88" s="393"/>
      <c r="FM88" s="393"/>
      <c r="FN88" s="393"/>
      <c r="FO88" s="393"/>
      <c r="FP88" s="393"/>
      <c r="FQ88" s="393"/>
      <c r="FR88" s="395"/>
      <c r="FS88" s="395"/>
      <c r="FT88" s="396"/>
      <c r="FU88" s="393"/>
      <c r="FV88" s="393"/>
      <c r="FW88" s="393"/>
      <c r="FX88" s="393"/>
      <c r="FY88" s="393"/>
      <c r="FZ88" s="393"/>
      <c r="GA88" s="395"/>
      <c r="GB88" s="395"/>
      <c r="GC88" s="396"/>
      <c r="GD88" s="393"/>
      <c r="GE88" s="393"/>
      <c r="GF88" s="393"/>
      <c r="GG88" s="393"/>
      <c r="GH88" s="393"/>
      <c r="GI88" s="393"/>
      <c r="GJ88" s="395"/>
      <c r="GK88" s="395"/>
      <c r="GL88" s="379"/>
      <c r="GM88" s="70"/>
      <c r="GN88" s="71"/>
      <c r="GO88" s="72"/>
      <c r="GP88" s="72"/>
      <c r="GQ88" s="73"/>
      <c r="GR88" s="74"/>
    </row>
    <row r="89" spans="1:200" ht="17.25" x14ac:dyDescent="0.25">
      <c r="A89" s="991" t="s">
        <v>267</v>
      </c>
      <c r="B89" s="89" t="s">
        <v>268</v>
      </c>
      <c r="C89" s="442" t="s">
        <v>269</v>
      </c>
      <c r="D89" s="78">
        <v>91.08</v>
      </c>
      <c r="E89" s="121">
        <v>43847</v>
      </c>
      <c r="F89" s="512">
        <v>1015</v>
      </c>
      <c r="G89" s="78">
        <v>91.08</v>
      </c>
      <c r="H89" s="65">
        <f t="shared" si="2"/>
        <v>0</v>
      </c>
      <c r="I89" s="81">
        <v>75</v>
      </c>
      <c r="J89" s="82"/>
      <c r="K89" s="82"/>
      <c r="L89" s="83">
        <f t="shared" si="3"/>
        <v>6831</v>
      </c>
      <c r="M89" s="488" t="s">
        <v>52</v>
      </c>
      <c r="N89" s="489">
        <v>43880</v>
      </c>
      <c r="O89" s="374"/>
      <c r="P89" s="393"/>
      <c r="Q89" s="393"/>
      <c r="R89" s="393"/>
      <c r="S89" s="393"/>
      <c r="T89" s="393"/>
      <c r="U89" s="394"/>
      <c r="V89" s="395"/>
      <c r="W89" s="396"/>
      <c r="X89" s="393"/>
      <c r="Y89" s="393"/>
      <c r="Z89" s="393"/>
      <c r="AA89" s="393"/>
      <c r="AB89" s="393"/>
      <c r="AC89" s="393"/>
      <c r="AD89" s="394"/>
      <c r="AE89" s="395"/>
      <c r="AF89" s="396"/>
      <c r="AG89" s="393"/>
      <c r="AH89" s="393"/>
      <c r="AI89" s="393"/>
      <c r="AJ89" s="393"/>
      <c r="AK89" s="393"/>
      <c r="AL89" s="393"/>
      <c r="AM89" s="394"/>
      <c r="AN89" s="395"/>
      <c r="AO89" s="396"/>
      <c r="AP89" s="393"/>
      <c r="AQ89" s="393"/>
      <c r="AR89" s="393"/>
      <c r="AS89" s="393"/>
      <c r="AT89" s="393"/>
      <c r="AU89" s="393"/>
      <c r="AV89" s="394"/>
      <c r="AW89" s="395"/>
      <c r="AX89" s="396"/>
      <c r="AY89" s="393"/>
      <c r="AZ89" s="393"/>
      <c r="BA89" s="393"/>
      <c r="BB89" s="393"/>
      <c r="BC89" s="393"/>
      <c r="BD89" s="393"/>
      <c r="BE89" s="395"/>
      <c r="BF89" s="395"/>
      <c r="BG89" s="396"/>
      <c r="BH89" s="393"/>
      <c r="BI89" s="393"/>
      <c r="BJ89" s="393"/>
      <c r="BK89" s="393"/>
      <c r="BL89" s="393"/>
      <c r="BM89" s="393"/>
      <c r="BN89" s="395"/>
      <c r="BO89" s="395"/>
      <c r="BP89" s="396"/>
      <c r="BQ89" s="393"/>
      <c r="BR89" s="393"/>
      <c r="BS89" s="393"/>
      <c r="BT89" s="393"/>
      <c r="BU89" s="393"/>
      <c r="BV89" s="393"/>
      <c r="BW89" s="395"/>
      <c r="BX89" s="395"/>
      <c r="BY89" s="396"/>
      <c r="BZ89" s="393"/>
      <c r="CA89" s="393"/>
      <c r="CB89" s="393"/>
      <c r="CC89" s="393"/>
      <c r="CD89" s="393"/>
      <c r="CE89" s="393"/>
      <c r="CF89" s="394"/>
      <c r="CG89" s="395"/>
      <c r="CH89" s="396"/>
      <c r="CI89" s="393"/>
      <c r="CJ89" s="393"/>
      <c r="CK89" s="393"/>
      <c r="CL89" s="393"/>
      <c r="CM89" s="393"/>
      <c r="CN89" s="393"/>
      <c r="CO89" s="395"/>
      <c r="CP89" s="395"/>
      <c r="CQ89" s="396"/>
      <c r="CR89" s="393"/>
      <c r="CS89" s="393"/>
      <c r="CT89" s="393"/>
      <c r="CU89" s="393"/>
      <c r="CV89" s="393"/>
      <c r="CW89" s="393"/>
      <c r="CX89" s="395"/>
      <c r="CY89" s="395"/>
      <c r="CZ89" s="396"/>
      <c r="DA89" s="393"/>
      <c r="DB89" s="393"/>
      <c r="DC89" s="393"/>
      <c r="DD89" s="393"/>
      <c r="DE89" s="393"/>
      <c r="DF89" s="393"/>
      <c r="DG89" s="395"/>
      <c r="DH89" s="395"/>
      <c r="DI89" s="396"/>
      <c r="DJ89" s="393"/>
      <c r="DK89" s="393"/>
      <c r="DL89" s="393"/>
      <c r="DM89" s="393"/>
      <c r="DN89" s="393"/>
      <c r="DO89" s="393"/>
      <c r="DP89" s="395"/>
      <c r="DQ89" s="395"/>
      <c r="DR89" s="396"/>
      <c r="DS89" s="393"/>
      <c r="DT89" s="393"/>
      <c r="DU89" s="393"/>
      <c r="DV89" s="393"/>
      <c r="DW89" s="393"/>
      <c r="DX89" s="393"/>
      <c r="DY89" s="395"/>
      <c r="DZ89" s="395"/>
      <c r="EA89" s="396"/>
      <c r="EB89" s="393"/>
      <c r="EC89" s="393"/>
      <c r="ED89" s="393"/>
      <c r="EE89" s="393"/>
      <c r="EF89" s="393"/>
      <c r="EG89" s="393"/>
      <c r="EH89" s="395"/>
      <c r="EI89" s="395"/>
      <c r="EJ89" s="396"/>
      <c r="EK89" s="393"/>
      <c r="EL89" s="393"/>
      <c r="EM89" s="393"/>
      <c r="EN89" s="393"/>
      <c r="EO89" s="393"/>
      <c r="EP89" s="393"/>
      <c r="EQ89" s="395"/>
      <c r="ER89" s="395"/>
      <c r="ES89" s="396"/>
      <c r="ET89" s="393"/>
      <c r="EU89" s="393"/>
      <c r="EV89" s="393"/>
      <c r="EW89" s="393"/>
      <c r="EX89" s="393"/>
      <c r="EY89" s="393"/>
      <c r="EZ89" s="395"/>
      <c r="FA89" s="395"/>
      <c r="FB89" s="396"/>
      <c r="FC89" s="393"/>
      <c r="FD89" s="393"/>
      <c r="FE89" s="393"/>
      <c r="FF89" s="393"/>
      <c r="FG89" s="393"/>
      <c r="FH89" s="393"/>
      <c r="FI89" s="395"/>
      <c r="FJ89" s="395"/>
      <c r="FK89" s="396"/>
      <c r="FL89" s="393"/>
      <c r="FM89" s="393"/>
      <c r="FN89" s="393"/>
      <c r="FO89" s="393"/>
      <c r="FP89" s="393"/>
      <c r="FQ89" s="393"/>
      <c r="FR89" s="395"/>
      <c r="FS89" s="395"/>
      <c r="FT89" s="396"/>
      <c r="FU89" s="393"/>
      <c r="FV89" s="393"/>
      <c r="FW89" s="393"/>
      <c r="FX89" s="393"/>
      <c r="FY89" s="393"/>
      <c r="FZ89" s="393"/>
      <c r="GA89" s="395"/>
      <c r="GB89" s="395"/>
      <c r="GC89" s="396"/>
      <c r="GD89" s="393"/>
      <c r="GE89" s="393"/>
      <c r="GF89" s="393"/>
      <c r="GG89" s="393"/>
      <c r="GH89" s="393"/>
      <c r="GI89" s="393"/>
      <c r="GJ89" s="395"/>
      <c r="GK89" s="395"/>
      <c r="GL89" s="379"/>
      <c r="GM89" s="70"/>
      <c r="GN89" s="71"/>
      <c r="GO89" s="72"/>
      <c r="GP89" s="72"/>
      <c r="GQ89" s="73"/>
      <c r="GR89" s="74"/>
    </row>
    <row r="90" spans="1:200" ht="18" thickBot="1" x14ac:dyDescent="0.3">
      <c r="A90" s="992"/>
      <c r="B90" s="89" t="s">
        <v>270</v>
      </c>
      <c r="C90" s="442" t="s">
        <v>269</v>
      </c>
      <c r="D90" s="78">
        <v>3600</v>
      </c>
      <c r="E90" s="121">
        <v>43847</v>
      </c>
      <c r="F90" s="512">
        <v>1015</v>
      </c>
      <c r="G90" s="78">
        <v>3600</v>
      </c>
      <c r="H90" s="65">
        <f t="shared" si="2"/>
        <v>0</v>
      </c>
      <c r="I90" s="81">
        <v>19</v>
      </c>
      <c r="J90" s="82"/>
      <c r="K90" s="82"/>
      <c r="L90" s="83">
        <f t="shared" si="3"/>
        <v>68400</v>
      </c>
      <c r="M90" s="488" t="s">
        <v>52</v>
      </c>
      <c r="N90" s="489">
        <v>43880</v>
      </c>
      <c r="O90" s="374"/>
      <c r="P90" s="393"/>
      <c r="Q90" s="393"/>
      <c r="R90" s="393"/>
      <c r="S90" s="393"/>
      <c r="T90" s="393"/>
      <c r="U90" s="394"/>
      <c r="V90" s="395"/>
      <c r="W90" s="396"/>
      <c r="X90" s="393"/>
      <c r="Y90" s="393"/>
      <c r="Z90" s="393"/>
      <c r="AA90" s="393"/>
      <c r="AB90" s="393"/>
      <c r="AC90" s="393"/>
      <c r="AD90" s="394"/>
      <c r="AE90" s="395"/>
      <c r="AF90" s="396"/>
      <c r="AG90" s="393"/>
      <c r="AH90" s="393"/>
      <c r="AI90" s="393"/>
      <c r="AJ90" s="393"/>
      <c r="AK90" s="393"/>
      <c r="AL90" s="393"/>
      <c r="AM90" s="394"/>
      <c r="AN90" s="395"/>
      <c r="AO90" s="396"/>
      <c r="AP90" s="393"/>
      <c r="AQ90" s="393"/>
      <c r="AR90" s="393"/>
      <c r="AS90" s="393"/>
      <c r="AT90" s="393"/>
      <c r="AU90" s="393"/>
      <c r="AV90" s="394"/>
      <c r="AW90" s="395"/>
      <c r="AX90" s="396"/>
      <c r="AY90" s="393"/>
      <c r="AZ90" s="393"/>
      <c r="BA90" s="393"/>
      <c r="BB90" s="393"/>
      <c r="BC90" s="393"/>
      <c r="BD90" s="393"/>
      <c r="BE90" s="395"/>
      <c r="BF90" s="395"/>
      <c r="BG90" s="396"/>
      <c r="BH90" s="393"/>
      <c r="BI90" s="393"/>
      <c r="BJ90" s="393"/>
      <c r="BK90" s="393"/>
      <c r="BL90" s="393"/>
      <c r="BM90" s="393"/>
      <c r="BN90" s="395"/>
      <c r="BO90" s="395"/>
      <c r="BP90" s="396"/>
      <c r="BQ90" s="393"/>
      <c r="BR90" s="393"/>
      <c r="BS90" s="393"/>
      <c r="BT90" s="393"/>
      <c r="BU90" s="393"/>
      <c r="BV90" s="393"/>
      <c r="BW90" s="395"/>
      <c r="BX90" s="395"/>
      <c r="BY90" s="396"/>
      <c r="BZ90" s="393"/>
      <c r="CA90" s="393"/>
      <c r="CB90" s="393"/>
      <c r="CC90" s="393"/>
      <c r="CD90" s="393"/>
      <c r="CE90" s="393"/>
      <c r="CF90" s="394"/>
      <c r="CG90" s="395"/>
      <c r="CH90" s="396"/>
      <c r="CI90" s="393"/>
      <c r="CJ90" s="393"/>
      <c r="CK90" s="393"/>
      <c r="CL90" s="393"/>
      <c r="CM90" s="393"/>
      <c r="CN90" s="393"/>
      <c r="CO90" s="395"/>
      <c r="CP90" s="395"/>
      <c r="CQ90" s="396"/>
      <c r="CR90" s="393"/>
      <c r="CS90" s="393"/>
      <c r="CT90" s="393"/>
      <c r="CU90" s="393"/>
      <c r="CV90" s="393"/>
      <c r="CW90" s="393"/>
      <c r="CX90" s="395"/>
      <c r="CY90" s="395"/>
      <c r="CZ90" s="396"/>
      <c r="DA90" s="393"/>
      <c r="DB90" s="393"/>
      <c r="DC90" s="393"/>
      <c r="DD90" s="393"/>
      <c r="DE90" s="393"/>
      <c r="DF90" s="393"/>
      <c r="DG90" s="395"/>
      <c r="DH90" s="395"/>
      <c r="DI90" s="396"/>
      <c r="DJ90" s="393"/>
      <c r="DK90" s="393"/>
      <c r="DL90" s="393"/>
      <c r="DM90" s="393"/>
      <c r="DN90" s="393"/>
      <c r="DO90" s="393"/>
      <c r="DP90" s="395"/>
      <c r="DQ90" s="395"/>
      <c r="DR90" s="396"/>
      <c r="DS90" s="393"/>
      <c r="DT90" s="393"/>
      <c r="DU90" s="393"/>
      <c r="DV90" s="393"/>
      <c r="DW90" s="393"/>
      <c r="DX90" s="393"/>
      <c r="DY90" s="395"/>
      <c r="DZ90" s="395"/>
      <c r="EA90" s="396"/>
      <c r="EB90" s="393"/>
      <c r="EC90" s="393"/>
      <c r="ED90" s="393"/>
      <c r="EE90" s="393"/>
      <c r="EF90" s="393"/>
      <c r="EG90" s="393"/>
      <c r="EH90" s="395"/>
      <c r="EI90" s="395"/>
      <c r="EJ90" s="396"/>
      <c r="EK90" s="393"/>
      <c r="EL90" s="393"/>
      <c r="EM90" s="393"/>
      <c r="EN90" s="393"/>
      <c r="EO90" s="393"/>
      <c r="EP90" s="393"/>
      <c r="EQ90" s="395"/>
      <c r="ER90" s="395"/>
      <c r="ES90" s="396"/>
      <c r="ET90" s="393"/>
      <c r="EU90" s="393"/>
      <c r="EV90" s="393"/>
      <c r="EW90" s="393"/>
      <c r="EX90" s="393"/>
      <c r="EY90" s="393"/>
      <c r="EZ90" s="395"/>
      <c r="FA90" s="395"/>
      <c r="FB90" s="396"/>
      <c r="FC90" s="393"/>
      <c r="FD90" s="393"/>
      <c r="FE90" s="393"/>
      <c r="FF90" s="393"/>
      <c r="FG90" s="393"/>
      <c r="FH90" s="393"/>
      <c r="FI90" s="395"/>
      <c r="FJ90" s="395"/>
      <c r="FK90" s="396"/>
      <c r="FL90" s="393"/>
      <c r="FM90" s="393"/>
      <c r="FN90" s="393"/>
      <c r="FO90" s="393"/>
      <c r="FP90" s="393"/>
      <c r="FQ90" s="393"/>
      <c r="FR90" s="395"/>
      <c r="FS90" s="395"/>
      <c r="FT90" s="396"/>
      <c r="FU90" s="393"/>
      <c r="FV90" s="393"/>
      <c r="FW90" s="393"/>
      <c r="FX90" s="393"/>
      <c r="FY90" s="393"/>
      <c r="FZ90" s="393"/>
      <c r="GA90" s="395"/>
      <c r="GB90" s="395"/>
      <c r="GC90" s="396"/>
      <c r="GD90" s="393"/>
      <c r="GE90" s="393"/>
      <c r="GF90" s="393"/>
      <c r="GG90" s="393"/>
      <c r="GH90" s="393"/>
      <c r="GI90" s="393"/>
      <c r="GJ90" s="395"/>
      <c r="GK90" s="395"/>
      <c r="GL90" s="379"/>
      <c r="GM90" s="70"/>
      <c r="GN90" s="71"/>
      <c r="GO90" s="72"/>
      <c r="GP90" s="72"/>
      <c r="GQ90" s="73"/>
      <c r="GR90" s="74"/>
    </row>
    <row r="91" spans="1:200" ht="17.25" x14ac:dyDescent="0.25">
      <c r="A91" s="153" t="s">
        <v>139</v>
      </c>
      <c r="B91" s="89" t="s">
        <v>54</v>
      </c>
      <c r="C91" s="158" t="s">
        <v>146</v>
      </c>
      <c r="D91" s="78">
        <v>376</v>
      </c>
      <c r="E91" s="121">
        <v>43848</v>
      </c>
      <c r="F91" s="159">
        <v>923</v>
      </c>
      <c r="G91" s="78">
        <v>376</v>
      </c>
      <c r="H91" s="65">
        <f t="shared" si="2"/>
        <v>0</v>
      </c>
      <c r="I91" s="81">
        <v>67.5</v>
      </c>
      <c r="J91" s="82"/>
      <c r="K91" s="82"/>
      <c r="L91" s="83">
        <f t="shared" si="3"/>
        <v>25380</v>
      </c>
      <c r="M91" s="372" t="s">
        <v>52</v>
      </c>
      <c r="N91" s="390">
        <v>43858</v>
      </c>
      <c r="O91" s="374"/>
      <c r="P91" s="393"/>
      <c r="Q91" s="393"/>
      <c r="R91" s="393"/>
      <c r="S91" s="393"/>
      <c r="T91" s="393"/>
      <c r="U91" s="394"/>
      <c r="V91" s="395"/>
      <c r="W91" s="396"/>
      <c r="X91" s="393"/>
      <c r="Y91" s="393"/>
      <c r="Z91" s="393"/>
      <c r="AA91" s="393"/>
      <c r="AB91" s="393"/>
      <c r="AC91" s="393"/>
      <c r="AD91" s="394"/>
      <c r="AE91" s="395"/>
      <c r="AF91" s="396"/>
      <c r="AG91" s="393"/>
      <c r="AH91" s="393"/>
      <c r="AI91" s="393"/>
      <c r="AJ91" s="393"/>
      <c r="AK91" s="393"/>
      <c r="AL91" s="393"/>
      <c r="AM91" s="394"/>
      <c r="AN91" s="395"/>
      <c r="AO91" s="396"/>
      <c r="AP91" s="393"/>
      <c r="AQ91" s="393"/>
      <c r="AR91" s="393"/>
      <c r="AS91" s="393"/>
      <c r="AT91" s="393"/>
      <c r="AU91" s="393"/>
      <c r="AV91" s="394"/>
      <c r="AW91" s="395"/>
      <c r="AX91" s="396"/>
      <c r="AY91" s="393"/>
      <c r="AZ91" s="393"/>
      <c r="BA91" s="393"/>
      <c r="BB91" s="393"/>
      <c r="BC91" s="393"/>
      <c r="BD91" s="393"/>
      <c r="BE91" s="395"/>
      <c r="BF91" s="395"/>
      <c r="BG91" s="396"/>
      <c r="BH91" s="393"/>
      <c r="BI91" s="393"/>
      <c r="BJ91" s="393"/>
      <c r="BK91" s="393"/>
      <c r="BL91" s="393"/>
      <c r="BM91" s="393"/>
      <c r="BN91" s="395"/>
      <c r="BO91" s="395"/>
      <c r="BP91" s="396"/>
      <c r="BQ91" s="393"/>
      <c r="BR91" s="393"/>
      <c r="BS91" s="393"/>
      <c r="BT91" s="393"/>
      <c r="BU91" s="393"/>
      <c r="BV91" s="393"/>
      <c r="BW91" s="395"/>
      <c r="BX91" s="395"/>
      <c r="BY91" s="396"/>
      <c r="BZ91" s="393"/>
      <c r="CA91" s="393"/>
      <c r="CB91" s="393"/>
      <c r="CC91" s="393"/>
      <c r="CD91" s="393"/>
      <c r="CE91" s="393"/>
      <c r="CF91" s="394"/>
      <c r="CG91" s="395"/>
      <c r="CH91" s="396"/>
      <c r="CI91" s="393"/>
      <c r="CJ91" s="393"/>
      <c r="CK91" s="393"/>
      <c r="CL91" s="393"/>
      <c r="CM91" s="393"/>
      <c r="CN91" s="393"/>
      <c r="CO91" s="395"/>
      <c r="CP91" s="395"/>
      <c r="CQ91" s="396"/>
      <c r="CR91" s="393"/>
      <c r="CS91" s="393"/>
      <c r="CT91" s="393"/>
      <c r="CU91" s="393"/>
      <c r="CV91" s="393"/>
      <c r="CW91" s="393"/>
      <c r="CX91" s="395"/>
      <c r="CY91" s="395"/>
      <c r="CZ91" s="396"/>
      <c r="DA91" s="393"/>
      <c r="DB91" s="393"/>
      <c r="DC91" s="393"/>
      <c r="DD91" s="393"/>
      <c r="DE91" s="393"/>
      <c r="DF91" s="393"/>
      <c r="DG91" s="395"/>
      <c r="DH91" s="395"/>
      <c r="DI91" s="396"/>
      <c r="DJ91" s="393"/>
      <c r="DK91" s="393"/>
      <c r="DL91" s="393"/>
      <c r="DM91" s="393"/>
      <c r="DN91" s="393"/>
      <c r="DO91" s="393"/>
      <c r="DP91" s="395"/>
      <c r="DQ91" s="395"/>
      <c r="DR91" s="396"/>
      <c r="DS91" s="393"/>
      <c r="DT91" s="393"/>
      <c r="DU91" s="393"/>
      <c r="DV91" s="393"/>
      <c r="DW91" s="393"/>
      <c r="DX91" s="393"/>
      <c r="DY91" s="395"/>
      <c r="DZ91" s="395"/>
      <c r="EA91" s="396"/>
      <c r="EB91" s="393"/>
      <c r="EC91" s="393"/>
      <c r="ED91" s="393"/>
      <c r="EE91" s="393"/>
      <c r="EF91" s="393"/>
      <c r="EG91" s="393"/>
      <c r="EH91" s="395"/>
      <c r="EI91" s="395"/>
      <c r="EJ91" s="396"/>
      <c r="EK91" s="393"/>
      <c r="EL91" s="393"/>
      <c r="EM91" s="393"/>
      <c r="EN91" s="393"/>
      <c r="EO91" s="393"/>
      <c r="EP91" s="393"/>
      <c r="EQ91" s="395"/>
      <c r="ER91" s="395"/>
      <c r="ES91" s="396"/>
      <c r="ET91" s="393"/>
      <c r="EU91" s="393"/>
      <c r="EV91" s="393"/>
      <c r="EW91" s="393"/>
      <c r="EX91" s="393"/>
      <c r="EY91" s="393"/>
      <c r="EZ91" s="395"/>
      <c r="FA91" s="395"/>
      <c r="FB91" s="396"/>
      <c r="FC91" s="393"/>
      <c r="FD91" s="393"/>
      <c r="FE91" s="393"/>
      <c r="FF91" s="393"/>
      <c r="FG91" s="393"/>
      <c r="FH91" s="393"/>
      <c r="FI91" s="395"/>
      <c r="FJ91" s="395"/>
      <c r="FK91" s="396"/>
      <c r="FL91" s="393"/>
      <c r="FM91" s="393"/>
      <c r="FN91" s="393"/>
      <c r="FO91" s="393"/>
      <c r="FP91" s="393"/>
      <c r="FQ91" s="393"/>
      <c r="FR91" s="395"/>
      <c r="FS91" s="395"/>
      <c r="FT91" s="396"/>
      <c r="FU91" s="393"/>
      <c r="FV91" s="393"/>
      <c r="FW91" s="393"/>
      <c r="FX91" s="393"/>
      <c r="FY91" s="393"/>
      <c r="FZ91" s="393"/>
      <c r="GA91" s="395"/>
      <c r="GB91" s="395"/>
      <c r="GC91" s="396"/>
      <c r="GD91" s="393"/>
      <c r="GE91" s="393"/>
      <c r="GF91" s="393"/>
      <c r="GG91" s="393"/>
      <c r="GH91" s="393"/>
      <c r="GI91" s="393"/>
      <c r="GJ91" s="395"/>
      <c r="GK91" s="395"/>
      <c r="GL91" s="379"/>
      <c r="GM91" s="70"/>
      <c r="GN91" s="71"/>
      <c r="GO91" s="72"/>
      <c r="GP91" s="72"/>
      <c r="GQ91" s="73"/>
      <c r="GR91" s="74"/>
    </row>
    <row r="92" spans="1:200" ht="17.25" customHeight="1" x14ac:dyDescent="0.25">
      <c r="A92" s="157" t="s">
        <v>120</v>
      </c>
      <c r="B92" s="76" t="s">
        <v>121</v>
      </c>
      <c r="C92" s="456" t="s">
        <v>122</v>
      </c>
      <c r="D92" s="78">
        <v>240.6</v>
      </c>
      <c r="E92" s="121">
        <v>43848</v>
      </c>
      <c r="F92" s="159">
        <v>25488</v>
      </c>
      <c r="G92" s="78">
        <v>240.6</v>
      </c>
      <c r="H92" s="65">
        <f t="shared" si="2"/>
        <v>0</v>
      </c>
      <c r="I92" s="81">
        <v>51</v>
      </c>
      <c r="J92" s="82"/>
      <c r="K92" s="82"/>
      <c r="L92" s="83">
        <f t="shared" si="3"/>
        <v>12270.6</v>
      </c>
      <c r="M92" s="372" t="s">
        <v>110</v>
      </c>
      <c r="N92" s="390">
        <v>43852</v>
      </c>
      <c r="O92" s="374"/>
      <c r="P92" s="393"/>
      <c r="Q92" s="393"/>
      <c r="R92" s="393"/>
      <c r="S92" s="393"/>
      <c r="T92" s="393"/>
      <c r="U92" s="394"/>
      <c r="V92" s="395"/>
      <c r="W92" s="396"/>
      <c r="X92" s="393"/>
      <c r="Y92" s="393"/>
      <c r="Z92" s="393"/>
      <c r="AA92" s="393"/>
      <c r="AB92" s="393"/>
      <c r="AC92" s="393"/>
      <c r="AD92" s="394"/>
      <c r="AE92" s="395"/>
      <c r="AF92" s="396"/>
      <c r="AG92" s="393"/>
      <c r="AH92" s="393"/>
      <c r="AI92" s="393"/>
      <c r="AJ92" s="393"/>
      <c r="AK92" s="393"/>
      <c r="AL92" s="393"/>
      <c r="AM92" s="394"/>
      <c r="AN92" s="395"/>
      <c r="AO92" s="396"/>
      <c r="AP92" s="393"/>
      <c r="AQ92" s="393"/>
      <c r="AR92" s="393"/>
      <c r="AS92" s="393"/>
      <c r="AT92" s="393"/>
      <c r="AU92" s="393"/>
      <c r="AV92" s="394"/>
      <c r="AW92" s="395"/>
      <c r="AX92" s="396"/>
      <c r="AY92" s="393"/>
      <c r="AZ92" s="393"/>
      <c r="BA92" s="393"/>
      <c r="BB92" s="393"/>
      <c r="BC92" s="393"/>
      <c r="BD92" s="393"/>
      <c r="BE92" s="395"/>
      <c r="BF92" s="395"/>
      <c r="BG92" s="396"/>
      <c r="BH92" s="393"/>
      <c r="BI92" s="393"/>
      <c r="BJ92" s="393"/>
      <c r="BK92" s="393"/>
      <c r="BL92" s="393"/>
      <c r="BM92" s="393"/>
      <c r="BN92" s="395"/>
      <c r="BO92" s="395"/>
      <c r="BP92" s="396"/>
      <c r="BQ92" s="393"/>
      <c r="BR92" s="393"/>
      <c r="BS92" s="393"/>
      <c r="BT92" s="393"/>
      <c r="BU92" s="393"/>
      <c r="BV92" s="393"/>
      <c r="BW92" s="395"/>
      <c r="BX92" s="395"/>
      <c r="BY92" s="396"/>
      <c r="BZ92" s="393"/>
      <c r="CA92" s="393"/>
      <c r="CB92" s="393"/>
      <c r="CC92" s="393"/>
      <c r="CD92" s="393"/>
      <c r="CE92" s="393"/>
      <c r="CF92" s="394"/>
      <c r="CG92" s="395"/>
      <c r="CH92" s="396"/>
      <c r="CI92" s="393"/>
      <c r="CJ92" s="393"/>
      <c r="CK92" s="393"/>
      <c r="CL92" s="393"/>
      <c r="CM92" s="393"/>
      <c r="CN92" s="393"/>
      <c r="CO92" s="395"/>
      <c r="CP92" s="395"/>
      <c r="CQ92" s="396"/>
      <c r="CR92" s="393"/>
      <c r="CS92" s="393"/>
      <c r="CT92" s="393"/>
      <c r="CU92" s="393"/>
      <c r="CV92" s="393"/>
      <c r="CW92" s="393"/>
      <c r="CX92" s="395"/>
      <c r="CY92" s="395"/>
      <c r="CZ92" s="396"/>
      <c r="DA92" s="393"/>
      <c r="DB92" s="393"/>
      <c r="DC92" s="393"/>
      <c r="DD92" s="393"/>
      <c r="DE92" s="393"/>
      <c r="DF92" s="393"/>
      <c r="DG92" s="395"/>
      <c r="DH92" s="395"/>
      <c r="DI92" s="396"/>
      <c r="DJ92" s="393"/>
      <c r="DK92" s="393"/>
      <c r="DL92" s="393"/>
      <c r="DM92" s="393"/>
      <c r="DN92" s="393"/>
      <c r="DO92" s="393"/>
      <c r="DP92" s="395"/>
      <c r="DQ92" s="395"/>
      <c r="DR92" s="396"/>
      <c r="DS92" s="393"/>
      <c r="DT92" s="393"/>
      <c r="DU92" s="393"/>
      <c r="DV92" s="393"/>
      <c r="DW92" s="393"/>
      <c r="DX92" s="393"/>
      <c r="DY92" s="395"/>
      <c r="DZ92" s="395"/>
      <c r="EA92" s="396"/>
      <c r="EB92" s="393"/>
      <c r="EC92" s="393"/>
      <c r="ED92" s="393"/>
      <c r="EE92" s="393"/>
      <c r="EF92" s="393"/>
      <c r="EG92" s="393"/>
      <c r="EH92" s="395"/>
      <c r="EI92" s="395"/>
      <c r="EJ92" s="396"/>
      <c r="EK92" s="393"/>
      <c r="EL92" s="393"/>
      <c r="EM92" s="393"/>
      <c r="EN92" s="393"/>
      <c r="EO92" s="393"/>
      <c r="EP92" s="393"/>
      <c r="EQ92" s="395"/>
      <c r="ER92" s="395"/>
      <c r="ES92" s="396"/>
      <c r="ET92" s="393"/>
      <c r="EU92" s="393"/>
      <c r="EV92" s="393"/>
      <c r="EW92" s="393"/>
      <c r="EX92" s="393"/>
      <c r="EY92" s="393"/>
      <c r="EZ92" s="395"/>
      <c r="FA92" s="395"/>
      <c r="FB92" s="396"/>
      <c r="FC92" s="393"/>
      <c r="FD92" s="393"/>
      <c r="FE92" s="393"/>
      <c r="FF92" s="393"/>
      <c r="FG92" s="393"/>
      <c r="FH92" s="393"/>
      <c r="FI92" s="395"/>
      <c r="FJ92" s="395"/>
      <c r="FK92" s="396"/>
      <c r="FL92" s="393"/>
      <c r="FM92" s="393"/>
      <c r="FN92" s="393"/>
      <c r="FO92" s="393"/>
      <c r="FP92" s="393"/>
      <c r="FQ92" s="393"/>
      <c r="FR92" s="395"/>
      <c r="FS92" s="395"/>
      <c r="FT92" s="396"/>
      <c r="FU92" s="393"/>
      <c r="FV92" s="393"/>
      <c r="FW92" s="393"/>
      <c r="FX92" s="393"/>
      <c r="FY92" s="393"/>
      <c r="FZ92" s="393"/>
      <c r="GA92" s="395"/>
      <c r="GB92" s="395"/>
      <c r="GC92" s="396"/>
      <c r="GD92" s="393"/>
      <c r="GE92" s="393"/>
      <c r="GF92" s="393"/>
      <c r="GG92" s="393"/>
      <c r="GH92" s="393"/>
      <c r="GI92" s="393"/>
      <c r="GJ92" s="395"/>
      <c r="GK92" s="395"/>
      <c r="GL92" s="379"/>
      <c r="GM92" s="70"/>
      <c r="GN92" s="71"/>
      <c r="GO92" s="72"/>
      <c r="GP92" s="72"/>
      <c r="GQ92" s="73"/>
      <c r="GR92" s="74"/>
    </row>
    <row r="93" spans="1:200" ht="17.25" customHeight="1" x14ac:dyDescent="0.25">
      <c r="A93" s="157" t="s">
        <v>123</v>
      </c>
      <c r="B93" s="76" t="s">
        <v>124</v>
      </c>
      <c r="C93" s="456" t="s">
        <v>125</v>
      </c>
      <c r="D93" s="78">
        <v>1115.8</v>
      </c>
      <c r="E93" s="121">
        <v>43850</v>
      </c>
      <c r="F93" s="159">
        <v>25521</v>
      </c>
      <c r="G93" s="78">
        <v>1115.8</v>
      </c>
      <c r="H93" s="65">
        <f t="shared" si="2"/>
        <v>0</v>
      </c>
      <c r="I93" s="81">
        <v>51.5</v>
      </c>
      <c r="J93" s="82"/>
      <c r="K93" s="82"/>
      <c r="L93" s="83">
        <f t="shared" si="3"/>
        <v>57463.7</v>
      </c>
      <c r="M93" s="372" t="s">
        <v>52</v>
      </c>
      <c r="N93" s="390">
        <v>43852</v>
      </c>
      <c r="O93" s="374"/>
      <c r="P93" s="393"/>
      <c r="Q93" s="393"/>
      <c r="R93" s="393"/>
      <c r="S93" s="393"/>
      <c r="T93" s="393"/>
      <c r="U93" s="394"/>
      <c r="V93" s="395"/>
      <c r="W93" s="396"/>
      <c r="X93" s="393"/>
      <c r="Y93" s="393"/>
      <c r="Z93" s="393"/>
      <c r="AA93" s="393"/>
      <c r="AB93" s="393"/>
      <c r="AC93" s="393"/>
      <c r="AD93" s="394"/>
      <c r="AE93" s="395"/>
      <c r="AF93" s="396"/>
      <c r="AG93" s="393"/>
      <c r="AH93" s="393"/>
      <c r="AI93" s="393"/>
      <c r="AJ93" s="393"/>
      <c r="AK93" s="393"/>
      <c r="AL93" s="393"/>
      <c r="AM93" s="394"/>
      <c r="AN93" s="395"/>
      <c r="AO93" s="396"/>
      <c r="AP93" s="393"/>
      <c r="AQ93" s="393"/>
      <c r="AR93" s="393"/>
      <c r="AS93" s="393"/>
      <c r="AT93" s="393"/>
      <c r="AU93" s="393"/>
      <c r="AV93" s="394"/>
      <c r="AW93" s="395"/>
      <c r="AX93" s="396"/>
      <c r="AY93" s="393"/>
      <c r="AZ93" s="393"/>
      <c r="BA93" s="393"/>
      <c r="BB93" s="393"/>
      <c r="BC93" s="393"/>
      <c r="BD93" s="393"/>
      <c r="BE93" s="395"/>
      <c r="BF93" s="395"/>
      <c r="BG93" s="396"/>
      <c r="BH93" s="393"/>
      <c r="BI93" s="393"/>
      <c r="BJ93" s="393"/>
      <c r="BK93" s="393"/>
      <c r="BL93" s="393"/>
      <c r="BM93" s="393"/>
      <c r="BN93" s="395"/>
      <c r="BO93" s="395"/>
      <c r="BP93" s="396"/>
      <c r="BQ93" s="393"/>
      <c r="BR93" s="393"/>
      <c r="BS93" s="393"/>
      <c r="BT93" s="393"/>
      <c r="BU93" s="393"/>
      <c r="BV93" s="393"/>
      <c r="BW93" s="395"/>
      <c r="BX93" s="395"/>
      <c r="BY93" s="396"/>
      <c r="BZ93" s="393"/>
      <c r="CA93" s="393"/>
      <c r="CB93" s="393"/>
      <c r="CC93" s="393"/>
      <c r="CD93" s="393"/>
      <c r="CE93" s="393"/>
      <c r="CF93" s="394"/>
      <c r="CG93" s="395"/>
      <c r="CH93" s="396"/>
      <c r="CI93" s="393"/>
      <c r="CJ93" s="393"/>
      <c r="CK93" s="393"/>
      <c r="CL93" s="393"/>
      <c r="CM93" s="393"/>
      <c r="CN93" s="393"/>
      <c r="CO93" s="395"/>
      <c r="CP93" s="395"/>
      <c r="CQ93" s="396"/>
      <c r="CR93" s="393"/>
      <c r="CS93" s="393"/>
      <c r="CT93" s="393"/>
      <c r="CU93" s="393"/>
      <c r="CV93" s="393"/>
      <c r="CW93" s="393"/>
      <c r="CX93" s="395"/>
      <c r="CY93" s="395"/>
      <c r="CZ93" s="396"/>
      <c r="DA93" s="393"/>
      <c r="DB93" s="393"/>
      <c r="DC93" s="393"/>
      <c r="DD93" s="393"/>
      <c r="DE93" s="393"/>
      <c r="DF93" s="393"/>
      <c r="DG93" s="395"/>
      <c r="DH93" s="395"/>
      <c r="DI93" s="396"/>
      <c r="DJ93" s="393"/>
      <c r="DK93" s="393"/>
      <c r="DL93" s="393"/>
      <c r="DM93" s="393"/>
      <c r="DN93" s="393"/>
      <c r="DO93" s="393"/>
      <c r="DP93" s="395"/>
      <c r="DQ93" s="395"/>
      <c r="DR93" s="396"/>
      <c r="DS93" s="393"/>
      <c r="DT93" s="393"/>
      <c r="DU93" s="393"/>
      <c r="DV93" s="393"/>
      <c r="DW93" s="393"/>
      <c r="DX93" s="393"/>
      <c r="DY93" s="395"/>
      <c r="DZ93" s="395"/>
      <c r="EA93" s="396"/>
      <c r="EB93" s="393"/>
      <c r="EC93" s="393"/>
      <c r="ED93" s="393"/>
      <c r="EE93" s="393"/>
      <c r="EF93" s="393"/>
      <c r="EG93" s="393"/>
      <c r="EH93" s="395"/>
      <c r="EI93" s="395"/>
      <c r="EJ93" s="396"/>
      <c r="EK93" s="393"/>
      <c r="EL93" s="393"/>
      <c r="EM93" s="393"/>
      <c r="EN93" s="393"/>
      <c r="EO93" s="393"/>
      <c r="EP93" s="393"/>
      <c r="EQ93" s="395"/>
      <c r="ER93" s="395"/>
      <c r="ES93" s="396"/>
      <c r="ET93" s="393"/>
      <c r="EU93" s="393"/>
      <c r="EV93" s="393"/>
      <c r="EW93" s="393"/>
      <c r="EX93" s="393"/>
      <c r="EY93" s="393"/>
      <c r="EZ93" s="395"/>
      <c r="FA93" s="395"/>
      <c r="FB93" s="396"/>
      <c r="FC93" s="393"/>
      <c r="FD93" s="393"/>
      <c r="FE93" s="393"/>
      <c r="FF93" s="393"/>
      <c r="FG93" s="393"/>
      <c r="FH93" s="393"/>
      <c r="FI93" s="395"/>
      <c r="FJ93" s="395"/>
      <c r="FK93" s="396"/>
      <c r="FL93" s="393"/>
      <c r="FM93" s="393"/>
      <c r="FN93" s="393"/>
      <c r="FO93" s="393"/>
      <c r="FP93" s="393"/>
      <c r="FQ93" s="393"/>
      <c r="FR93" s="395"/>
      <c r="FS93" s="395"/>
      <c r="FT93" s="396"/>
      <c r="FU93" s="393"/>
      <c r="FV93" s="393"/>
      <c r="FW93" s="393"/>
      <c r="FX93" s="393"/>
      <c r="FY93" s="393"/>
      <c r="FZ93" s="393"/>
      <c r="GA93" s="395"/>
      <c r="GB93" s="395"/>
      <c r="GC93" s="396"/>
      <c r="GD93" s="393"/>
      <c r="GE93" s="393"/>
      <c r="GF93" s="393"/>
      <c r="GG93" s="393"/>
      <c r="GH93" s="393"/>
      <c r="GI93" s="393"/>
      <c r="GJ93" s="395"/>
      <c r="GK93" s="395"/>
      <c r="GL93" s="379"/>
      <c r="GM93" s="70"/>
      <c r="GN93" s="71"/>
      <c r="GO93" s="72"/>
      <c r="GP93" s="72"/>
      <c r="GQ93" s="73"/>
      <c r="GR93" s="74"/>
    </row>
    <row r="94" spans="1:200" ht="17.25" customHeight="1" x14ac:dyDescent="0.25">
      <c r="A94" s="157" t="s">
        <v>82</v>
      </c>
      <c r="B94" s="76" t="s">
        <v>83</v>
      </c>
      <c r="C94" s="456" t="s">
        <v>153</v>
      </c>
      <c r="D94" s="78">
        <v>390</v>
      </c>
      <c r="E94" s="121">
        <v>43850</v>
      </c>
      <c r="F94" s="159">
        <v>521</v>
      </c>
      <c r="G94" s="78">
        <v>390</v>
      </c>
      <c r="H94" s="65">
        <f t="shared" si="2"/>
        <v>0</v>
      </c>
      <c r="I94" s="81">
        <v>49</v>
      </c>
      <c r="J94" s="82"/>
      <c r="K94" s="82"/>
      <c r="L94" s="83">
        <f t="shared" si="3"/>
        <v>19110</v>
      </c>
      <c r="M94" s="372" t="s">
        <v>52</v>
      </c>
      <c r="N94" s="390">
        <v>43860</v>
      </c>
      <c r="O94" s="374"/>
      <c r="P94" s="393"/>
      <c r="Q94" s="393"/>
      <c r="R94" s="393"/>
      <c r="S94" s="393"/>
      <c r="T94" s="393"/>
      <c r="U94" s="394"/>
      <c r="V94" s="395"/>
      <c r="W94" s="396"/>
      <c r="X94" s="393"/>
      <c r="Y94" s="393"/>
      <c r="Z94" s="393"/>
      <c r="AA94" s="393"/>
      <c r="AB94" s="393"/>
      <c r="AC94" s="393"/>
      <c r="AD94" s="394"/>
      <c r="AE94" s="395"/>
      <c r="AF94" s="396"/>
      <c r="AG94" s="393"/>
      <c r="AH94" s="393"/>
      <c r="AI94" s="393"/>
      <c r="AJ94" s="393"/>
      <c r="AK94" s="393"/>
      <c r="AL94" s="393"/>
      <c r="AM94" s="394"/>
      <c r="AN94" s="395"/>
      <c r="AO94" s="396"/>
      <c r="AP94" s="393"/>
      <c r="AQ94" s="393"/>
      <c r="AR94" s="393"/>
      <c r="AS94" s="393"/>
      <c r="AT94" s="393"/>
      <c r="AU94" s="393"/>
      <c r="AV94" s="394"/>
      <c r="AW94" s="395"/>
      <c r="AX94" s="396"/>
      <c r="AY94" s="393"/>
      <c r="AZ94" s="393"/>
      <c r="BA94" s="393"/>
      <c r="BB94" s="393"/>
      <c r="BC94" s="393"/>
      <c r="BD94" s="393"/>
      <c r="BE94" s="395"/>
      <c r="BF94" s="395"/>
      <c r="BG94" s="396"/>
      <c r="BH94" s="393"/>
      <c r="BI94" s="393"/>
      <c r="BJ94" s="393"/>
      <c r="BK94" s="393"/>
      <c r="BL94" s="393"/>
      <c r="BM94" s="393"/>
      <c r="BN94" s="395"/>
      <c r="BO94" s="395"/>
      <c r="BP94" s="396"/>
      <c r="BQ94" s="393"/>
      <c r="BR94" s="393"/>
      <c r="BS94" s="393"/>
      <c r="BT94" s="393"/>
      <c r="BU94" s="393"/>
      <c r="BV94" s="393"/>
      <c r="BW94" s="395"/>
      <c r="BX94" s="395"/>
      <c r="BY94" s="396"/>
      <c r="BZ94" s="393"/>
      <c r="CA94" s="393"/>
      <c r="CB94" s="393"/>
      <c r="CC94" s="393"/>
      <c r="CD94" s="393"/>
      <c r="CE94" s="393"/>
      <c r="CF94" s="394"/>
      <c r="CG94" s="395"/>
      <c r="CH94" s="396"/>
      <c r="CI94" s="393"/>
      <c r="CJ94" s="393"/>
      <c r="CK94" s="393"/>
      <c r="CL94" s="393"/>
      <c r="CM94" s="393"/>
      <c r="CN94" s="393"/>
      <c r="CO94" s="395"/>
      <c r="CP94" s="395"/>
      <c r="CQ94" s="396"/>
      <c r="CR94" s="393"/>
      <c r="CS94" s="393"/>
      <c r="CT94" s="393"/>
      <c r="CU94" s="393"/>
      <c r="CV94" s="393"/>
      <c r="CW94" s="393"/>
      <c r="CX94" s="395"/>
      <c r="CY94" s="395"/>
      <c r="CZ94" s="396"/>
      <c r="DA94" s="393"/>
      <c r="DB94" s="393"/>
      <c r="DC94" s="393"/>
      <c r="DD94" s="393"/>
      <c r="DE94" s="393"/>
      <c r="DF94" s="393"/>
      <c r="DG94" s="395"/>
      <c r="DH94" s="395"/>
      <c r="DI94" s="396"/>
      <c r="DJ94" s="393"/>
      <c r="DK94" s="393"/>
      <c r="DL94" s="393"/>
      <c r="DM94" s="393"/>
      <c r="DN94" s="393"/>
      <c r="DO94" s="393"/>
      <c r="DP94" s="395"/>
      <c r="DQ94" s="395"/>
      <c r="DR94" s="396"/>
      <c r="DS94" s="393"/>
      <c r="DT94" s="393"/>
      <c r="DU94" s="393"/>
      <c r="DV94" s="393"/>
      <c r="DW94" s="393"/>
      <c r="DX94" s="393"/>
      <c r="DY94" s="395"/>
      <c r="DZ94" s="395"/>
      <c r="EA94" s="396"/>
      <c r="EB94" s="393"/>
      <c r="EC94" s="393"/>
      <c r="ED94" s="393"/>
      <c r="EE94" s="393"/>
      <c r="EF94" s="393"/>
      <c r="EG94" s="393"/>
      <c r="EH94" s="395"/>
      <c r="EI94" s="395"/>
      <c r="EJ94" s="396"/>
      <c r="EK94" s="393"/>
      <c r="EL94" s="393"/>
      <c r="EM94" s="393"/>
      <c r="EN94" s="393"/>
      <c r="EO94" s="393"/>
      <c r="EP94" s="393"/>
      <c r="EQ94" s="395"/>
      <c r="ER94" s="395"/>
      <c r="ES94" s="396"/>
      <c r="ET94" s="393"/>
      <c r="EU94" s="393"/>
      <c r="EV94" s="393"/>
      <c r="EW94" s="393"/>
      <c r="EX94" s="393"/>
      <c r="EY94" s="393"/>
      <c r="EZ94" s="395"/>
      <c r="FA94" s="395"/>
      <c r="FB94" s="396"/>
      <c r="FC94" s="393"/>
      <c r="FD94" s="393"/>
      <c r="FE94" s="393"/>
      <c r="FF94" s="393"/>
      <c r="FG94" s="393"/>
      <c r="FH94" s="393"/>
      <c r="FI94" s="395"/>
      <c r="FJ94" s="395"/>
      <c r="FK94" s="396"/>
      <c r="FL94" s="393"/>
      <c r="FM94" s="393"/>
      <c r="FN94" s="393"/>
      <c r="FO94" s="393"/>
      <c r="FP94" s="393"/>
      <c r="FQ94" s="393"/>
      <c r="FR94" s="395"/>
      <c r="FS94" s="395"/>
      <c r="FT94" s="396"/>
      <c r="FU94" s="393"/>
      <c r="FV94" s="393"/>
      <c r="FW94" s="393"/>
      <c r="FX94" s="393"/>
      <c r="FY94" s="393"/>
      <c r="FZ94" s="393"/>
      <c r="GA94" s="395"/>
      <c r="GB94" s="395"/>
      <c r="GC94" s="396"/>
      <c r="GD94" s="393"/>
      <c r="GE94" s="393"/>
      <c r="GF94" s="393"/>
      <c r="GG94" s="393"/>
      <c r="GH94" s="393"/>
      <c r="GI94" s="393"/>
      <c r="GJ94" s="395"/>
      <c r="GK94" s="395"/>
      <c r="GL94" s="379"/>
      <c r="GM94" s="70"/>
      <c r="GN94" s="71"/>
      <c r="GO94" s="72"/>
      <c r="GP94" s="72"/>
      <c r="GQ94" s="73"/>
      <c r="GR94" s="74"/>
    </row>
    <row r="95" spans="1:200" ht="17.25" customHeight="1" x14ac:dyDescent="0.25">
      <c r="A95" s="157" t="s">
        <v>139</v>
      </c>
      <c r="B95" s="76" t="s">
        <v>54</v>
      </c>
      <c r="C95" s="456" t="s">
        <v>140</v>
      </c>
      <c r="D95" s="78">
        <v>771.5</v>
      </c>
      <c r="E95" s="121">
        <v>43850</v>
      </c>
      <c r="F95" s="159">
        <v>928</v>
      </c>
      <c r="G95" s="78">
        <v>771.5</v>
      </c>
      <c r="H95" s="65">
        <f t="shared" si="2"/>
        <v>0</v>
      </c>
      <c r="I95" s="81">
        <v>67.5</v>
      </c>
      <c r="J95" s="82"/>
      <c r="K95" s="82"/>
      <c r="L95" s="83">
        <f t="shared" si="3"/>
        <v>52076.25</v>
      </c>
      <c r="M95" s="372" t="s">
        <v>52</v>
      </c>
      <c r="N95" s="390">
        <v>43858</v>
      </c>
      <c r="O95" s="374"/>
      <c r="P95" s="393"/>
      <c r="Q95" s="393"/>
      <c r="R95" s="393"/>
      <c r="S95" s="393"/>
      <c r="T95" s="393"/>
      <c r="U95" s="394"/>
      <c r="V95" s="395"/>
      <c r="W95" s="396"/>
      <c r="X95" s="393"/>
      <c r="Y95" s="393"/>
      <c r="Z95" s="393"/>
      <c r="AA95" s="393"/>
      <c r="AB95" s="393"/>
      <c r="AC95" s="393"/>
      <c r="AD95" s="394"/>
      <c r="AE95" s="395"/>
      <c r="AF95" s="396"/>
      <c r="AG95" s="393"/>
      <c r="AH95" s="393"/>
      <c r="AI95" s="393"/>
      <c r="AJ95" s="393"/>
      <c r="AK95" s="393"/>
      <c r="AL95" s="393"/>
      <c r="AM95" s="394"/>
      <c r="AN95" s="395"/>
      <c r="AO95" s="396"/>
      <c r="AP95" s="393"/>
      <c r="AQ95" s="393"/>
      <c r="AR95" s="393"/>
      <c r="AS95" s="393"/>
      <c r="AT95" s="393"/>
      <c r="AU95" s="393"/>
      <c r="AV95" s="394"/>
      <c r="AW95" s="395"/>
      <c r="AX95" s="396"/>
      <c r="AY95" s="393"/>
      <c r="AZ95" s="393"/>
      <c r="BA95" s="393"/>
      <c r="BB95" s="393"/>
      <c r="BC95" s="393"/>
      <c r="BD95" s="393"/>
      <c r="BE95" s="395"/>
      <c r="BF95" s="395"/>
      <c r="BG95" s="396"/>
      <c r="BH95" s="393"/>
      <c r="BI95" s="393"/>
      <c r="BJ95" s="393"/>
      <c r="BK95" s="393"/>
      <c r="BL95" s="393"/>
      <c r="BM95" s="393"/>
      <c r="BN95" s="395"/>
      <c r="BO95" s="395"/>
      <c r="BP95" s="396"/>
      <c r="BQ95" s="393"/>
      <c r="BR95" s="393"/>
      <c r="BS95" s="393"/>
      <c r="BT95" s="393"/>
      <c r="BU95" s="393"/>
      <c r="BV95" s="393"/>
      <c r="BW95" s="395"/>
      <c r="BX95" s="395"/>
      <c r="BY95" s="396"/>
      <c r="BZ95" s="393"/>
      <c r="CA95" s="393"/>
      <c r="CB95" s="393"/>
      <c r="CC95" s="393"/>
      <c r="CD95" s="393"/>
      <c r="CE95" s="393"/>
      <c r="CF95" s="394"/>
      <c r="CG95" s="395"/>
      <c r="CH95" s="396"/>
      <c r="CI95" s="393"/>
      <c r="CJ95" s="393"/>
      <c r="CK95" s="393"/>
      <c r="CL95" s="393"/>
      <c r="CM95" s="393"/>
      <c r="CN95" s="393"/>
      <c r="CO95" s="395"/>
      <c r="CP95" s="395"/>
      <c r="CQ95" s="396"/>
      <c r="CR95" s="393"/>
      <c r="CS95" s="393"/>
      <c r="CT95" s="393"/>
      <c r="CU95" s="393"/>
      <c r="CV95" s="393"/>
      <c r="CW95" s="393"/>
      <c r="CX95" s="395"/>
      <c r="CY95" s="395"/>
      <c r="CZ95" s="396"/>
      <c r="DA95" s="393"/>
      <c r="DB95" s="393"/>
      <c r="DC95" s="393"/>
      <c r="DD95" s="393"/>
      <c r="DE95" s="393"/>
      <c r="DF95" s="393"/>
      <c r="DG95" s="395"/>
      <c r="DH95" s="395"/>
      <c r="DI95" s="396"/>
      <c r="DJ95" s="393"/>
      <c r="DK95" s="393"/>
      <c r="DL95" s="393"/>
      <c r="DM95" s="393"/>
      <c r="DN95" s="393"/>
      <c r="DO95" s="393"/>
      <c r="DP95" s="395"/>
      <c r="DQ95" s="395"/>
      <c r="DR95" s="396"/>
      <c r="DS95" s="393"/>
      <c r="DT95" s="393"/>
      <c r="DU95" s="393"/>
      <c r="DV95" s="393"/>
      <c r="DW95" s="393"/>
      <c r="DX95" s="393"/>
      <c r="DY95" s="395"/>
      <c r="DZ95" s="395"/>
      <c r="EA95" s="396"/>
      <c r="EB95" s="393"/>
      <c r="EC95" s="393"/>
      <c r="ED95" s="393"/>
      <c r="EE95" s="393"/>
      <c r="EF95" s="393"/>
      <c r="EG95" s="393"/>
      <c r="EH95" s="395"/>
      <c r="EI95" s="395"/>
      <c r="EJ95" s="396"/>
      <c r="EK95" s="393"/>
      <c r="EL95" s="393"/>
      <c r="EM95" s="393"/>
      <c r="EN95" s="393"/>
      <c r="EO95" s="393"/>
      <c r="EP95" s="393"/>
      <c r="EQ95" s="395"/>
      <c r="ER95" s="395"/>
      <c r="ES95" s="396"/>
      <c r="ET95" s="393"/>
      <c r="EU95" s="393"/>
      <c r="EV95" s="393"/>
      <c r="EW95" s="393"/>
      <c r="EX95" s="393"/>
      <c r="EY95" s="393"/>
      <c r="EZ95" s="395"/>
      <c r="FA95" s="395"/>
      <c r="FB95" s="396"/>
      <c r="FC95" s="393"/>
      <c r="FD95" s="393"/>
      <c r="FE95" s="393"/>
      <c r="FF95" s="393"/>
      <c r="FG95" s="393"/>
      <c r="FH95" s="393"/>
      <c r="FI95" s="395"/>
      <c r="FJ95" s="395"/>
      <c r="FK95" s="396"/>
      <c r="FL95" s="393"/>
      <c r="FM95" s="393"/>
      <c r="FN95" s="393"/>
      <c r="FO95" s="393"/>
      <c r="FP95" s="393"/>
      <c r="FQ95" s="393"/>
      <c r="FR95" s="395"/>
      <c r="FS95" s="395"/>
      <c r="FT95" s="396"/>
      <c r="FU95" s="393"/>
      <c r="FV95" s="393"/>
      <c r="FW95" s="393"/>
      <c r="FX95" s="393"/>
      <c r="FY95" s="393"/>
      <c r="FZ95" s="393"/>
      <c r="GA95" s="395"/>
      <c r="GB95" s="395"/>
      <c r="GC95" s="396"/>
      <c r="GD95" s="393"/>
      <c r="GE95" s="393"/>
      <c r="GF95" s="393"/>
      <c r="GG95" s="393"/>
      <c r="GH95" s="393"/>
      <c r="GI95" s="393"/>
      <c r="GJ95" s="395"/>
      <c r="GK95" s="395"/>
      <c r="GL95" s="379"/>
      <c r="GM95" s="70"/>
      <c r="GN95" s="71"/>
      <c r="GO95" s="72"/>
      <c r="GP95" s="72"/>
      <c r="GQ95" s="73"/>
      <c r="GR95" s="74"/>
    </row>
    <row r="96" spans="1:200" ht="31.5" x14ac:dyDescent="0.25">
      <c r="A96" s="157" t="s">
        <v>139</v>
      </c>
      <c r="B96" s="76" t="s">
        <v>54</v>
      </c>
      <c r="C96" s="465" t="s">
        <v>141</v>
      </c>
      <c r="D96" s="78">
        <v>971.5</v>
      </c>
      <c r="E96" s="121">
        <v>43853</v>
      </c>
      <c r="F96" s="159">
        <v>936</v>
      </c>
      <c r="G96" s="78">
        <v>971.5</v>
      </c>
      <c r="H96" s="65">
        <f t="shared" si="2"/>
        <v>0</v>
      </c>
      <c r="I96" s="81">
        <v>67.5</v>
      </c>
      <c r="J96" s="82"/>
      <c r="K96" s="82"/>
      <c r="L96" s="83">
        <f t="shared" si="3"/>
        <v>65576.25</v>
      </c>
      <c r="M96" s="372" t="s">
        <v>52</v>
      </c>
      <c r="N96" s="390">
        <v>43858</v>
      </c>
      <c r="O96" s="374"/>
      <c r="P96" s="393"/>
      <c r="Q96" s="393"/>
      <c r="R96" s="393"/>
      <c r="S96" s="393"/>
      <c r="T96" s="393"/>
      <c r="U96" s="394"/>
      <c r="V96" s="395"/>
      <c r="W96" s="396"/>
      <c r="X96" s="393"/>
      <c r="Y96" s="393"/>
      <c r="Z96" s="393"/>
      <c r="AA96" s="393"/>
      <c r="AB96" s="393"/>
      <c r="AC96" s="393"/>
      <c r="AD96" s="394"/>
      <c r="AE96" s="395"/>
      <c r="AF96" s="396"/>
      <c r="AG96" s="393"/>
      <c r="AH96" s="393"/>
      <c r="AI96" s="393"/>
      <c r="AJ96" s="393"/>
      <c r="AK96" s="393"/>
      <c r="AL96" s="393"/>
      <c r="AM96" s="394"/>
      <c r="AN96" s="395"/>
      <c r="AO96" s="396"/>
      <c r="AP96" s="393"/>
      <c r="AQ96" s="393"/>
      <c r="AR96" s="393"/>
      <c r="AS96" s="393"/>
      <c r="AT96" s="393"/>
      <c r="AU96" s="393"/>
      <c r="AV96" s="394"/>
      <c r="AW96" s="395"/>
      <c r="AX96" s="396"/>
      <c r="AY96" s="393"/>
      <c r="AZ96" s="393"/>
      <c r="BA96" s="393"/>
      <c r="BB96" s="393"/>
      <c r="BC96" s="393"/>
      <c r="BD96" s="393"/>
      <c r="BE96" s="395"/>
      <c r="BF96" s="395"/>
      <c r="BG96" s="396"/>
      <c r="BH96" s="393"/>
      <c r="BI96" s="393"/>
      <c r="BJ96" s="393"/>
      <c r="BK96" s="393"/>
      <c r="BL96" s="393"/>
      <c r="BM96" s="393"/>
      <c r="BN96" s="395"/>
      <c r="BO96" s="395"/>
      <c r="BP96" s="396"/>
      <c r="BQ96" s="393"/>
      <c r="BR96" s="393"/>
      <c r="BS96" s="393"/>
      <c r="BT96" s="393"/>
      <c r="BU96" s="393"/>
      <c r="BV96" s="393"/>
      <c r="BW96" s="395"/>
      <c r="BX96" s="395"/>
      <c r="BY96" s="396"/>
      <c r="BZ96" s="393"/>
      <c r="CA96" s="393"/>
      <c r="CB96" s="393"/>
      <c r="CC96" s="393"/>
      <c r="CD96" s="393"/>
      <c r="CE96" s="393"/>
      <c r="CF96" s="394"/>
      <c r="CG96" s="395"/>
      <c r="CH96" s="396"/>
      <c r="CI96" s="393"/>
      <c r="CJ96" s="393"/>
      <c r="CK96" s="393"/>
      <c r="CL96" s="393"/>
      <c r="CM96" s="393"/>
      <c r="CN96" s="393"/>
      <c r="CO96" s="395"/>
      <c r="CP96" s="395"/>
      <c r="CQ96" s="396"/>
      <c r="CR96" s="393"/>
      <c r="CS96" s="393"/>
      <c r="CT96" s="393"/>
      <c r="CU96" s="393"/>
      <c r="CV96" s="393"/>
      <c r="CW96" s="393"/>
      <c r="CX96" s="395"/>
      <c r="CY96" s="395"/>
      <c r="CZ96" s="396"/>
      <c r="DA96" s="393"/>
      <c r="DB96" s="393"/>
      <c r="DC96" s="393"/>
      <c r="DD96" s="393"/>
      <c r="DE96" s="393"/>
      <c r="DF96" s="393"/>
      <c r="DG96" s="395"/>
      <c r="DH96" s="395"/>
      <c r="DI96" s="396"/>
      <c r="DJ96" s="393"/>
      <c r="DK96" s="393"/>
      <c r="DL96" s="393"/>
      <c r="DM96" s="393"/>
      <c r="DN96" s="393"/>
      <c r="DO96" s="393"/>
      <c r="DP96" s="395"/>
      <c r="DQ96" s="395"/>
      <c r="DR96" s="396"/>
      <c r="DS96" s="393"/>
      <c r="DT96" s="393"/>
      <c r="DU96" s="393"/>
      <c r="DV96" s="393"/>
      <c r="DW96" s="393"/>
      <c r="DX96" s="393"/>
      <c r="DY96" s="395"/>
      <c r="DZ96" s="395"/>
      <c r="EA96" s="396"/>
      <c r="EB96" s="393"/>
      <c r="EC96" s="393"/>
      <c r="ED96" s="393"/>
      <c r="EE96" s="393"/>
      <c r="EF96" s="393"/>
      <c r="EG96" s="393"/>
      <c r="EH96" s="395"/>
      <c r="EI96" s="395"/>
      <c r="EJ96" s="396"/>
      <c r="EK96" s="393"/>
      <c r="EL96" s="393"/>
      <c r="EM96" s="393"/>
      <c r="EN96" s="393"/>
      <c r="EO96" s="393"/>
      <c r="EP96" s="393"/>
      <c r="EQ96" s="395"/>
      <c r="ER96" s="395"/>
      <c r="ES96" s="396"/>
      <c r="ET96" s="393"/>
      <c r="EU96" s="393"/>
      <c r="EV96" s="393"/>
      <c r="EW96" s="393"/>
      <c r="EX96" s="393"/>
      <c r="EY96" s="393"/>
      <c r="EZ96" s="395"/>
      <c r="FA96" s="395"/>
      <c r="FB96" s="396"/>
      <c r="FC96" s="393"/>
      <c r="FD96" s="393"/>
      <c r="FE96" s="393"/>
      <c r="FF96" s="393"/>
      <c r="FG96" s="393"/>
      <c r="FH96" s="393"/>
      <c r="FI96" s="395"/>
      <c r="FJ96" s="395"/>
      <c r="FK96" s="396"/>
      <c r="FL96" s="393"/>
      <c r="FM96" s="393"/>
      <c r="FN96" s="393"/>
      <c r="FO96" s="393"/>
      <c r="FP96" s="393"/>
      <c r="FQ96" s="393"/>
      <c r="FR96" s="395"/>
      <c r="FS96" s="395"/>
      <c r="FT96" s="396"/>
      <c r="FU96" s="393"/>
      <c r="FV96" s="393"/>
      <c r="FW96" s="393"/>
      <c r="FX96" s="393"/>
      <c r="FY96" s="393"/>
      <c r="FZ96" s="393"/>
      <c r="GA96" s="395"/>
      <c r="GB96" s="395"/>
      <c r="GC96" s="396"/>
      <c r="GD96" s="393"/>
      <c r="GE96" s="393"/>
      <c r="GF96" s="393"/>
      <c r="GG96" s="393"/>
      <c r="GH96" s="393"/>
      <c r="GI96" s="393"/>
      <c r="GJ96" s="395"/>
      <c r="GK96" s="395"/>
      <c r="GL96" s="379"/>
      <c r="GM96" s="70"/>
      <c r="GN96" s="71"/>
      <c r="GO96" s="72"/>
      <c r="GP96" s="72"/>
      <c r="GQ96" s="73"/>
      <c r="GR96" s="74"/>
    </row>
    <row r="97" spans="1:200" ht="17.25" customHeight="1" x14ac:dyDescent="0.25">
      <c r="A97" s="157" t="s">
        <v>139</v>
      </c>
      <c r="B97" s="76" t="s">
        <v>54</v>
      </c>
      <c r="C97" s="456" t="s">
        <v>142</v>
      </c>
      <c r="D97" s="78">
        <v>391.6</v>
      </c>
      <c r="E97" s="121">
        <v>43853</v>
      </c>
      <c r="F97" s="159">
        <v>935</v>
      </c>
      <c r="G97" s="78">
        <v>391.6</v>
      </c>
      <c r="H97" s="65">
        <f t="shared" si="2"/>
        <v>0</v>
      </c>
      <c r="I97" s="81">
        <v>67.5</v>
      </c>
      <c r="J97" s="82"/>
      <c r="K97" s="82"/>
      <c r="L97" s="83">
        <f t="shared" si="3"/>
        <v>26433</v>
      </c>
      <c r="M97" s="372" t="s">
        <v>52</v>
      </c>
      <c r="N97" s="390">
        <v>43858</v>
      </c>
      <c r="O97" s="374"/>
      <c r="P97" s="393"/>
      <c r="Q97" s="393"/>
      <c r="R97" s="393"/>
      <c r="S97" s="393"/>
      <c r="T97" s="393"/>
      <c r="U97" s="394"/>
      <c r="V97" s="395"/>
      <c r="W97" s="396"/>
      <c r="X97" s="393"/>
      <c r="Y97" s="393"/>
      <c r="Z97" s="393"/>
      <c r="AA97" s="393"/>
      <c r="AB97" s="393"/>
      <c r="AC97" s="393"/>
      <c r="AD97" s="394"/>
      <c r="AE97" s="395"/>
      <c r="AF97" s="396"/>
      <c r="AG97" s="393"/>
      <c r="AH97" s="393"/>
      <c r="AI97" s="393"/>
      <c r="AJ97" s="393"/>
      <c r="AK97" s="393"/>
      <c r="AL97" s="393"/>
      <c r="AM97" s="394"/>
      <c r="AN97" s="395"/>
      <c r="AO97" s="396"/>
      <c r="AP97" s="393"/>
      <c r="AQ97" s="393"/>
      <c r="AR97" s="393"/>
      <c r="AS97" s="393"/>
      <c r="AT97" s="393"/>
      <c r="AU97" s="393"/>
      <c r="AV97" s="394"/>
      <c r="AW97" s="395"/>
      <c r="AX97" s="396"/>
      <c r="AY97" s="393"/>
      <c r="AZ97" s="393"/>
      <c r="BA97" s="393"/>
      <c r="BB97" s="393"/>
      <c r="BC97" s="393"/>
      <c r="BD97" s="393"/>
      <c r="BE97" s="395"/>
      <c r="BF97" s="395"/>
      <c r="BG97" s="396"/>
      <c r="BH97" s="393"/>
      <c r="BI97" s="393"/>
      <c r="BJ97" s="393"/>
      <c r="BK97" s="393"/>
      <c r="BL97" s="393"/>
      <c r="BM97" s="393"/>
      <c r="BN97" s="395"/>
      <c r="BO97" s="395"/>
      <c r="BP97" s="396"/>
      <c r="BQ97" s="393"/>
      <c r="BR97" s="393"/>
      <c r="BS97" s="393"/>
      <c r="BT97" s="393"/>
      <c r="BU97" s="393"/>
      <c r="BV97" s="393"/>
      <c r="BW97" s="395"/>
      <c r="BX97" s="395"/>
      <c r="BY97" s="396"/>
      <c r="BZ97" s="393"/>
      <c r="CA97" s="393"/>
      <c r="CB97" s="393"/>
      <c r="CC97" s="393"/>
      <c r="CD97" s="393"/>
      <c r="CE97" s="393"/>
      <c r="CF97" s="394"/>
      <c r="CG97" s="395"/>
      <c r="CH97" s="396"/>
      <c r="CI97" s="393"/>
      <c r="CJ97" s="393"/>
      <c r="CK97" s="393"/>
      <c r="CL97" s="393"/>
      <c r="CM97" s="393"/>
      <c r="CN97" s="393"/>
      <c r="CO97" s="395"/>
      <c r="CP97" s="395"/>
      <c r="CQ97" s="396"/>
      <c r="CR97" s="393"/>
      <c r="CS97" s="393"/>
      <c r="CT97" s="393"/>
      <c r="CU97" s="393"/>
      <c r="CV97" s="393"/>
      <c r="CW97" s="393"/>
      <c r="CX97" s="395"/>
      <c r="CY97" s="395"/>
      <c r="CZ97" s="396"/>
      <c r="DA97" s="393"/>
      <c r="DB97" s="393"/>
      <c r="DC97" s="393"/>
      <c r="DD97" s="393"/>
      <c r="DE97" s="393"/>
      <c r="DF97" s="393"/>
      <c r="DG97" s="395"/>
      <c r="DH97" s="395"/>
      <c r="DI97" s="396"/>
      <c r="DJ97" s="393"/>
      <c r="DK97" s="393"/>
      <c r="DL97" s="393"/>
      <c r="DM97" s="393"/>
      <c r="DN97" s="393"/>
      <c r="DO97" s="393"/>
      <c r="DP97" s="395"/>
      <c r="DQ97" s="395"/>
      <c r="DR97" s="396"/>
      <c r="DS97" s="393"/>
      <c r="DT97" s="393"/>
      <c r="DU97" s="393"/>
      <c r="DV97" s="393"/>
      <c r="DW97" s="393"/>
      <c r="DX97" s="393"/>
      <c r="DY97" s="395"/>
      <c r="DZ97" s="395"/>
      <c r="EA97" s="396"/>
      <c r="EB97" s="393"/>
      <c r="EC97" s="393"/>
      <c r="ED97" s="393"/>
      <c r="EE97" s="393"/>
      <c r="EF97" s="393"/>
      <c r="EG97" s="393"/>
      <c r="EH97" s="395"/>
      <c r="EI97" s="395"/>
      <c r="EJ97" s="396"/>
      <c r="EK97" s="393"/>
      <c r="EL97" s="393"/>
      <c r="EM97" s="393"/>
      <c r="EN97" s="393"/>
      <c r="EO97" s="393"/>
      <c r="EP97" s="393"/>
      <c r="EQ97" s="395"/>
      <c r="ER97" s="395"/>
      <c r="ES97" s="396"/>
      <c r="ET97" s="393"/>
      <c r="EU97" s="393"/>
      <c r="EV97" s="393"/>
      <c r="EW97" s="393"/>
      <c r="EX97" s="393"/>
      <c r="EY97" s="393"/>
      <c r="EZ97" s="395"/>
      <c r="FA97" s="395"/>
      <c r="FB97" s="396"/>
      <c r="FC97" s="393"/>
      <c r="FD97" s="393"/>
      <c r="FE97" s="393"/>
      <c r="FF97" s="393"/>
      <c r="FG97" s="393"/>
      <c r="FH97" s="393"/>
      <c r="FI97" s="395"/>
      <c r="FJ97" s="395"/>
      <c r="FK97" s="396"/>
      <c r="FL97" s="393"/>
      <c r="FM97" s="393"/>
      <c r="FN97" s="393"/>
      <c r="FO97" s="393"/>
      <c r="FP97" s="393"/>
      <c r="FQ97" s="393"/>
      <c r="FR97" s="395"/>
      <c r="FS97" s="395"/>
      <c r="FT97" s="396"/>
      <c r="FU97" s="393"/>
      <c r="FV97" s="393"/>
      <c r="FW97" s="393"/>
      <c r="FX97" s="393"/>
      <c r="FY97" s="393"/>
      <c r="FZ97" s="393"/>
      <c r="GA97" s="395"/>
      <c r="GB97" s="395"/>
      <c r="GC97" s="396"/>
      <c r="GD97" s="393"/>
      <c r="GE97" s="393"/>
      <c r="GF97" s="393"/>
      <c r="GG97" s="393"/>
      <c r="GH97" s="393"/>
      <c r="GI97" s="393"/>
      <c r="GJ97" s="395"/>
      <c r="GK97" s="395"/>
      <c r="GL97" s="379"/>
      <c r="GM97" s="70"/>
      <c r="GN97" s="71"/>
      <c r="GO97" s="72"/>
      <c r="GP97" s="72"/>
      <c r="GQ97" s="73"/>
      <c r="GR97" s="74"/>
    </row>
    <row r="98" spans="1:200" ht="17.25" customHeight="1" x14ac:dyDescent="0.25">
      <c r="A98" s="157" t="s">
        <v>267</v>
      </c>
      <c r="B98" s="89" t="s">
        <v>270</v>
      </c>
      <c r="C98" s="523" t="s">
        <v>271</v>
      </c>
      <c r="D98" s="78">
        <v>3600</v>
      </c>
      <c r="E98" s="121">
        <v>43853</v>
      </c>
      <c r="F98" s="512">
        <v>1015</v>
      </c>
      <c r="G98" s="78">
        <v>3600</v>
      </c>
      <c r="H98" s="65">
        <f t="shared" si="2"/>
        <v>0</v>
      </c>
      <c r="I98" s="81">
        <v>18</v>
      </c>
      <c r="J98" s="82"/>
      <c r="K98" s="82"/>
      <c r="L98" s="83">
        <f t="shared" si="3"/>
        <v>64800</v>
      </c>
      <c r="M98" s="488" t="s">
        <v>52</v>
      </c>
      <c r="N98" s="489">
        <v>43880</v>
      </c>
      <c r="O98" s="374"/>
      <c r="P98" s="393"/>
      <c r="Q98" s="393"/>
      <c r="R98" s="393"/>
      <c r="S98" s="393"/>
      <c r="T98" s="393"/>
      <c r="U98" s="394"/>
      <c r="V98" s="395"/>
      <c r="W98" s="396"/>
      <c r="X98" s="393"/>
      <c r="Y98" s="393"/>
      <c r="Z98" s="393"/>
      <c r="AA98" s="393"/>
      <c r="AB98" s="393"/>
      <c r="AC98" s="393"/>
      <c r="AD98" s="394"/>
      <c r="AE98" s="395"/>
      <c r="AF98" s="396"/>
      <c r="AG98" s="393"/>
      <c r="AH98" s="393"/>
      <c r="AI98" s="393"/>
      <c r="AJ98" s="393"/>
      <c r="AK98" s="393"/>
      <c r="AL98" s="393"/>
      <c r="AM98" s="394"/>
      <c r="AN98" s="395"/>
      <c r="AO98" s="396"/>
      <c r="AP98" s="393"/>
      <c r="AQ98" s="393"/>
      <c r="AR98" s="393"/>
      <c r="AS98" s="393"/>
      <c r="AT98" s="393"/>
      <c r="AU98" s="393"/>
      <c r="AV98" s="394"/>
      <c r="AW98" s="395"/>
      <c r="AX98" s="396"/>
      <c r="AY98" s="393"/>
      <c r="AZ98" s="393"/>
      <c r="BA98" s="393"/>
      <c r="BB98" s="393"/>
      <c r="BC98" s="393"/>
      <c r="BD98" s="393"/>
      <c r="BE98" s="395"/>
      <c r="BF98" s="395"/>
      <c r="BG98" s="396"/>
      <c r="BH98" s="393"/>
      <c r="BI98" s="393"/>
      <c r="BJ98" s="393"/>
      <c r="BK98" s="393"/>
      <c r="BL98" s="393"/>
      <c r="BM98" s="393"/>
      <c r="BN98" s="395"/>
      <c r="BO98" s="395"/>
      <c r="BP98" s="396"/>
      <c r="BQ98" s="393"/>
      <c r="BR98" s="393"/>
      <c r="BS98" s="393"/>
      <c r="BT98" s="393"/>
      <c r="BU98" s="393"/>
      <c r="BV98" s="393"/>
      <c r="BW98" s="395"/>
      <c r="BX98" s="395"/>
      <c r="BY98" s="396"/>
      <c r="BZ98" s="393"/>
      <c r="CA98" s="393"/>
      <c r="CB98" s="393"/>
      <c r="CC98" s="393"/>
      <c r="CD98" s="393"/>
      <c r="CE98" s="393"/>
      <c r="CF98" s="394"/>
      <c r="CG98" s="395"/>
      <c r="CH98" s="396"/>
      <c r="CI98" s="393"/>
      <c r="CJ98" s="393"/>
      <c r="CK98" s="393"/>
      <c r="CL98" s="393"/>
      <c r="CM98" s="393"/>
      <c r="CN98" s="393"/>
      <c r="CO98" s="395"/>
      <c r="CP98" s="395"/>
      <c r="CQ98" s="396"/>
      <c r="CR98" s="393"/>
      <c r="CS98" s="393"/>
      <c r="CT98" s="393"/>
      <c r="CU98" s="393"/>
      <c r="CV98" s="393"/>
      <c r="CW98" s="393"/>
      <c r="CX98" s="395"/>
      <c r="CY98" s="395"/>
      <c r="CZ98" s="396"/>
      <c r="DA98" s="393"/>
      <c r="DB98" s="393"/>
      <c r="DC98" s="393"/>
      <c r="DD98" s="393"/>
      <c r="DE98" s="393"/>
      <c r="DF98" s="393"/>
      <c r="DG98" s="395"/>
      <c r="DH98" s="395"/>
      <c r="DI98" s="396"/>
      <c r="DJ98" s="393"/>
      <c r="DK98" s="393"/>
      <c r="DL98" s="393"/>
      <c r="DM98" s="393"/>
      <c r="DN98" s="393"/>
      <c r="DO98" s="393"/>
      <c r="DP98" s="395"/>
      <c r="DQ98" s="395"/>
      <c r="DR98" s="396"/>
      <c r="DS98" s="393"/>
      <c r="DT98" s="393"/>
      <c r="DU98" s="393"/>
      <c r="DV98" s="393"/>
      <c r="DW98" s="393"/>
      <c r="DX98" s="393"/>
      <c r="DY98" s="395"/>
      <c r="DZ98" s="395"/>
      <c r="EA98" s="396"/>
      <c r="EB98" s="393"/>
      <c r="EC98" s="393"/>
      <c r="ED98" s="393"/>
      <c r="EE98" s="393"/>
      <c r="EF98" s="393"/>
      <c r="EG98" s="393"/>
      <c r="EH98" s="395"/>
      <c r="EI98" s="395"/>
      <c r="EJ98" s="396"/>
      <c r="EK98" s="393"/>
      <c r="EL98" s="393"/>
      <c r="EM98" s="393"/>
      <c r="EN98" s="393"/>
      <c r="EO98" s="393"/>
      <c r="EP98" s="393"/>
      <c r="EQ98" s="395"/>
      <c r="ER98" s="395"/>
      <c r="ES98" s="396"/>
      <c r="ET98" s="393"/>
      <c r="EU98" s="393"/>
      <c r="EV98" s="393"/>
      <c r="EW98" s="393"/>
      <c r="EX98" s="393"/>
      <c r="EY98" s="393"/>
      <c r="EZ98" s="395"/>
      <c r="FA98" s="395"/>
      <c r="FB98" s="396"/>
      <c r="FC98" s="393"/>
      <c r="FD98" s="393"/>
      <c r="FE98" s="393"/>
      <c r="FF98" s="393"/>
      <c r="FG98" s="393"/>
      <c r="FH98" s="393"/>
      <c r="FI98" s="395"/>
      <c r="FJ98" s="395"/>
      <c r="FK98" s="396"/>
      <c r="FL98" s="393"/>
      <c r="FM98" s="393"/>
      <c r="FN98" s="393"/>
      <c r="FO98" s="393"/>
      <c r="FP98" s="393"/>
      <c r="FQ98" s="393"/>
      <c r="FR98" s="395"/>
      <c r="FS98" s="395"/>
      <c r="FT98" s="396"/>
      <c r="FU98" s="393"/>
      <c r="FV98" s="393"/>
      <c r="FW98" s="393"/>
      <c r="FX98" s="393"/>
      <c r="FY98" s="393"/>
      <c r="FZ98" s="393"/>
      <c r="GA98" s="395"/>
      <c r="GB98" s="395"/>
      <c r="GC98" s="396"/>
      <c r="GD98" s="393"/>
      <c r="GE98" s="393"/>
      <c r="GF98" s="393"/>
      <c r="GG98" s="393"/>
      <c r="GH98" s="393"/>
      <c r="GI98" s="393"/>
      <c r="GJ98" s="395"/>
      <c r="GK98" s="395"/>
      <c r="GL98" s="379"/>
      <c r="GM98" s="70"/>
      <c r="GN98" s="71"/>
      <c r="GO98" s="72"/>
      <c r="GP98" s="72"/>
      <c r="GQ98" s="73"/>
      <c r="GR98" s="74"/>
    </row>
    <row r="99" spans="1:200" ht="17.25" x14ac:dyDescent="0.25">
      <c r="A99" s="157" t="s">
        <v>82</v>
      </c>
      <c r="B99" s="89" t="s">
        <v>83</v>
      </c>
      <c r="C99" s="154" t="s">
        <v>152</v>
      </c>
      <c r="D99" s="78">
        <v>650</v>
      </c>
      <c r="E99" s="121">
        <v>43854</v>
      </c>
      <c r="F99" s="159">
        <v>538</v>
      </c>
      <c r="G99" s="78">
        <v>650</v>
      </c>
      <c r="H99" s="65">
        <f t="shared" si="2"/>
        <v>0</v>
      </c>
      <c r="I99" s="81">
        <v>49</v>
      </c>
      <c r="J99" s="82"/>
      <c r="K99" s="82"/>
      <c r="L99" s="83">
        <f t="shared" si="3"/>
        <v>31850</v>
      </c>
      <c r="M99" s="372" t="s">
        <v>52</v>
      </c>
      <c r="N99" s="390">
        <v>43860</v>
      </c>
      <c r="O99" s="374"/>
      <c r="P99" s="393"/>
      <c r="Q99" s="393"/>
      <c r="R99" s="393"/>
      <c r="S99" s="393"/>
      <c r="T99" s="393"/>
      <c r="U99" s="394"/>
      <c r="V99" s="395"/>
      <c r="W99" s="396"/>
      <c r="X99" s="393"/>
      <c r="Y99" s="393"/>
      <c r="Z99" s="393"/>
      <c r="AA99" s="393"/>
      <c r="AB99" s="393"/>
      <c r="AC99" s="393"/>
      <c r="AD99" s="394"/>
      <c r="AE99" s="395"/>
      <c r="AF99" s="396"/>
      <c r="AG99" s="393"/>
      <c r="AH99" s="393"/>
      <c r="AI99" s="393"/>
      <c r="AJ99" s="393"/>
      <c r="AK99" s="393"/>
      <c r="AL99" s="393"/>
      <c r="AM99" s="394"/>
      <c r="AN99" s="395"/>
      <c r="AO99" s="396"/>
      <c r="AP99" s="393"/>
      <c r="AQ99" s="393"/>
      <c r="AR99" s="393"/>
      <c r="AS99" s="393"/>
      <c r="AT99" s="393"/>
      <c r="AU99" s="393"/>
      <c r="AV99" s="394"/>
      <c r="AW99" s="395"/>
      <c r="AX99" s="396"/>
      <c r="AY99" s="393"/>
      <c r="AZ99" s="393"/>
      <c r="BA99" s="393"/>
      <c r="BB99" s="393"/>
      <c r="BC99" s="393"/>
      <c r="BD99" s="393"/>
      <c r="BE99" s="395"/>
      <c r="BF99" s="395"/>
      <c r="BG99" s="396"/>
      <c r="BH99" s="393"/>
      <c r="BI99" s="393"/>
      <c r="BJ99" s="393"/>
      <c r="BK99" s="393"/>
      <c r="BL99" s="393"/>
      <c r="BM99" s="393"/>
      <c r="BN99" s="395"/>
      <c r="BO99" s="395"/>
      <c r="BP99" s="396"/>
      <c r="BQ99" s="393"/>
      <c r="BR99" s="393"/>
      <c r="BS99" s="393"/>
      <c r="BT99" s="393"/>
      <c r="BU99" s="393"/>
      <c r="BV99" s="393"/>
      <c r="BW99" s="395"/>
      <c r="BX99" s="395"/>
      <c r="BY99" s="396"/>
      <c r="BZ99" s="393"/>
      <c r="CA99" s="393"/>
      <c r="CB99" s="393"/>
      <c r="CC99" s="393"/>
      <c r="CD99" s="393"/>
      <c r="CE99" s="393"/>
      <c r="CF99" s="394"/>
      <c r="CG99" s="395"/>
      <c r="CH99" s="396"/>
      <c r="CI99" s="393"/>
      <c r="CJ99" s="393"/>
      <c r="CK99" s="393"/>
      <c r="CL99" s="393"/>
      <c r="CM99" s="393"/>
      <c r="CN99" s="393"/>
      <c r="CO99" s="395"/>
      <c r="CP99" s="395"/>
      <c r="CQ99" s="396"/>
      <c r="CR99" s="393"/>
      <c r="CS99" s="393"/>
      <c r="CT99" s="393"/>
      <c r="CU99" s="393"/>
      <c r="CV99" s="393"/>
      <c r="CW99" s="393"/>
      <c r="CX99" s="395"/>
      <c r="CY99" s="395"/>
      <c r="CZ99" s="396"/>
      <c r="DA99" s="393"/>
      <c r="DB99" s="393"/>
      <c r="DC99" s="393"/>
      <c r="DD99" s="393"/>
      <c r="DE99" s="393"/>
      <c r="DF99" s="393"/>
      <c r="DG99" s="395"/>
      <c r="DH99" s="395"/>
      <c r="DI99" s="396"/>
      <c r="DJ99" s="393"/>
      <c r="DK99" s="393"/>
      <c r="DL99" s="393"/>
      <c r="DM99" s="393"/>
      <c r="DN99" s="393"/>
      <c r="DO99" s="393"/>
      <c r="DP99" s="395"/>
      <c r="DQ99" s="395"/>
      <c r="DR99" s="396"/>
      <c r="DS99" s="393"/>
      <c r="DT99" s="393"/>
      <c r="DU99" s="393"/>
      <c r="DV99" s="393"/>
      <c r="DW99" s="393"/>
      <c r="DX99" s="393"/>
      <c r="DY99" s="395"/>
      <c r="DZ99" s="395"/>
      <c r="EA99" s="396"/>
      <c r="EB99" s="393"/>
      <c r="EC99" s="393"/>
      <c r="ED99" s="393"/>
      <c r="EE99" s="393"/>
      <c r="EF99" s="393"/>
      <c r="EG99" s="393"/>
      <c r="EH99" s="395"/>
      <c r="EI99" s="395"/>
      <c r="EJ99" s="396"/>
      <c r="EK99" s="393"/>
      <c r="EL99" s="393"/>
      <c r="EM99" s="393"/>
      <c r="EN99" s="393"/>
      <c r="EO99" s="393"/>
      <c r="EP99" s="393"/>
      <c r="EQ99" s="395"/>
      <c r="ER99" s="395"/>
      <c r="ES99" s="396"/>
      <c r="ET99" s="393"/>
      <c r="EU99" s="393"/>
      <c r="EV99" s="393"/>
      <c r="EW99" s="393"/>
      <c r="EX99" s="393"/>
      <c r="EY99" s="393"/>
      <c r="EZ99" s="395"/>
      <c r="FA99" s="395"/>
      <c r="FB99" s="396"/>
      <c r="FC99" s="393"/>
      <c r="FD99" s="393"/>
      <c r="FE99" s="393"/>
      <c r="FF99" s="393"/>
      <c r="FG99" s="393"/>
      <c r="FH99" s="393"/>
      <c r="FI99" s="395"/>
      <c r="FJ99" s="395"/>
      <c r="FK99" s="396"/>
      <c r="FL99" s="393"/>
      <c r="FM99" s="393"/>
      <c r="FN99" s="393"/>
      <c r="FO99" s="393"/>
      <c r="FP99" s="393"/>
      <c r="FQ99" s="393"/>
      <c r="FR99" s="395"/>
      <c r="FS99" s="395"/>
      <c r="FT99" s="396"/>
      <c r="FU99" s="393"/>
      <c r="FV99" s="393"/>
      <c r="FW99" s="393"/>
      <c r="FX99" s="393"/>
      <c r="FY99" s="393"/>
      <c r="FZ99" s="393"/>
      <c r="GA99" s="395"/>
      <c r="GB99" s="395"/>
      <c r="GC99" s="396"/>
      <c r="GD99" s="393"/>
      <c r="GE99" s="393"/>
      <c r="GF99" s="393"/>
      <c r="GG99" s="393"/>
      <c r="GH99" s="393"/>
      <c r="GI99" s="393"/>
      <c r="GJ99" s="395"/>
      <c r="GK99" s="395"/>
      <c r="GL99" s="379"/>
      <c r="GM99" s="70"/>
      <c r="GN99" s="71"/>
      <c r="GO99" s="72"/>
      <c r="GP99" s="72"/>
      <c r="GQ99" s="73"/>
      <c r="GR99" s="74"/>
    </row>
    <row r="100" spans="1:200" ht="17.25" customHeight="1" x14ac:dyDescent="0.25">
      <c r="A100" s="973" t="s">
        <v>72</v>
      </c>
      <c r="B100" s="89" t="s">
        <v>73</v>
      </c>
      <c r="C100" s="985" t="s">
        <v>157</v>
      </c>
      <c r="D100" s="78">
        <v>172</v>
      </c>
      <c r="E100" s="121">
        <v>43854</v>
      </c>
      <c r="F100" s="988">
        <v>78265</v>
      </c>
      <c r="G100" s="78">
        <v>172</v>
      </c>
      <c r="H100" s="65">
        <f t="shared" si="2"/>
        <v>0</v>
      </c>
      <c r="I100" s="81">
        <v>31.5</v>
      </c>
      <c r="J100" s="82"/>
      <c r="K100" s="82"/>
      <c r="L100" s="83">
        <f t="shared" si="3"/>
        <v>5418</v>
      </c>
      <c r="M100" s="982" t="s">
        <v>52</v>
      </c>
      <c r="N100" s="969">
        <v>43861</v>
      </c>
      <c r="O100" s="374"/>
      <c r="P100" s="393"/>
      <c r="Q100" s="393"/>
      <c r="R100" s="393"/>
      <c r="S100" s="393"/>
      <c r="T100" s="393"/>
      <c r="U100" s="394"/>
      <c r="V100" s="395"/>
      <c r="W100" s="396"/>
      <c r="X100" s="393"/>
      <c r="Y100" s="393"/>
      <c r="Z100" s="393"/>
      <c r="AA100" s="393"/>
      <c r="AB100" s="393"/>
      <c r="AC100" s="393"/>
      <c r="AD100" s="394"/>
      <c r="AE100" s="395"/>
      <c r="AF100" s="396"/>
      <c r="AG100" s="393"/>
      <c r="AH100" s="393"/>
      <c r="AI100" s="393"/>
      <c r="AJ100" s="393"/>
      <c r="AK100" s="393"/>
      <c r="AL100" s="393"/>
      <c r="AM100" s="394"/>
      <c r="AN100" s="395"/>
      <c r="AO100" s="396"/>
      <c r="AP100" s="393"/>
      <c r="AQ100" s="393"/>
      <c r="AR100" s="393"/>
      <c r="AS100" s="393"/>
      <c r="AT100" s="393"/>
      <c r="AU100" s="393"/>
      <c r="AV100" s="394"/>
      <c r="AW100" s="395"/>
      <c r="AX100" s="396"/>
      <c r="AY100" s="393"/>
      <c r="AZ100" s="393"/>
      <c r="BA100" s="393"/>
      <c r="BB100" s="393"/>
      <c r="BC100" s="393"/>
      <c r="BD100" s="393"/>
      <c r="BE100" s="395"/>
      <c r="BF100" s="395"/>
      <c r="BG100" s="396"/>
      <c r="BH100" s="393"/>
      <c r="BI100" s="393"/>
      <c r="BJ100" s="393"/>
      <c r="BK100" s="393"/>
      <c r="BL100" s="393"/>
      <c r="BM100" s="393"/>
      <c r="BN100" s="395"/>
      <c r="BO100" s="395"/>
      <c r="BP100" s="396"/>
      <c r="BQ100" s="393"/>
      <c r="BR100" s="393"/>
      <c r="BS100" s="393"/>
      <c r="BT100" s="393"/>
      <c r="BU100" s="393"/>
      <c r="BV100" s="393"/>
      <c r="BW100" s="395"/>
      <c r="BX100" s="395"/>
      <c r="BY100" s="396"/>
      <c r="BZ100" s="393"/>
      <c r="CA100" s="393"/>
      <c r="CB100" s="393"/>
      <c r="CC100" s="393"/>
      <c r="CD100" s="393"/>
      <c r="CE100" s="393"/>
      <c r="CF100" s="394"/>
      <c r="CG100" s="395"/>
      <c r="CH100" s="396"/>
      <c r="CI100" s="393"/>
      <c r="CJ100" s="393"/>
      <c r="CK100" s="393"/>
      <c r="CL100" s="393"/>
      <c r="CM100" s="393"/>
      <c r="CN100" s="393"/>
      <c r="CO100" s="395"/>
      <c r="CP100" s="395"/>
      <c r="CQ100" s="396"/>
      <c r="CR100" s="393"/>
      <c r="CS100" s="393"/>
      <c r="CT100" s="393"/>
      <c r="CU100" s="393"/>
      <c r="CV100" s="393"/>
      <c r="CW100" s="393"/>
      <c r="CX100" s="395"/>
      <c r="CY100" s="395"/>
      <c r="CZ100" s="396"/>
      <c r="DA100" s="393"/>
      <c r="DB100" s="393"/>
      <c r="DC100" s="393"/>
      <c r="DD100" s="393"/>
      <c r="DE100" s="393"/>
      <c r="DF100" s="393"/>
      <c r="DG100" s="395"/>
      <c r="DH100" s="395"/>
      <c r="DI100" s="396"/>
      <c r="DJ100" s="393"/>
      <c r="DK100" s="393"/>
      <c r="DL100" s="393"/>
      <c r="DM100" s="393"/>
      <c r="DN100" s="393"/>
      <c r="DO100" s="393"/>
      <c r="DP100" s="395"/>
      <c r="DQ100" s="395"/>
      <c r="DR100" s="396"/>
      <c r="DS100" s="393"/>
      <c r="DT100" s="393"/>
      <c r="DU100" s="393"/>
      <c r="DV100" s="393"/>
      <c r="DW100" s="393"/>
      <c r="DX100" s="393"/>
      <c r="DY100" s="395"/>
      <c r="DZ100" s="395"/>
      <c r="EA100" s="396"/>
      <c r="EB100" s="393"/>
      <c r="EC100" s="393"/>
      <c r="ED100" s="393"/>
      <c r="EE100" s="393"/>
      <c r="EF100" s="393"/>
      <c r="EG100" s="393"/>
      <c r="EH100" s="395"/>
      <c r="EI100" s="395"/>
      <c r="EJ100" s="396"/>
      <c r="EK100" s="393"/>
      <c r="EL100" s="393"/>
      <c r="EM100" s="393"/>
      <c r="EN100" s="393"/>
      <c r="EO100" s="393"/>
      <c r="EP100" s="393"/>
      <c r="EQ100" s="395"/>
      <c r="ER100" s="395"/>
      <c r="ES100" s="396"/>
      <c r="ET100" s="393"/>
      <c r="EU100" s="393"/>
      <c r="EV100" s="393"/>
      <c r="EW100" s="393"/>
      <c r="EX100" s="393"/>
      <c r="EY100" s="393"/>
      <c r="EZ100" s="395"/>
      <c r="FA100" s="395"/>
      <c r="FB100" s="396"/>
      <c r="FC100" s="393"/>
      <c r="FD100" s="393"/>
      <c r="FE100" s="393"/>
      <c r="FF100" s="393"/>
      <c r="FG100" s="393"/>
      <c r="FH100" s="393"/>
      <c r="FI100" s="395"/>
      <c r="FJ100" s="395"/>
      <c r="FK100" s="396"/>
      <c r="FL100" s="393"/>
      <c r="FM100" s="393"/>
      <c r="FN100" s="393"/>
      <c r="FO100" s="393"/>
      <c r="FP100" s="393"/>
      <c r="FQ100" s="393"/>
      <c r="FR100" s="395"/>
      <c r="FS100" s="395"/>
      <c r="FT100" s="396"/>
      <c r="FU100" s="393"/>
      <c r="FV100" s="393"/>
      <c r="FW100" s="393"/>
      <c r="FX100" s="393"/>
      <c r="FY100" s="393"/>
      <c r="FZ100" s="393"/>
      <c r="GA100" s="395"/>
      <c r="GB100" s="395"/>
      <c r="GC100" s="396"/>
      <c r="GD100" s="393"/>
      <c r="GE100" s="393"/>
      <c r="GF100" s="393"/>
      <c r="GG100" s="393"/>
      <c r="GH100" s="393"/>
      <c r="GI100" s="393"/>
      <c r="GJ100" s="395"/>
      <c r="GK100" s="395"/>
      <c r="GL100" s="379"/>
      <c r="GM100" s="70"/>
      <c r="GN100" s="71"/>
      <c r="GO100" s="72"/>
      <c r="GP100" s="72"/>
      <c r="GQ100" s="73"/>
      <c r="GR100" s="74"/>
    </row>
    <row r="101" spans="1:200" ht="17.25" customHeight="1" x14ac:dyDescent="0.25">
      <c r="A101" s="974"/>
      <c r="B101" s="89" t="s">
        <v>158</v>
      </c>
      <c r="C101" s="986"/>
      <c r="D101" s="78">
        <v>91.4</v>
      </c>
      <c r="E101" s="121">
        <v>43854</v>
      </c>
      <c r="F101" s="989"/>
      <c r="G101" s="78">
        <v>91.4</v>
      </c>
      <c r="H101" s="65">
        <f t="shared" si="2"/>
        <v>0</v>
      </c>
      <c r="I101" s="81">
        <v>25.5</v>
      </c>
      <c r="J101" s="82"/>
      <c r="K101" s="82"/>
      <c r="L101" s="83">
        <f t="shared" si="3"/>
        <v>2330.7000000000003</v>
      </c>
      <c r="M101" s="983"/>
      <c r="N101" s="970"/>
      <c r="O101" s="374"/>
      <c r="P101" s="393"/>
      <c r="Q101" s="393"/>
      <c r="R101" s="393"/>
      <c r="S101" s="393"/>
      <c r="T101" s="393"/>
      <c r="U101" s="394"/>
      <c r="V101" s="395"/>
      <c r="W101" s="396"/>
      <c r="X101" s="393"/>
      <c r="Y101" s="393"/>
      <c r="Z101" s="393"/>
      <c r="AA101" s="393"/>
      <c r="AB101" s="393"/>
      <c r="AC101" s="393"/>
      <c r="AD101" s="394"/>
      <c r="AE101" s="395"/>
      <c r="AF101" s="396"/>
      <c r="AG101" s="393"/>
      <c r="AH101" s="393"/>
      <c r="AI101" s="393"/>
      <c r="AJ101" s="393"/>
      <c r="AK101" s="393"/>
      <c r="AL101" s="393"/>
      <c r="AM101" s="394"/>
      <c r="AN101" s="395"/>
      <c r="AO101" s="396"/>
      <c r="AP101" s="393"/>
      <c r="AQ101" s="393"/>
      <c r="AR101" s="393"/>
      <c r="AS101" s="393"/>
      <c r="AT101" s="393"/>
      <c r="AU101" s="393"/>
      <c r="AV101" s="394"/>
      <c r="AW101" s="395"/>
      <c r="AX101" s="396"/>
      <c r="AY101" s="393"/>
      <c r="AZ101" s="393"/>
      <c r="BA101" s="393"/>
      <c r="BB101" s="393"/>
      <c r="BC101" s="393"/>
      <c r="BD101" s="393"/>
      <c r="BE101" s="395"/>
      <c r="BF101" s="395"/>
      <c r="BG101" s="396"/>
      <c r="BH101" s="393"/>
      <c r="BI101" s="393"/>
      <c r="BJ101" s="393"/>
      <c r="BK101" s="393"/>
      <c r="BL101" s="393"/>
      <c r="BM101" s="393"/>
      <c r="BN101" s="395"/>
      <c r="BO101" s="395"/>
      <c r="BP101" s="396"/>
      <c r="BQ101" s="393"/>
      <c r="BR101" s="393"/>
      <c r="BS101" s="393"/>
      <c r="BT101" s="393"/>
      <c r="BU101" s="393"/>
      <c r="BV101" s="393"/>
      <c r="BW101" s="395"/>
      <c r="BX101" s="395"/>
      <c r="BY101" s="396"/>
      <c r="BZ101" s="393"/>
      <c r="CA101" s="393"/>
      <c r="CB101" s="393"/>
      <c r="CC101" s="393"/>
      <c r="CD101" s="393"/>
      <c r="CE101" s="393"/>
      <c r="CF101" s="394"/>
      <c r="CG101" s="395"/>
      <c r="CH101" s="396"/>
      <c r="CI101" s="393"/>
      <c r="CJ101" s="393"/>
      <c r="CK101" s="393"/>
      <c r="CL101" s="393"/>
      <c r="CM101" s="393"/>
      <c r="CN101" s="393"/>
      <c r="CO101" s="395"/>
      <c r="CP101" s="395"/>
      <c r="CQ101" s="396"/>
      <c r="CR101" s="393"/>
      <c r="CS101" s="393"/>
      <c r="CT101" s="393"/>
      <c r="CU101" s="393"/>
      <c r="CV101" s="393"/>
      <c r="CW101" s="393"/>
      <c r="CX101" s="395"/>
      <c r="CY101" s="395"/>
      <c r="CZ101" s="396"/>
      <c r="DA101" s="393"/>
      <c r="DB101" s="393"/>
      <c r="DC101" s="393"/>
      <c r="DD101" s="393"/>
      <c r="DE101" s="393"/>
      <c r="DF101" s="393"/>
      <c r="DG101" s="395"/>
      <c r="DH101" s="395"/>
      <c r="DI101" s="396"/>
      <c r="DJ101" s="393"/>
      <c r="DK101" s="393"/>
      <c r="DL101" s="393"/>
      <c r="DM101" s="393"/>
      <c r="DN101" s="393"/>
      <c r="DO101" s="393"/>
      <c r="DP101" s="395"/>
      <c r="DQ101" s="395"/>
      <c r="DR101" s="396"/>
      <c r="DS101" s="393"/>
      <c r="DT101" s="393"/>
      <c r="DU101" s="393"/>
      <c r="DV101" s="393"/>
      <c r="DW101" s="393"/>
      <c r="DX101" s="393"/>
      <c r="DY101" s="395"/>
      <c r="DZ101" s="395"/>
      <c r="EA101" s="396"/>
      <c r="EB101" s="393"/>
      <c r="EC101" s="393"/>
      <c r="ED101" s="393"/>
      <c r="EE101" s="393"/>
      <c r="EF101" s="393"/>
      <c r="EG101" s="393"/>
      <c r="EH101" s="395"/>
      <c r="EI101" s="395"/>
      <c r="EJ101" s="396"/>
      <c r="EK101" s="393"/>
      <c r="EL101" s="393"/>
      <c r="EM101" s="393"/>
      <c r="EN101" s="393"/>
      <c r="EO101" s="393"/>
      <c r="EP101" s="393"/>
      <c r="EQ101" s="395"/>
      <c r="ER101" s="395"/>
      <c r="ES101" s="396"/>
      <c r="ET101" s="393"/>
      <c r="EU101" s="393"/>
      <c r="EV101" s="393"/>
      <c r="EW101" s="393"/>
      <c r="EX101" s="393"/>
      <c r="EY101" s="393"/>
      <c r="EZ101" s="395"/>
      <c r="FA101" s="395"/>
      <c r="FB101" s="396"/>
      <c r="FC101" s="393"/>
      <c r="FD101" s="393"/>
      <c r="FE101" s="393"/>
      <c r="FF101" s="393"/>
      <c r="FG101" s="393"/>
      <c r="FH101" s="393"/>
      <c r="FI101" s="395"/>
      <c r="FJ101" s="395"/>
      <c r="FK101" s="396"/>
      <c r="FL101" s="393"/>
      <c r="FM101" s="393"/>
      <c r="FN101" s="393"/>
      <c r="FO101" s="393"/>
      <c r="FP101" s="393"/>
      <c r="FQ101" s="393"/>
      <c r="FR101" s="395"/>
      <c r="FS101" s="395"/>
      <c r="FT101" s="396"/>
      <c r="FU101" s="393"/>
      <c r="FV101" s="393"/>
      <c r="FW101" s="393"/>
      <c r="FX101" s="393"/>
      <c r="FY101" s="393"/>
      <c r="FZ101" s="393"/>
      <c r="GA101" s="395"/>
      <c r="GB101" s="395"/>
      <c r="GC101" s="396"/>
      <c r="GD101" s="393"/>
      <c r="GE101" s="393"/>
      <c r="GF101" s="393"/>
      <c r="GG101" s="393"/>
      <c r="GH101" s="393"/>
      <c r="GI101" s="393"/>
      <c r="GJ101" s="395"/>
      <c r="GK101" s="395"/>
      <c r="GL101" s="379"/>
      <c r="GM101" s="70"/>
      <c r="GN101" s="71"/>
      <c r="GO101" s="72"/>
      <c r="GP101" s="72"/>
      <c r="GQ101" s="73"/>
      <c r="GR101" s="74"/>
    </row>
    <row r="102" spans="1:200" ht="17.25" customHeight="1" x14ac:dyDescent="0.25">
      <c r="A102" s="974"/>
      <c r="B102" s="89" t="s">
        <v>77</v>
      </c>
      <c r="C102" s="986"/>
      <c r="D102" s="78">
        <v>30.2</v>
      </c>
      <c r="E102" s="121">
        <v>43854</v>
      </c>
      <c r="F102" s="989"/>
      <c r="G102" s="78">
        <v>30.2</v>
      </c>
      <c r="H102" s="65">
        <f t="shared" si="2"/>
        <v>0</v>
      </c>
      <c r="I102" s="81">
        <v>65.5</v>
      </c>
      <c r="J102" s="82"/>
      <c r="K102" s="82"/>
      <c r="L102" s="83">
        <f t="shared" si="3"/>
        <v>1978.1</v>
      </c>
      <c r="M102" s="983"/>
      <c r="N102" s="970"/>
      <c r="O102" s="374"/>
      <c r="P102" s="393"/>
      <c r="Q102" s="393"/>
      <c r="R102" s="393"/>
      <c r="S102" s="393"/>
      <c r="T102" s="393"/>
      <c r="U102" s="394"/>
      <c r="V102" s="395"/>
      <c r="W102" s="396"/>
      <c r="X102" s="393"/>
      <c r="Y102" s="393"/>
      <c r="Z102" s="393"/>
      <c r="AA102" s="393"/>
      <c r="AB102" s="393"/>
      <c r="AC102" s="393"/>
      <c r="AD102" s="394"/>
      <c r="AE102" s="395"/>
      <c r="AF102" s="396"/>
      <c r="AG102" s="393"/>
      <c r="AH102" s="393"/>
      <c r="AI102" s="393"/>
      <c r="AJ102" s="393"/>
      <c r="AK102" s="393"/>
      <c r="AL102" s="393"/>
      <c r="AM102" s="394"/>
      <c r="AN102" s="395"/>
      <c r="AO102" s="396"/>
      <c r="AP102" s="393"/>
      <c r="AQ102" s="393"/>
      <c r="AR102" s="393"/>
      <c r="AS102" s="393"/>
      <c r="AT102" s="393"/>
      <c r="AU102" s="393"/>
      <c r="AV102" s="394"/>
      <c r="AW102" s="395"/>
      <c r="AX102" s="396"/>
      <c r="AY102" s="393"/>
      <c r="AZ102" s="393"/>
      <c r="BA102" s="393"/>
      <c r="BB102" s="393"/>
      <c r="BC102" s="393"/>
      <c r="BD102" s="393"/>
      <c r="BE102" s="395"/>
      <c r="BF102" s="395"/>
      <c r="BG102" s="396"/>
      <c r="BH102" s="393"/>
      <c r="BI102" s="393"/>
      <c r="BJ102" s="393"/>
      <c r="BK102" s="393"/>
      <c r="BL102" s="393"/>
      <c r="BM102" s="393"/>
      <c r="BN102" s="395"/>
      <c r="BO102" s="395"/>
      <c r="BP102" s="396"/>
      <c r="BQ102" s="393"/>
      <c r="BR102" s="393"/>
      <c r="BS102" s="393"/>
      <c r="BT102" s="393"/>
      <c r="BU102" s="393"/>
      <c r="BV102" s="393"/>
      <c r="BW102" s="395"/>
      <c r="BX102" s="395"/>
      <c r="BY102" s="396"/>
      <c r="BZ102" s="393"/>
      <c r="CA102" s="393"/>
      <c r="CB102" s="393"/>
      <c r="CC102" s="393"/>
      <c r="CD102" s="393"/>
      <c r="CE102" s="393"/>
      <c r="CF102" s="394"/>
      <c r="CG102" s="395"/>
      <c r="CH102" s="396"/>
      <c r="CI102" s="393"/>
      <c r="CJ102" s="393"/>
      <c r="CK102" s="393"/>
      <c r="CL102" s="393"/>
      <c r="CM102" s="393"/>
      <c r="CN102" s="393"/>
      <c r="CO102" s="395"/>
      <c r="CP102" s="395"/>
      <c r="CQ102" s="396"/>
      <c r="CR102" s="393"/>
      <c r="CS102" s="393"/>
      <c r="CT102" s="393"/>
      <c r="CU102" s="393"/>
      <c r="CV102" s="393"/>
      <c r="CW102" s="393"/>
      <c r="CX102" s="395"/>
      <c r="CY102" s="395"/>
      <c r="CZ102" s="396"/>
      <c r="DA102" s="393"/>
      <c r="DB102" s="393"/>
      <c r="DC102" s="393"/>
      <c r="DD102" s="393"/>
      <c r="DE102" s="393"/>
      <c r="DF102" s="393"/>
      <c r="DG102" s="395"/>
      <c r="DH102" s="395"/>
      <c r="DI102" s="396"/>
      <c r="DJ102" s="393"/>
      <c r="DK102" s="393"/>
      <c r="DL102" s="393"/>
      <c r="DM102" s="393"/>
      <c r="DN102" s="393"/>
      <c r="DO102" s="393"/>
      <c r="DP102" s="395"/>
      <c r="DQ102" s="395"/>
      <c r="DR102" s="396"/>
      <c r="DS102" s="393"/>
      <c r="DT102" s="393"/>
      <c r="DU102" s="393"/>
      <c r="DV102" s="393"/>
      <c r="DW102" s="393"/>
      <c r="DX102" s="393"/>
      <c r="DY102" s="395"/>
      <c r="DZ102" s="395"/>
      <c r="EA102" s="396"/>
      <c r="EB102" s="393"/>
      <c r="EC102" s="393"/>
      <c r="ED102" s="393"/>
      <c r="EE102" s="393"/>
      <c r="EF102" s="393"/>
      <c r="EG102" s="393"/>
      <c r="EH102" s="395"/>
      <c r="EI102" s="395"/>
      <c r="EJ102" s="396"/>
      <c r="EK102" s="393"/>
      <c r="EL102" s="393"/>
      <c r="EM102" s="393"/>
      <c r="EN102" s="393"/>
      <c r="EO102" s="393"/>
      <c r="EP102" s="393"/>
      <c r="EQ102" s="395"/>
      <c r="ER102" s="395"/>
      <c r="ES102" s="396"/>
      <c r="ET102" s="393"/>
      <c r="EU102" s="393"/>
      <c r="EV102" s="393"/>
      <c r="EW102" s="393"/>
      <c r="EX102" s="393"/>
      <c r="EY102" s="393"/>
      <c r="EZ102" s="395"/>
      <c r="FA102" s="395"/>
      <c r="FB102" s="396"/>
      <c r="FC102" s="393"/>
      <c r="FD102" s="393"/>
      <c r="FE102" s="393"/>
      <c r="FF102" s="393"/>
      <c r="FG102" s="393"/>
      <c r="FH102" s="393"/>
      <c r="FI102" s="395"/>
      <c r="FJ102" s="395"/>
      <c r="FK102" s="396"/>
      <c r="FL102" s="393"/>
      <c r="FM102" s="393"/>
      <c r="FN102" s="393"/>
      <c r="FO102" s="393"/>
      <c r="FP102" s="393"/>
      <c r="FQ102" s="393"/>
      <c r="FR102" s="395"/>
      <c r="FS102" s="395"/>
      <c r="FT102" s="396"/>
      <c r="FU102" s="393"/>
      <c r="FV102" s="393"/>
      <c r="FW102" s="393"/>
      <c r="FX102" s="393"/>
      <c r="FY102" s="393"/>
      <c r="FZ102" s="393"/>
      <c r="GA102" s="395"/>
      <c r="GB102" s="395"/>
      <c r="GC102" s="396"/>
      <c r="GD102" s="393"/>
      <c r="GE102" s="393"/>
      <c r="GF102" s="393"/>
      <c r="GG102" s="393"/>
      <c r="GH102" s="393"/>
      <c r="GI102" s="393"/>
      <c r="GJ102" s="395"/>
      <c r="GK102" s="395"/>
      <c r="GL102" s="379"/>
      <c r="GM102" s="70"/>
      <c r="GN102" s="71"/>
      <c r="GO102" s="72"/>
      <c r="GP102" s="72"/>
      <c r="GQ102" s="73"/>
      <c r="GR102" s="74"/>
    </row>
    <row r="103" spans="1:200" ht="17.25" customHeight="1" x14ac:dyDescent="0.25">
      <c r="A103" s="975"/>
      <c r="B103" s="89" t="s">
        <v>78</v>
      </c>
      <c r="C103" s="987"/>
      <c r="D103" s="78">
        <v>169.2</v>
      </c>
      <c r="E103" s="121">
        <v>43854</v>
      </c>
      <c r="F103" s="990"/>
      <c r="G103" s="78">
        <v>169.2</v>
      </c>
      <c r="H103" s="65">
        <f t="shared" si="2"/>
        <v>0</v>
      </c>
      <c r="I103" s="81">
        <v>55.5</v>
      </c>
      <c r="J103" s="82"/>
      <c r="K103" s="82"/>
      <c r="L103" s="83">
        <f t="shared" si="3"/>
        <v>9390.5999999999985</v>
      </c>
      <c r="M103" s="984"/>
      <c r="N103" s="971"/>
      <c r="O103" s="374"/>
      <c r="P103" s="393"/>
      <c r="Q103" s="393"/>
      <c r="R103" s="393"/>
      <c r="S103" s="393"/>
      <c r="T103" s="393"/>
      <c r="U103" s="394"/>
      <c r="V103" s="395"/>
      <c r="W103" s="396"/>
      <c r="X103" s="393"/>
      <c r="Y103" s="393"/>
      <c r="Z103" s="393"/>
      <c r="AA103" s="393"/>
      <c r="AB103" s="393"/>
      <c r="AC103" s="393"/>
      <c r="AD103" s="394"/>
      <c r="AE103" s="395"/>
      <c r="AF103" s="396"/>
      <c r="AG103" s="393"/>
      <c r="AH103" s="393"/>
      <c r="AI103" s="393"/>
      <c r="AJ103" s="393"/>
      <c r="AK103" s="393"/>
      <c r="AL103" s="393"/>
      <c r="AM103" s="394"/>
      <c r="AN103" s="395"/>
      <c r="AO103" s="396"/>
      <c r="AP103" s="393"/>
      <c r="AQ103" s="393"/>
      <c r="AR103" s="393"/>
      <c r="AS103" s="393"/>
      <c r="AT103" s="393"/>
      <c r="AU103" s="393"/>
      <c r="AV103" s="394"/>
      <c r="AW103" s="395"/>
      <c r="AX103" s="396"/>
      <c r="AY103" s="393"/>
      <c r="AZ103" s="393"/>
      <c r="BA103" s="393"/>
      <c r="BB103" s="393"/>
      <c r="BC103" s="393"/>
      <c r="BD103" s="393"/>
      <c r="BE103" s="395"/>
      <c r="BF103" s="395"/>
      <c r="BG103" s="396"/>
      <c r="BH103" s="393"/>
      <c r="BI103" s="393"/>
      <c r="BJ103" s="393"/>
      <c r="BK103" s="393"/>
      <c r="BL103" s="393"/>
      <c r="BM103" s="393"/>
      <c r="BN103" s="395"/>
      <c r="BO103" s="395"/>
      <c r="BP103" s="396"/>
      <c r="BQ103" s="393"/>
      <c r="BR103" s="393"/>
      <c r="BS103" s="393"/>
      <c r="BT103" s="393"/>
      <c r="BU103" s="393"/>
      <c r="BV103" s="393"/>
      <c r="BW103" s="395"/>
      <c r="BX103" s="395"/>
      <c r="BY103" s="396"/>
      <c r="BZ103" s="393"/>
      <c r="CA103" s="393"/>
      <c r="CB103" s="393"/>
      <c r="CC103" s="393"/>
      <c r="CD103" s="393"/>
      <c r="CE103" s="393"/>
      <c r="CF103" s="394"/>
      <c r="CG103" s="395"/>
      <c r="CH103" s="396"/>
      <c r="CI103" s="393"/>
      <c r="CJ103" s="393"/>
      <c r="CK103" s="393"/>
      <c r="CL103" s="393"/>
      <c r="CM103" s="393"/>
      <c r="CN103" s="393"/>
      <c r="CO103" s="395"/>
      <c r="CP103" s="395"/>
      <c r="CQ103" s="396"/>
      <c r="CR103" s="393"/>
      <c r="CS103" s="393"/>
      <c r="CT103" s="393"/>
      <c r="CU103" s="393"/>
      <c r="CV103" s="393"/>
      <c r="CW103" s="393"/>
      <c r="CX103" s="395"/>
      <c r="CY103" s="395"/>
      <c r="CZ103" s="396"/>
      <c r="DA103" s="393"/>
      <c r="DB103" s="393"/>
      <c r="DC103" s="393"/>
      <c r="DD103" s="393"/>
      <c r="DE103" s="393"/>
      <c r="DF103" s="393"/>
      <c r="DG103" s="395"/>
      <c r="DH103" s="395"/>
      <c r="DI103" s="396"/>
      <c r="DJ103" s="393"/>
      <c r="DK103" s="393"/>
      <c r="DL103" s="393"/>
      <c r="DM103" s="393"/>
      <c r="DN103" s="393"/>
      <c r="DO103" s="393"/>
      <c r="DP103" s="395"/>
      <c r="DQ103" s="395"/>
      <c r="DR103" s="396"/>
      <c r="DS103" s="393"/>
      <c r="DT103" s="393"/>
      <c r="DU103" s="393"/>
      <c r="DV103" s="393"/>
      <c r="DW103" s="393"/>
      <c r="DX103" s="393"/>
      <c r="DY103" s="395"/>
      <c r="DZ103" s="395"/>
      <c r="EA103" s="396"/>
      <c r="EB103" s="393"/>
      <c r="EC103" s="393"/>
      <c r="ED103" s="393"/>
      <c r="EE103" s="393"/>
      <c r="EF103" s="393"/>
      <c r="EG103" s="393"/>
      <c r="EH103" s="395"/>
      <c r="EI103" s="395"/>
      <c r="EJ103" s="396"/>
      <c r="EK103" s="393"/>
      <c r="EL103" s="393"/>
      <c r="EM103" s="393"/>
      <c r="EN103" s="393"/>
      <c r="EO103" s="393"/>
      <c r="EP103" s="393"/>
      <c r="EQ103" s="395"/>
      <c r="ER103" s="395"/>
      <c r="ES103" s="396"/>
      <c r="ET103" s="393"/>
      <c r="EU103" s="393"/>
      <c r="EV103" s="393"/>
      <c r="EW103" s="393"/>
      <c r="EX103" s="393"/>
      <c r="EY103" s="393"/>
      <c r="EZ103" s="395"/>
      <c r="FA103" s="395"/>
      <c r="FB103" s="396"/>
      <c r="FC103" s="393"/>
      <c r="FD103" s="393"/>
      <c r="FE103" s="393"/>
      <c r="FF103" s="393"/>
      <c r="FG103" s="393"/>
      <c r="FH103" s="393"/>
      <c r="FI103" s="395"/>
      <c r="FJ103" s="395"/>
      <c r="FK103" s="396"/>
      <c r="FL103" s="393"/>
      <c r="FM103" s="393"/>
      <c r="FN103" s="393"/>
      <c r="FO103" s="393"/>
      <c r="FP103" s="393"/>
      <c r="FQ103" s="393"/>
      <c r="FR103" s="395"/>
      <c r="FS103" s="395"/>
      <c r="FT103" s="396"/>
      <c r="FU103" s="393"/>
      <c r="FV103" s="393"/>
      <c r="FW103" s="393"/>
      <c r="FX103" s="393"/>
      <c r="FY103" s="393"/>
      <c r="FZ103" s="393"/>
      <c r="GA103" s="395"/>
      <c r="GB103" s="395"/>
      <c r="GC103" s="396"/>
      <c r="GD103" s="393"/>
      <c r="GE103" s="393"/>
      <c r="GF103" s="393"/>
      <c r="GG103" s="393"/>
      <c r="GH103" s="393"/>
      <c r="GI103" s="393"/>
      <c r="GJ103" s="395"/>
      <c r="GK103" s="395"/>
      <c r="GL103" s="379"/>
      <c r="GM103" s="70"/>
      <c r="GN103" s="71"/>
      <c r="GO103" s="72"/>
      <c r="GP103" s="72"/>
      <c r="GQ103" s="73"/>
      <c r="GR103" s="74"/>
    </row>
    <row r="104" spans="1:200" ht="17.25" x14ac:dyDescent="0.25">
      <c r="A104" s="157" t="s">
        <v>139</v>
      </c>
      <c r="B104" s="89" t="s">
        <v>54</v>
      </c>
      <c r="C104" s="162" t="s">
        <v>160</v>
      </c>
      <c r="D104" s="78">
        <v>177</v>
      </c>
      <c r="E104" s="121">
        <v>43855</v>
      </c>
      <c r="F104" s="159"/>
      <c r="G104" s="78">
        <v>177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11947.5</v>
      </c>
      <c r="M104" s="372" t="s">
        <v>161</v>
      </c>
      <c r="N104" s="390">
        <v>43861</v>
      </c>
      <c r="O104" s="374"/>
      <c r="P104" s="393"/>
      <c r="Q104" s="393"/>
      <c r="R104" s="393"/>
      <c r="S104" s="393"/>
      <c r="T104" s="393"/>
      <c r="U104" s="394"/>
      <c r="V104" s="395"/>
      <c r="W104" s="396"/>
      <c r="X104" s="393"/>
      <c r="Y104" s="393"/>
      <c r="Z104" s="393"/>
      <c r="AA104" s="393"/>
      <c r="AB104" s="393"/>
      <c r="AC104" s="393"/>
      <c r="AD104" s="394"/>
      <c r="AE104" s="395"/>
      <c r="AF104" s="396"/>
      <c r="AG104" s="393"/>
      <c r="AH104" s="393"/>
      <c r="AI104" s="393"/>
      <c r="AJ104" s="393"/>
      <c r="AK104" s="393"/>
      <c r="AL104" s="393"/>
      <c r="AM104" s="394"/>
      <c r="AN104" s="395"/>
      <c r="AO104" s="396"/>
      <c r="AP104" s="393"/>
      <c r="AQ104" s="393"/>
      <c r="AR104" s="393"/>
      <c r="AS104" s="393"/>
      <c r="AT104" s="393"/>
      <c r="AU104" s="393"/>
      <c r="AV104" s="394"/>
      <c r="AW104" s="395"/>
      <c r="AX104" s="396"/>
      <c r="AY104" s="393"/>
      <c r="AZ104" s="393"/>
      <c r="BA104" s="393"/>
      <c r="BB104" s="393"/>
      <c r="BC104" s="393"/>
      <c r="BD104" s="393"/>
      <c r="BE104" s="395"/>
      <c r="BF104" s="395"/>
      <c r="BG104" s="396"/>
      <c r="BH104" s="393"/>
      <c r="BI104" s="393"/>
      <c r="BJ104" s="393"/>
      <c r="BK104" s="393"/>
      <c r="BL104" s="393"/>
      <c r="BM104" s="393"/>
      <c r="BN104" s="395"/>
      <c r="BO104" s="395"/>
      <c r="BP104" s="396"/>
      <c r="BQ104" s="393"/>
      <c r="BR104" s="393"/>
      <c r="BS104" s="393"/>
      <c r="BT104" s="393"/>
      <c r="BU104" s="393"/>
      <c r="BV104" s="393"/>
      <c r="BW104" s="395"/>
      <c r="BX104" s="395"/>
      <c r="BY104" s="396"/>
      <c r="BZ104" s="393"/>
      <c r="CA104" s="393"/>
      <c r="CB104" s="393"/>
      <c r="CC104" s="393"/>
      <c r="CD104" s="393"/>
      <c r="CE104" s="393"/>
      <c r="CF104" s="394"/>
      <c r="CG104" s="395"/>
      <c r="CH104" s="396"/>
      <c r="CI104" s="393"/>
      <c r="CJ104" s="393"/>
      <c r="CK104" s="393"/>
      <c r="CL104" s="393"/>
      <c r="CM104" s="393"/>
      <c r="CN104" s="393"/>
      <c r="CO104" s="395"/>
      <c r="CP104" s="395"/>
      <c r="CQ104" s="396"/>
      <c r="CR104" s="393"/>
      <c r="CS104" s="393"/>
      <c r="CT104" s="393"/>
      <c r="CU104" s="393"/>
      <c r="CV104" s="393"/>
      <c r="CW104" s="393"/>
      <c r="CX104" s="395"/>
      <c r="CY104" s="395"/>
      <c r="CZ104" s="396"/>
      <c r="DA104" s="393"/>
      <c r="DB104" s="393"/>
      <c r="DC104" s="393"/>
      <c r="DD104" s="393"/>
      <c r="DE104" s="393"/>
      <c r="DF104" s="393"/>
      <c r="DG104" s="395"/>
      <c r="DH104" s="395"/>
      <c r="DI104" s="396"/>
      <c r="DJ104" s="393"/>
      <c r="DK104" s="393"/>
      <c r="DL104" s="393"/>
      <c r="DM104" s="393"/>
      <c r="DN104" s="393"/>
      <c r="DO104" s="393"/>
      <c r="DP104" s="395"/>
      <c r="DQ104" s="395"/>
      <c r="DR104" s="396"/>
      <c r="DS104" s="393"/>
      <c r="DT104" s="393"/>
      <c r="DU104" s="393"/>
      <c r="DV104" s="393"/>
      <c r="DW104" s="393"/>
      <c r="DX104" s="393"/>
      <c r="DY104" s="395"/>
      <c r="DZ104" s="395"/>
      <c r="EA104" s="396"/>
      <c r="EB104" s="393"/>
      <c r="EC104" s="393"/>
      <c r="ED104" s="393"/>
      <c r="EE104" s="393"/>
      <c r="EF104" s="393"/>
      <c r="EG104" s="393"/>
      <c r="EH104" s="395"/>
      <c r="EI104" s="395"/>
      <c r="EJ104" s="396"/>
      <c r="EK104" s="393"/>
      <c r="EL104" s="393"/>
      <c r="EM104" s="393"/>
      <c r="EN104" s="393"/>
      <c r="EO104" s="393"/>
      <c r="EP104" s="393"/>
      <c r="EQ104" s="395"/>
      <c r="ER104" s="395"/>
      <c r="ES104" s="396"/>
      <c r="ET104" s="393"/>
      <c r="EU104" s="393"/>
      <c r="EV104" s="393"/>
      <c r="EW104" s="393"/>
      <c r="EX104" s="393"/>
      <c r="EY104" s="393"/>
      <c r="EZ104" s="395"/>
      <c r="FA104" s="395"/>
      <c r="FB104" s="396"/>
      <c r="FC104" s="393"/>
      <c r="FD104" s="393"/>
      <c r="FE104" s="393"/>
      <c r="FF104" s="393"/>
      <c r="FG104" s="393"/>
      <c r="FH104" s="393"/>
      <c r="FI104" s="395"/>
      <c r="FJ104" s="395"/>
      <c r="FK104" s="396"/>
      <c r="FL104" s="393"/>
      <c r="FM104" s="393"/>
      <c r="FN104" s="393"/>
      <c r="FO104" s="393"/>
      <c r="FP104" s="393"/>
      <c r="FQ104" s="393"/>
      <c r="FR104" s="395"/>
      <c r="FS104" s="395"/>
      <c r="FT104" s="396"/>
      <c r="FU104" s="393"/>
      <c r="FV104" s="393"/>
      <c r="FW104" s="393"/>
      <c r="FX104" s="393"/>
      <c r="FY104" s="393"/>
      <c r="FZ104" s="393"/>
      <c r="GA104" s="395"/>
      <c r="GB104" s="395"/>
      <c r="GC104" s="396"/>
      <c r="GD104" s="393"/>
      <c r="GE104" s="393"/>
      <c r="GF104" s="393"/>
      <c r="GG104" s="393"/>
      <c r="GH104" s="393"/>
      <c r="GI104" s="393"/>
      <c r="GJ104" s="395"/>
      <c r="GK104" s="395"/>
      <c r="GL104" s="379"/>
      <c r="GM104" s="70"/>
      <c r="GN104" s="71"/>
      <c r="GO104" s="72"/>
      <c r="GP104" s="72"/>
      <c r="GQ104" s="73"/>
      <c r="GR104" s="74"/>
    </row>
    <row r="105" spans="1:200" ht="17.25" x14ac:dyDescent="0.25">
      <c r="A105" s="157" t="s">
        <v>139</v>
      </c>
      <c r="B105" s="89" t="s">
        <v>54</v>
      </c>
      <c r="C105" s="163" t="s">
        <v>209</v>
      </c>
      <c r="D105" s="78">
        <v>544.9</v>
      </c>
      <c r="E105" s="121">
        <v>43857</v>
      </c>
      <c r="F105" s="159">
        <v>940</v>
      </c>
      <c r="G105" s="78">
        <v>544.9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36780.75</v>
      </c>
      <c r="M105" s="478" t="s">
        <v>52</v>
      </c>
      <c r="N105" s="479">
        <v>43865</v>
      </c>
      <c r="O105" s="374"/>
      <c r="P105" s="393"/>
      <c r="Q105" s="393"/>
      <c r="R105" s="393"/>
      <c r="S105" s="393"/>
      <c r="T105" s="393"/>
      <c r="U105" s="394"/>
      <c r="V105" s="395"/>
      <c r="W105" s="396"/>
      <c r="X105" s="393"/>
      <c r="Y105" s="393"/>
      <c r="Z105" s="393"/>
      <c r="AA105" s="393"/>
      <c r="AB105" s="393"/>
      <c r="AC105" s="393"/>
      <c r="AD105" s="394"/>
      <c r="AE105" s="395"/>
      <c r="AF105" s="396"/>
      <c r="AG105" s="393"/>
      <c r="AH105" s="393"/>
      <c r="AI105" s="393"/>
      <c r="AJ105" s="393"/>
      <c r="AK105" s="393"/>
      <c r="AL105" s="393"/>
      <c r="AM105" s="394"/>
      <c r="AN105" s="395"/>
      <c r="AO105" s="396"/>
      <c r="AP105" s="393"/>
      <c r="AQ105" s="393"/>
      <c r="AR105" s="393"/>
      <c r="AS105" s="393"/>
      <c r="AT105" s="393"/>
      <c r="AU105" s="393"/>
      <c r="AV105" s="394"/>
      <c r="AW105" s="395"/>
      <c r="AX105" s="396"/>
      <c r="AY105" s="393"/>
      <c r="AZ105" s="393"/>
      <c r="BA105" s="393"/>
      <c r="BB105" s="393"/>
      <c r="BC105" s="393"/>
      <c r="BD105" s="393"/>
      <c r="BE105" s="395"/>
      <c r="BF105" s="395"/>
      <c r="BG105" s="396"/>
      <c r="BH105" s="393"/>
      <c r="BI105" s="393"/>
      <c r="BJ105" s="393"/>
      <c r="BK105" s="393"/>
      <c r="BL105" s="393"/>
      <c r="BM105" s="393"/>
      <c r="BN105" s="395"/>
      <c r="BO105" s="395"/>
      <c r="BP105" s="396"/>
      <c r="BQ105" s="393"/>
      <c r="BR105" s="393"/>
      <c r="BS105" s="393"/>
      <c r="BT105" s="393"/>
      <c r="BU105" s="393"/>
      <c r="BV105" s="393"/>
      <c r="BW105" s="395"/>
      <c r="BX105" s="395"/>
      <c r="BY105" s="396"/>
      <c r="BZ105" s="393"/>
      <c r="CA105" s="393"/>
      <c r="CB105" s="393"/>
      <c r="CC105" s="393"/>
      <c r="CD105" s="393"/>
      <c r="CE105" s="393"/>
      <c r="CF105" s="394"/>
      <c r="CG105" s="395"/>
      <c r="CH105" s="396"/>
      <c r="CI105" s="393"/>
      <c r="CJ105" s="393"/>
      <c r="CK105" s="393"/>
      <c r="CL105" s="393"/>
      <c r="CM105" s="393"/>
      <c r="CN105" s="393"/>
      <c r="CO105" s="395"/>
      <c r="CP105" s="395"/>
      <c r="CQ105" s="396"/>
      <c r="CR105" s="393"/>
      <c r="CS105" s="393"/>
      <c r="CT105" s="393"/>
      <c r="CU105" s="393"/>
      <c r="CV105" s="393"/>
      <c r="CW105" s="393"/>
      <c r="CX105" s="395"/>
      <c r="CY105" s="395"/>
      <c r="CZ105" s="396"/>
      <c r="DA105" s="393"/>
      <c r="DB105" s="393"/>
      <c r="DC105" s="393"/>
      <c r="DD105" s="393"/>
      <c r="DE105" s="393"/>
      <c r="DF105" s="393"/>
      <c r="DG105" s="395"/>
      <c r="DH105" s="395"/>
      <c r="DI105" s="396"/>
      <c r="DJ105" s="393"/>
      <c r="DK105" s="393"/>
      <c r="DL105" s="393"/>
      <c r="DM105" s="393"/>
      <c r="DN105" s="393"/>
      <c r="DO105" s="393"/>
      <c r="DP105" s="395"/>
      <c r="DQ105" s="395"/>
      <c r="DR105" s="396"/>
      <c r="DS105" s="393"/>
      <c r="DT105" s="393"/>
      <c r="DU105" s="393"/>
      <c r="DV105" s="393"/>
      <c r="DW105" s="393"/>
      <c r="DX105" s="393"/>
      <c r="DY105" s="395"/>
      <c r="DZ105" s="395"/>
      <c r="EA105" s="396"/>
      <c r="EB105" s="393"/>
      <c r="EC105" s="393"/>
      <c r="ED105" s="393"/>
      <c r="EE105" s="393"/>
      <c r="EF105" s="393"/>
      <c r="EG105" s="393"/>
      <c r="EH105" s="395"/>
      <c r="EI105" s="395"/>
      <c r="EJ105" s="396"/>
      <c r="EK105" s="393"/>
      <c r="EL105" s="393"/>
      <c r="EM105" s="393"/>
      <c r="EN105" s="393"/>
      <c r="EO105" s="393"/>
      <c r="EP105" s="393"/>
      <c r="EQ105" s="395"/>
      <c r="ER105" s="395"/>
      <c r="ES105" s="396"/>
      <c r="ET105" s="393"/>
      <c r="EU105" s="393"/>
      <c r="EV105" s="393"/>
      <c r="EW105" s="393"/>
      <c r="EX105" s="393"/>
      <c r="EY105" s="393"/>
      <c r="EZ105" s="395"/>
      <c r="FA105" s="395"/>
      <c r="FB105" s="396"/>
      <c r="FC105" s="393"/>
      <c r="FD105" s="393"/>
      <c r="FE105" s="393"/>
      <c r="FF105" s="393"/>
      <c r="FG105" s="393"/>
      <c r="FH105" s="393"/>
      <c r="FI105" s="395"/>
      <c r="FJ105" s="395"/>
      <c r="FK105" s="396"/>
      <c r="FL105" s="393"/>
      <c r="FM105" s="393"/>
      <c r="FN105" s="393"/>
      <c r="FO105" s="393"/>
      <c r="FP105" s="393"/>
      <c r="FQ105" s="393"/>
      <c r="FR105" s="395"/>
      <c r="FS105" s="395"/>
      <c r="FT105" s="396"/>
      <c r="FU105" s="393"/>
      <c r="FV105" s="393"/>
      <c r="FW105" s="393"/>
      <c r="FX105" s="393"/>
      <c r="FY105" s="393"/>
      <c r="FZ105" s="393"/>
      <c r="GA105" s="395"/>
      <c r="GB105" s="395"/>
      <c r="GC105" s="396"/>
      <c r="GD105" s="393"/>
      <c r="GE105" s="393"/>
      <c r="GF105" s="393"/>
      <c r="GG105" s="393"/>
      <c r="GH105" s="393"/>
      <c r="GI105" s="393"/>
      <c r="GJ105" s="395"/>
      <c r="GK105" s="395"/>
      <c r="GL105" s="379"/>
      <c r="GM105" s="70"/>
      <c r="GN105" s="71"/>
      <c r="GO105" s="72"/>
      <c r="GP105" s="72"/>
      <c r="GQ105" s="73"/>
      <c r="GR105" s="74"/>
    </row>
    <row r="106" spans="1:200" ht="17.25" x14ac:dyDescent="0.25">
      <c r="A106" s="157" t="s">
        <v>139</v>
      </c>
      <c r="B106" s="89" t="s">
        <v>211</v>
      </c>
      <c r="C106" s="163" t="s">
        <v>210</v>
      </c>
      <c r="D106" s="78">
        <v>209.1</v>
      </c>
      <c r="E106" s="121">
        <v>43858</v>
      </c>
      <c r="F106" s="159">
        <v>949</v>
      </c>
      <c r="G106" s="78">
        <v>209.1</v>
      </c>
      <c r="H106" s="65">
        <f t="shared" si="2"/>
        <v>0</v>
      </c>
      <c r="I106" s="81">
        <v>74</v>
      </c>
      <c r="J106" s="82"/>
      <c r="K106" s="82"/>
      <c r="L106" s="83">
        <f t="shared" si="3"/>
        <v>15473.4</v>
      </c>
      <c r="M106" s="478" t="s">
        <v>52</v>
      </c>
      <c r="N106" s="479">
        <v>43865</v>
      </c>
      <c r="O106" s="374"/>
      <c r="P106" s="393"/>
      <c r="Q106" s="393"/>
      <c r="R106" s="393"/>
      <c r="S106" s="393"/>
      <c r="T106" s="393"/>
      <c r="U106" s="394"/>
      <c r="V106" s="395"/>
      <c r="W106" s="396"/>
      <c r="X106" s="393"/>
      <c r="Y106" s="393"/>
      <c r="Z106" s="393"/>
      <c r="AA106" s="393"/>
      <c r="AB106" s="393"/>
      <c r="AC106" s="393"/>
      <c r="AD106" s="394"/>
      <c r="AE106" s="395"/>
      <c r="AF106" s="396"/>
      <c r="AG106" s="393"/>
      <c r="AH106" s="393"/>
      <c r="AI106" s="393"/>
      <c r="AJ106" s="393"/>
      <c r="AK106" s="393"/>
      <c r="AL106" s="393"/>
      <c r="AM106" s="394"/>
      <c r="AN106" s="395"/>
      <c r="AO106" s="396"/>
      <c r="AP106" s="393"/>
      <c r="AQ106" s="393"/>
      <c r="AR106" s="393"/>
      <c r="AS106" s="393"/>
      <c r="AT106" s="393"/>
      <c r="AU106" s="393"/>
      <c r="AV106" s="394"/>
      <c r="AW106" s="395"/>
      <c r="AX106" s="396"/>
      <c r="AY106" s="393"/>
      <c r="AZ106" s="393"/>
      <c r="BA106" s="393"/>
      <c r="BB106" s="393"/>
      <c r="BC106" s="393"/>
      <c r="BD106" s="393"/>
      <c r="BE106" s="395"/>
      <c r="BF106" s="395"/>
      <c r="BG106" s="396"/>
      <c r="BH106" s="393"/>
      <c r="BI106" s="393"/>
      <c r="BJ106" s="393"/>
      <c r="BK106" s="393"/>
      <c r="BL106" s="393"/>
      <c r="BM106" s="393"/>
      <c r="BN106" s="395"/>
      <c r="BO106" s="395"/>
      <c r="BP106" s="396"/>
      <c r="BQ106" s="393"/>
      <c r="BR106" s="393"/>
      <c r="BS106" s="393"/>
      <c r="BT106" s="393"/>
      <c r="BU106" s="393"/>
      <c r="BV106" s="393"/>
      <c r="BW106" s="395"/>
      <c r="BX106" s="395"/>
      <c r="BY106" s="396"/>
      <c r="BZ106" s="393"/>
      <c r="CA106" s="393"/>
      <c r="CB106" s="393"/>
      <c r="CC106" s="393"/>
      <c r="CD106" s="393"/>
      <c r="CE106" s="393"/>
      <c r="CF106" s="394"/>
      <c r="CG106" s="395"/>
      <c r="CH106" s="396"/>
      <c r="CI106" s="393"/>
      <c r="CJ106" s="393"/>
      <c r="CK106" s="393"/>
      <c r="CL106" s="393"/>
      <c r="CM106" s="393"/>
      <c r="CN106" s="393"/>
      <c r="CO106" s="395"/>
      <c r="CP106" s="395"/>
      <c r="CQ106" s="396"/>
      <c r="CR106" s="393"/>
      <c r="CS106" s="393"/>
      <c r="CT106" s="393"/>
      <c r="CU106" s="393"/>
      <c r="CV106" s="393"/>
      <c r="CW106" s="393"/>
      <c r="CX106" s="395"/>
      <c r="CY106" s="395"/>
      <c r="CZ106" s="396"/>
      <c r="DA106" s="393"/>
      <c r="DB106" s="393"/>
      <c r="DC106" s="393"/>
      <c r="DD106" s="393"/>
      <c r="DE106" s="393"/>
      <c r="DF106" s="393"/>
      <c r="DG106" s="395"/>
      <c r="DH106" s="395"/>
      <c r="DI106" s="396"/>
      <c r="DJ106" s="393"/>
      <c r="DK106" s="393"/>
      <c r="DL106" s="393"/>
      <c r="DM106" s="393"/>
      <c r="DN106" s="393"/>
      <c r="DO106" s="393"/>
      <c r="DP106" s="395"/>
      <c r="DQ106" s="395"/>
      <c r="DR106" s="396"/>
      <c r="DS106" s="393"/>
      <c r="DT106" s="393"/>
      <c r="DU106" s="393"/>
      <c r="DV106" s="393"/>
      <c r="DW106" s="393"/>
      <c r="DX106" s="393"/>
      <c r="DY106" s="395"/>
      <c r="DZ106" s="395"/>
      <c r="EA106" s="396"/>
      <c r="EB106" s="393"/>
      <c r="EC106" s="393"/>
      <c r="ED106" s="393"/>
      <c r="EE106" s="393"/>
      <c r="EF106" s="393"/>
      <c r="EG106" s="393"/>
      <c r="EH106" s="395"/>
      <c r="EI106" s="395"/>
      <c r="EJ106" s="396"/>
      <c r="EK106" s="393"/>
      <c r="EL106" s="393"/>
      <c r="EM106" s="393"/>
      <c r="EN106" s="393"/>
      <c r="EO106" s="393"/>
      <c r="EP106" s="393"/>
      <c r="EQ106" s="395"/>
      <c r="ER106" s="395"/>
      <c r="ES106" s="396"/>
      <c r="ET106" s="393"/>
      <c r="EU106" s="393"/>
      <c r="EV106" s="393"/>
      <c r="EW106" s="393"/>
      <c r="EX106" s="393"/>
      <c r="EY106" s="393"/>
      <c r="EZ106" s="395"/>
      <c r="FA106" s="395"/>
      <c r="FB106" s="396"/>
      <c r="FC106" s="393"/>
      <c r="FD106" s="393"/>
      <c r="FE106" s="393"/>
      <c r="FF106" s="393"/>
      <c r="FG106" s="393"/>
      <c r="FH106" s="393"/>
      <c r="FI106" s="395"/>
      <c r="FJ106" s="395"/>
      <c r="FK106" s="396"/>
      <c r="FL106" s="393"/>
      <c r="FM106" s="393"/>
      <c r="FN106" s="393"/>
      <c r="FO106" s="393"/>
      <c r="FP106" s="393"/>
      <c r="FQ106" s="393"/>
      <c r="FR106" s="395"/>
      <c r="FS106" s="395"/>
      <c r="FT106" s="396"/>
      <c r="FU106" s="393"/>
      <c r="FV106" s="393"/>
      <c r="FW106" s="393"/>
      <c r="FX106" s="393"/>
      <c r="FY106" s="393"/>
      <c r="FZ106" s="393"/>
      <c r="GA106" s="395"/>
      <c r="GB106" s="395"/>
      <c r="GC106" s="396"/>
      <c r="GD106" s="393"/>
      <c r="GE106" s="393"/>
      <c r="GF106" s="393"/>
      <c r="GG106" s="393"/>
      <c r="GH106" s="393"/>
      <c r="GI106" s="393"/>
      <c r="GJ106" s="395"/>
      <c r="GK106" s="395"/>
      <c r="GL106" s="379"/>
      <c r="GM106" s="70"/>
      <c r="GN106" s="71"/>
      <c r="GO106" s="72"/>
      <c r="GP106" s="72"/>
      <c r="GQ106" s="73"/>
      <c r="GR106" s="74"/>
    </row>
    <row r="107" spans="1:200" ht="31.5" x14ac:dyDescent="0.25">
      <c r="A107" s="477" t="s">
        <v>139</v>
      </c>
      <c r="B107" s="89" t="s">
        <v>54</v>
      </c>
      <c r="C107" s="167" t="s">
        <v>218</v>
      </c>
      <c r="D107" s="78">
        <v>925.2</v>
      </c>
      <c r="E107" s="121">
        <v>43858</v>
      </c>
      <c r="F107" s="159">
        <v>947</v>
      </c>
      <c r="G107" s="78">
        <v>925.2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62451</v>
      </c>
      <c r="M107" s="478" t="s">
        <v>52</v>
      </c>
      <c r="N107" s="479">
        <v>43872</v>
      </c>
      <c r="O107" s="374"/>
      <c r="P107" s="393"/>
      <c r="Q107" s="393"/>
      <c r="R107" s="393"/>
      <c r="S107" s="393"/>
      <c r="T107" s="393"/>
      <c r="U107" s="394"/>
      <c r="V107" s="395"/>
      <c r="W107" s="396"/>
      <c r="X107" s="393"/>
      <c r="Y107" s="393"/>
      <c r="Z107" s="393"/>
      <c r="AA107" s="393"/>
      <c r="AB107" s="393"/>
      <c r="AC107" s="393"/>
      <c r="AD107" s="394"/>
      <c r="AE107" s="395"/>
      <c r="AF107" s="396"/>
      <c r="AG107" s="393"/>
      <c r="AH107" s="393"/>
      <c r="AI107" s="393"/>
      <c r="AJ107" s="393"/>
      <c r="AK107" s="393"/>
      <c r="AL107" s="393"/>
      <c r="AM107" s="394"/>
      <c r="AN107" s="395"/>
      <c r="AO107" s="396"/>
      <c r="AP107" s="393"/>
      <c r="AQ107" s="393"/>
      <c r="AR107" s="393"/>
      <c r="AS107" s="393"/>
      <c r="AT107" s="393"/>
      <c r="AU107" s="393"/>
      <c r="AV107" s="394"/>
      <c r="AW107" s="395"/>
      <c r="AX107" s="396"/>
      <c r="AY107" s="393"/>
      <c r="AZ107" s="393"/>
      <c r="BA107" s="393"/>
      <c r="BB107" s="393"/>
      <c r="BC107" s="393"/>
      <c r="BD107" s="393"/>
      <c r="BE107" s="395"/>
      <c r="BF107" s="395"/>
      <c r="BG107" s="396"/>
      <c r="BH107" s="393"/>
      <c r="BI107" s="393"/>
      <c r="BJ107" s="393"/>
      <c r="BK107" s="393"/>
      <c r="BL107" s="393"/>
      <c r="BM107" s="393"/>
      <c r="BN107" s="395"/>
      <c r="BO107" s="395"/>
      <c r="BP107" s="396"/>
      <c r="BQ107" s="393"/>
      <c r="BR107" s="393"/>
      <c r="BS107" s="393"/>
      <c r="BT107" s="393"/>
      <c r="BU107" s="393"/>
      <c r="BV107" s="393"/>
      <c r="BW107" s="395"/>
      <c r="BX107" s="395"/>
      <c r="BY107" s="396"/>
      <c r="BZ107" s="393"/>
      <c r="CA107" s="393"/>
      <c r="CB107" s="393"/>
      <c r="CC107" s="393"/>
      <c r="CD107" s="393"/>
      <c r="CE107" s="393"/>
      <c r="CF107" s="394"/>
      <c r="CG107" s="395"/>
      <c r="CH107" s="396"/>
      <c r="CI107" s="393"/>
      <c r="CJ107" s="393"/>
      <c r="CK107" s="393"/>
      <c r="CL107" s="393"/>
      <c r="CM107" s="393"/>
      <c r="CN107" s="393"/>
      <c r="CO107" s="395"/>
      <c r="CP107" s="395"/>
      <c r="CQ107" s="396"/>
      <c r="CR107" s="393"/>
      <c r="CS107" s="393"/>
      <c r="CT107" s="393"/>
      <c r="CU107" s="393"/>
      <c r="CV107" s="393"/>
      <c r="CW107" s="393"/>
      <c r="CX107" s="395"/>
      <c r="CY107" s="395"/>
      <c r="CZ107" s="396"/>
      <c r="DA107" s="393"/>
      <c r="DB107" s="393"/>
      <c r="DC107" s="393"/>
      <c r="DD107" s="393"/>
      <c r="DE107" s="393"/>
      <c r="DF107" s="393"/>
      <c r="DG107" s="395"/>
      <c r="DH107" s="395"/>
      <c r="DI107" s="396"/>
      <c r="DJ107" s="393"/>
      <c r="DK107" s="393"/>
      <c r="DL107" s="393"/>
      <c r="DM107" s="393"/>
      <c r="DN107" s="393"/>
      <c r="DO107" s="393"/>
      <c r="DP107" s="395"/>
      <c r="DQ107" s="395"/>
      <c r="DR107" s="396"/>
      <c r="DS107" s="393"/>
      <c r="DT107" s="393"/>
      <c r="DU107" s="393"/>
      <c r="DV107" s="393"/>
      <c r="DW107" s="393"/>
      <c r="DX107" s="393"/>
      <c r="DY107" s="395"/>
      <c r="DZ107" s="395"/>
      <c r="EA107" s="396"/>
      <c r="EB107" s="393"/>
      <c r="EC107" s="393"/>
      <c r="ED107" s="393"/>
      <c r="EE107" s="393"/>
      <c r="EF107" s="393"/>
      <c r="EG107" s="393"/>
      <c r="EH107" s="395"/>
      <c r="EI107" s="395"/>
      <c r="EJ107" s="396"/>
      <c r="EK107" s="393"/>
      <c r="EL107" s="393"/>
      <c r="EM107" s="393"/>
      <c r="EN107" s="393"/>
      <c r="EO107" s="393"/>
      <c r="EP107" s="393"/>
      <c r="EQ107" s="395"/>
      <c r="ER107" s="395"/>
      <c r="ES107" s="396"/>
      <c r="ET107" s="393"/>
      <c r="EU107" s="393"/>
      <c r="EV107" s="393"/>
      <c r="EW107" s="393"/>
      <c r="EX107" s="393"/>
      <c r="EY107" s="393"/>
      <c r="EZ107" s="395"/>
      <c r="FA107" s="395"/>
      <c r="FB107" s="396"/>
      <c r="FC107" s="393"/>
      <c r="FD107" s="393"/>
      <c r="FE107" s="393"/>
      <c r="FF107" s="393"/>
      <c r="FG107" s="393"/>
      <c r="FH107" s="393"/>
      <c r="FI107" s="395"/>
      <c r="FJ107" s="395"/>
      <c r="FK107" s="396"/>
      <c r="FL107" s="393"/>
      <c r="FM107" s="393"/>
      <c r="FN107" s="393"/>
      <c r="FO107" s="393"/>
      <c r="FP107" s="393"/>
      <c r="FQ107" s="393"/>
      <c r="FR107" s="395"/>
      <c r="FS107" s="395"/>
      <c r="FT107" s="396"/>
      <c r="FU107" s="393"/>
      <c r="FV107" s="393"/>
      <c r="FW107" s="393"/>
      <c r="FX107" s="393"/>
      <c r="FY107" s="393"/>
      <c r="FZ107" s="393"/>
      <c r="GA107" s="395"/>
      <c r="GB107" s="395"/>
      <c r="GC107" s="396"/>
      <c r="GD107" s="393"/>
      <c r="GE107" s="393"/>
      <c r="GF107" s="393"/>
      <c r="GG107" s="393"/>
      <c r="GH107" s="393"/>
      <c r="GI107" s="393"/>
      <c r="GJ107" s="395"/>
      <c r="GK107" s="395"/>
      <c r="GL107" s="379"/>
      <c r="GM107" s="70"/>
      <c r="GN107" s="71"/>
      <c r="GO107" s="72"/>
      <c r="GP107" s="72"/>
      <c r="GQ107" s="73"/>
      <c r="GR107" s="74"/>
    </row>
    <row r="108" spans="1:200" x14ac:dyDescent="0.25">
      <c r="A108" s="88" t="s">
        <v>205</v>
      </c>
      <c r="B108" s="89"/>
      <c r="C108" s="163"/>
      <c r="D108" s="78"/>
      <c r="E108" s="121"/>
      <c r="F108" s="80"/>
      <c r="G108" s="78"/>
      <c r="H108" s="65">
        <f t="shared" si="2"/>
        <v>0</v>
      </c>
      <c r="I108" s="81"/>
      <c r="J108" s="82"/>
      <c r="K108" s="82"/>
      <c r="L108" s="83">
        <f t="shared" si="3"/>
        <v>0</v>
      </c>
      <c r="M108" s="478"/>
      <c r="N108" s="479"/>
      <c r="O108" s="374"/>
      <c r="P108" s="393"/>
      <c r="Q108" s="393"/>
      <c r="R108" s="393"/>
      <c r="S108" s="393"/>
      <c r="T108" s="393"/>
      <c r="U108" s="394"/>
      <c r="V108" s="395"/>
      <c r="W108" s="396"/>
      <c r="X108" s="393"/>
      <c r="Y108" s="393"/>
      <c r="Z108" s="393"/>
      <c r="AA108" s="393"/>
      <c r="AB108" s="393"/>
      <c r="AC108" s="393"/>
      <c r="AD108" s="394"/>
      <c r="AE108" s="395"/>
      <c r="AF108" s="396"/>
      <c r="AG108" s="393"/>
      <c r="AH108" s="393"/>
      <c r="AI108" s="393"/>
      <c r="AJ108" s="393"/>
      <c r="AK108" s="393"/>
      <c r="AL108" s="393"/>
      <c r="AM108" s="394"/>
      <c r="AN108" s="395"/>
      <c r="AO108" s="396"/>
      <c r="AP108" s="393"/>
      <c r="AQ108" s="393"/>
      <c r="AR108" s="393"/>
      <c r="AS108" s="393"/>
      <c r="AT108" s="393"/>
      <c r="AU108" s="393"/>
      <c r="AV108" s="394"/>
      <c r="AW108" s="395"/>
      <c r="AX108" s="396"/>
      <c r="AY108" s="393"/>
      <c r="AZ108" s="393"/>
      <c r="BA108" s="393"/>
      <c r="BB108" s="393"/>
      <c r="BC108" s="393"/>
      <c r="BD108" s="393"/>
      <c r="BE108" s="395"/>
      <c r="BF108" s="395"/>
      <c r="BG108" s="396"/>
      <c r="BH108" s="393"/>
      <c r="BI108" s="393"/>
      <c r="BJ108" s="393"/>
      <c r="BK108" s="393"/>
      <c r="BL108" s="393"/>
      <c r="BM108" s="393"/>
      <c r="BN108" s="395"/>
      <c r="BO108" s="395"/>
      <c r="BP108" s="396"/>
      <c r="BQ108" s="393"/>
      <c r="BR108" s="393"/>
      <c r="BS108" s="393"/>
      <c r="BT108" s="393"/>
      <c r="BU108" s="393"/>
      <c r="BV108" s="393"/>
      <c r="BW108" s="395"/>
      <c r="BX108" s="395"/>
      <c r="BY108" s="396"/>
      <c r="BZ108" s="393"/>
      <c r="CA108" s="393"/>
      <c r="CB108" s="393"/>
      <c r="CC108" s="393"/>
      <c r="CD108" s="393"/>
      <c r="CE108" s="393"/>
      <c r="CF108" s="394"/>
      <c r="CG108" s="395"/>
      <c r="CH108" s="396"/>
      <c r="CI108" s="393"/>
      <c r="CJ108" s="393"/>
      <c r="CK108" s="393"/>
      <c r="CL108" s="393"/>
      <c r="CM108" s="393"/>
      <c r="CN108" s="393"/>
      <c r="CO108" s="395"/>
      <c r="CP108" s="395"/>
      <c r="CQ108" s="396"/>
      <c r="CR108" s="393"/>
      <c r="CS108" s="393"/>
      <c r="CT108" s="393"/>
      <c r="CU108" s="393"/>
      <c r="CV108" s="393"/>
      <c r="CW108" s="393"/>
      <c r="CX108" s="395"/>
      <c r="CY108" s="395"/>
      <c r="CZ108" s="396"/>
      <c r="DA108" s="393"/>
      <c r="DB108" s="393"/>
      <c r="DC108" s="393"/>
      <c r="DD108" s="393"/>
      <c r="DE108" s="393"/>
      <c r="DF108" s="393"/>
      <c r="DG108" s="395"/>
      <c r="DH108" s="395"/>
      <c r="DI108" s="396"/>
      <c r="DJ108" s="393"/>
      <c r="DK108" s="393"/>
      <c r="DL108" s="393"/>
      <c r="DM108" s="393"/>
      <c r="DN108" s="393"/>
      <c r="DO108" s="393"/>
      <c r="DP108" s="395"/>
      <c r="DQ108" s="395"/>
      <c r="DR108" s="396"/>
      <c r="DS108" s="393"/>
      <c r="DT108" s="393"/>
      <c r="DU108" s="393"/>
      <c r="DV108" s="393"/>
      <c r="DW108" s="393"/>
      <c r="DX108" s="393"/>
      <c r="DY108" s="395"/>
      <c r="DZ108" s="395"/>
      <c r="EA108" s="396"/>
      <c r="EB108" s="393"/>
      <c r="EC108" s="393"/>
      <c r="ED108" s="393"/>
      <c r="EE108" s="393"/>
      <c r="EF108" s="393"/>
      <c r="EG108" s="393"/>
      <c r="EH108" s="395"/>
      <c r="EI108" s="395"/>
      <c r="EJ108" s="396"/>
      <c r="EK108" s="393"/>
      <c r="EL108" s="393"/>
      <c r="EM108" s="393"/>
      <c r="EN108" s="393"/>
      <c r="EO108" s="393"/>
      <c r="EP108" s="393"/>
      <c r="EQ108" s="395"/>
      <c r="ER108" s="395"/>
      <c r="ES108" s="396"/>
      <c r="ET108" s="393"/>
      <c r="EU108" s="393"/>
      <c r="EV108" s="393"/>
      <c r="EW108" s="393"/>
      <c r="EX108" s="393"/>
      <c r="EY108" s="393"/>
      <c r="EZ108" s="395"/>
      <c r="FA108" s="395"/>
      <c r="FB108" s="396"/>
      <c r="FC108" s="393"/>
      <c r="FD108" s="393"/>
      <c r="FE108" s="393"/>
      <c r="FF108" s="393"/>
      <c r="FG108" s="393"/>
      <c r="FH108" s="393"/>
      <c r="FI108" s="395"/>
      <c r="FJ108" s="395"/>
      <c r="FK108" s="396"/>
      <c r="FL108" s="393"/>
      <c r="FM108" s="393"/>
      <c r="FN108" s="393"/>
      <c r="FO108" s="393"/>
      <c r="FP108" s="393"/>
      <c r="FQ108" s="393"/>
      <c r="FR108" s="395"/>
      <c r="FS108" s="395"/>
      <c r="FT108" s="396"/>
      <c r="FU108" s="393"/>
      <c r="FV108" s="393"/>
      <c r="FW108" s="393"/>
      <c r="FX108" s="393"/>
      <c r="FY108" s="393"/>
      <c r="FZ108" s="393"/>
      <c r="GA108" s="395"/>
      <c r="GB108" s="395"/>
      <c r="GC108" s="396"/>
      <c r="GD108" s="393"/>
      <c r="GE108" s="393"/>
      <c r="GF108" s="393"/>
      <c r="GG108" s="393"/>
      <c r="GH108" s="393"/>
      <c r="GI108" s="393"/>
      <c r="GJ108" s="395"/>
      <c r="GK108" s="395"/>
      <c r="GL108" s="379"/>
      <c r="GM108" s="70"/>
      <c r="GN108" s="71"/>
      <c r="GO108" s="72"/>
      <c r="GP108" s="72"/>
      <c r="GQ108" s="73"/>
      <c r="GR108" s="74"/>
    </row>
    <row r="109" spans="1:200" ht="17.25" x14ac:dyDescent="0.25">
      <c r="A109" s="88" t="s">
        <v>82</v>
      </c>
      <c r="B109" s="89" t="s">
        <v>83</v>
      </c>
      <c r="C109" s="163" t="s">
        <v>206</v>
      </c>
      <c r="D109" s="78">
        <v>400</v>
      </c>
      <c r="E109" s="121">
        <v>43861</v>
      </c>
      <c r="F109" s="159" t="s">
        <v>207</v>
      </c>
      <c r="G109" s="78">
        <v>400</v>
      </c>
      <c r="H109" s="65">
        <f t="shared" si="2"/>
        <v>0</v>
      </c>
      <c r="I109" s="81">
        <v>49</v>
      </c>
      <c r="J109" s="82"/>
      <c r="K109" s="82"/>
      <c r="L109" s="83">
        <f t="shared" si="3"/>
        <v>19600</v>
      </c>
      <c r="M109" s="478" t="s">
        <v>208</v>
      </c>
      <c r="N109" s="479">
        <v>43862</v>
      </c>
      <c r="O109" s="374"/>
      <c r="P109" s="393"/>
      <c r="Q109" s="393"/>
      <c r="R109" s="393"/>
      <c r="S109" s="393"/>
      <c r="T109" s="393"/>
      <c r="U109" s="394"/>
      <c r="V109" s="395"/>
      <c r="W109" s="396"/>
      <c r="X109" s="393"/>
      <c r="Y109" s="393"/>
      <c r="Z109" s="393"/>
      <c r="AA109" s="393"/>
      <c r="AB109" s="393"/>
      <c r="AC109" s="393"/>
      <c r="AD109" s="394"/>
      <c r="AE109" s="395"/>
      <c r="AF109" s="396"/>
      <c r="AG109" s="393"/>
      <c r="AH109" s="393"/>
      <c r="AI109" s="393"/>
      <c r="AJ109" s="393"/>
      <c r="AK109" s="393"/>
      <c r="AL109" s="393"/>
      <c r="AM109" s="394"/>
      <c r="AN109" s="395"/>
      <c r="AO109" s="396"/>
      <c r="AP109" s="393"/>
      <c r="AQ109" s="393"/>
      <c r="AR109" s="393"/>
      <c r="AS109" s="393"/>
      <c r="AT109" s="393"/>
      <c r="AU109" s="393"/>
      <c r="AV109" s="394"/>
      <c r="AW109" s="395"/>
      <c r="AX109" s="396"/>
      <c r="AY109" s="393"/>
      <c r="AZ109" s="393"/>
      <c r="BA109" s="393"/>
      <c r="BB109" s="393"/>
      <c r="BC109" s="393"/>
      <c r="BD109" s="393"/>
      <c r="BE109" s="395"/>
      <c r="BF109" s="395"/>
      <c r="BG109" s="396"/>
      <c r="BH109" s="393"/>
      <c r="BI109" s="393"/>
      <c r="BJ109" s="393"/>
      <c r="BK109" s="393"/>
      <c r="BL109" s="393"/>
      <c r="BM109" s="393"/>
      <c r="BN109" s="395"/>
      <c r="BO109" s="395"/>
      <c r="BP109" s="396"/>
      <c r="BQ109" s="393"/>
      <c r="BR109" s="393"/>
      <c r="BS109" s="393"/>
      <c r="BT109" s="393"/>
      <c r="BU109" s="393"/>
      <c r="BV109" s="393"/>
      <c r="BW109" s="395"/>
      <c r="BX109" s="395"/>
      <c r="BY109" s="396"/>
      <c r="BZ109" s="393"/>
      <c r="CA109" s="393"/>
      <c r="CB109" s="393"/>
      <c r="CC109" s="393"/>
      <c r="CD109" s="393"/>
      <c r="CE109" s="393"/>
      <c r="CF109" s="394"/>
      <c r="CG109" s="395"/>
      <c r="CH109" s="396"/>
      <c r="CI109" s="393"/>
      <c r="CJ109" s="393"/>
      <c r="CK109" s="393"/>
      <c r="CL109" s="393"/>
      <c r="CM109" s="393"/>
      <c r="CN109" s="393"/>
      <c r="CO109" s="395"/>
      <c r="CP109" s="395"/>
      <c r="CQ109" s="396"/>
      <c r="CR109" s="393"/>
      <c r="CS109" s="393"/>
      <c r="CT109" s="393"/>
      <c r="CU109" s="393"/>
      <c r="CV109" s="393"/>
      <c r="CW109" s="393"/>
      <c r="CX109" s="395"/>
      <c r="CY109" s="395"/>
      <c r="CZ109" s="396"/>
      <c r="DA109" s="393"/>
      <c r="DB109" s="393"/>
      <c r="DC109" s="393"/>
      <c r="DD109" s="393"/>
      <c r="DE109" s="393"/>
      <c r="DF109" s="393"/>
      <c r="DG109" s="395"/>
      <c r="DH109" s="395"/>
      <c r="DI109" s="396"/>
      <c r="DJ109" s="393"/>
      <c r="DK109" s="393"/>
      <c r="DL109" s="393"/>
      <c r="DM109" s="393"/>
      <c r="DN109" s="393"/>
      <c r="DO109" s="393"/>
      <c r="DP109" s="395"/>
      <c r="DQ109" s="395"/>
      <c r="DR109" s="396"/>
      <c r="DS109" s="393"/>
      <c r="DT109" s="393"/>
      <c r="DU109" s="393"/>
      <c r="DV109" s="393"/>
      <c r="DW109" s="393"/>
      <c r="DX109" s="393"/>
      <c r="DY109" s="395"/>
      <c r="DZ109" s="395"/>
      <c r="EA109" s="396"/>
      <c r="EB109" s="393"/>
      <c r="EC109" s="393"/>
      <c r="ED109" s="393"/>
      <c r="EE109" s="393"/>
      <c r="EF109" s="393"/>
      <c r="EG109" s="393"/>
      <c r="EH109" s="395"/>
      <c r="EI109" s="395"/>
      <c r="EJ109" s="396"/>
      <c r="EK109" s="393"/>
      <c r="EL109" s="393"/>
      <c r="EM109" s="393"/>
      <c r="EN109" s="393"/>
      <c r="EO109" s="393"/>
      <c r="EP109" s="393"/>
      <c r="EQ109" s="395"/>
      <c r="ER109" s="395"/>
      <c r="ES109" s="396"/>
      <c r="ET109" s="393"/>
      <c r="EU109" s="393"/>
      <c r="EV109" s="393"/>
      <c r="EW109" s="393"/>
      <c r="EX109" s="393"/>
      <c r="EY109" s="393"/>
      <c r="EZ109" s="395"/>
      <c r="FA109" s="395"/>
      <c r="FB109" s="396"/>
      <c r="FC109" s="393"/>
      <c r="FD109" s="393"/>
      <c r="FE109" s="393"/>
      <c r="FF109" s="393"/>
      <c r="FG109" s="393"/>
      <c r="FH109" s="393"/>
      <c r="FI109" s="395"/>
      <c r="FJ109" s="395"/>
      <c r="FK109" s="396"/>
      <c r="FL109" s="393"/>
      <c r="FM109" s="393"/>
      <c r="FN109" s="393"/>
      <c r="FO109" s="393"/>
      <c r="FP109" s="393"/>
      <c r="FQ109" s="393"/>
      <c r="FR109" s="395"/>
      <c r="FS109" s="395"/>
      <c r="FT109" s="396"/>
      <c r="FU109" s="393"/>
      <c r="FV109" s="393"/>
      <c r="FW109" s="393"/>
      <c r="FX109" s="393"/>
      <c r="FY109" s="393"/>
      <c r="FZ109" s="393"/>
      <c r="GA109" s="395"/>
      <c r="GB109" s="395"/>
      <c r="GC109" s="396"/>
      <c r="GD109" s="393"/>
      <c r="GE109" s="393"/>
      <c r="GF109" s="393"/>
      <c r="GG109" s="393"/>
      <c r="GH109" s="393"/>
      <c r="GI109" s="393"/>
      <c r="GJ109" s="395"/>
      <c r="GK109" s="395"/>
      <c r="GL109" s="379"/>
      <c r="GM109" s="70"/>
      <c r="GN109" s="71"/>
      <c r="GO109" s="72"/>
      <c r="GP109" s="72"/>
      <c r="GQ109" s="73"/>
      <c r="GR109" s="74"/>
    </row>
    <row r="110" spans="1:200" ht="17.25" customHeight="1" x14ac:dyDescent="0.25">
      <c r="A110" s="157"/>
      <c r="B110" s="89"/>
      <c r="C110" s="458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93"/>
      <c r="Q110" s="393"/>
      <c r="R110" s="393"/>
      <c r="S110" s="393"/>
      <c r="T110" s="393"/>
      <c r="U110" s="394"/>
      <c r="V110" s="395"/>
      <c r="W110" s="396"/>
      <c r="X110" s="393"/>
      <c r="Y110" s="393"/>
      <c r="Z110" s="393"/>
      <c r="AA110" s="393"/>
      <c r="AB110" s="393"/>
      <c r="AC110" s="393"/>
      <c r="AD110" s="394"/>
      <c r="AE110" s="395"/>
      <c r="AF110" s="396"/>
      <c r="AG110" s="393"/>
      <c r="AH110" s="393"/>
      <c r="AI110" s="393"/>
      <c r="AJ110" s="393"/>
      <c r="AK110" s="393"/>
      <c r="AL110" s="393"/>
      <c r="AM110" s="394"/>
      <c r="AN110" s="395"/>
      <c r="AO110" s="396"/>
      <c r="AP110" s="393"/>
      <c r="AQ110" s="393"/>
      <c r="AR110" s="393"/>
      <c r="AS110" s="393"/>
      <c r="AT110" s="393"/>
      <c r="AU110" s="393"/>
      <c r="AV110" s="394"/>
      <c r="AW110" s="395"/>
      <c r="AX110" s="396"/>
      <c r="AY110" s="393"/>
      <c r="AZ110" s="393"/>
      <c r="BA110" s="393"/>
      <c r="BB110" s="393"/>
      <c r="BC110" s="393"/>
      <c r="BD110" s="393"/>
      <c r="BE110" s="395"/>
      <c r="BF110" s="395"/>
      <c r="BG110" s="396"/>
      <c r="BH110" s="393"/>
      <c r="BI110" s="393"/>
      <c r="BJ110" s="393"/>
      <c r="BK110" s="393"/>
      <c r="BL110" s="393"/>
      <c r="BM110" s="393"/>
      <c r="BN110" s="395"/>
      <c r="BO110" s="395"/>
      <c r="BP110" s="396"/>
      <c r="BQ110" s="393"/>
      <c r="BR110" s="393"/>
      <c r="BS110" s="393"/>
      <c r="BT110" s="393"/>
      <c r="BU110" s="393"/>
      <c r="BV110" s="393"/>
      <c r="BW110" s="395"/>
      <c r="BX110" s="395"/>
      <c r="BY110" s="396"/>
      <c r="BZ110" s="393"/>
      <c r="CA110" s="393"/>
      <c r="CB110" s="393"/>
      <c r="CC110" s="393"/>
      <c r="CD110" s="393"/>
      <c r="CE110" s="393"/>
      <c r="CF110" s="394"/>
      <c r="CG110" s="395"/>
      <c r="CH110" s="396"/>
      <c r="CI110" s="393"/>
      <c r="CJ110" s="393"/>
      <c r="CK110" s="393"/>
      <c r="CL110" s="393"/>
      <c r="CM110" s="393"/>
      <c r="CN110" s="393"/>
      <c r="CO110" s="395"/>
      <c r="CP110" s="395"/>
      <c r="CQ110" s="396"/>
      <c r="CR110" s="393"/>
      <c r="CS110" s="393"/>
      <c r="CT110" s="393"/>
      <c r="CU110" s="393"/>
      <c r="CV110" s="393"/>
      <c r="CW110" s="393"/>
      <c r="CX110" s="395"/>
      <c r="CY110" s="395"/>
      <c r="CZ110" s="396"/>
      <c r="DA110" s="393"/>
      <c r="DB110" s="393"/>
      <c r="DC110" s="393"/>
      <c r="DD110" s="393"/>
      <c r="DE110" s="393"/>
      <c r="DF110" s="393"/>
      <c r="DG110" s="395"/>
      <c r="DH110" s="395"/>
      <c r="DI110" s="396"/>
      <c r="DJ110" s="393"/>
      <c r="DK110" s="393"/>
      <c r="DL110" s="393"/>
      <c r="DM110" s="393"/>
      <c r="DN110" s="393"/>
      <c r="DO110" s="393"/>
      <c r="DP110" s="395"/>
      <c r="DQ110" s="395"/>
      <c r="DR110" s="396"/>
      <c r="DS110" s="393"/>
      <c r="DT110" s="393"/>
      <c r="DU110" s="393"/>
      <c r="DV110" s="393"/>
      <c r="DW110" s="393"/>
      <c r="DX110" s="393"/>
      <c r="DY110" s="395"/>
      <c r="DZ110" s="395"/>
      <c r="EA110" s="396"/>
      <c r="EB110" s="393"/>
      <c r="EC110" s="393"/>
      <c r="ED110" s="393"/>
      <c r="EE110" s="393"/>
      <c r="EF110" s="393"/>
      <c r="EG110" s="393"/>
      <c r="EH110" s="395"/>
      <c r="EI110" s="395"/>
      <c r="EJ110" s="396"/>
      <c r="EK110" s="393"/>
      <c r="EL110" s="393"/>
      <c r="EM110" s="393"/>
      <c r="EN110" s="393"/>
      <c r="EO110" s="393"/>
      <c r="EP110" s="393"/>
      <c r="EQ110" s="395"/>
      <c r="ER110" s="395"/>
      <c r="ES110" s="396"/>
      <c r="ET110" s="393"/>
      <c r="EU110" s="393"/>
      <c r="EV110" s="393"/>
      <c r="EW110" s="393"/>
      <c r="EX110" s="393"/>
      <c r="EY110" s="393"/>
      <c r="EZ110" s="395"/>
      <c r="FA110" s="395"/>
      <c r="FB110" s="396"/>
      <c r="FC110" s="393"/>
      <c r="FD110" s="393"/>
      <c r="FE110" s="393"/>
      <c r="FF110" s="393"/>
      <c r="FG110" s="393"/>
      <c r="FH110" s="393"/>
      <c r="FI110" s="395"/>
      <c r="FJ110" s="395"/>
      <c r="FK110" s="396"/>
      <c r="FL110" s="393"/>
      <c r="FM110" s="393"/>
      <c r="FN110" s="393"/>
      <c r="FO110" s="393"/>
      <c r="FP110" s="393"/>
      <c r="FQ110" s="393"/>
      <c r="FR110" s="395"/>
      <c r="FS110" s="395"/>
      <c r="FT110" s="396"/>
      <c r="FU110" s="393"/>
      <c r="FV110" s="393"/>
      <c r="FW110" s="393"/>
      <c r="FX110" s="393"/>
      <c r="FY110" s="393"/>
      <c r="FZ110" s="393"/>
      <c r="GA110" s="395"/>
      <c r="GB110" s="395"/>
      <c r="GC110" s="396"/>
      <c r="GD110" s="393"/>
      <c r="GE110" s="393"/>
      <c r="GF110" s="393"/>
      <c r="GG110" s="393"/>
      <c r="GH110" s="393"/>
      <c r="GI110" s="393"/>
      <c r="GJ110" s="395"/>
      <c r="GK110" s="395"/>
      <c r="GL110" s="379"/>
      <c r="GM110" s="70"/>
      <c r="GN110" s="71"/>
      <c r="GO110" s="72"/>
      <c r="GP110" s="72"/>
      <c r="GQ110" s="73"/>
      <c r="GR110" s="74"/>
    </row>
    <row r="111" spans="1:20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372"/>
      <c r="N111" s="390"/>
      <c r="O111" s="374"/>
      <c r="P111" s="393"/>
      <c r="Q111" s="393"/>
      <c r="R111" s="393"/>
      <c r="S111" s="393"/>
      <c r="T111" s="393"/>
      <c r="U111" s="394"/>
      <c r="V111" s="395"/>
      <c r="W111" s="396"/>
      <c r="X111" s="393"/>
      <c r="Y111" s="393"/>
      <c r="Z111" s="393"/>
      <c r="AA111" s="393"/>
      <c r="AB111" s="393"/>
      <c r="AC111" s="393"/>
      <c r="AD111" s="394"/>
      <c r="AE111" s="395"/>
      <c r="AF111" s="396"/>
      <c r="AG111" s="393"/>
      <c r="AH111" s="393"/>
      <c r="AI111" s="393"/>
      <c r="AJ111" s="393"/>
      <c r="AK111" s="393"/>
      <c r="AL111" s="393"/>
      <c r="AM111" s="394"/>
      <c r="AN111" s="395"/>
      <c r="AO111" s="396"/>
      <c r="AP111" s="393"/>
      <c r="AQ111" s="393"/>
      <c r="AR111" s="393"/>
      <c r="AS111" s="393"/>
      <c r="AT111" s="393"/>
      <c r="AU111" s="393"/>
      <c r="AV111" s="394"/>
      <c r="AW111" s="395"/>
      <c r="AX111" s="396"/>
      <c r="AY111" s="393"/>
      <c r="AZ111" s="393"/>
      <c r="BA111" s="393"/>
      <c r="BB111" s="393"/>
      <c r="BC111" s="393"/>
      <c r="BD111" s="393"/>
      <c r="BE111" s="395"/>
      <c r="BF111" s="395"/>
      <c r="BG111" s="396"/>
      <c r="BH111" s="393"/>
      <c r="BI111" s="393"/>
      <c r="BJ111" s="393"/>
      <c r="BK111" s="393"/>
      <c r="BL111" s="393"/>
      <c r="BM111" s="393"/>
      <c r="BN111" s="395"/>
      <c r="BO111" s="395"/>
      <c r="BP111" s="396"/>
      <c r="BQ111" s="393"/>
      <c r="BR111" s="393"/>
      <c r="BS111" s="393"/>
      <c r="BT111" s="393"/>
      <c r="BU111" s="393"/>
      <c r="BV111" s="393"/>
      <c r="BW111" s="395"/>
      <c r="BX111" s="395"/>
      <c r="BY111" s="396"/>
      <c r="BZ111" s="393"/>
      <c r="CA111" s="393"/>
      <c r="CB111" s="393"/>
      <c r="CC111" s="393"/>
      <c r="CD111" s="393"/>
      <c r="CE111" s="393"/>
      <c r="CF111" s="394"/>
      <c r="CG111" s="395"/>
      <c r="CH111" s="396"/>
      <c r="CI111" s="393"/>
      <c r="CJ111" s="393"/>
      <c r="CK111" s="393"/>
      <c r="CL111" s="393"/>
      <c r="CM111" s="393"/>
      <c r="CN111" s="393"/>
      <c r="CO111" s="395"/>
      <c r="CP111" s="395"/>
      <c r="CQ111" s="396"/>
      <c r="CR111" s="393"/>
      <c r="CS111" s="393"/>
      <c r="CT111" s="393"/>
      <c r="CU111" s="393"/>
      <c r="CV111" s="393"/>
      <c r="CW111" s="393"/>
      <c r="CX111" s="395"/>
      <c r="CY111" s="395"/>
      <c r="CZ111" s="396"/>
      <c r="DA111" s="393"/>
      <c r="DB111" s="393"/>
      <c r="DC111" s="393"/>
      <c r="DD111" s="393"/>
      <c r="DE111" s="393"/>
      <c r="DF111" s="393"/>
      <c r="DG111" s="395"/>
      <c r="DH111" s="395"/>
      <c r="DI111" s="396"/>
      <c r="DJ111" s="393"/>
      <c r="DK111" s="393"/>
      <c r="DL111" s="393"/>
      <c r="DM111" s="393"/>
      <c r="DN111" s="393"/>
      <c r="DO111" s="393"/>
      <c r="DP111" s="395"/>
      <c r="DQ111" s="395"/>
      <c r="DR111" s="396"/>
      <c r="DS111" s="393"/>
      <c r="DT111" s="393"/>
      <c r="DU111" s="393"/>
      <c r="DV111" s="393"/>
      <c r="DW111" s="393"/>
      <c r="DX111" s="393"/>
      <c r="DY111" s="395"/>
      <c r="DZ111" s="395"/>
      <c r="EA111" s="396"/>
      <c r="EB111" s="393"/>
      <c r="EC111" s="393"/>
      <c r="ED111" s="393"/>
      <c r="EE111" s="393"/>
      <c r="EF111" s="393"/>
      <c r="EG111" s="393"/>
      <c r="EH111" s="395"/>
      <c r="EI111" s="395"/>
      <c r="EJ111" s="396"/>
      <c r="EK111" s="393"/>
      <c r="EL111" s="393"/>
      <c r="EM111" s="393"/>
      <c r="EN111" s="393"/>
      <c r="EO111" s="393"/>
      <c r="EP111" s="393"/>
      <c r="EQ111" s="395"/>
      <c r="ER111" s="395"/>
      <c r="ES111" s="396"/>
      <c r="ET111" s="393"/>
      <c r="EU111" s="393"/>
      <c r="EV111" s="393"/>
      <c r="EW111" s="393"/>
      <c r="EX111" s="393"/>
      <c r="EY111" s="393"/>
      <c r="EZ111" s="395"/>
      <c r="FA111" s="395"/>
      <c r="FB111" s="396"/>
      <c r="FC111" s="393"/>
      <c r="FD111" s="393"/>
      <c r="FE111" s="393"/>
      <c r="FF111" s="393"/>
      <c r="FG111" s="393"/>
      <c r="FH111" s="393"/>
      <c r="FI111" s="395"/>
      <c r="FJ111" s="395"/>
      <c r="FK111" s="396"/>
      <c r="FL111" s="393"/>
      <c r="FM111" s="393"/>
      <c r="FN111" s="393"/>
      <c r="FO111" s="393"/>
      <c r="FP111" s="393"/>
      <c r="FQ111" s="393"/>
      <c r="FR111" s="395"/>
      <c r="FS111" s="395"/>
      <c r="FT111" s="396"/>
      <c r="FU111" s="393"/>
      <c r="FV111" s="393"/>
      <c r="FW111" s="393"/>
      <c r="FX111" s="393"/>
      <c r="FY111" s="393"/>
      <c r="FZ111" s="393"/>
      <c r="GA111" s="395"/>
      <c r="GB111" s="395"/>
      <c r="GC111" s="396"/>
      <c r="GD111" s="393"/>
      <c r="GE111" s="393"/>
      <c r="GF111" s="393"/>
      <c r="GG111" s="393"/>
      <c r="GH111" s="393"/>
      <c r="GI111" s="393"/>
      <c r="GJ111" s="395"/>
      <c r="GK111" s="395"/>
      <c r="GL111" s="379"/>
      <c r="GM111" s="70"/>
      <c r="GN111" s="71"/>
      <c r="GO111" s="72"/>
      <c r="GP111" s="72"/>
      <c r="GQ111" s="73"/>
      <c r="GR111" s="74"/>
    </row>
    <row r="112" spans="1:200" x14ac:dyDescent="0.25">
      <c r="A112" s="88"/>
      <c r="B112" s="89"/>
      <c r="C112" s="124"/>
      <c r="D112" s="78"/>
      <c r="E112" s="121"/>
      <c r="F112" s="120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406"/>
      <c r="N112" s="422"/>
      <c r="O112" s="374"/>
      <c r="P112" s="393"/>
      <c r="Q112" s="393"/>
      <c r="R112" s="393"/>
      <c r="S112" s="393"/>
      <c r="T112" s="393"/>
      <c r="U112" s="394"/>
      <c r="V112" s="395"/>
      <c r="W112" s="396"/>
      <c r="X112" s="393"/>
      <c r="Y112" s="393"/>
      <c r="Z112" s="393"/>
      <c r="AA112" s="393"/>
      <c r="AB112" s="393"/>
      <c r="AC112" s="393"/>
      <c r="AD112" s="394"/>
      <c r="AE112" s="395"/>
      <c r="AF112" s="396"/>
      <c r="AG112" s="393"/>
      <c r="AH112" s="393"/>
      <c r="AI112" s="393"/>
      <c r="AJ112" s="393"/>
      <c r="AK112" s="393"/>
      <c r="AL112" s="393"/>
      <c r="AM112" s="394"/>
      <c r="AN112" s="395"/>
      <c r="AO112" s="396"/>
      <c r="AP112" s="393"/>
      <c r="AQ112" s="393"/>
      <c r="AR112" s="393"/>
      <c r="AS112" s="393"/>
      <c r="AT112" s="393"/>
      <c r="AU112" s="393"/>
      <c r="AV112" s="394"/>
      <c r="AW112" s="395"/>
      <c r="AX112" s="396"/>
      <c r="AY112" s="393"/>
      <c r="AZ112" s="393"/>
      <c r="BA112" s="393"/>
      <c r="BB112" s="393"/>
      <c r="BC112" s="393"/>
      <c r="BD112" s="393"/>
      <c r="BE112" s="395"/>
      <c r="BF112" s="395"/>
      <c r="BG112" s="396"/>
      <c r="BH112" s="393"/>
      <c r="BI112" s="393"/>
      <c r="BJ112" s="393"/>
      <c r="BK112" s="393"/>
      <c r="BL112" s="393"/>
      <c r="BM112" s="393"/>
      <c r="BN112" s="395"/>
      <c r="BO112" s="395"/>
      <c r="BP112" s="396"/>
      <c r="BQ112" s="393"/>
      <c r="BR112" s="393"/>
      <c r="BS112" s="393"/>
      <c r="BT112" s="393"/>
      <c r="BU112" s="393"/>
      <c r="BV112" s="393"/>
      <c r="BW112" s="395"/>
      <c r="BX112" s="395"/>
      <c r="BY112" s="396"/>
      <c r="BZ112" s="393"/>
      <c r="CA112" s="393"/>
      <c r="CB112" s="393"/>
      <c r="CC112" s="393"/>
      <c r="CD112" s="393"/>
      <c r="CE112" s="393"/>
      <c r="CF112" s="394"/>
      <c r="CG112" s="395"/>
      <c r="CH112" s="396"/>
      <c r="CI112" s="393"/>
      <c r="CJ112" s="393"/>
      <c r="CK112" s="393"/>
      <c r="CL112" s="393"/>
      <c r="CM112" s="393"/>
      <c r="CN112" s="393"/>
      <c r="CO112" s="395"/>
      <c r="CP112" s="395"/>
      <c r="CQ112" s="396"/>
      <c r="CR112" s="393"/>
      <c r="CS112" s="393"/>
      <c r="CT112" s="393"/>
      <c r="CU112" s="393"/>
      <c r="CV112" s="393"/>
      <c r="CW112" s="393"/>
      <c r="CX112" s="395"/>
      <c r="CY112" s="395"/>
      <c r="CZ112" s="396"/>
      <c r="DA112" s="393"/>
      <c r="DB112" s="393"/>
      <c r="DC112" s="393"/>
      <c r="DD112" s="393"/>
      <c r="DE112" s="393"/>
      <c r="DF112" s="393"/>
      <c r="DG112" s="395"/>
      <c r="DH112" s="395"/>
      <c r="DI112" s="396"/>
      <c r="DJ112" s="393"/>
      <c r="DK112" s="393"/>
      <c r="DL112" s="393"/>
      <c r="DM112" s="393"/>
      <c r="DN112" s="393"/>
      <c r="DO112" s="393"/>
      <c r="DP112" s="395"/>
      <c r="DQ112" s="395"/>
      <c r="DR112" s="396"/>
      <c r="DS112" s="393"/>
      <c r="DT112" s="393"/>
      <c r="DU112" s="393"/>
      <c r="DV112" s="393"/>
      <c r="DW112" s="393"/>
      <c r="DX112" s="393"/>
      <c r="DY112" s="395"/>
      <c r="DZ112" s="395"/>
      <c r="EA112" s="396"/>
      <c r="EB112" s="393"/>
      <c r="EC112" s="393"/>
      <c r="ED112" s="393"/>
      <c r="EE112" s="393"/>
      <c r="EF112" s="393"/>
      <c r="EG112" s="393"/>
      <c r="EH112" s="395"/>
      <c r="EI112" s="395"/>
      <c r="EJ112" s="396"/>
      <c r="EK112" s="393"/>
      <c r="EL112" s="393"/>
      <c r="EM112" s="393"/>
      <c r="EN112" s="393"/>
      <c r="EO112" s="393"/>
      <c r="EP112" s="393"/>
      <c r="EQ112" s="395"/>
      <c r="ER112" s="395"/>
      <c r="ES112" s="396"/>
      <c r="ET112" s="393"/>
      <c r="EU112" s="393"/>
      <c r="EV112" s="393"/>
      <c r="EW112" s="393"/>
      <c r="EX112" s="393"/>
      <c r="EY112" s="393"/>
      <c r="EZ112" s="395"/>
      <c r="FA112" s="395"/>
      <c r="FB112" s="396"/>
      <c r="FC112" s="393"/>
      <c r="FD112" s="393"/>
      <c r="FE112" s="393"/>
      <c r="FF112" s="393"/>
      <c r="FG112" s="393"/>
      <c r="FH112" s="393"/>
      <c r="FI112" s="395"/>
      <c r="FJ112" s="395"/>
      <c r="FK112" s="396"/>
      <c r="FL112" s="393"/>
      <c r="FM112" s="393"/>
      <c r="FN112" s="393"/>
      <c r="FO112" s="393"/>
      <c r="FP112" s="393"/>
      <c r="FQ112" s="393"/>
      <c r="FR112" s="395"/>
      <c r="FS112" s="395"/>
      <c r="FT112" s="396"/>
      <c r="FU112" s="393"/>
      <c r="FV112" s="393"/>
      <c r="FW112" s="393"/>
      <c r="FX112" s="393"/>
      <c r="FY112" s="393"/>
      <c r="FZ112" s="393"/>
      <c r="GA112" s="395"/>
      <c r="GB112" s="395"/>
      <c r="GC112" s="396"/>
      <c r="GD112" s="393"/>
      <c r="GE112" s="393"/>
      <c r="GF112" s="393"/>
      <c r="GG112" s="393"/>
      <c r="GH112" s="393"/>
      <c r="GI112" s="393"/>
      <c r="GJ112" s="395"/>
      <c r="GK112" s="395"/>
      <c r="GL112" s="379"/>
      <c r="GM112" s="70"/>
      <c r="GN112" s="71"/>
      <c r="GO112" s="72"/>
      <c r="GP112" s="72"/>
      <c r="GQ112" s="73"/>
      <c r="GR112" s="74"/>
    </row>
    <row r="113" spans="1:200" x14ac:dyDescent="0.25">
      <c r="A113" s="88"/>
      <c r="B113" s="89"/>
      <c r="C113" s="164"/>
      <c r="D113" s="78"/>
      <c r="E113" s="121"/>
      <c r="F113" s="120"/>
      <c r="G113" s="78"/>
      <c r="H113" s="65">
        <f t="shared" si="2"/>
        <v>0</v>
      </c>
      <c r="I113" s="81"/>
      <c r="J113" s="165"/>
      <c r="K113" s="166"/>
      <c r="L113" s="83">
        <f t="shared" ref="L113:L122" si="4">I113*G113-K113</f>
        <v>0</v>
      </c>
      <c r="M113" s="406"/>
      <c r="N113" s="422"/>
      <c r="O113" s="374"/>
      <c r="P113" s="393"/>
      <c r="Q113" s="393"/>
      <c r="R113" s="393"/>
      <c r="S113" s="393"/>
      <c r="T113" s="393"/>
      <c r="U113" s="394"/>
      <c r="V113" s="395"/>
      <c r="W113" s="396"/>
      <c r="X113" s="393"/>
      <c r="Y113" s="393"/>
      <c r="Z113" s="393"/>
      <c r="AA113" s="393"/>
      <c r="AB113" s="393"/>
      <c r="AC113" s="393"/>
      <c r="AD113" s="394"/>
      <c r="AE113" s="395"/>
      <c r="AF113" s="396"/>
      <c r="AG113" s="393"/>
      <c r="AH113" s="393"/>
      <c r="AI113" s="393"/>
      <c r="AJ113" s="393"/>
      <c r="AK113" s="393"/>
      <c r="AL113" s="393"/>
      <c r="AM113" s="394"/>
      <c r="AN113" s="395"/>
      <c r="AO113" s="396"/>
      <c r="AP113" s="393"/>
      <c r="AQ113" s="393"/>
      <c r="AR113" s="393"/>
      <c r="AS113" s="393"/>
      <c r="AT113" s="393"/>
      <c r="AU113" s="393"/>
      <c r="AV113" s="394"/>
      <c r="AW113" s="395"/>
      <c r="AX113" s="396"/>
      <c r="AY113" s="393"/>
      <c r="AZ113" s="393"/>
      <c r="BA113" s="393"/>
      <c r="BB113" s="393"/>
      <c r="BC113" s="393"/>
      <c r="BD113" s="393"/>
      <c r="BE113" s="395"/>
      <c r="BF113" s="395"/>
      <c r="BG113" s="396"/>
      <c r="BH113" s="393"/>
      <c r="BI113" s="393"/>
      <c r="BJ113" s="393"/>
      <c r="BK113" s="393"/>
      <c r="BL113" s="393"/>
      <c r="BM113" s="393"/>
      <c r="BN113" s="395"/>
      <c r="BO113" s="395"/>
      <c r="BP113" s="396"/>
      <c r="BQ113" s="393"/>
      <c r="BR113" s="393"/>
      <c r="BS113" s="393"/>
      <c r="BT113" s="393"/>
      <c r="BU113" s="393"/>
      <c r="BV113" s="393"/>
      <c r="BW113" s="395"/>
      <c r="BX113" s="395"/>
      <c r="BY113" s="396"/>
      <c r="BZ113" s="393"/>
      <c r="CA113" s="393"/>
      <c r="CB113" s="393"/>
      <c r="CC113" s="393"/>
      <c r="CD113" s="393"/>
      <c r="CE113" s="393"/>
      <c r="CF113" s="394"/>
      <c r="CG113" s="395"/>
      <c r="CH113" s="396"/>
      <c r="CI113" s="393"/>
      <c r="CJ113" s="393"/>
      <c r="CK113" s="393"/>
      <c r="CL113" s="393"/>
      <c r="CM113" s="393"/>
      <c r="CN113" s="393"/>
      <c r="CO113" s="395"/>
      <c r="CP113" s="395"/>
      <c r="CQ113" s="396"/>
      <c r="CR113" s="393"/>
      <c r="CS113" s="393"/>
      <c r="CT113" s="393"/>
      <c r="CU113" s="393"/>
      <c r="CV113" s="393"/>
      <c r="CW113" s="393"/>
      <c r="CX113" s="395"/>
      <c r="CY113" s="395"/>
      <c r="CZ113" s="396"/>
      <c r="DA113" s="393"/>
      <c r="DB113" s="393"/>
      <c r="DC113" s="393"/>
      <c r="DD113" s="393"/>
      <c r="DE113" s="393"/>
      <c r="DF113" s="393"/>
      <c r="DG113" s="395"/>
      <c r="DH113" s="395"/>
      <c r="DI113" s="396"/>
      <c r="DJ113" s="393"/>
      <c r="DK113" s="393"/>
      <c r="DL113" s="393"/>
      <c r="DM113" s="393"/>
      <c r="DN113" s="393"/>
      <c r="DO113" s="393"/>
      <c r="DP113" s="395"/>
      <c r="DQ113" s="395"/>
      <c r="DR113" s="396"/>
      <c r="DS113" s="393"/>
      <c r="DT113" s="393"/>
      <c r="DU113" s="393"/>
      <c r="DV113" s="393"/>
      <c r="DW113" s="393"/>
      <c r="DX113" s="393"/>
      <c r="DY113" s="395"/>
      <c r="DZ113" s="395"/>
      <c r="EA113" s="396"/>
      <c r="EB113" s="393"/>
      <c r="EC113" s="393"/>
      <c r="ED113" s="393"/>
      <c r="EE113" s="393"/>
      <c r="EF113" s="393"/>
      <c r="EG113" s="393"/>
      <c r="EH113" s="395"/>
      <c r="EI113" s="395"/>
      <c r="EJ113" s="396"/>
      <c r="EK113" s="393"/>
      <c r="EL113" s="393"/>
      <c r="EM113" s="393"/>
      <c r="EN113" s="393"/>
      <c r="EO113" s="393"/>
      <c r="EP113" s="393"/>
      <c r="EQ113" s="395"/>
      <c r="ER113" s="395"/>
      <c r="ES113" s="396"/>
      <c r="ET113" s="393"/>
      <c r="EU113" s="393"/>
      <c r="EV113" s="393"/>
      <c r="EW113" s="393"/>
      <c r="EX113" s="393"/>
      <c r="EY113" s="393"/>
      <c r="EZ113" s="395"/>
      <c r="FA113" s="395"/>
      <c r="FB113" s="396"/>
      <c r="FC113" s="393"/>
      <c r="FD113" s="393"/>
      <c r="FE113" s="393"/>
      <c r="FF113" s="393"/>
      <c r="FG113" s="393"/>
      <c r="FH113" s="393"/>
      <c r="FI113" s="395"/>
      <c r="FJ113" s="395"/>
      <c r="FK113" s="396"/>
      <c r="FL113" s="393"/>
      <c r="FM113" s="393"/>
      <c r="FN113" s="393"/>
      <c r="FO113" s="393"/>
      <c r="FP113" s="393"/>
      <c r="FQ113" s="393"/>
      <c r="FR113" s="395"/>
      <c r="FS113" s="395"/>
      <c r="FT113" s="396"/>
      <c r="FU113" s="393"/>
      <c r="FV113" s="393"/>
      <c r="FW113" s="393"/>
      <c r="FX113" s="393"/>
      <c r="FY113" s="393"/>
      <c r="FZ113" s="393"/>
      <c r="GA113" s="395"/>
      <c r="GB113" s="395"/>
      <c r="GC113" s="396"/>
      <c r="GD113" s="393"/>
      <c r="GE113" s="393"/>
      <c r="GF113" s="393"/>
      <c r="GG113" s="393"/>
      <c r="GH113" s="393"/>
      <c r="GI113" s="393"/>
      <c r="GJ113" s="395"/>
      <c r="GK113" s="395"/>
      <c r="GL113" s="379"/>
      <c r="GM113" s="70"/>
      <c r="GN113" s="71"/>
      <c r="GO113" s="72"/>
      <c r="GP113" s="72"/>
      <c r="GQ113" s="73"/>
      <c r="GR113" s="74"/>
    </row>
    <row r="114" spans="1:200" x14ac:dyDescent="0.25">
      <c r="A114" s="88"/>
      <c r="B114" s="459"/>
      <c r="C114" s="460"/>
      <c r="D114" s="460"/>
      <c r="E114" s="460"/>
      <c r="F114" s="463"/>
      <c r="G114" s="110"/>
      <c r="H114" s="65">
        <f t="shared" si="2"/>
        <v>0</v>
      </c>
      <c r="I114" s="81"/>
      <c r="J114" s="165"/>
      <c r="K114" s="166"/>
      <c r="L114" s="83">
        <f t="shared" si="4"/>
        <v>0</v>
      </c>
      <c r="M114" s="406"/>
      <c r="N114" s="422"/>
      <c r="O114" s="374"/>
      <c r="P114" s="393"/>
      <c r="Q114" s="393"/>
      <c r="R114" s="393"/>
      <c r="S114" s="393"/>
      <c r="T114" s="393"/>
      <c r="U114" s="394"/>
      <c r="V114" s="395"/>
      <c r="W114" s="396"/>
      <c r="X114" s="393"/>
      <c r="Y114" s="393"/>
      <c r="Z114" s="393"/>
      <c r="AA114" s="393"/>
      <c r="AB114" s="393"/>
      <c r="AC114" s="393"/>
      <c r="AD114" s="394"/>
      <c r="AE114" s="395"/>
      <c r="AF114" s="396"/>
      <c r="AG114" s="393"/>
      <c r="AH114" s="393"/>
      <c r="AI114" s="393"/>
      <c r="AJ114" s="393"/>
      <c r="AK114" s="393"/>
      <c r="AL114" s="393"/>
      <c r="AM114" s="394"/>
      <c r="AN114" s="395"/>
      <c r="AO114" s="396"/>
      <c r="AP114" s="393"/>
      <c r="AQ114" s="393"/>
      <c r="AR114" s="393"/>
      <c r="AS114" s="393"/>
      <c r="AT114" s="393"/>
      <c r="AU114" s="393"/>
      <c r="AV114" s="394"/>
      <c r="AW114" s="395"/>
      <c r="AX114" s="396"/>
      <c r="AY114" s="393"/>
      <c r="AZ114" s="393"/>
      <c r="BA114" s="393"/>
      <c r="BB114" s="393"/>
      <c r="BC114" s="393"/>
      <c r="BD114" s="393"/>
      <c r="BE114" s="395"/>
      <c r="BF114" s="395"/>
      <c r="BG114" s="396"/>
      <c r="BH114" s="393"/>
      <c r="BI114" s="393"/>
      <c r="BJ114" s="393"/>
      <c r="BK114" s="393"/>
      <c r="BL114" s="393"/>
      <c r="BM114" s="393"/>
      <c r="BN114" s="395"/>
      <c r="BO114" s="395"/>
      <c r="BP114" s="396"/>
      <c r="BQ114" s="393"/>
      <c r="BR114" s="393"/>
      <c r="BS114" s="393"/>
      <c r="BT114" s="393"/>
      <c r="BU114" s="393"/>
      <c r="BV114" s="393"/>
      <c r="BW114" s="395"/>
      <c r="BX114" s="395"/>
      <c r="BY114" s="396"/>
      <c r="BZ114" s="393"/>
      <c r="CA114" s="393"/>
      <c r="CB114" s="393"/>
      <c r="CC114" s="393"/>
      <c r="CD114" s="393"/>
      <c r="CE114" s="393"/>
      <c r="CF114" s="394"/>
      <c r="CG114" s="395"/>
      <c r="CH114" s="396"/>
      <c r="CI114" s="393"/>
      <c r="CJ114" s="393"/>
      <c r="CK114" s="393"/>
      <c r="CL114" s="393"/>
      <c r="CM114" s="393"/>
      <c r="CN114" s="393"/>
      <c r="CO114" s="395"/>
      <c r="CP114" s="395"/>
      <c r="CQ114" s="396"/>
      <c r="CR114" s="393"/>
      <c r="CS114" s="393"/>
      <c r="CT114" s="393"/>
      <c r="CU114" s="393"/>
      <c r="CV114" s="393"/>
      <c r="CW114" s="393"/>
      <c r="CX114" s="395"/>
      <c r="CY114" s="395"/>
      <c r="CZ114" s="396"/>
      <c r="DA114" s="393"/>
      <c r="DB114" s="393"/>
      <c r="DC114" s="393"/>
      <c r="DD114" s="393"/>
      <c r="DE114" s="393"/>
      <c r="DF114" s="393"/>
      <c r="DG114" s="395"/>
      <c r="DH114" s="395"/>
      <c r="DI114" s="396"/>
      <c r="DJ114" s="393"/>
      <c r="DK114" s="393"/>
      <c r="DL114" s="393"/>
      <c r="DM114" s="393"/>
      <c r="DN114" s="393"/>
      <c r="DO114" s="393"/>
      <c r="DP114" s="395"/>
      <c r="DQ114" s="395"/>
      <c r="DR114" s="396"/>
      <c r="DS114" s="393"/>
      <c r="DT114" s="393"/>
      <c r="DU114" s="393"/>
      <c r="DV114" s="393"/>
      <c r="DW114" s="393"/>
      <c r="DX114" s="393"/>
      <c r="DY114" s="395"/>
      <c r="DZ114" s="395"/>
      <c r="EA114" s="396"/>
      <c r="EB114" s="393"/>
      <c r="EC114" s="393"/>
      <c r="ED114" s="393"/>
      <c r="EE114" s="393"/>
      <c r="EF114" s="393"/>
      <c r="EG114" s="393"/>
      <c r="EH114" s="395"/>
      <c r="EI114" s="395"/>
      <c r="EJ114" s="396"/>
      <c r="EK114" s="393"/>
      <c r="EL114" s="393"/>
      <c r="EM114" s="393"/>
      <c r="EN114" s="393"/>
      <c r="EO114" s="393"/>
      <c r="EP114" s="393"/>
      <c r="EQ114" s="395"/>
      <c r="ER114" s="395"/>
      <c r="ES114" s="396"/>
      <c r="ET114" s="393"/>
      <c r="EU114" s="393"/>
      <c r="EV114" s="393"/>
      <c r="EW114" s="393"/>
      <c r="EX114" s="393"/>
      <c r="EY114" s="393"/>
      <c r="EZ114" s="395"/>
      <c r="FA114" s="395"/>
      <c r="FB114" s="396"/>
      <c r="FC114" s="393"/>
      <c r="FD114" s="393"/>
      <c r="FE114" s="393"/>
      <c r="FF114" s="393"/>
      <c r="FG114" s="393"/>
      <c r="FH114" s="393"/>
      <c r="FI114" s="395"/>
      <c r="FJ114" s="395"/>
      <c r="FK114" s="396"/>
      <c r="FL114" s="393"/>
      <c r="FM114" s="393"/>
      <c r="FN114" s="393"/>
      <c r="FO114" s="393"/>
      <c r="FP114" s="393"/>
      <c r="FQ114" s="393"/>
      <c r="FR114" s="395"/>
      <c r="FS114" s="395"/>
      <c r="FT114" s="396"/>
      <c r="FU114" s="393"/>
      <c r="FV114" s="393"/>
      <c r="FW114" s="393"/>
      <c r="FX114" s="393"/>
      <c r="FY114" s="393"/>
      <c r="FZ114" s="393"/>
      <c r="GA114" s="395"/>
      <c r="GB114" s="395"/>
      <c r="GC114" s="396"/>
      <c r="GD114" s="393"/>
      <c r="GE114" s="393"/>
      <c r="GF114" s="393"/>
      <c r="GG114" s="393"/>
      <c r="GH114" s="393"/>
      <c r="GI114" s="393"/>
      <c r="GJ114" s="395"/>
      <c r="GK114" s="395"/>
      <c r="GL114" s="379"/>
      <c r="GM114" s="70"/>
      <c r="GN114" s="71"/>
      <c r="GO114" s="72"/>
      <c r="GP114" s="72"/>
      <c r="GQ114" s="73"/>
      <c r="GR114" s="74"/>
    </row>
    <row r="115" spans="1:20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4"/>
        <v>0</v>
      </c>
      <c r="M115" s="406"/>
      <c r="N115" s="422"/>
      <c r="O115" s="374"/>
      <c r="P115" s="393"/>
      <c r="Q115" s="393"/>
      <c r="R115" s="393"/>
      <c r="S115" s="393"/>
      <c r="T115" s="393"/>
      <c r="U115" s="394"/>
      <c r="V115" s="395"/>
      <c r="W115" s="396"/>
      <c r="X115" s="393"/>
      <c r="Y115" s="393"/>
      <c r="Z115" s="393"/>
      <c r="AA115" s="393"/>
      <c r="AB115" s="393"/>
      <c r="AC115" s="393"/>
      <c r="AD115" s="394"/>
      <c r="AE115" s="395"/>
      <c r="AF115" s="396"/>
      <c r="AG115" s="393"/>
      <c r="AH115" s="393"/>
      <c r="AI115" s="393"/>
      <c r="AJ115" s="393"/>
      <c r="AK115" s="393"/>
      <c r="AL115" s="393"/>
      <c r="AM115" s="394"/>
      <c r="AN115" s="395"/>
      <c r="AO115" s="396"/>
      <c r="AP115" s="393"/>
      <c r="AQ115" s="393"/>
      <c r="AR115" s="393"/>
      <c r="AS115" s="393"/>
      <c r="AT115" s="393"/>
      <c r="AU115" s="393"/>
      <c r="AV115" s="394"/>
      <c r="AW115" s="395"/>
      <c r="AX115" s="396"/>
      <c r="AY115" s="393"/>
      <c r="AZ115" s="393"/>
      <c r="BA115" s="393"/>
      <c r="BB115" s="393"/>
      <c r="BC115" s="393"/>
      <c r="BD115" s="393"/>
      <c r="BE115" s="395"/>
      <c r="BF115" s="395"/>
      <c r="BG115" s="396"/>
      <c r="BH115" s="393"/>
      <c r="BI115" s="393"/>
      <c r="BJ115" s="393"/>
      <c r="BK115" s="393"/>
      <c r="BL115" s="393"/>
      <c r="BM115" s="393"/>
      <c r="BN115" s="395"/>
      <c r="BO115" s="395"/>
      <c r="BP115" s="396"/>
      <c r="BQ115" s="393"/>
      <c r="BR115" s="393"/>
      <c r="BS115" s="393"/>
      <c r="BT115" s="393"/>
      <c r="BU115" s="393"/>
      <c r="BV115" s="393"/>
      <c r="BW115" s="395"/>
      <c r="BX115" s="395"/>
      <c r="BY115" s="396"/>
      <c r="BZ115" s="393"/>
      <c r="CA115" s="393"/>
      <c r="CB115" s="393"/>
      <c r="CC115" s="393"/>
      <c r="CD115" s="393"/>
      <c r="CE115" s="393"/>
      <c r="CF115" s="394"/>
      <c r="CG115" s="395"/>
      <c r="CH115" s="396"/>
      <c r="CI115" s="393"/>
      <c r="CJ115" s="393"/>
      <c r="CK115" s="393"/>
      <c r="CL115" s="393"/>
      <c r="CM115" s="393"/>
      <c r="CN115" s="393"/>
      <c r="CO115" s="395"/>
      <c r="CP115" s="395"/>
      <c r="CQ115" s="396"/>
      <c r="CR115" s="393"/>
      <c r="CS115" s="393"/>
      <c r="CT115" s="393"/>
      <c r="CU115" s="393"/>
      <c r="CV115" s="393"/>
      <c r="CW115" s="393"/>
      <c r="CX115" s="395"/>
      <c r="CY115" s="395"/>
      <c r="CZ115" s="396"/>
      <c r="DA115" s="393"/>
      <c r="DB115" s="393"/>
      <c r="DC115" s="393"/>
      <c r="DD115" s="393"/>
      <c r="DE115" s="393"/>
      <c r="DF115" s="393"/>
      <c r="DG115" s="395"/>
      <c r="DH115" s="395"/>
      <c r="DI115" s="396"/>
      <c r="DJ115" s="393"/>
      <c r="DK115" s="393"/>
      <c r="DL115" s="393"/>
      <c r="DM115" s="393"/>
      <c r="DN115" s="393"/>
      <c r="DO115" s="393"/>
      <c r="DP115" s="395"/>
      <c r="DQ115" s="395"/>
      <c r="DR115" s="396"/>
      <c r="DS115" s="393"/>
      <c r="DT115" s="393"/>
      <c r="DU115" s="393"/>
      <c r="DV115" s="393"/>
      <c r="DW115" s="393"/>
      <c r="DX115" s="393"/>
      <c r="DY115" s="395"/>
      <c r="DZ115" s="395"/>
      <c r="EA115" s="396"/>
      <c r="EB115" s="393"/>
      <c r="EC115" s="393"/>
      <c r="ED115" s="393"/>
      <c r="EE115" s="393"/>
      <c r="EF115" s="393"/>
      <c r="EG115" s="393"/>
      <c r="EH115" s="395"/>
      <c r="EI115" s="395"/>
      <c r="EJ115" s="396"/>
      <c r="EK115" s="393"/>
      <c r="EL115" s="393"/>
      <c r="EM115" s="393"/>
      <c r="EN115" s="393"/>
      <c r="EO115" s="393"/>
      <c r="EP115" s="393"/>
      <c r="EQ115" s="395"/>
      <c r="ER115" s="395"/>
      <c r="ES115" s="396"/>
      <c r="ET115" s="393"/>
      <c r="EU115" s="393"/>
      <c r="EV115" s="393"/>
      <c r="EW115" s="393"/>
      <c r="EX115" s="393"/>
      <c r="EY115" s="393"/>
      <c r="EZ115" s="395"/>
      <c r="FA115" s="395"/>
      <c r="FB115" s="396"/>
      <c r="FC115" s="393"/>
      <c r="FD115" s="393"/>
      <c r="FE115" s="393"/>
      <c r="FF115" s="393"/>
      <c r="FG115" s="393"/>
      <c r="FH115" s="393"/>
      <c r="FI115" s="395"/>
      <c r="FJ115" s="395"/>
      <c r="FK115" s="396"/>
      <c r="FL115" s="393"/>
      <c r="FM115" s="393"/>
      <c r="FN115" s="393"/>
      <c r="FO115" s="393"/>
      <c r="FP115" s="393"/>
      <c r="FQ115" s="393"/>
      <c r="FR115" s="395"/>
      <c r="FS115" s="395"/>
      <c r="FT115" s="396"/>
      <c r="FU115" s="393"/>
      <c r="FV115" s="393"/>
      <c r="FW115" s="393"/>
      <c r="FX115" s="393"/>
      <c r="FY115" s="393"/>
      <c r="FZ115" s="393"/>
      <c r="GA115" s="395"/>
      <c r="GB115" s="395"/>
      <c r="GC115" s="396"/>
      <c r="GD115" s="393"/>
      <c r="GE115" s="393"/>
      <c r="GF115" s="393"/>
      <c r="GG115" s="393"/>
      <c r="GH115" s="393"/>
      <c r="GI115" s="393"/>
      <c r="GJ115" s="395"/>
      <c r="GK115" s="395"/>
      <c r="GL115" s="379"/>
      <c r="GM115" s="70"/>
      <c r="GN115" s="71"/>
      <c r="GO115" s="72"/>
      <c r="GP115" s="72"/>
      <c r="GQ115" s="73"/>
      <c r="GR115" s="74"/>
    </row>
    <row r="116" spans="1:200" x14ac:dyDescent="0.25">
      <c r="A116" s="88"/>
      <c r="B116" s="168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4"/>
        <v>0</v>
      </c>
      <c r="M116" s="381"/>
      <c r="N116" s="382"/>
      <c r="O116" s="374"/>
      <c r="P116" s="393"/>
      <c r="Q116" s="393"/>
      <c r="R116" s="393"/>
      <c r="S116" s="393"/>
      <c r="T116" s="393"/>
      <c r="U116" s="394"/>
      <c r="V116" s="395"/>
      <c r="W116" s="396"/>
      <c r="X116" s="393"/>
      <c r="Y116" s="393"/>
      <c r="Z116" s="393"/>
      <c r="AA116" s="393"/>
      <c r="AB116" s="393"/>
      <c r="AC116" s="393"/>
      <c r="AD116" s="394"/>
      <c r="AE116" s="395"/>
      <c r="AF116" s="396"/>
      <c r="AG116" s="393"/>
      <c r="AH116" s="393"/>
      <c r="AI116" s="393"/>
      <c r="AJ116" s="393"/>
      <c r="AK116" s="393"/>
      <c r="AL116" s="393"/>
      <c r="AM116" s="394"/>
      <c r="AN116" s="395"/>
      <c r="AO116" s="396"/>
      <c r="AP116" s="393"/>
      <c r="AQ116" s="393"/>
      <c r="AR116" s="393"/>
      <c r="AS116" s="393"/>
      <c r="AT116" s="393"/>
      <c r="AU116" s="393"/>
      <c r="AV116" s="394"/>
      <c r="AW116" s="395"/>
      <c r="AX116" s="396"/>
      <c r="AY116" s="393"/>
      <c r="AZ116" s="393"/>
      <c r="BA116" s="393"/>
      <c r="BB116" s="393"/>
      <c r="BC116" s="393"/>
      <c r="BD116" s="393"/>
      <c r="BE116" s="395"/>
      <c r="BF116" s="395"/>
      <c r="BG116" s="396"/>
      <c r="BH116" s="393"/>
      <c r="BI116" s="393"/>
      <c r="BJ116" s="393"/>
      <c r="BK116" s="393"/>
      <c r="BL116" s="393"/>
      <c r="BM116" s="393"/>
      <c r="BN116" s="395"/>
      <c r="BO116" s="395"/>
      <c r="BP116" s="396"/>
      <c r="BQ116" s="393"/>
      <c r="BR116" s="393"/>
      <c r="BS116" s="393"/>
      <c r="BT116" s="393"/>
      <c r="BU116" s="393"/>
      <c r="BV116" s="393"/>
      <c r="BW116" s="395"/>
      <c r="BX116" s="395"/>
      <c r="BY116" s="396"/>
      <c r="BZ116" s="393"/>
      <c r="CA116" s="393"/>
      <c r="CB116" s="393"/>
      <c r="CC116" s="393"/>
      <c r="CD116" s="393"/>
      <c r="CE116" s="393"/>
      <c r="CF116" s="394"/>
      <c r="CG116" s="395"/>
      <c r="CH116" s="396"/>
      <c r="CI116" s="393"/>
      <c r="CJ116" s="393"/>
      <c r="CK116" s="393"/>
      <c r="CL116" s="393"/>
      <c r="CM116" s="393"/>
      <c r="CN116" s="393"/>
      <c r="CO116" s="395"/>
      <c r="CP116" s="395"/>
      <c r="CQ116" s="396"/>
      <c r="CR116" s="393"/>
      <c r="CS116" s="393"/>
      <c r="CT116" s="393"/>
      <c r="CU116" s="393"/>
      <c r="CV116" s="393"/>
      <c r="CW116" s="393"/>
      <c r="CX116" s="395"/>
      <c r="CY116" s="395"/>
      <c r="CZ116" s="396"/>
      <c r="DA116" s="393"/>
      <c r="DB116" s="393"/>
      <c r="DC116" s="393"/>
      <c r="DD116" s="393"/>
      <c r="DE116" s="393"/>
      <c r="DF116" s="393"/>
      <c r="DG116" s="395"/>
      <c r="DH116" s="395"/>
      <c r="DI116" s="396"/>
      <c r="DJ116" s="393"/>
      <c r="DK116" s="393"/>
      <c r="DL116" s="393"/>
      <c r="DM116" s="393"/>
      <c r="DN116" s="393"/>
      <c r="DO116" s="393"/>
      <c r="DP116" s="395"/>
      <c r="DQ116" s="395"/>
      <c r="DR116" s="396"/>
      <c r="DS116" s="393"/>
      <c r="DT116" s="393"/>
      <c r="DU116" s="393"/>
      <c r="DV116" s="393"/>
      <c r="DW116" s="393"/>
      <c r="DX116" s="393"/>
      <c r="DY116" s="395"/>
      <c r="DZ116" s="395"/>
      <c r="EA116" s="396"/>
      <c r="EB116" s="393"/>
      <c r="EC116" s="393"/>
      <c r="ED116" s="393"/>
      <c r="EE116" s="393"/>
      <c r="EF116" s="393"/>
      <c r="EG116" s="393"/>
      <c r="EH116" s="395"/>
      <c r="EI116" s="395"/>
      <c r="EJ116" s="396"/>
      <c r="EK116" s="393"/>
      <c r="EL116" s="393"/>
      <c r="EM116" s="393"/>
      <c r="EN116" s="393"/>
      <c r="EO116" s="393"/>
      <c r="EP116" s="393"/>
      <c r="EQ116" s="395"/>
      <c r="ER116" s="395"/>
      <c r="ES116" s="396"/>
      <c r="ET116" s="393"/>
      <c r="EU116" s="393"/>
      <c r="EV116" s="393"/>
      <c r="EW116" s="393"/>
      <c r="EX116" s="393"/>
      <c r="EY116" s="393"/>
      <c r="EZ116" s="395"/>
      <c r="FA116" s="395"/>
      <c r="FB116" s="396"/>
      <c r="FC116" s="393"/>
      <c r="FD116" s="393"/>
      <c r="FE116" s="393"/>
      <c r="FF116" s="393"/>
      <c r="FG116" s="393"/>
      <c r="FH116" s="393"/>
      <c r="FI116" s="395"/>
      <c r="FJ116" s="395"/>
      <c r="FK116" s="396"/>
      <c r="FL116" s="393"/>
      <c r="FM116" s="393"/>
      <c r="FN116" s="393"/>
      <c r="FO116" s="393"/>
      <c r="FP116" s="393"/>
      <c r="FQ116" s="393"/>
      <c r="FR116" s="395"/>
      <c r="FS116" s="395"/>
      <c r="FT116" s="396"/>
      <c r="FU116" s="393"/>
      <c r="FV116" s="393"/>
      <c r="FW116" s="393"/>
      <c r="FX116" s="393"/>
      <c r="FY116" s="393"/>
      <c r="FZ116" s="393"/>
      <c r="GA116" s="395"/>
      <c r="GB116" s="395"/>
      <c r="GC116" s="396"/>
      <c r="GD116" s="393"/>
      <c r="GE116" s="393"/>
      <c r="GF116" s="393"/>
      <c r="GG116" s="393"/>
      <c r="GH116" s="393"/>
      <c r="GI116" s="393"/>
      <c r="GJ116" s="395"/>
      <c r="GK116" s="395"/>
      <c r="GL116" s="379"/>
      <c r="GM116" s="70"/>
      <c r="GN116" s="71"/>
      <c r="GO116" s="72"/>
      <c r="GP116" s="72"/>
      <c r="GQ116" s="73"/>
      <c r="GR116" s="74"/>
    </row>
    <row r="117" spans="1:20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4"/>
        <v>0</v>
      </c>
      <c r="M117" s="383"/>
      <c r="N117" s="384"/>
      <c r="O117" s="374"/>
      <c r="P117" s="393"/>
      <c r="Q117" s="393"/>
      <c r="R117" s="393"/>
      <c r="S117" s="393"/>
      <c r="T117" s="393"/>
      <c r="U117" s="394"/>
      <c r="V117" s="395"/>
      <c r="W117" s="396"/>
      <c r="X117" s="393"/>
      <c r="Y117" s="393"/>
      <c r="Z117" s="393"/>
      <c r="AA117" s="393"/>
      <c r="AB117" s="393"/>
      <c r="AC117" s="393"/>
      <c r="AD117" s="394"/>
      <c r="AE117" s="395"/>
      <c r="AF117" s="396"/>
      <c r="AG117" s="393"/>
      <c r="AH117" s="393"/>
      <c r="AI117" s="393"/>
      <c r="AJ117" s="393"/>
      <c r="AK117" s="393"/>
      <c r="AL117" s="393"/>
      <c r="AM117" s="394"/>
      <c r="AN117" s="395"/>
      <c r="AO117" s="396"/>
      <c r="AP117" s="393"/>
      <c r="AQ117" s="393"/>
      <c r="AR117" s="393"/>
      <c r="AS117" s="393"/>
      <c r="AT117" s="393"/>
      <c r="AU117" s="393"/>
      <c r="AV117" s="394"/>
      <c r="AW117" s="395"/>
      <c r="AX117" s="396"/>
      <c r="AY117" s="393"/>
      <c r="AZ117" s="393"/>
      <c r="BA117" s="393"/>
      <c r="BB117" s="393"/>
      <c r="BC117" s="393"/>
      <c r="BD117" s="393"/>
      <c r="BE117" s="395"/>
      <c r="BF117" s="395"/>
      <c r="BG117" s="396"/>
      <c r="BH117" s="393"/>
      <c r="BI117" s="393"/>
      <c r="BJ117" s="393"/>
      <c r="BK117" s="393"/>
      <c r="BL117" s="393"/>
      <c r="BM117" s="393"/>
      <c r="BN117" s="395"/>
      <c r="BO117" s="395"/>
      <c r="BP117" s="396"/>
      <c r="BQ117" s="393"/>
      <c r="BR117" s="393"/>
      <c r="BS117" s="393"/>
      <c r="BT117" s="393"/>
      <c r="BU117" s="393"/>
      <c r="BV117" s="393"/>
      <c r="BW117" s="395"/>
      <c r="BX117" s="395"/>
      <c r="BY117" s="396"/>
      <c r="BZ117" s="393"/>
      <c r="CA117" s="393"/>
      <c r="CB117" s="393"/>
      <c r="CC117" s="393"/>
      <c r="CD117" s="393"/>
      <c r="CE117" s="393"/>
      <c r="CF117" s="394"/>
      <c r="CG117" s="395"/>
      <c r="CH117" s="396"/>
      <c r="CI117" s="393"/>
      <c r="CJ117" s="393"/>
      <c r="CK117" s="393"/>
      <c r="CL117" s="393"/>
      <c r="CM117" s="393"/>
      <c r="CN117" s="393"/>
      <c r="CO117" s="395"/>
      <c r="CP117" s="395"/>
      <c r="CQ117" s="396"/>
      <c r="CR117" s="393"/>
      <c r="CS117" s="393"/>
      <c r="CT117" s="393"/>
      <c r="CU117" s="393"/>
      <c r="CV117" s="393"/>
      <c r="CW117" s="393"/>
      <c r="CX117" s="395"/>
      <c r="CY117" s="395"/>
      <c r="CZ117" s="396"/>
      <c r="DA117" s="393"/>
      <c r="DB117" s="393"/>
      <c r="DC117" s="393"/>
      <c r="DD117" s="393"/>
      <c r="DE117" s="393"/>
      <c r="DF117" s="393"/>
      <c r="DG117" s="395"/>
      <c r="DH117" s="395"/>
      <c r="DI117" s="396"/>
      <c r="DJ117" s="393"/>
      <c r="DK117" s="393"/>
      <c r="DL117" s="393"/>
      <c r="DM117" s="393"/>
      <c r="DN117" s="393"/>
      <c r="DO117" s="393"/>
      <c r="DP117" s="395"/>
      <c r="DQ117" s="395"/>
      <c r="DR117" s="396"/>
      <c r="DS117" s="393"/>
      <c r="DT117" s="393"/>
      <c r="DU117" s="393"/>
      <c r="DV117" s="393"/>
      <c r="DW117" s="393"/>
      <c r="DX117" s="393"/>
      <c r="DY117" s="395"/>
      <c r="DZ117" s="395"/>
      <c r="EA117" s="396"/>
      <c r="EB117" s="393"/>
      <c r="EC117" s="393"/>
      <c r="ED117" s="393"/>
      <c r="EE117" s="393"/>
      <c r="EF117" s="393"/>
      <c r="EG117" s="393"/>
      <c r="EH117" s="395"/>
      <c r="EI117" s="395"/>
      <c r="EJ117" s="396"/>
      <c r="EK117" s="393"/>
      <c r="EL117" s="393"/>
      <c r="EM117" s="393"/>
      <c r="EN117" s="393"/>
      <c r="EO117" s="393"/>
      <c r="EP117" s="393"/>
      <c r="EQ117" s="395"/>
      <c r="ER117" s="395"/>
      <c r="ES117" s="396"/>
      <c r="ET117" s="393"/>
      <c r="EU117" s="393"/>
      <c r="EV117" s="393"/>
      <c r="EW117" s="393"/>
      <c r="EX117" s="393"/>
      <c r="EY117" s="393"/>
      <c r="EZ117" s="395"/>
      <c r="FA117" s="395"/>
      <c r="FB117" s="396"/>
      <c r="FC117" s="393"/>
      <c r="FD117" s="393"/>
      <c r="FE117" s="393"/>
      <c r="FF117" s="393"/>
      <c r="FG117" s="393"/>
      <c r="FH117" s="393"/>
      <c r="FI117" s="395"/>
      <c r="FJ117" s="395"/>
      <c r="FK117" s="396"/>
      <c r="FL117" s="393"/>
      <c r="FM117" s="393"/>
      <c r="FN117" s="393"/>
      <c r="FO117" s="393"/>
      <c r="FP117" s="393"/>
      <c r="FQ117" s="393"/>
      <c r="FR117" s="395"/>
      <c r="FS117" s="395"/>
      <c r="FT117" s="396"/>
      <c r="FU117" s="393"/>
      <c r="FV117" s="393"/>
      <c r="FW117" s="393"/>
      <c r="FX117" s="393"/>
      <c r="FY117" s="393"/>
      <c r="FZ117" s="393"/>
      <c r="GA117" s="395"/>
      <c r="GB117" s="395"/>
      <c r="GC117" s="396"/>
      <c r="GD117" s="393"/>
      <c r="GE117" s="393"/>
      <c r="GF117" s="393"/>
      <c r="GG117" s="393"/>
      <c r="GH117" s="393"/>
      <c r="GI117" s="393"/>
      <c r="GJ117" s="395"/>
      <c r="GK117" s="395"/>
      <c r="GL117" s="379"/>
      <c r="GM117" s="70"/>
      <c r="GN117" s="71"/>
      <c r="GO117" s="72"/>
      <c r="GP117" s="72"/>
      <c r="GQ117" s="73"/>
      <c r="GR117" s="74"/>
    </row>
    <row r="118" spans="1:20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4"/>
        <v>0</v>
      </c>
      <c r="M118" s="388"/>
      <c r="N118" s="391"/>
      <c r="O118" s="374"/>
      <c r="P118" s="393"/>
      <c r="Q118" s="393"/>
      <c r="R118" s="393"/>
      <c r="S118" s="393"/>
      <c r="T118" s="393"/>
      <c r="U118" s="394"/>
      <c r="V118" s="395"/>
      <c r="W118" s="396"/>
      <c r="X118" s="393"/>
      <c r="Y118" s="393"/>
      <c r="Z118" s="393"/>
      <c r="AA118" s="393"/>
      <c r="AB118" s="393"/>
      <c r="AC118" s="393"/>
      <c r="AD118" s="394"/>
      <c r="AE118" s="395"/>
      <c r="AF118" s="396"/>
      <c r="AG118" s="393"/>
      <c r="AH118" s="393"/>
      <c r="AI118" s="393"/>
      <c r="AJ118" s="393"/>
      <c r="AK118" s="393"/>
      <c r="AL118" s="393"/>
      <c r="AM118" s="394"/>
      <c r="AN118" s="395"/>
      <c r="AO118" s="396"/>
      <c r="AP118" s="393"/>
      <c r="AQ118" s="393"/>
      <c r="AR118" s="393"/>
      <c r="AS118" s="393"/>
      <c r="AT118" s="393"/>
      <c r="AU118" s="393"/>
      <c r="AV118" s="394"/>
      <c r="AW118" s="395"/>
      <c r="AX118" s="396"/>
      <c r="AY118" s="393"/>
      <c r="AZ118" s="393"/>
      <c r="BA118" s="393"/>
      <c r="BB118" s="393"/>
      <c r="BC118" s="393"/>
      <c r="BD118" s="393"/>
      <c r="BE118" s="395"/>
      <c r="BF118" s="395"/>
      <c r="BG118" s="396"/>
      <c r="BH118" s="393"/>
      <c r="BI118" s="393"/>
      <c r="BJ118" s="393"/>
      <c r="BK118" s="393"/>
      <c r="BL118" s="393"/>
      <c r="BM118" s="393"/>
      <c r="BN118" s="395"/>
      <c r="BO118" s="395"/>
      <c r="BP118" s="396"/>
      <c r="BQ118" s="393"/>
      <c r="BR118" s="393"/>
      <c r="BS118" s="393"/>
      <c r="BT118" s="393"/>
      <c r="BU118" s="393"/>
      <c r="BV118" s="393"/>
      <c r="BW118" s="395"/>
      <c r="BX118" s="395"/>
      <c r="BY118" s="396"/>
      <c r="BZ118" s="393"/>
      <c r="CA118" s="393"/>
      <c r="CB118" s="393"/>
      <c r="CC118" s="393"/>
      <c r="CD118" s="393"/>
      <c r="CE118" s="393"/>
      <c r="CF118" s="394"/>
      <c r="CG118" s="395"/>
      <c r="CH118" s="396"/>
      <c r="CI118" s="393"/>
      <c r="CJ118" s="393"/>
      <c r="CK118" s="393"/>
      <c r="CL118" s="393"/>
      <c r="CM118" s="393"/>
      <c r="CN118" s="393"/>
      <c r="CO118" s="395"/>
      <c r="CP118" s="395"/>
      <c r="CQ118" s="396"/>
      <c r="CR118" s="393"/>
      <c r="CS118" s="393"/>
      <c r="CT118" s="393"/>
      <c r="CU118" s="393"/>
      <c r="CV118" s="393"/>
      <c r="CW118" s="393"/>
      <c r="CX118" s="395"/>
      <c r="CY118" s="395"/>
      <c r="CZ118" s="396"/>
      <c r="DA118" s="393"/>
      <c r="DB118" s="393"/>
      <c r="DC118" s="393"/>
      <c r="DD118" s="393"/>
      <c r="DE118" s="393"/>
      <c r="DF118" s="393"/>
      <c r="DG118" s="395"/>
      <c r="DH118" s="395"/>
      <c r="DI118" s="396"/>
      <c r="DJ118" s="393"/>
      <c r="DK118" s="393"/>
      <c r="DL118" s="393"/>
      <c r="DM118" s="393"/>
      <c r="DN118" s="393"/>
      <c r="DO118" s="393"/>
      <c r="DP118" s="395"/>
      <c r="DQ118" s="395"/>
      <c r="DR118" s="396"/>
      <c r="DS118" s="393"/>
      <c r="DT118" s="393"/>
      <c r="DU118" s="393"/>
      <c r="DV118" s="393"/>
      <c r="DW118" s="393"/>
      <c r="DX118" s="393"/>
      <c r="DY118" s="395"/>
      <c r="DZ118" s="395"/>
      <c r="EA118" s="396"/>
      <c r="EB118" s="393"/>
      <c r="EC118" s="393"/>
      <c r="ED118" s="393"/>
      <c r="EE118" s="393"/>
      <c r="EF118" s="393"/>
      <c r="EG118" s="393"/>
      <c r="EH118" s="395"/>
      <c r="EI118" s="395"/>
      <c r="EJ118" s="396"/>
      <c r="EK118" s="393"/>
      <c r="EL118" s="393"/>
      <c r="EM118" s="393"/>
      <c r="EN118" s="393"/>
      <c r="EO118" s="393"/>
      <c r="EP118" s="393"/>
      <c r="EQ118" s="395"/>
      <c r="ER118" s="395"/>
      <c r="ES118" s="396"/>
      <c r="ET118" s="393"/>
      <c r="EU118" s="393"/>
      <c r="EV118" s="393"/>
      <c r="EW118" s="393"/>
      <c r="EX118" s="393"/>
      <c r="EY118" s="393"/>
      <c r="EZ118" s="395"/>
      <c r="FA118" s="395"/>
      <c r="FB118" s="396"/>
      <c r="FC118" s="393"/>
      <c r="FD118" s="393"/>
      <c r="FE118" s="393"/>
      <c r="FF118" s="393"/>
      <c r="FG118" s="393"/>
      <c r="FH118" s="393"/>
      <c r="FI118" s="395"/>
      <c r="FJ118" s="395"/>
      <c r="FK118" s="396"/>
      <c r="FL118" s="393"/>
      <c r="FM118" s="393"/>
      <c r="FN118" s="393"/>
      <c r="FO118" s="393"/>
      <c r="FP118" s="393"/>
      <c r="FQ118" s="393"/>
      <c r="FR118" s="395"/>
      <c r="FS118" s="395"/>
      <c r="FT118" s="396"/>
      <c r="FU118" s="393"/>
      <c r="FV118" s="393"/>
      <c r="FW118" s="393"/>
      <c r="FX118" s="393"/>
      <c r="FY118" s="393"/>
      <c r="FZ118" s="393"/>
      <c r="GA118" s="395"/>
      <c r="GB118" s="395"/>
      <c r="GC118" s="396"/>
      <c r="GD118" s="393"/>
      <c r="GE118" s="393"/>
      <c r="GF118" s="393"/>
      <c r="GG118" s="393"/>
      <c r="GH118" s="393"/>
      <c r="GI118" s="393"/>
      <c r="GJ118" s="395"/>
      <c r="GK118" s="395"/>
      <c r="GL118" s="379"/>
      <c r="GM118" s="70"/>
      <c r="GN118" s="71"/>
      <c r="GO118" s="72"/>
      <c r="GP118" s="72"/>
      <c r="GQ118" s="73"/>
      <c r="GR118" s="74"/>
    </row>
    <row r="119" spans="1:200" ht="18.75" x14ac:dyDescent="0.3">
      <c r="A119" s="88"/>
      <c r="B119" s="76"/>
      <c r="C119" s="169"/>
      <c r="D119" s="64"/>
      <c r="E119" s="155"/>
      <c r="F119" s="170"/>
      <c r="G119" s="78"/>
      <c r="H119" s="65">
        <f t="shared" si="2"/>
        <v>0</v>
      </c>
      <c r="I119" s="81"/>
      <c r="J119" s="165"/>
      <c r="K119" s="171"/>
      <c r="L119" s="83">
        <f t="shared" si="4"/>
        <v>0</v>
      </c>
      <c r="M119" s="406"/>
      <c r="N119" s="422"/>
      <c r="O119" s="374"/>
      <c r="P119" s="393"/>
      <c r="Q119" s="393"/>
      <c r="R119" s="393"/>
      <c r="S119" s="393"/>
      <c r="T119" s="393"/>
      <c r="U119" s="394"/>
      <c r="V119" s="395"/>
      <c r="W119" s="396"/>
      <c r="X119" s="393"/>
      <c r="Y119" s="393"/>
      <c r="Z119" s="393"/>
      <c r="AA119" s="393"/>
      <c r="AB119" s="393"/>
      <c r="AC119" s="393"/>
      <c r="AD119" s="394"/>
      <c r="AE119" s="395"/>
      <c r="AF119" s="396"/>
      <c r="AG119" s="393"/>
      <c r="AH119" s="393"/>
      <c r="AI119" s="393"/>
      <c r="AJ119" s="393"/>
      <c r="AK119" s="393"/>
      <c r="AL119" s="393"/>
      <c r="AM119" s="394"/>
      <c r="AN119" s="395"/>
      <c r="AO119" s="396"/>
      <c r="AP119" s="393"/>
      <c r="AQ119" s="393"/>
      <c r="AR119" s="393"/>
      <c r="AS119" s="393"/>
      <c r="AT119" s="393"/>
      <c r="AU119" s="393"/>
      <c r="AV119" s="394"/>
      <c r="AW119" s="395"/>
      <c r="AX119" s="396"/>
      <c r="AY119" s="393"/>
      <c r="AZ119" s="393"/>
      <c r="BA119" s="393"/>
      <c r="BB119" s="393"/>
      <c r="BC119" s="393"/>
      <c r="BD119" s="393"/>
      <c r="BE119" s="395"/>
      <c r="BF119" s="395"/>
      <c r="BG119" s="396"/>
      <c r="BH119" s="393"/>
      <c r="BI119" s="393"/>
      <c r="BJ119" s="393"/>
      <c r="BK119" s="393"/>
      <c r="BL119" s="393"/>
      <c r="BM119" s="393"/>
      <c r="BN119" s="395"/>
      <c r="BO119" s="395"/>
      <c r="BP119" s="396"/>
      <c r="BQ119" s="393"/>
      <c r="BR119" s="393"/>
      <c r="BS119" s="393"/>
      <c r="BT119" s="393"/>
      <c r="BU119" s="393"/>
      <c r="BV119" s="393"/>
      <c r="BW119" s="395"/>
      <c r="BX119" s="395"/>
      <c r="BY119" s="396"/>
      <c r="BZ119" s="393"/>
      <c r="CA119" s="393"/>
      <c r="CB119" s="393"/>
      <c r="CC119" s="393"/>
      <c r="CD119" s="393"/>
      <c r="CE119" s="393"/>
      <c r="CF119" s="394"/>
      <c r="CG119" s="395"/>
      <c r="CH119" s="396"/>
      <c r="CI119" s="393"/>
      <c r="CJ119" s="393"/>
      <c r="CK119" s="393"/>
      <c r="CL119" s="393"/>
      <c r="CM119" s="393"/>
      <c r="CN119" s="393"/>
      <c r="CO119" s="395"/>
      <c r="CP119" s="395"/>
      <c r="CQ119" s="396"/>
      <c r="CR119" s="393"/>
      <c r="CS119" s="393"/>
      <c r="CT119" s="393"/>
      <c r="CU119" s="393"/>
      <c r="CV119" s="393"/>
      <c r="CW119" s="393"/>
      <c r="CX119" s="395"/>
      <c r="CY119" s="395"/>
      <c r="CZ119" s="396"/>
      <c r="DA119" s="393"/>
      <c r="DB119" s="393"/>
      <c r="DC119" s="393"/>
      <c r="DD119" s="393"/>
      <c r="DE119" s="393"/>
      <c r="DF119" s="393"/>
      <c r="DG119" s="395"/>
      <c r="DH119" s="395"/>
      <c r="DI119" s="396"/>
      <c r="DJ119" s="393"/>
      <c r="DK119" s="393"/>
      <c r="DL119" s="393"/>
      <c r="DM119" s="393"/>
      <c r="DN119" s="393"/>
      <c r="DO119" s="393"/>
      <c r="DP119" s="395"/>
      <c r="DQ119" s="395"/>
      <c r="DR119" s="396"/>
      <c r="DS119" s="393"/>
      <c r="DT119" s="393"/>
      <c r="DU119" s="393"/>
      <c r="DV119" s="393"/>
      <c r="DW119" s="393"/>
      <c r="DX119" s="393"/>
      <c r="DY119" s="395"/>
      <c r="DZ119" s="395"/>
      <c r="EA119" s="396"/>
      <c r="EB119" s="393"/>
      <c r="EC119" s="393"/>
      <c r="ED119" s="393"/>
      <c r="EE119" s="393"/>
      <c r="EF119" s="393"/>
      <c r="EG119" s="393"/>
      <c r="EH119" s="395"/>
      <c r="EI119" s="395"/>
      <c r="EJ119" s="396"/>
      <c r="EK119" s="393"/>
      <c r="EL119" s="393"/>
      <c r="EM119" s="393"/>
      <c r="EN119" s="393"/>
      <c r="EO119" s="393"/>
      <c r="EP119" s="393"/>
      <c r="EQ119" s="395"/>
      <c r="ER119" s="395"/>
      <c r="ES119" s="396"/>
      <c r="ET119" s="393"/>
      <c r="EU119" s="393"/>
      <c r="EV119" s="393"/>
      <c r="EW119" s="393"/>
      <c r="EX119" s="393"/>
      <c r="EY119" s="393"/>
      <c r="EZ119" s="395"/>
      <c r="FA119" s="395"/>
      <c r="FB119" s="396"/>
      <c r="FC119" s="393"/>
      <c r="FD119" s="393"/>
      <c r="FE119" s="393"/>
      <c r="FF119" s="393"/>
      <c r="FG119" s="393"/>
      <c r="FH119" s="393"/>
      <c r="FI119" s="395"/>
      <c r="FJ119" s="395"/>
      <c r="FK119" s="396"/>
      <c r="FL119" s="393"/>
      <c r="FM119" s="393"/>
      <c r="FN119" s="393"/>
      <c r="FO119" s="393"/>
      <c r="FP119" s="393"/>
      <c r="FQ119" s="393"/>
      <c r="FR119" s="395"/>
      <c r="FS119" s="395"/>
      <c r="FT119" s="396"/>
      <c r="FU119" s="393"/>
      <c r="FV119" s="393"/>
      <c r="FW119" s="393"/>
      <c r="FX119" s="393"/>
      <c r="FY119" s="393"/>
      <c r="FZ119" s="393"/>
      <c r="GA119" s="395"/>
      <c r="GB119" s="395"/>
      <c r="GC119" s="396"/>
      <c r="GD119" s="393"/>
      <c r="GE119" s="393"/>
      <c r="GF119" s="393"/>
      <c r="GG119" s="393"/>
      <c r="GH119" s="393"/>
      <c r="GI119" s="393"/>
      <c r="GJ119" s="395"/>
      <c r="GK119" s="395"/>
      <c r="GL119" s="379"/>
      <c r="GM119" s="70"/>
      <c r="GN119" s="71"/>
      <c r="GO119" s="72"/>
      <c r="GP119" s="72"/>
      <c r="GQ119" s="73"/>
      <c r="GR119" s="74"/>
    </row>
    <row r="120" spans="1:200" ht="18.75" x14ac:dyDescent="0.3">
      <c r="A120" s="88"/>
      <c r="B120" s="76"/>
      <c r="C120" s="167"/>
      <c r="D120" s="78"/>
      <c r="E120" s="121"/>
      <c r="F120" s="120"/>
      <c r="G120" s="78"/>
      <c r="H120" s="65">
        <f t="shared" si="2"/>
        <v>0</v>
      </c>
      <c r="I120" s="81"/>
      <c r="J120" s="165"/>
      <c r="K120" s="171"/>
      <c r="L120" s="83">
        <f t="shared" si="4"/>
        <v>0</v>
      </c>
      <c r="M120" s="406"/>
      <c r="N120" s="422"/>
      <c r="O120" s="374"/>
      <c r="P120" s="393"/>
      <c r="Q120" s="393"/>
      <c r="R120" s="393"/>
      <c r="S120" s="393"/>
      <c r="T120" s="393"/>
      <c r="U120" s="394"/>
      <c r="V120" s="395"/>
      <c r="W120" s="396"/>
      <c r="X120" s="393"/>
      <c r="Y120" s="393"/>
      <c r="Z120" s="393"/>
      <c r="AA120" s="393"/>
      <c r="AB120" s="393"/>
      <c r="AC120" s="393"/>
      <c r="AD120" s="394"/>
      <c r="AE120" s="395"/>
      <c r="AF120" s="396"/>
      <c r="AG120" s="393"/>
      <c r="AH120" s="393"/>
      <c r="AI120" s="393"/>
      <c r="AJ120" s="393"/>
      <c r="AK120" s="393"/>
      <c r="AL120" s="393"/>
      <c r="AM120" s="394"/>
      <c r="AN120" s="395"/>
      <c r="AO120" s="396"/>
      <c r="AP120" s="393"/>
      <c r="AQ120" s="393"/>
      <c r="AR120" s="393"/>
      <c r="AS120" s="393"/>
      <c r="AT120" s="393"/>
      <c r="AU120" s="393"/>
      <c r="AV120" s="394"/>
      <c r="AW120" s="395"/>
      <c r="AX120" s="396"/>
      <c r="AY120" s="393"/>
      <c r="AZ120" s="393"/>
      <c r="BA120" s="393"/>
      <c r="BB120" s="393"/>
      <c r="BC120" s="393"/>
      <c r="BD120" s="393"/>
      <c r="BE120" s="395"/>
      <c r="BF120" s="395"/>
      <c r="BG120" s="396"/>
      <c r="BH120" s="393"/>
      <c r="BI120" s="393"/>
      <c r="BJ120" s="393"/>
      <c r="BK120" s="393"/>
      <c r="BL120" s="393"/>
      <c r="BM120" s="393"/>
      <c r="BN120" s="395"/>
      <c r="BO120" s="395"/>
      <c r="BP120" s="396"/>
      <c r="BQ120" s="393"/>
      <c r="BR120" s="393"/>
      <c r="BS120" s="393"/>
      <c r="BT120" s="393"/>
      <c r="BU120" s="393"/>
      <c r="BV120" s="393"/>
      <c r="BW120" s="395"/>
      <c r="BX120" s="395"/>
      <c r="BY120" s="396"/>
      <c r="BZ120" s="393"/>
      <c r="CA120" s="393"/>
      <c r="CB120" s="393"/>
      <c r="CC120" s="393"/>
      <c r="CD120" s="393"/>
      <c r="CE120" s="393"/>
      <c r="CF120" s="394"/>
      <c r="CG120" s="395"/>
      <c r="CH120" s="396"/>
      <c r="CI120" s="393"/>
      <c r="CJ120" s="393"/>
      <c r="CK120" s="393"/>
      <c r="CL120" s="393"/>
      <c r="CM120" s="393"/>
      <c r="CN120" s="393"/>
      <c r="CO120" s="395"/>
      <c r="CP120" s="395"/>
      <c r="CQ120" s="396"/>
      <c r="CR120" s="393"/>
      <c r="CS120" s="393"/>
      <c r="CT120" s="393"/>
      <c r="CU120" s="393"/>
      <c r="CV120" s="393"/>
      <c r="CW120" s="393"/>
      <c r="CX120" s="395"/>
      <c r="CY120" s="395"/>
      <c r="CZ120" s="396"/>
      <c r="DA120" s="393"/>
      <c r="DB120" s="393"/>
      <c r="DC120" s="393"/>
      <c r="DD120" s="393"/>
      <c r="DE120" s="393"/>
      <c r="DF120" s="393"/>
      <c r="DG120" s="395"/>
      <c r="DH120" s="395"/>
      <c r="DI120" s="396"/>
      <c r="DJ120" s="393"/>
      <c r="DK120" s="393"/>
      <c r="DL120" s="393"/>
      <c r="DM120" s="393"/>
      <c r="DN120" s="393"/>
      <c r="DO120" s="393"/>
      <c r="DP120" s="395"/>
      <c r="DQ120" s="395"/>
      <c r="DR120" s="396"/>
      <c r="DS120" s="393"/>
      <c r="DT120" s="393"/>
      <c r="DU120" s="393"/>
      <c r="DV120" s="393"/>
      <c r="DW120" s="393"/>
      <c r="DX120" s="393"/>
      <c r="DY120" s="395"/>
      <c r="DZ120" s="395"/>
      <c r="EA120" s="396"/>
      <c r="EB120" s="393"/>
      <c r="EC120" s="393"/>
      <c r="ED120" s="393"/>
      <c r="EE120" s="393"/>
      <c r="EF120" s="393"/>
      <c r="EG120" s="393"/>
      <c r="EH120" s="395"/>
      <c r="EI120" s="395"/>
      <c r="EJ120" s="396"/>
      <c r="EK120" s="393"/>
      <c r="EL120" s="393"/>
      <c r="EM120" s="393"/>
      <c r="EN120" s="393"/>
      <c r="EO120" s="393"/>
      <c r="EP120" s="393"/>
      <c r="EQ120" s="395"/>
      <c r="ER120" s="395"/>
      <c r="ES120" s="396"/>
      <c r="ET120" s="393"/>
      <c r="EU120" s="393"/>
      <c r="EV120" s="393"/>
      <c r="EW120" s="393"/>
      <c r="EX120" s="393"/>
      <c r="EY120" s="393"/>
      <c r="EZ120" s="395"/>
      <c r="FA120" s="395"/>
      <c r="FB120" s="396"/>
      <c r="FC120" s="393"/>
      <c r="FD120" s="393"/>
      <c r="FE120" s="393"/>
      <c r="FF120" s="393"/>
      <c r="FG120" s="393"/>
      <c r="FH120" s="393"/>
      <c r="FI120" s="395"/>
      <c r="FJ120" s="395"/>
      <c r="FK120" s="396"/>
      <c r="FL120" s="393"/>
      <c r="FM120" s="393"/>
      <c r="FN120" s="393"/>
      <c r="FO120" s="393"/>
      <c r="FP120" s="393"/>
      <c r="FQ120" s="393"/>
      <c r="FR120" s="395"/>
      <c r="FS120" s="395"/>
      <c r="FT120" s="396"/>
      <c r="FU120" s="393"/>
      <c r="FV120" s="393"/>
      <c r="FW120" s="393"/>
      <c r="FX120" s="393"/>
      <c r="FY120" s="393"/>
      <c r="FZ120" s="393"/>
      <c r="GA120" s="395"/>
      <c r="GB120" s="395"/>
      <c r="GC120" s="396"/>
      <c r="GD120" s="393"/>
      <c r="GE120" s="393"/>
      <c r="GF120" s="393"/>
      <c r="GG120" s="393"/>
      <c r="GH120" s="393"/>
      <c r="GI120" s="393"/>
      <c r="GJ120" s="395"/>
      <c r="GK120" s="395"/>
      <c r="GL120" s="379"/>
      <c r="GM120" s="70"/>
      <c r="GN120" s="71"/>
      <c r="GO120" s="72"/>
      <c r="GP120" s="72"/>
      <c r="GQ120" s="73"/>
      <c r="GR120" s="74"/>
    </row>
    <row r="121" spans="1:20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4"/>
        <v>0</v>
      </c>
      <c r="M121" s="406"/>
      <c r="N121" s="422"/>
      <c r="O121" s="374"/>
      <c r="P121" s="393"/>
      <c r="Q121" s="393"/>
      <c r="R121" s="393"/>
      <c r="S121" s="393"/>
      <c r="T121" s="393"/>
      <c r="U121" s="394"/>
      <c r="V121" s="395"/>
      <c r="W121" s="396"/>
      <c r="X121" s="393"/>
      <c r="Y121" s="393"/>
      <c r="Z121" s="393"/>
      <c r="AA121" s="393"/>
      <c r="AB121" s="393"/>
      <c r="AC121" s="393"/>
      <c r="AD121" s="394"/>
      <c r="AE121" s="395"/>
      <c r="AF121" s="396"/>
      <c r="AG121" s="393"/>
      <c r="AH121" s="393"/>
      <c r="AI121" s="393"/>
      <c r="AJ121" s="393"/>
      <c r="AK121" s="393"/>
      <c r="AL121" s="393"/>
      <c r="AM121" s="394"/>
      <c r="AN121" s="395"/>
      <c r="AO121" s="396"/>
      <c r="AP121" s="393"/>
      <c r="AQ121" s="393"/>
      <c r="AR121" s="393"/>
      <c r="AS121" s="393"/>
      <c r="AT121" s="393"/>
      <c r="AU121" s="393"/>
      <c r="AV121" s="394"/>
      <c r="AW121" s="395"/>
      <c r="AX121" s="396"/>
      <c r="AY121" s="393"/>
      <c r="AZ121" s="393"/>
      <c r="BA121" s="393"/>
      <c r="BB121" s="393"/>
      <c r="BC121" s="393"/>
      <c r="BD121" s="393"/>
      <c r="BE121" s="395"/>
      <c r="BF121" s="395"/>
      <c r="BG121" s="396"/>
      <c r="BH121" s="393"/>
      <c r="BI121" s="393"/>
      <c r="BJ121" s="393"/>
      <c r="BK121" s="393"/>
      <c r="BL121" s="393"/>
      <c r="BM121" s="393"/>
      <c r="BN121" s="395"/>
      <c r="BO121" s="395"/>
      <c r="BP121" s="396"/>
      <c r="BQ121" s="393"/>
      <c r="BR121" s="393"/>
      <c r="BS121" s="393"/>
      <c r="BT121" s="393"/>
      <c r="BU121" s="393"/>
      <c r="BV121" s="393"/>
      <c r="BW121" s="395"/>
      <c r="BX121" s="395"/>
      <c r="BY121" s="396"/>
      <c r="BZ121" s="393"/>
      <c r="CA121" s="393"/>
      <c r="CB121" s="393"/>
      <c r="CC121" s="393"/>
      <c r="CD121" s="393"/>
      <c r="CE121" s="393"/>
      <c r="CF121" s="394"/>
      <c r="CG121" s="395"/>
      <c r="CH121" s="396"/>
      <c r="CI121" s="393"/>
      <c r="CJ121" s="393"/>
      <c r="CK121" s="393"/>
      <c r="CL121" s="393"/>
      <c r="CM121" s="393"/>
      <c r="CN121" s="393"/>
      <c r="CO121" s="395"/>
      <c r="CP121" s="395"/>
      <c r="CQ121" s="396"/>
      <c r="CR121" s="393"/>
      <c r="CS121" s="393"/>
      <c r="CT121" s="393"/>
      <c r="CU121" s="393"/>
      <c r="CV121" s="393"/>
      <c r="CW121" s="393"/>
      <c r="CX121" s="395"/>
      <c r="CY121" s="395"/>
      <c r="CZ121" s="396"/>
      <c r="DA121" s="393"/>
      <c r="DB121" s="393"/>
      <c r="DC121" s="393"/>
      <c r="DD121" s="393"/>
      <c r="DE121" s="393"/>
      <c r="DF121" s="393"/>
      <c r="DG121" s="395"/>
      <c r="DH121" s="395"/>
      <c r="DI121" s="396"/>
      <c r="DJ121" s="393"/>
      <c r="DK121" s="393"/>
      <c r="DL121" s="393"/>
      <c r="DM121" s="393"/>
      <c r="DN121" s="393"/>
      <c r="DO121" s="393"/>
      <c r="DP121" s="395"/>
      <c r="DQ121" s="395"/>
      <c r="DR121" s="396"/>
      <c r="DS121" s="393"/>
      <c r="DT121" s="393"/>
      <c r="DU121" s="393"/>
      <c r="DV121" s="393"/>
      <c r="DW121" s="393"/>
      <c r="DX121" s="393"/>
      <c r="DY121" s="395"/>
      <c r="DZ121" s="395"/>
      <c r="EA121" s="396"/>
      <c r="EB121" s="393"/>
      <c r="EC121" s="393"/>
      <c r="ED121" s="393"/>
      <c r="EE121" s="393"/>
      <c r="EF121" s="393"/>
      <c r="EG121" s="393"/>
      <c r="EH121" s="395"/>
      <c r="EI121" s="395"/>
      <c r="EJ121" s="396"/>
      <c r="EK121" s="393"/>
      <c r="EL121" s="393"/>
      <c r="EM121" s="393"/>
      <c r="EN121" s="393"/>
      <c r="EO121" s="393"/>
      <c r="EP121" s="393"/>
      <c r="EQ121" s="395"/>
      <c r="ER121" s="395"/>
      <c r="ES121" s="396"/>
      <c r="ET121" s="393"/>
      <c r="EU121" s="393"/>
      <c r="EV121" s="393"/>
      <c r="EW121" s="393"/>
      <c r="EX121" s="393"/>
      <c r="EY121" s="393"/>
      <c r="EZ121" s="395"/>
      <c r="FA121" s="395"/>
      <c r="FB121" s="396"/>
      <c r="FC121" s="393"/>
      <c r="FD121" s="393"/>
      <c r="FE121" s="393"/>
      <c r="FF121" s="393"/>
      <c r="FG121" s="393"/>
      <c r="FH121" s="393"/>
      <c r="FI121" s="395"/>
      <c r="FJ121" s="395"/>
      <c r="FK121" s="396"/>
      <c r="FL121" s="393"/>
      <c r="FM121" s="393"/>
      <c r="FN121" s="393"/>
      <c r="FO121" s="393"/>
      <c r="FP121" s="393"/>
      <c r="FQ121" s="393"/>
      <c r="FR121" s="395"/>
      <c r="FS121" s="395"/>
      <c r="FT121" s="396"/>
      <c r="FU121" s="393"/>
      <c r="FV121" s="393"/>
      <c r="FW121" s="393"/>
      <c r="FX121" s="393"/>
      <c r="FY121" s="393"/>
      <c r="FZ121" s="393"/>
      <c r="GA121" s="395"/>
      <c r="GB121" s="395"/>
      <c r="GC121" s="396"/>
      <c r="GD121" s="393"/>
      <c r="GE121" s="393"/>
      <c r="GF121" s="393"/>
      <c r="GG121" s="393"/>
      <c r="GH121" s="393"/>
      <c r="GI121" s="393"/>
      <c r="GJ121" s="395"/>
      <c r="GK121" s="395"/>
      <c r="GL121" s="379"/>
      <c r="GM121" s="70"/>
      <c r="GN121" s="71"/>
      <c r="GO121" s="72"/>
      <c r="GP121" s="72"/>
      <c r="GQ121" s="73"/>
      <c r="GR121" s="74"/>
    </row>
    <row r="122" spans="1:200" ht="18.75" x14ac:dyDescent="0.3">
      <c r="A122" s="88"/>
      <c r="B122" s="76"/>
      <c r="C122" s="172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4"/>
        <v>0</v>
      </c>
      <c r="M122" s="406"/>
      <c r="N122" s="422"/>
      <c r="O122" s="374"/>
      <c r="P122" s="393"/>
      <c r="Q122" s="393"/>
      <c r="R122" s="393"/>
      <c r="S122" s="393"/>
      <c r="T122" s="393"/>
      <c r="U122" s="394"/>
      <c r="V122" s="395"/>
      <c r="W122" s="396"/>
      <c r="X122" s="393"/>
      <c r="Y122" s="393"/>
      <c r="Z122" s="393"/>
      <c r="AA122" s="393"/>
      <c r="AB122" s="393"/>
      <c r="AC122" s="393"/>
      <c r="AD122" s="394"/>
      <c r="AE122" s="395"/>
      <c r="AF122" s="396"/>
      <c r="AG122" s="393"/>
      <c r="AH122" s="393"/>
      <c r="AI122" s="393"/>
      <c r="AJ122" s="393"/>
      <c r="AK122" s="393"/>
      <c r="AL122" s="393"/>
      <c r="AM122" s="394"/>
      <c r="AN122" s="395"/>
      <c r="AO122" s="396"/>
      <c r="AP122" s="393"/>
      <c r="AQ122" s="393"/>
      <c r="AR122" s="393"/>
      <c r="AS122" s="393"/>
      <c r="AT122" s="393"/>
      <c r="AU122" s="393"/>
      <c r="AV122" s="394"/>
      <c r="AW122" s="395"/>
      <c r="AX122" s="396"/>
      <c r="AY122" s="393"/>
      <c r="AZ122" s="393"/>
      <c r="BA122" s="393"/>
      <c r="BB122" s="393"/>
      <c r="BC122" s="393"/>
      <c r="BD122" s="393"/>
      <c r="BE122" s="395"/>
      <c r="BF122" s="395"/>
      <c r="BG122" s="396"/>
      <c r="BH122" s="393"/>
      <c r="BI122" s="393"/>
      <c r="BJ122" s="393"/>
      <c r="BK122" s="393"/>
      <c r="BL122" s="393"/>
      <c r="BM122" s="393"/>
      <c r="BN122" s="395"/>
      <c r="BO122" s="395"/>
      <c r="BP122" s="396"/>
      <c r="BQ122" s="393"/>
      <c r="BR122" s="393"/>
      <c r="BS122" s="393"/>
      <c r="BT122" s="393"/>
      <c r="BU122" s="393"/>
      <c r="BV122" s="393"/>
      <c r="BW122" s="395"/>
      <c r="BX122" s="395"/>
      <c r="BY122" s="396"/>
      <c r="BZ122" s="393"/>
      <c r="CA122" s="393"/>
      <c r="CB122" s="393"/>
      <c r="CC122" s="393"/>
      <c r="CD122" s="393"/>
      <c r="CE122" s="393"/>
      <c r="CF122" s="394"/>
      <c r="CG122" s="395"/>
      <c r="CH122" s="396"/>
      <c r="CI122" s="393"/>
      <c r="CJ122" s="393"/>
      <c r="CK122" s="393"/>
      <c r="CL122" s="393"/>
      <c r="CM122" s="393"/>
      <c r="CN122" s="393"/>
      <c r="CO122" s="395"/>
      <c r="CP122" s="395"/>
      <c r="CQ122" s="396"/>
      <c r="CR122" s="393"/>
      <c r="CS122" s="393"/>
      <c r="CT122" s="393"/>
      <c r="CU122" s="393"/>
      <c r="CV122" s="393"/>
      <c r="CW122" s="393"/>
      <c r="CX122" s="395"/>
      <c r="CY122" s="395"/>
      <c r="CZ122" s="396"/>
      <c r="DA122" s="393"/>
      <c r="DB122" s="393"/>
      <c r="DC122" s="393"/>
      <c r="DD122" s="393"/>
      <c r="DE122" s="393"/>
      <c r="DF122" s="393"/>
      <c r="DG122" s="395"/>
      <c r="DH122" s="395"/>
      <c r="DI122" s="396"/>
      <c r="DJ122" s="393"/>
      <c r="DK122" s="393"/>
      <c r="DL122" s="393"/>
      <c r="DM122" s="393"/>
      <c r="DN122" s="393"/>
      <c r="DO122" s="393"/>
      <c r="DP122" s="395"/>
      <c r="DQ122" s="395"/>
      <c r="DR122" s="396"/>
      <c r="DS122" s="393"/>
      <c r="DT122" s="393"/>
      <c r="DU122" s="393"/>
      <c r="DV122" s="393"/>
      <c r="DW122" s="393"/>
      <c r="DX122" s="393"/>
      <c r="DY122" s="395"/>
      <c r="DZ122" s="395"/>
      <c r="EA122" s="396"/>
      <c r="EB122" s="393"/>
      <c r="EC122" s="393"/>
      <c r="ED122" s="393"/>
      <c r="EE122" s="393"/>
      <c r="EF122" s="393"/>
      <c r="EG122" s="393"/>
      <c r="EH122" s="395"/>
      <c r="EI122" s="395"/>
      <c r="EJ122" s="396"/>
      <c r="EK122" s="393"/>
      <c r="EL122" s="393"/>
      <c r="EM122" s="393"/>
      <c r="EN122" s="393"/>
      <c r="EO122" s="393"/>
      <c r="EP122" s="393"/>
      <c r="EQ122" s="395"/>
      <c r="ER122" s="395"/>
      <c r="ES122" s="396"/>
      <c r="ET122" s="393"/>
      <c r="EU122" s="393"/>
      <c r="EV122" s="393"/>
      <c r="EW122" s="393"/>
      <c r="EX122" s="393"/>
      <c r="EY122" s="393"/>
      <c r="EZ122" s="395"/>
      <c r="FA122" s="395"/>
      <c r="FB122" s="396"/>
      <c r="FC122" s="393"/>
      <c r="FD122" s="393"/>
      <c r="FE122" s="393"/>
      <c r="FF122" s="393"/>
      <c r="FG122" s="393"/>
      <c r="FH122" s="393"/>
      <c r="FI122" s="395"/>
      <c r="FJ122" s="395"/>
      <c r="FK122" s="396"/>
      <c r="FL122" s="393"/>
      <c r="FM122" s="393"/>
      <c r="FN122" s="393"/>
      <c r="FO122" s="393"/>
      <c r="FP122" s="393"/>
      <c r="FQ122" s="393"/>
      <c r="FR122" s="395"/>
      <c r="FS122" s="395"/>
      <c r="FT122" s="396"/>
      <c r="FU122" s="393"/>
      <c r="FV122" s="393"/>
      <c r="FW122" s="393"/>
      <c r="FX122" s="393"/>
      <c r="FY122" s="393"/>
      <c r="FZ122" s="393"/>
      <c r="GA122" s="395"/>
      <c r="GB122" s="395"/>
      <c r="GC122" s="396"/>
      <c r="GD122" s="393"/>
      <c r="GE122" s="393"/>
      <c r="GF122" s="393"/>
      <c r="GG122" s="393"/>
      <c r="GH122" s="393"/>
      <c r="GI122" s="393"/>
      <c r="GJ122" s="395"/>
      <c r="GK122" s="395"/>
      <c r="GL122" s="379"/>
      <c r="GM122" s="70"/>
      <c r="GN122" s="71"/>
      <c r="GO122" s="72"/>
      <c r="GP122" s="72"/>
      <c r="GQ122" s="73"/>
      <c r="GR122" s="74"/>
    </row>
    <row r="123" spans="1:200" x14ac:dyDescent="0.25">
      <c r="A123" s="173"/>
      <c r="B123" s="76"/>
      <c r="C123" s="76"/>
      <c r="D123" s="174"/>
      <c r="E123" s="121"/>
      <c r="F123" s="175"/>
      <c r="G123" s="174">
        <v>0</v>
      </c>
      <c r="H123" s="176">
        <f t="shared" ref="H123:H130" si="5">G123-D123</f>
        <v>0</v>
      </c>
      <c r="I123" s="177"/>
      <c r="J123" s="177"/>
      <c r="K123" s="177"/>
      <c r="L123" s="40">
        <f t="shared" ref="L123:L134" si="6">I123*G123</f>
        <v>0</v>
      </c>
      <c r="M123" s="425"/>
      <c r="N123" s="422"/>
      <c r="O123" s="374"/>
      <c r="P123" s="426"/>
      <c r="Q123" s="427"/>
      <c r="R123" s="428"/>
      <c r="S123" s="429"/>
      <c r="T123" s="428"/>
      <c r="U123" s="430"/>
      <c r="V123" s="431"/>
      <c r="W123" s="426"/>
      <c r="X123" s="426"/>
      <c r="Y123" s="426"/>
      <c r="Z123" s="427"/>
      <c r="AA123" s="428"/>
      <c r="AB123" s="429"/>
      <c r="AC123" s="428"/>
      <c r="AD123" s="430"/>
      <c r="AE123" s="431"/>
      <c r="AF123" s="426"/>
      <c r="AG123" s="426"/>
      <c r="AH123" s="426"/>
      <c r="AI123" s="427"/>
      <c r="AJ123" s="428"/>
      <c r="AK123" s="429"/>
      <c r="AL123" s="428"/>
      <c r="AM123" s="430"/>
      <c r="AN123" s="431"/>
      <c r="AO123" s="426"/>
      <c r="AP123" s="426"/>
      <c r="AQ123" s="426"/>
      <c r="AR123" s="427"/>
      <c r="AS123" s="428"/>
      <c r="AT123" s="429"/>
      <c r="AU123" s="428"/>
      <c r="AV123" s="430"/>
      <c r="AW123" s="431"/>
      <c r="AX123" s="426"/>
      <c r="AY123" s="426"/>
      <c r="AZ123" s="426"/>
      <c r="BA123" s="427"/>
      <c r="BB123" s="428"/>
      <c r="BC123" s="429"/>
      <c r="BD123" s="428"/>
      <c r="BE123" s="430"/>
      <c r="BF123" s="431"/>
      <c r="BG123" s="426"/>
      <c r="BH123" s="426"/>
      <c r="BI123" s="426"/>
      <c r="BJ123" s="427"/>
      <c r="BK123" s="428"/>
      <c r="BL123" s="429"/>
      <c r="BM123" s="428"/>
      <c r="BN123" s="430"/>
      <c r="BO123" s="431"/>
      <c r="BP123" s="426"/>
      <c r="BQ123" s="426"/>
      <c r="BR123" s="426"/>
      <c r="BS123" s="427"/>
      <c r="BT123" s="428"/>
      <c r="BU123" s="429"/>
      <c r="BV123" s="428"/>
      <c r="BW123" s="430"/>
      <c r="BX123" s="431"/>
      <c r="BY123" s="426"/>
      <c r="BZ123" s="426"/>
      <c r="CA123" s="426"/>
      <c r="CB123" s="427"/>
      <c r="CC123" s="428"/>
      <c r="CD123" s="429"/>
      <c r="CE123" s="428"/>
      <c r="CF123" s="430"/>
      <c r="CG123" s="431"/>
      <c r="CH123" s="426"/>
      <c r="CI123" s="426"/>
      <c r="CJ123" s="426"/>
      <c r="CK123" s="427"/>
      <c r="CL123" s="428"/>
      <c r="CM123" s="429"/>
      <c r="CN123" s="428"/>
      <c r="CO123" s="430"/>
      <c r="CP123" s="431"/>
      <c r="CQ123" s="426"/>
      <c r="CR123" s="426"/>
      <c r="CS123" s="426"/>
      <c r="CT123" s="427"/>
      <c r="CU123" s="428"/>
      <c r="CV123" s="429"/>
      <c r="CW123" s="428"/>
      <c r="CX123" s="430"/>
      <c r="CY123" s="431"/>
      <c r="CZ123" s="426"/>
      <c r="DA123" s="426"/>
      <c r="DB123" s="426"/>
      <c r="DC123" s="427"/>
      <c r="DD123" s="428"/>
      <c r="DE123" s="429"/>
      <c r="DF123" s="428"/>
      <c r="DG123" s="430"/>
      <c r="DH123" s="431"/>
      <c r="DI123" s="426"/>
      <c r="DJ123" s="426"/>
      <c r="DK123" s="426"/>
      <c r="DL123" s="427"/>
      <c r="DM123" s="428"/>
      <c r="DN123" s="429"/>
      <c r="DO123" s="428"/>
      <c r="DP123" s="430"/>
      <c r="DQ123" s="431"/>
      <c r="DR123" s="426"/>
      <c r="DS123" s="426"/>
      <c r="DT123" s="426"/>
      <c r="DU123" s="427"/>
      <c r="DV123" s="428"/>
      <c r="DW123" s="429"/>
      <c r="DX123" s="428"/>
      <c r="DY123" s="430"/>
      <c r="DZ123" s="431"/>
      <c r="EA123" s="426"/>
      <c r="EB123" s="426"/>
      <c r="EC123" s="426"/>
      <c r="ED123" s="427"/>
      <c r="EE123" s="428"/>
      <c r="EF123" s="429"/>
      <c r="EG123" s="428"/>
      <c r="EH123" s="430"/>
      <c r="EI123" s="431"/>
      <c r="EJ123" s="426"/>
      <c r="EK123" s="426"/>
      <c r="EL123" s="426"/>
      <c r="EM123" s="427"/>
      <c r="EN123" s="428"/>
      <c r="EO123" s="429"/>
      <c r="EP123" s="428"/>
      <c r="EQ123" s="430"/>
      <c r="ER123" s="431"/>
      <c r="ES123" s="426"/>
      <c r="ET123" s="426"/>
      <c r="EU123" s="426"/>
      <c r="EV123" s="427"/>
      <c r="EW123" s="428"/>
      <c r="EX123" s="429"/>
      <c r="EY123" s="428"/>
      <c r="EZ123" s="430"/>
      <c r="FA123" s="431"/>
      <c r="FB123" s="426"/>
      <c r="FC123" s="426"/>
      <c r="FD123" s="426"/>
      <c r="FE123" s="427"/>
      <c r="FF123" s="428"/>
      <c r="FG123" s="429"/>
      <c r="FH123" s="428"/>
      <c r="FI123" s="430"/>
      <c r="FJ123" s="431"/>
      <c r="FK123" s="426"/>
      <c r="FL123" s="426"/>
      <c r="FM123" s="426"/>
      <c r="FN123" s="427"/>
      <c r="FO123" s="428"/>
      <c r="FP123" s="429"/>
      <c r="FQ123" s="428"/>
      <c r="FR123" s="430"/>
      <c r="FS123" s="431"/>
      <c r="FT123" s="426"/>
      <c r="FU123" s="426"/>
      <c r="FV123" s="426"/>
      <c r="FW123" s="427"/>
      <c r="FX123" s="428"/>
      <c r="FY123" s="429"/>
      <c r="FZ123" s="428"/>
      <c r="GA123" s="430"/>
      <c r="GB123" s="431"/>
      <c r="GC123" s="426"/>
      <c r="GD123" s="426"/>
      <c r="GE123" s="426"/>
      <c r="GF123" s="427"/>
      <c r="GG123" s="428"/>
      <c r="GH123" s="429"/>
      <c r="GI123" s="428"/>
      <c r="GJ123" s="430"/>
      <c r="GK123" s="431"/>
      <c r="GL123" s="432"/>
      <c r="GM123" s="179"/>
      <c r="GN123" s="180"/>
      <c r="GO123" s="72"/>
      <c r="GP123" s="72"/>
      <c r="GQ123" s="178"/>
      <c r="GR123" s="69"/>
    </row>
    <row r="124" spans="1:20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si="5"/>
        <v>0</v>
      </c>
      <c r="I124" s="177"/>
      <c r="J124" s="177"/>
      <c r="K124" s="177"/>
      <c r="L124" s="40">
        <f t="shared" si="6"/>
        <v>0</v>
      </c>
      <c r="M124" s="425"/>
      <c r="N124" s="422"/>
      <c r="O124" s="374"/>
      <c r="P124" s="426"/>
      <c r="Q124" s="427"/>
      <c r="R124" s="428"/>
      <c r="S124" s="429"/>
      <c r="T124" s="428"/>
      <c r="U124" s="430"/>
      <c r="V124" s="431"/>
      <c r="W124" s="426"/>
      <c r="X124" s="426"/>
      <c r="Y124" s="426"/>
      <c r="Z124" s="427"/>
      <c r="AA124" s="428"/>
      <c r="AB124" s="429"/>
      <c r="AC124" s="428"/>
      <c r="AD124" s="430"/>
      <c r="AE124" s="431"/>
      <c r="AF124" s="426"/>
      <c r="AG124" s="426"/>
      <c r="AH124" s="426"/>
      <c r="AI124" s="427"/>
      <c r="AJ124" s="428"/>
      <c r="AK124" s="429"/>
      <c r="AL124" s="428"/>
      <c r="AM124" s="430"/>
      <c r="AN124" s="431"/>
      <c r="AO124" s="426"/>
      <c r="AP124" s="426"/>
      <c r="AQ124" s="426"/>
      <c r="AR124" s="427"/>
      <c r="AS124" s="428"/>
      <c r="AT124" s="429"/>
      <c r="AU124" s="428"/>
      <c r="AV124" s="430"/>
      <c r="AW124" s="431"/>
      <c r="AX124" s="426"/>
      <c r="AY124" s="426"/>
      <c r="AZ124" s="426"/>
      <c r="BA124" s="427"/>
      <c r="BB124" s="428"/>
      <c r="BC124" s="429"/>
      <c r="BD124" s="428"/>
      <c r="BE124" s="430"/>
      <c r="BF124" s="431"/>
      <c r="BG124" s="426"/>
      <c r="BH124" s="426"/>
      <c r="BI124" s="426"/>
      <c r="BJ124" s="427"/>
      <c r="BK124" s="428"/>
      <c r="BL124" s="429"/>
      <c r="BM124" s="428"/>
      <c r="BN124" s="430"/>
      <c r="BO124" s="431"/>
      <c r="BP124" s="426"/>
      <c r="BQ124" s="426"/>
      <c r="BR124" s="426"/>
      <c r="BS124" s="427"/>
      <c r="BT124" s="428"/>
      <c r="BU124" s="429"/>
      <c r="BV124" s="428"/>
      <c r="BW124" s="430"/>
      <c r="BX124" s="431"/>
      <c r="BY124" s="426"/>
      <c r="BZ124" s="426"/>
      <c r="CA124" s="426"/>
      <c r="CB124" s="427"/>
      <c r="CC124" s="428"/>
      <c r="CD124" s="429"/>
      <c r="CE124" s="428"/>
      <c r="CF124" s="430"/>
      <c r="CG124" s="431"/>
      <c r="CH124" s="426"/>
      <c r="CI124" s="426"/>
      <c r="CJ124" s="426"/>
      <c r="CK124" s="427"/>
      <c r="CL124" s="428"/>
      <c r="CM124" s="429"/>
      <c r="CN124" s="428"/>
      <c r="CO124" s="430"/>
      <c r="CP124" s="431"/>
      <c r="CQ124" s="426"/>
      <c r="CR124" s="426"/>
      <c r="CS124" s="426"/>
      <c r="CT124" s="427"/>
      <c r="CU124" s="428"/>
      <c r="CV124" s="429"/>
      <c r="CW124" s="428"/>
      <c r="CX124" s="430"/>
      <c r="CY124" s="431"/>
      <c r="CZ124" s="426"/>
      <c r="DA124" s="426"/>
      <c r="DB124" s="426"/>
      <c r="DC124" s="427"/>
      <c r="DD124" s="428"/>
      <c r="DE124" s="429"/>
      <c r="DF124" s="428"/>
      <c r="DG124" s="430"/>
      <c r="DH124" s="431"/>
      <c r="DI124" s="426"/>
      <c r="DJ124" s="426"/>
      <c r="DK124" s="426"/>
      <c r="DL124" s="427"/>
      <c r="DM124" s="428"/>
      <c r="DN124" s="429"/>
      <c r="DO124" s="428"/>
      <c r="DP124" s="430"/>
      <c r="DQ124" s="431"/>
      <c r="DR124" s="426"/>
      <c r="DS124" s="426"/>
      <c r="DT124" s="426"/>
      <c r="DU124" s="427"/>
      <c r="DV124" s="428"/>
      <c r="DW124" s="429"/>
      <c r="DX124" s="428"/>
      <c r="DY124" s="430"/>
      <c r="DZ124" s="431"/>
      <c r="EA124" s="426"/>
      <c r="EB124" s="426"/>
      <c r="EC124" s="426"/>
      <c r="ED124" s="427"/>
      <c r="EE124" s="428"/>
      <c r="EF124" s="429"/>
      <c r="EG124" s="428"/>
      <c r="EH124" s="430"/>
      <c r="EI124" s="431"/>
      <c r="EJ124" s="426"/>
      <c r="EK124" s="426"/>
      <c r="EL124" s="426"/>
      <c r="EM124" s="427"/>
      <c r="EN124" s="428"/>
      <c r="EO124" s="429"/>
      <c r="EP124" s="428"/>
      <c r="EQ124" s="430"/>
      <c r="ER124" s="431"/>
      <c r="ES124" s="426"/>
      <c r="ET124" s="426"/>
      <c r="EU124" s="426"/>
      <c r="EV124" s="427"/>
      <c r="EW124" s="428"/>
      <c r="EX124" s="429"/>
      <c r="EY124" s="428"/>
      <c r="EZ124" s="430"/>
      <c r="FA124" s="431"/>
      <c r="FB124" s="426"/>
      <c r="FC124" s="426"/>
      <c r="FD124" s="426"/>
      <c r="FE124" s="427"/>
      <c r="FF124" s="428"/>
      <c r="FG124" s="429"/>
      <c r="FH124" s="428"/>
      <c r="FI124" s="430"/>
      <c r="FJ124" s="431"/>
      <c r="FK124" s="426"/>
      <c r="FL124" s="426"/>
      <c r="FM124" s="426"/>
      <c r="FN124" s="427"/>
      <c r="FO124" s="428"/>
      <c r="FP124" s="429"/>
      <c r="FQ124" s="428"/>
      <c r="FR124" s="430"/>
      <c r="FS124" s="431"/>
      <c r="FT124" s="426"/>
      <c r="FU124" s="426"/>
      <c r="FV124" s="426"/>
      <c r="FW124" s="427"/>
      <c r="FX124" s="428"/>
      <c r="FY124" s="429"/>
      <c r="FZ124" s="428"/>
      <c r="GA124" s="430"/>
      <c r="GB124" s="431"/>
      <c r="GC124" s="426"/>
      <c r="GD124" s="426"/>
      <c r="GE124" s="426"/>
      <c r="GF124" s="427"/>
      <c r="GG124" s="428"/>
      <c r="GH124" s="429"/>
      <c r="GI124" s="428"/>
      <c r="GJ124" s="430"/>
      <c r="GK124" s="431"/>
      <c r="GL124" s="432"/>
      <c r="GM124" s="179"/>
      <c r="GN124" s="180"/>
      <c r="GO124" s="72"/>
      <c r="GP124" s="72"/>
      <c r="GQ124" s="178"/>
      <c r="GR124" s="69"/>
    </row>
    <row r="125" spans="1:20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5"/>
        <v>0</v>
      </c>
      <c r="I125" s="177"/>
      <c r="J125" s="177"/>
      <c r="K125" s="177"/>
      <c r="L125" s="40">
        <f t="shared" si="6"/>
        <v>0</v>
      </c>
      <c r="M125" s="425"/>
      <c r="N125" s="422"/>
      <c r="O125" s="374"/>
      <c r="P125" s="426"/>
      <c r="Q125" s="427"/>
      <c r="R125" s="428"/>
      <c r="S125" s="429"/>
      <c r="T125" s="428"/>
      <c r="U125" s="430"/>
      <c r="V125" s="431"/>
      <c r="W125" s="426"/>
      <c r="X125" s="426"/>
      <c r="Y125" s="426"/>
      <c r="Z125" s="427"/>
      <c r="AA125" s="428"/>
      <c r="AB125" s="429"/>
      <c r="AC125" s="428"/>
      <c r="AD125" s="430"/>
      <c r="AE125" s="431"/>
      <c r="AF125" s="426"/>
      <c r="AG125" s="426"/>
      <c r="AH125" s="426"/>
      <c r="AI125" s="427"/>
      <c r="AJ125" s="428"/>
      <c r="AK125" s="429"/>
      <c r="AL125" s="428"/>
      <c r="AM125" s="430"/>
      <c r="AN125" s="431"/>
      <c r="AO125" s="426"/>
      <c r="AP125" s="426"/>
      <c r="AQ125" s="426"/>
      <c r="AR125" s="427"/>
      <c r="AS125" s="428"/>
      <c r="AT125" s="429"/>
      <c r="AU125" s="428"/>
      <c r="AV125" s="430"/>
      <c r="AW125" s="431"/>
      <c r="AX125" s="426"/>
      <c r="AY125" s="426"/>
      <c r="AZ125" s="426"/>
      <c r="BA125" s="427"/>
      <c r="BB125" s="428"/>
      <c r="BC125" s="429"/>
      <c r="BD125" s="428"/>
      <c r="BE125" s="430"/>
      <c r="BF125" s="431"/>
      <c r="BG125" s="426"/>
      <c r="BH125" s="426"/>
      <c r="BI125" s="426"/>
      <c r="BJ125" s="427"/>
      <c r="BK125" s="428"/>
      <c r="BL125" s="429"/>
      <c r="BM125" s="428"/>
      <c r="BN125" s="430"/>
      <c r="BO125" s="431"/>
      <c r="BP125" s="426"/>
      <c r="BQ125" s="426"/>
      <c r="BR125" s="426"/>
      <c r="BS125" s="427"/>
      <c r="BT125" s="428"/>
      <c r="BU125" s="429"/>
      <c r="BV125" s="428"/>
      <c r="BW125" s="430"/>
      <c r="BX125" s="431"/>
      <c r="BY125" s="426"/>
      <c r="BZ125" s="426"/>
      <c r="CA125" s="426"/>
      <c r="CB125" s="427"/>
      <c r="CC125" s="428"/>
      <c r="CD125" s="429"/>
      <c r="CE125" s="428"/>
      <c r="CF125" s="430"/>
      <c r="CG125" s="431"/>
      <c r="CH125" s="426"/>
      <c r="CI125" s="426"/>
      <c r="CJ125" s="426"/>
      <c r="CK125" s="427"/>
      <c r="CL125" s="428"/>
      <c r="CM125" s="429"/>
      <c r="CN125" s="428"/>
      <c r="CO125" s="430"/>
      <c r="CP125" s="431"/>
      <c r="CQ125" s="426"/>
      <c r="CR125" s="426"/>
      <c r="CS125" s="426"/>
      <c r="CT125" s="427"/>
      <c r="CU125" s="428"/>
      <c r="CV125" s="429"/>
      <c r="CW125" s="428"/>
      <c r="CX125" s="430"/>
      <c r="CY125" s="431"/>
      <c r="CZ125" s="426"/>
      <c r="DA125" s="426"/>
      <c r="DB125" s="426"/>
      <c r="DC125" s="427"/>
      <c r="DD125" s="428"/>
      <c r="DE125" s="429"/>
      <c r="DF125" s="428"/>
      <c r="DG125" s="430"/>
      <c r="DH125" s="431"/>
      <c r="DI125" s="426"/>
      <c r="DJ125" s="426"/>
      <c r="DK125" s="426"/>
      <c r="DL125" s="427"/>
      <c r="DM125" s="428"/>
      <c r="DN125" s="429"/>
      <c r="DO125" s="428"/>
      <c r="DP125" s="430"/>
      <c r="DQ125" s="431"/>
      <c r="DR125" s="426"/>
      <c r="DS125" s="426"/>
      <c r="DT125" s="426"/>
      <c r="DU125" s="427"/>
      <c r="DV125" s="428"/>
      <c r="DW125" s="429"/>
      <c r="DX125" s="428"/>
      <c r="DY125" s="430"/>
      <c r="DZ125" s="431"/>
      <c r="EA125" s="426"/>
      <c r="EB125" s="426"/>
      <c r="EC125" s="426"/>
      <c r="ED125" s="427"/>
      <c r="EE125" s="428"/>
      <c r="EF125" s="429"/>
      <c r="EG125" s="428"/>
      <c r="EH125" s="430"/>
      <c r="EI125" s="431"/>
      <c r="EJ125" s="426"/>
      <c r="EK125" s="426"/>
      <c r="EL125" s="426"/>
      <c r="EM125" s="427"/>
      <c r="EN125" s="428"/>
      <c r="EO125" s="429"/>
      <c r="EP125" s="428"/>
      <c r="EQ125" s="430"/>
      <c r="ER125" s="431"/>
      <c r="ES125" s="426"/>
      <c r="ET125" s="426"/>
      <c r="EU125" s="426"/>
      <c r="EV125" s="427"/>
      <c r="EW125" s="428"/>
      <c r="EX125" s="429"/>
      <c r="EY125" s="428"/>
      <c r="EZ125" s="430"/>
      <c r="FA125" s="431"/>
      <c r="FB125" s="426"/>
      <c r="FC125" s="426"/>
      <c r="FD125" s="426"/>
      <c r="FE125" s="427"/>
      <c r="FF125" s="428"/>
      <c r="FG125" s="429"/>
      <c r="FH125" s="428"/>
      <c r="FI125" s="430"/>
      <c r="FJ125" s="431"/>
      <c r="FK125" s="426"/>
      <c r="FL125" s="426"/>
      <c r="FM125" s="426"/>
      <c r="FN125" s="427"/>
      <c r="FO125" s="428"/>
      <c r="FP125" s="429"/>
      <c r="FQ125" s="428"/>
      <c r="FR125" s="430"/>
      <c r="FS125" s="431"/>
      <c r="FT125" s="426"/>
      <c r="FU125" s="426"/>
      <c r="FV125" s="426"/>
      <c r="FW125" s="427"/>
      <c r="FX125" s="428"/>
      <c r="FY125" s="429"/>
      <c r="FZ125" s="428"/>
      <c r="GA125" s="430"/>
      <c r="GB125" s="431"/>
      <c r="GC125" s="426"/>
      <c r="GD125" s="426"/>
      <c r="GE125" s="426"/>
      <c r="GF125" s="427"/>
      <c r="GG125" s="428"/>
      <c r="GH125" s="429"/>
      <c r="GI125" s="428"/>
      <c r="GJ125" s="430"/>
      <c r="GK125" s="431"/>
      <c r="GL125" s="432"/>
      <c r="GM125" s="179"/>
      <c r="GN125" s="180"/>
      <c r="GO125" s="72"/>
      <c r="GP125" s="72"/>
      <c r="GQ125" s="178"/>
      <c r="GR125" s="69"/>
    </row>
    <row r="126" spans="1:200" x14ac:dyDescent="0.25">
      <c r="A126" s="173"/>
      <c r="B126" s="76"/>
      <c r="C126" s="76"/>
      <c r="D126" s="174"/>
      <c r="E126" s="121"/>
      <c r="F126" s="181"/>
      <c r="G126" s="174">
        <v>0</v>
      </c>
      <c r="H126" s="176">
        <f t="shared" si="5"/>
        <v>0</v>
      </c>
      <c r="I126" s="177"/>
      <c r="J126" s="177"/>
      <c r="K126" s="177"/>
      <c r="L126" s="40">
        <f t="shared" si="6"/>
        <v>0</v>
      </c>
      <c r="M126" s="425"/>
      <c r="N126" s="422"/>
      <c r="O126" s="374"/>
      <c r="P126" s="426"/>
      <c r="Q126" s="427"/>
      <c r="R126" s="428"/>
      <c r="S126" s="429"/>
      <c r="T126" s="428"/>
      <c r="U126" s="430"/>
      <c r="V126" s="431"/>
      <c r="W126" s="426"/>
      <c r="X126" s="426"/>
      <c r="Y126" s="426"/>
      <c r="Z126" s="427"/>
      <c r="AA126" s="428"/>
      <c r="AB126" s="429"/>
      <c r="AC126" s="428"/>
      <c r="AD126" s="430"/>
      <c r="AE126" s="431"/>
      <c r="AF126" s="426"/>
      <c r="AG126" s="426"/>
      <c r="AH126" s="426"/>
      <c r="AI126" s="427"/>
      <c r="AJ126" s="428"/>
      <c r="AK126" s="429"/>
      <c r="AL126" s="428"/>
      <c r="AM126" s="430"/>
      <c r="AN126" s="431"/>
      <c r="AO126" s="426"/>
      <c r="AP126" s="426"/>
      <c r="AQ126" s="426"/>
      <c r="AR126" s="427"/>
      <c r="AS126" s="428"/>
      <c r="AT126" s="429"/>
      <c r="AU126" s="428"/>
      <c r="AV126" s="430"/>
      <c r="AW126" s="431"/>
      <c r="AX126" s="426"/>
      <c r="AY126" s="426"/>
      <c r="AZ126" s="426"/>
      <c r="BA126" s="427"/>
      <c r="BB126" s="428"/>
      <c r="BC126" s="429"/>
      <c r="BD126" s="428"/>
      <c r="BE126" s="430"/>
      <c r="BF126" s="431"/>
      <c r="BG126" s="426"/>
      <c r="BH126" s="426"/>
      <c r="BI126" s="426"/>
      <c r="BJ126" s="427"/>
      <c r="BK126" s="428"/>
      <c r="BL126" s="429"/>
      <c r="BM126" s="428"/>
      <c r="BN126" s="430"/>
      <c r="BO126" s="431"/>
      <c r="BP126" s="426"/>
      <c r="BQ126" s="426"/>
      <c r="BR126" s="426"/>
      <c r="BS126" s="427"/>
      <c r="BT126" s="428"/>
      <c r="BU126" s="429"/>
      <c r="BV126" s="428"/>
      <c r="BW126" s="430"/>
      <c r="BX126" s="431"/>
      <c r="BY126" s="426"/>
      <c r="BZ126" s="426"/>
      <c r="CA126" s="426"/>
      <c r="CB126" s="427"/>
      <c r="CC126" s="428"/>
      <c r="CD126" s="429"/>
      <c r="CE126" s="428"/>
      <c r="CF126" s="430"/>
      <c r="CG126" s="431"/>
      <c r="CH126" s="426"/>
      <c r="CI126" s="426"/>
      <c r="CJ126" s="426"/>
      <c r="CK126" s="427"/>
      <c r="CL126" s="428"/>
      <c r="CM126" s="429"/>
      <c r="CN126" s="428"/>
      <c r="CO126" s="430"/>
      <c r="CP126" s="431"/>
      <c r="CQ126" s="426"/>
      <c r="CR126" s="426"/>
      <c r="CS126" s="426"/>
      <c r="CT126" s="427"/>
      <c r="CU126" s="428"/>
      <c r="CV126" s="429"/>
      <c r="CW126" s="428"/>
      <c r="CX126" s="430"/>
      <c r="CY126" s="431"/>
      <c r="CZ126" s="426"/>
      <c r="DA126" s="426"/>
      <c r="DB126" s="426"/>
      <c r="DC126" s="427"/>
      <c r="DD126" s="428"/>
      <c r="DE126" s="429"/>
      <c r="DF126" s="428"/>
      <c r="DG126" s="430"/>
      <c r="DH126" s="431"/>
      <c r="DI126" s="426"/>
      <c r="DJ126" s="426"/>
      <c r="DK126" s="426"/>
      <c r="DL126" s="427"/>
      <c r="DM126" s="428"/>
      <c r="DN126" s="429"/>
      <c r="DO126" s="428"/>
      <c r="DP126" s="430"/>
      <c r="DQ126" s="431"/>
      <c r="DR126" s="426"/>
      <c r="DS126" s="426"/>
      <c r="DT126" s="426"/>
      <c r="DU126" s="427"/>
      <c r="DV126" s="428"/>
      <c r="DW126" s="429"/>
      <c r="DX126" s="428"/>
      <c r="DY126" s="430"/>
      <c r="DZ126" s="431"/>
      <c r="EA126" s="426"/>
      <c r="EB126" s="426"/>
      <c r="EC126" s="426"/>
      <c r="ED126" s="427"/>
      <c r="EE126" s="428"/>
      <c r="EF126" s="429"/>
      <c r="EG126" s="428"/>
      <c r="EH126" s="430"/>
      <c r="EI126" s="431"/>
      <c r="EJ126" s="426"/>
      <c r="EK126" s="426"/>
      <c r="EL126" s="426"/>
      <c r="EM126" s="427"/>
      <c r="EN126" s="428"/>
      <c r="EO126" s="429"/>
      <c r="EP126" s="428"/>
      <c r="EQ126" s="430"/>
      <c r="ER126" s="431"/>
      <c r="ES126" s="426"/>
      <c r="ET126" s="426"/>
      <c r="EU126" s="426"/>
      <c r="EV126" s="427"/>
      <c r="EW126" s="428"/>
      <c r="EX126" s="429"/>
      <c r="EY126" s="428"/>
      <c r="EZ126" s="430"/>
      <c r="FA126" s="431"/>
      <c r="FB126" s="426"/>
      <c r="FC126" s="426"/>
      <c r="FD126" s="426"/>
      <c r="FE126" s="427"/>
      <c r="FF126" s="428"/>
      <c r="FG126" s="429"/>
      <c r="FH126" s="428"/>
      <c r="FI126" s="430"/>
      <c r="FJ126" s="431"/>
      <c r="FK126" s="426"/>
      <c r="FL126" s="426"/>
      <c r="FM126" s="426"/>
      <c r="FN126" s="427"/>
      <c r="FO126" s="428"/>
      <c r="FP126" s="429"/>
      <c r="FQ126" s="428"/>
      <c r="FR126" s="430"/>
      <c r="FS126" s="431"/>
      <c r="FT126" s="426"/>
      <c r="FU126" s="426"/>
      <c r="FV126" s="426"/>
      <c r="FW126" s="427"/>
      <c r="FX126" s="428"/>
      <c r="FY126" s="429"/>
      <c r="FZ126" s="428"/>
      <c r="GA126" s="430"/>
      <c r="GB126" s="431"/>
      <c r="GC126" s="426"/>
      <c r="GD126" s="426"/>
      <c r="GE126" s="426"/>
      <c r="GF126" s="427"/>
      <c r="GG126" s="428"/>
      <c r="GH126" s="429"/>
      <c r="GI126" s="428"/>
      <c r="GJ126" s="430"/>
      <c r="GK126" s="431"/>
      <c r="GL126" s="432"/>
      <c r="GM126" s="179"/>
      <c r="GN126" s="180"/>
      <c r="GO126" s="72"/>
      <c r="GP126" s="72"/>
      <c r="GQ126" s="178"/>
      <c r="GR126" s="69"/>
    </row>
    <row r="127" spans="1:200" x14ac:dyDescent="0.25">
      <c r="A127" s="182"/>
      <c r="B127" s="76"/>
      <c r="C127" s="76"/>
      <c r="D127" s="174"/>
      <c r="E127" s="121"/>
      <c r="F127" s="183"/>
      <c r="G127" s="174">
        <v>0</v>
      </c>
      <c r="H127" s="176">
        <f t="shared" si="5"/>
        <v>0</v>
      </c>
      <c r="I127" s="177"/>
      <c r="J127" s="177"/>
      <c r="K127" s="177"/>
      <c r="L127" s="40">
        <f t="shared" si="6"/>
        <v>0</v>
      </c>
      <c r="M127" s="425"/>
      <c r="N127" s="422"/>
      <c r="O127" s="374"/>
      <c r="P127" s="426"/>
      <c r="Q127" s="427"/>
      <c r="R127" s="428"/>
      <c r="S127" s="429"/>
      <c r="T127" s="428"/>
      <c r="U127" s="430"/>
      <c r="V127" s="431"/>
      <c r="W127" s="426"/>
      <c r="X127" s="426"/>
      <c r="Y127" s="426"/>
      <c r="Z127" s="427"/>
      <c r="AA127" s="428"/>
      <c r="AB127" s="429"/>
      <c r="AC127" s="428"/>
      <c r="AD127" s="430"/>
      <c r="AE127" s="431"/>
      <c r="AF127" s="426"/>
      <c r="AG127" s="426"/>
      <c r="AH127" s="426"/>
      <c r="AI127" s="427"/>
      <c r="AJ127" s="428"/>
      <c r="AK127" s="429"/>
      <c r="AL127" s="428"/>
      <c r="AM127" s="430"/>
      <c r="AN127" s="431"/>
      <c r="AO127" s="426"/>
      <c r="AP127" s="426"/>
      <c r="AQ127" s="426"/>
      <c r="AR127" s="427"/>
      <c r="AS127" s="428"/>
      <c r="AT127" s="429"/>
      <c r="AU127" s="428"/>
      <c r="AV127" s="430"/>
      <c r="AW127" s="431"/>
      <c r="AX127" s="426"/>
      <c r="AY127" s="426"/>
      <c r="AZ127" s="426"/>
      <c r="BA127" s="427"/>
      <c r="BB127" s="428"/>
      <c r="BC127" s="429"/>
      <c r="BD127" s="428"/>
      <c r="BE127" s="430"/>
      <c r="BF127" s="431"/>
      <c r="BG127" s="426"/>
      <c r="BH127" s="426"/>
      <c r="BI127" s="426"/>
      <c r="BJ127" s="427"/>
      <c r="BK127" s="428"/>
      <c r="BL127" s="429"/>
      <c r="BM127" s="428"/>
      <c r="BN127" s="430"/>
      <c r="BO127" s="431"/>
      <c r="BP127" s="426"/>
      <c r="BQ127" s="426"/>
      <c r="BR127" s="426"/>
      <c r="BS127" s="427"/>
      <c r="BT127" s="428"/>
      <c r="BU127" s="429"/>
      <c r="BV127" s="428"/>
      <c r="BW127" s="430"/>
      <c r="BX127" s="431"/>
      <c r="BY127" s="426"/>
      <c r="BZ127" s="426"/>
      <c r="CA127" s="426"/>
      <c r="CB127" s="427"/>
      <c r="CC127" s="428"/>
      <c r="CD127" s="429"/>
      <c r="CE127" s="428"/>
      <c r="CF127" s="430"/>
      <c r="CG127" s="431"/>
      <c r="CH127" s="426"/>
      <c r="CI127" s="426"/>
      <c r="CJ127" s="426"/>
      <c r="CK127" s="427"/>
      <c r="CL127" s="428"/>
      <c r="CM127" s="429"/>
      <c r="CN127" s="428"/>
      <c r="CO127" s="430"/>
      <c r="CP127" s="431"/>
      <c r="CQ127" s="426"/>
      <c r="CR127" s="426"/>
      <c r="CS127" s="426"/>
      <c r="CT127" s="427"/>
      <c r="CU127" s="428"/>
      <c r="CV127" s="429"/>
      <c r="CW127" s="428"/>
      <c r="CX127" s="430"/>
      <c r="CY127" s="431"/>
      <c r="CZ127" s="426"/>
      <c r="DA127" s="426"/>
      <c r="DB127" s="426"/>
      <c r="DC127" s="427"/>
      <c r="DD127" s="428"/>
      <c r="DE127" s="429"/>
      <c r="DF127" s="428"/>
      <c r="DG127" s="430"/>
      <c r="DH127" s="431"/>
      <c r="DI127" s="426"/>
      <c r="DJ127" s="426"/>
      <c r="DK127" s="426"/>
      <c r="DL127" s="427"/>
      <c r="DM127" s="428"/>
      <c r="DN127" s="429"/>
      <c r="DO127" s="428"/>
      <c r="DP127" s="430"/>
      <c r="DQ127" s="431"/>
      <c r="DR127" s="426"/>
      <c r="DS127" s="426"/>
      <c r="DT127" s="426"/>
      <c r="DU127" s="427"/>
      <c r="DV127" s="428"/>
      <c r="DW127" s="429"/>
      <c r="DX127" s="428"/>
      <c r="DY127" s="430"/>
      <c r="DZ127" s="431"/>
      <c r="EA127" s="426"/>
      <c r="EB127" s="426"/>
      <c r="EC127" s="426"/>
      <c r="ED127" s="427"/>
      <c r="EE127" s="428"/>
      <c r="EF127" s="429"/>
      <c r="EG127" s="428"/>
      <c r="EH127" s="430"/>
      <c r="EI127" s="431"/>
      <c r="EJ127" s="426"/>
      <c r="EK127" s="426"/>
      <c r="EL127" s="426"/>
      <c r="EM127" s="427"/>
      <c r="EN127" s="428"/>
      <c r="EO127" s="429"/>
      <c r="EP127" s="428"/>
      <c r="EQ127" s="430"/>
      <c r="ER127" s="431"/>
      <c r="ES127" s="426"/>
      <c r="ET127" s="426"/>
      <c r="EU127" s="426"/>
      <c r="EV127" s="427"/>
      <c r="EW127" s="428"/>
      <c r="EX127" s="429"/>
      <c r="EY127" s="428"/>
      <c r="EZ127" s="430"/>
      <c r="FA127" s="431"/>
      <c r="FB127" s="426"/>
      <c r="FC127" s="426"/>
      <c r="FD127" s="426"/>
      <c r="FE127" s="427"/>
      <c r="FF127" s="428"/>
      <c r="FG127" s="429"/>
      <c r="FH127" s="428"/>
      <c r="FI127" s="430"/>
      <c r="FJ127" s="431"/>
      <c r="FK127" s="426"/>
      <c r="FL127" s="426"/>
      <c r="FM127" s="426"/>
      <c r="FN127" s="427"/>
      <c r="FO127" s="428"/>
      <c r="FP127" s="429"/>
      <c r="FQ127" s="428"/>
      <c r="FR127" s="430"/>
      <c r="FS127" s="431"/>
      <c r="FT127" s="426"/>
      <c r="FU127" s="426"/>
      <c r="FV127" s="426"/>
      <c r="FW127" s="427"/>
      <c r="FX127" s="428"/>
      <c r="FY127" s="429"/>
      <c r="FZ127" s="428"/>
      <c r="GA127" s="430"/>
      <c r="GB127" s="431"/>
      <c r="GC127" s="426"/>
      <c r="GD127" s="426"/>
      <c r="GE127" s="426"/>
      <c r="GF127" s="427"/>
      <c r="GG127" s="428"/>
      <c r="GH127" s="429"/>
      <c r="GI127" s="428"/>
      <c r="GJ127" s="430"/>
      <c r="GK127" s="431"/>
      <c r="GL127" s="432"/>
      <c r="GM127" s="179"/>
      <c r="GN127" s="180"/>
      <c r="GO127" s="72"/>
      <c r="GP127" s="72"/>
      <c r="GQ127" s="73"/>
      <c r="GR127" s="74"/>
    </row>
    <row r="128" spans="1:200" x14ac:dyDescent="0.25">
      <c r="A128" s="184"/>
      <c r="B128" s="185"/>
      <c r="F128" s="188"/>
      <c r="G128" s="186">
        <v>0</v>
      </c>
      <c r="H128" s="186">
        <f t="shared" si="5"/>
        <v>0</v>
      </c>
      <c r="I128" s="189"/>
      <c r="J128" s="189"/>
      <c r="K128" s="189"/>
      <c r="L128" s="40">
        <f t="shared" si="6"/>
        <v>0</v>
      </c>
      <c r="M128" s="190"/>
      <c r="O128" s="27"/>
      <c r="P128" s="191"/>
      <c r="Q128" s="192"/>
      <c r="R128" s="193"/>
      <c r="S128" s="194"/>
      <c r="T128" s="193"/>
      <c r="U128" s="195"/>
      <c r="V128" s="196"/>
      <c r="W128" s="191"/>
      <c r="X128" s="191"/>
      <c r="Y128" s="197"/>
      <c r="Z128" s="192"/>
      <c r="AA128" s="193"/>
      <c r="AB128" s="194"/>
      <c r="AC128" s="198"/>
      <c r="AD128" s="195"/>
      <c r="AE128" s="196"/>
      <c r="AF128" s="191"/>
      <c r="AG128" s="191"/>
      <c r="AH128" s="197"/>
      <c r="AI128" s="192"/>
      <c r="AJ128" s="193"/>
      <c r="AK128" s="194"/>
      <c r="AL128" s="193"/>
      <c r="AM128" s="195"/>
      <c r="AN128" s="196"/>
      <c r="AO128" s="191"/>
      <c r="AP128" s="191"/>
      <c r="AQ128" s="197"/>
      <c r="AR128" s="192"/>
      <c r="AS128" s="193"/>
      <c r="AT128" s="194"/>
      <c r="AU128" s="198"/>
      <c r="AV128" s="195"/>
      <c r="AW128" s="196"/>
      <c r="AX128" s="191"/>
      <c r="AY128" s="191"/>
      <c r="AZ128" s="197"/>
      <c r="BA128" s="192"/>
      <c r="BB128" s="193"/>
      <c r="BC128" s="194"/>
      <c r="BD128" s="198"/>
      <c r="BE128" s="195"/>
      <c r="BF128" s="196"/>
      <c r="BG128" s="191"/>
      <c r="BH128" s="191"/>
      <c r="BI128" s="197"/>
      <c r="BJ128" s="192"/>
      <c r="BK128" s="193"/>
      <c r="BL128" s="194"/>
      <c r="BM128" s="193"/>
      <c r="BN128" s="195"/>
      <c r="BO128" s="196"/>
      <c r="BP128" s="191"/>
      <c r="BQ128" s="191"/>
      <c r="BR128" s="197"/>
      <c r="BS128" s="192"/>
      <c r="BT128" s="193"/>
      <c r="BU128" s="194"/>
      <c r="BV128" s="193"/>
      <c r="BW128" s="195"/>
      <c r="BX128" s="196"/>
      <c r="BY128" s="191"/>
      <c r="BZ128" s="191"/>
      <c r="CA128" s="197"/>
      <c r="CB128" s="192"/>
      <c r="CC128" s="193"/>
      <c r="CD128" s="194"/>
      <c r="CE128" s="193"/>
      <c r="CF128" s="195"/>
      <c r="CG128" s="196"/>
      <c r="CH128" s="191"/>
      <c r="CI128" s="191"/>
      <c r="CJ128" s="197"/>
      <c r="CK128" s="192"/>
      <c r="CL128" s="193"/>
      <c r="CM128" s="199"/>
      <c r="CN128" s="198"/>
      <c r="CO128" s="200"/>
      <c r="CP128" s="196"/>
      <c r="CQ128" s="191"/>
      <c r="CR128" s="191"/>
      <c r="CS128" s="197"/>
      <c r="CT128" s="192"/>
      <c r="CU128" s="193"/>
      <c r="CV128" s="194"/>
      <c r="CW128" s="193"/>
      <c r="CX128" s="195"/>
      <c r="CY128" s="196"/>
      <c r="CZ128" s="191"/>
      <c r="DA128" s="191"/>
      <c r="DB128" s="197"/>
      <c r="DC128" s="192"/>
      <c r="DD128" s="193"/>
      <c r="DE128" s="199"/>
      <c r="DF128" s="198"/>
      <c r="DG128" s="200"/>
      <c r="DH128" s="196"/>
      <c r="DI128" s="191"/>
      <c r="DJ128" s="191"/>
      <c r="DK128" s="197"/>
      <c r="DL128" s="192"/>
      <c r="DM128" s="193"/>
      <c r="DN128" s="194"/>
      <c r="DO128" s="193"/>
      <c r="DP128" s="195"/>
      <c r="DQ128" s="196"/>
      <c r="DR128" s="191"/>
      <c r="DS128" s="191"/>
      <c r="DT128" s="197"/>
      <c r="DU128" s="192"/>
      <c r="DV128" s="193"/>
      <c r="DW128" s="199"/>
      <c r="DX128" s="198"/>
      <c r="DY128" s="200"/>
      <c r="DZ128" s="196"/>
      <c r="EA128" s="191"/>
      <c r="EB128" s="191"/>
      <c r="EC128" s="197"/>
      <c r="ED128" s="192"/>
      <c r="EE128" s="193"/>
      <c r="EF128" s="199"/>
      <c r="EG128" s="198"/>
      <c r="EH128" s="200"/>
      <c r="EI128" s="196"/>
      <c r="EJ128" s="191"/>
      <c r="EK128" s="191"/>
      <c r="EL128" s="197"/>
      <c r="EM128" s="192"/>
      <c r="EN128" s="193"/>
      <c r="EO128" s="194"/>
      <c r="EP128" s="193"/>
      <c r="EQ128" s="195"/>
      <c r="ER128" s="196"/>
      <c r="ES128" s="191"/>
      <c r="ET128" s="191"/>
      <c r="EU128" s="197"/>
      <c r="EV128" s="192"/>
      <c r="EW128" s="193"/>
      <c r="EX128" s="194"/>
      <c r="EY128" s="193"/>
      <c r="EZ128" s="195"/>
      <c r="FA128" s="196"/>
      <c r="FB128" s="191"/>
      <c r="FC128" s="191"/>
      <c r="FD128" s="197"/>
      <c r="FE128" s="192"/>
      <c r="FF128" s="193"/>
      <c r="FG128" s="194"/>
      <c r="FH128" s="193"/>
      <c r="FI128" s="195"/>
      <c r="FJ128" s="196"/>
      <c r="FK128" s="191"/>
      <c r="FL128" s="191"/>
      <c r="FM128" s="197"/>
      <c r="FN128" s="192"/>
      <c r="FO128" s="193"/>
      <c r="FP128" s="194"/>
      <c r="FQ128" s="193"/>
      <c r="FR128" s="195"/>
      <c r="FS128" s="196"/>
      <c r="FT128" s="191"/>
      <c r="FU128" s="191"/>
      <c r="FV128" s="197"/>
      <c r="FW128" s="192"/>
      <c r="FX128" s="193"/>
      <c r="FY128" s="194"/>
      <c r="FZ128" s="193"/>
      <c r="GA128" s="195"/>
      <c r="GB128" s="196"/>
      <c r="GC128" s="191"/>
      <c r="GD128" s="191"/>
      <c r="GE128" s="197"/>
      <c r="GF128" s="192"/>
      <c r="GG128" s="193"/>
      <c r="GH128" s="194"/>
      <c r="GI128" s="193"/>
      <c r="GJ128" s="195"/>
      <c r="GK128" s="196"/>
      <c r="GL128" s="201"/>
      <c r="GM128" s="202"/>
      <c r="GN128" s="203"/>
      <c r="GO128" s="32"/>
      <c r="GP128" s="32"/>
      <c r="GQ128" s="33"/>
      <c r="GR128" s="34"/>
    </row>
    <row r="129" spans="1:200" x14ac:dyDescent="0.25">
      <c r="A129" s="184"/>
      <c r="B129" s="185"/>
      <c r="G129" s="186">
        <v>0</v>
      </c>
      <c r="H129" s="186">
        <f t="shared" si="5"/>
        <v>0</v>
      </c>
      <c r="I129" s="189"/>
      <c r="J129" s="189"/>
      <c r="K129" s="189"/>
      <c r="L129" s="40">
        <f t="shared" si="6"/>
        <v>0</v>
      </c>
      <c r="M129" s="190"/>
      <c r="O129" s="27"/>
      <c r="P129" s="191"/>
      <c r="Q129" s="192"/>
      <c r="R129" s="193"/>
      <c r="S129" s="194"/>
      <c r="T129" s="193"/>
      <c r="U129" s="195"/>
      <c r="V129" s="196"/>
      <c r="W129" s="191"/>
      <c r="X129" s="191"/>
      <c r="Y129" s="197"/>
      <c r="Z129" s="192"/>
      <c r="AA129" s="193"/>
      <c r="AB129" s="194"/>
      <c r="AC129" s="198"/>
      <c r="AD129" s="195"/>
      <c r="AE129" s="196"/>
      <c r="AF129" s="191"/>
      <c r="AG129" s="191"/>
      <c r="AH129" s="197"/>
      <c r="AI129" s="192"/>
      <c r="AJ129" s="193"/>
      <c r="AK129" s="194"/>
      <c r="AL129" s="193"/>
      <c r="AM129" s="195"/>
      <c r="AN129" s="196"/>
      <c r="AO129" s="191"/>
      <c r="AP129" s="191"/>
      <c r="AQ129" s="197"/>
      <c r="AR129" s="192"/>
      <c r="AS129" s="193"/>
      <c r="AT129" s="194"/>
      <c r="AU129" s="198"/>
      <c r="AV129" s="195"/>
      <c r="AW129" s="196"/>
      <c r="AX129" s="191"/>
      <c r="AY129" s="191"/>
      <c r="AZ129" s="197"/>
      <c r="BA129" s="192"/>
      <c r="BB129" s="193"/>
      <c r="BC129" s="194"/>
      <c r="BD129" s="198"/>
      <c r="BE129" s="195"/>
      <c r="BF129" s="196"/>
      <c r="BG129" s="191"/>
      <c r="BH129" s="191"/>
      <c r="BI129" s="197"/>
      <c r="BJ129" s="192"/>
      <c r="BK129" s="193"/>
      <c r="BL129" s="194"/>
      <c r="BM129" s="193"/>
      <c r="BN129" s="195"/>
      <c r="BO129" s="196"/>
      <c r="BP129" s="191"/>
      <c r="BQ129" s="191"/>
      <c r="BR129" s="197"/>
      <c r="BS129" s="192"/>
      <c r="BT129" s="193"/>
      <c r="BU129" s="194"/>
      <c r="BV129" s="193"/>
      <c r="BW129" s="195"/>
      <c r="BX129" s="196"/>
      <c r="BY129" s="191"/>
      <c r="BZ129" s="191"/>
      <c r="CA129" s="197"/>
      <c r="CB129" s="192"/>
      <c r="CC129" s="193"/>
      <c r="CD129" s="194"/>
      <c r="CE129" s="193"/>
      <c r="CF129" s="195"/>
      <c r="CG129" s="196"/>
      <c r="CH129" s="191"/>
      <c r="CI129" s="191"/>
      <c r="CJ129" s="197"/>
      <c r="CK129" s="192"/>
      <c r="CL129" s="193"/>
      <c r="CM129" s="199"/>
      <c r="CN129" s="198"/>
      <c r="CO129" s="200"/>
      <c r="CP129" s="196"/>
      <c r="CQ129" s="191"/>
      <c r="CR129" s="191"/>
      <c r="CS129" s="197"/>
      <c r="CT129" s="192"/>
      <c r="CU129" s="193"/>
      <c r="CV129" s="194"/>
      <c r="CW129" s="193"/>
      <c r="CX129" s="195"/>
      <c r="CY129" s="196"/>
      <c r="CZ129" s="191"/>
      <c r="DA129" s="191"/>
      <c r="DB129" s="197"/>
      <c r="DC129" s="192"/>
      <c r="DD129" s="193"/>
      <c r="DE129" s="199"/>
      <c r="DF129" s="198"/>
      <c r="DG129" s="200"/>
      <c r="DH129" s="196"/>
      <c r="DI129" s="191"/>
      <c r="DJ129" s="191"/>
      <c r="DK129" s="197"/>
      <c r="DL129" s="192"/>
      <c r="DM129" s="193"/>
      <c r="DN129" s="194"/>
      <c r="DO129" s="193"/>
      <c r="DP129" s="195"/>
      <c r="DQ129" s="196"/>
      <c r="DR129" s="191"/>
      <c r="DS129" s="191"/>
      <c r="DT129" s="197"/>
      <c r="DU129" s="192"/>
      <c r="DV129" s="193"/>
      <c r="DW129" s="199"/>
      <c r="DX129" s="198"/>
      <c r="DY129" s="200"/>
      <c r="DZ129" s="196"/>
      <c r="EA129" s="191"/>
      <c r="EB129" s="191"/>
      <c r="EC129" s="197"/>
      <c r="ED129" s="192"/>
      <c r="EE129" s="193"/>
      <c r="EF129" s="199"/>
      <c r="EG129" s="198"/>
      <c r="EH129" s="200"/>
      <c r="EI129" s="196"/>
      <c r="EJ129" s="191"/>
      <c r="EK129" s="191"/>
      <c r="EL129" s="197"/>
      <c r="EM129" s="192"/>
      <c r="EN129" s="193"/>
      <c r="EO129" s="194"/>
      <c r="EP129" s="193"/>
      <c r="EQ129" s="195"/>
      <c r="ER129" s="196"/>
      <c r="ES129" s="191"/>
      <c r="ET129" s="191"/>
      <c r="EU129" s="197"/>
      <c r="EV129" s="192"/>
      <c r="EW129" s="193"/>
      <c r="EX129" s="194"/>
      <c r="EY129" s="193"/>
      <c r="EZ129" s="195"/>
      <c r="FA129" s="196"/>
      <c r="FB129" s="191"/>
      <c r="FC129" s="191"/>
      <c r="FD129" s="197"/>
      <c r="FE129" s="192"/>
      <c r="FF129" s="193"/>
      <c r="FG129" s="194"/>
      <c r="FH129" s="193"/>
      <c r="FI129" s="195"/>
      <c r="FJ129" s="196"/>
      <c r="FK129" s="191"/>
      <c r="FL129" s="191"/>
      <c r="FM129" s="197"/>
      <c r="FN129" s="192"/>
      <c r="FO129" s="193"/>
      <c r="FP129" s="194"/>
      <c r="FQ129" s="193"/>
      <c r="FR129" s="195"/>
      <c r="FS129" s="196"/>
      <c r="FT129" s="191"/>
      <c r="FU129" s="191"/>
      <c r="FV129" s="197"/>
      <c r="FW129" s="192"/>
      <c r="FX129" s="193"/>
      <c r="FY129" s="194"/>
      <c r="FZ129" s="193"/>
      <c r="GA129" s="195"/>
      <c r="GB129" s="196"/>
      <c r="GC129" s="191"/>
      <c r="GD129" s="191"/>
      <c r="GE129" s="197"/>
      <c r="GF129" s="192"/>
      <c r="GG129" s="193"/>
      <c r="GH129" s="194"/>
      <c r="GI129" s="193"/>
      <c r="GJ129" s="195"/>
      <c r="GK129" s="196"/>
      <c r="GL129" s="201"/>
      <c r="GM129" s="202"/>
      <c r="GN129" s="203"/>
      <c r="GO129" s="32"/>
      <c r="GP129" s="32"/>
      <c r="GQ129" s="33"/>
      <c r="GR129" s="34"/>
    </row>
    <row r="130" spans="1:200" ht="16.5" thickBot="1" x14ac:dyDescent="0.3">
      <c r="A130" s="184"/>
      <c r="B130" s="185"/>
      <c r="G130" s="205">
        <v>0</v>
      </c>
      <c r="H130" s="186">
        <f t="shared" si="5"/>
        <v>0</v>
      </c>
      <c r="I130" s="189"/>
      <c r="J130" s="189"/>
      <c r="K130" s="189"/>
      <c r="L130" s="40">
        <f t="shared" si="6"/>
        <v>0</v>
      </c>
      <c r="M130" s="190"/>
      <c r="O130" s="27"/>
      <c r="P130" s="191"/>
      <c r="Q130" s="192"/>
      <c r="R130" s="193"/>
      <c r="S130" s="194"/>
      <c r="T130" s="193"/>
      <c r="U130" s="195"/>
      <c r="V130" s="196"/>
      <c r="W130" s="191"/>
      <c r="X130" s="191"/>
      <c r="Y130" s="197"/>
      <c r="Z130" s="192"/>
      <c r="AA130" s="193"/>
      <c r="AB130" s="194"/>
      <c r="AC130" s="198"/>
      <c r="AD130" s="195"/>
      <c r="AE130" s="196"/>
      <c r="AF130" s="191"/>
      <c r="AG130" s="191"/>
      <c r="AH130" s="197"/>
      <c r="AI130" s="192"/>
      <c r="AJ130" s="193"/>
      <c r="AK130" s="194"/>
      <c r="AL130" s="193"/>
      <c r="AM130" s="195"/>
      <c r="AN130" s="196"/>
      <c r="AO130" s="191"/>
      <c r="AP130" s="191"/>
      <c r="AQ130" s="197"/>
      <c r="AR130" s="192"/>
      <c r="AS130" s="193"/>
      <c r="AT130" s="194"/>
      <c r="AU130" s="198"/>
      <c r="AV130" s="195"/>
      <c r="AW130" s="196"/>
      <c r="AX130" s="191"/>
      <c r="AY130" s="191"/>
      <c r="AZ130" s="197"/>
      <c r="BA130" s="192"/>
      <c r="BB130" s="193"/>
      <c r="BC130" s="194"/>
      <c r="BD130" s="198"/>
      <c r="BE130" s="195"/>
      <c r="BF130" s="196"/>
      <c r="BG130" s="191"/>
      <c r="BH130" s="191"/>
      <c r="BI130" s="197"/>
      <c r="BJ130" s="192"/>
      <c r="BK130" s="193"/>
      <c r="BL130" s="194"/>
      <c r="BM130" s="193"/>
      <c r="BN130" s="195"/>
      <c r="BO130" s="196"/>
      <c r="BP130" s="191"/>
      <c r="BQ130" s="191"/>
      <c r="BR130" s="197"/>
      <c r="BS130" s="192"/>
      <c r="BT130" s="193"/>
      <c r="BU130" s="194"/>
      <c r="BV130" s="193"/>
      <c r="BW130" s="195"/>
      <c r="BX130" s="196"/>
      <c r="BY130" s="191"/>
      <c r="BZ130" s="191"/>
      <c r="CA130" s="197"/>
      <c r="CB130" s="192"/>
      <c r="CC130" s="193"/>
      <c r="CD130" s="194"/>
      <c r="CE130" s="193"/>
      <c r="CF130" s="195"/>
      <c r="CG130" s="196"/>
      <c r="CH130" s="191"/>
      <c r="CI130" s="191"/>
      <c r="CJ130" s="197"/>
      <c r="CK130" s="192"/>
      <c r="CL130" s="193"/>
      <c r="CM130" s="199"/>
      <c r="CN130" s="198"/>
      <c r="CO130" s="200"/>
      <c r="CP130" s="196"/>
      <c r="CQ130" s="191"/>
      <c r="CR130" s="191"/>
      <c r="CS130" s="197"/>
      <c r="CT130" s="192"/>
      <c r="CU130" s="193"/>
      <c r="CV130" s="194"/>
      <c r="CW130" s="193"/>
      <c r="CX130" s="195"/>
      <c r="CY130" s="196"/>
      <c r="CZ130" s="191"/>
      <c r="DA130" s="191"/>
      <c r="DB130" s="197"/>
      <c r="DC130" s="192"/>
      <c r="DD130" s="193"/>
      <c r="DE130" s="199"/>
      <c r="DF130" s="198"/>
      <c r="DG130" s="200"/>
      <c r="DH130" s="196"/>
      <c r="DI130" s="191"/>
      <c r="DJ130" s="191"/>
      <c r="DK130" s="197"/>
      <c r="DL130" s="192"/>
      <c r="DM130" s="193"/>
      <c r="DN130" s="194"/>
      <c r="DO130" s="193"/>
      <c r="DP130" s="195"/>
      <c r="DQ130" s="196"/>
      <c r="DR130" s="191"/>
      <c r="DS130" s="191"/>
      <c r="DT130" s="197"/>
      <c r="DU130" s="192"/>
      <c r="DV130" s="193"/>
      <c r="DW130" s="199"/>
      <c r="DX130" s="198"/>
      <c r="DY130" s="200"/>
      <c r="DZ130" s="196"/>
      <c r="EA130" s="191"/>
      <c r="EB130" s="191"/>
      <c r="EC130" s="197"/>
      <c r="ED130" s="192"/>
      <c r="EE130" s="193"/>
      <c r="EF130" s="199"/>
      <c r="EG130" s="198"/>
      <c r="EH130" s="200"/>
      <c r="EI130" s="196"/>
      <c r="EJ130" s="191"/>
      <c r="EK130" s="191"/>
      <c r="EL130" s="197"/>
      <c r="EM130" s="192"/>
      <c r="EN130" s="193"/>
      <c r="EO130" s="194"/>
      <c r="EP130" s="193"/>
      <c r="EQ130" s="195"/>
      <c r="ER130" s="196"/>
      <c r="ES130" s="191"/>
      <c r="ET130" s="191"/>
      <c r="EU130" s="197"/>
      <c r="EV130" s="192"/>
      <c r="EW130" s="193"/>
      <c r="EX130" s="194"/>
      <c r="EY130" s="193"/>
      <c r="EZ130" s="195"/>
      <c r="FA130" s="196"/>
      <c r="FB130" s="191"/>
      <c r="FC130" s="191"/>
      <c r="FD130" s="197"/>
      <c r="FE130" s="192"/>
      <c r="FF130" s="193"/>
      <c r="FG130" s="194"/>
      <c r="FH130" s="193"/>
      <c r="FI130" s="195"/>
      <c r="FJ130" s="196"/>
      <c r="FK130" s="191"/>
      <c r="FL130" s="191"/>
      <c r="FM130" s="197"/>
      <c r="FN130" s="192"/>
      <c r="FO130" s="193"/>
      <c r="FP130" s="194"/>
      <c r="FQ130" s="193"/>
      <c r="FR130" s="195"/>
      <c r="FS130" s="196"/>
      <c r="FT130" s="191"/>
      <c r="FU130" s="191"/>
      <c r="FV130" s="197"/>
      <c r="FW130" s="192"/>
      <c r="FX130" s="193"/>
      <c r="FY130" s="194"/>
      <c r="FZ130" s="193"/>
      <c r="GA130" s="195"/>
      <c r="GB130" s="196"/>
      <c r="GC130" s="191"/>
      <c r="GD130" s="191"/>
      <c r="GE130" s="197"/>
      <c r="GF130" s="192"/>
      <c r="GG130" s="193"/>
      <c r="GH130" s="194"/>
      <c r="GI130" s="193"/>
      <c r="GJ130" s="195"/>
      <c r="GK130" s="196"/>
      <c r="GL130" s="201"/>
      <c r="GM130" s="202"/>
      <c r="GN130" s="203"/>
      <c r="GO130" s="32"/>
      <c r="GP130" s="32"/>
      <c r="GQ130" s="33"/>
      <c r="GR130" s="34"/>
    </row>
    <row r="131" spans="1:200" ht="19.5" thickTop="1" x14ac:dyDescent="0.3">
      <c r="A131" s="184"/>
      <c r="B131" s="185"/>
      <c r="D131" s="967" t="s">
        <v>33</v>
      </c>
      <c r="E131" s="967"/>
      <c r="F131" s="968"/>
      <c r="G131" s="206">
        <f>SUM(G4:G130)</f>
        <v>699226.27999999956</v>
      </c>
      <c r="H131" s="207"/>
      <c r="I131" s="189"/>
      <c r="J131" s="208"/>
      <c r="K131" s="189"/>
      <c r="L131" s="40">
        <f t="shared" si="6"/>
        <v>0</v>
      </c>
      <c r="M131" s="190"/>
      <c r="O131" s="27"/>
      <c r="P131" s="209"/>
      <c r="Q131" s="210"/>
      <c r="R131" s="211"/>
      <c r="S131" s="212"/>
      <c r="T131" s="211"/>
      <c r="U131" s="213"/>
      <c r="V131" s="214"/>
      <c r="W131" s="209"/>
      <c r="X131" s="209"/>
      <c r="Y131" s="215"/>
      <c r="Z131" s="210"/>
      <c r="AA131" s="211"/>
      <c r="AB131" s="212"/>
      <c r="AC131" s="216"/>
      <c r="AD131" s="213"/>
      <c r="AE131" s="214"/>
      <c r="AF131" s="209"/>
      <c r="AG131" s="209"/>
      <c r="AH131" s="215"/>
      <c r="AI131" s="210"/>
      <c r="AJ131" s="211"/>
      <c r="AK131" s="212"/>
      <c r="AL131" s="211"/>
      <c r="AM131" s="213"/>
      <c r="AN131" s="214"/>
      <c r="AO131" s="209"/>
      <c r="AP131" s="209"/>
      <c r="AQ131" s="215"/>
      <c r="AR131" s="210"/>
      <c r="AS131" s="211"/>
      <c r="AT131" s="212"/>
      <c r="AU131" s="216"/>
      <c r="AV131" s="213"/>
      <c r="AW131" s="214"/>
      <c r="AX131" s="209"/>
      <c r="AY131" s="209"/>
      <c r="AZ131" s="215"/>
      <c r="BA131" s="210"/>
      <c r="BB131" s="211"/>
      <c r="BC131" s="212"/>
      <c r="BD131" s="216"/>
      <c r="BE131" s="213"/>
      <c r="BF131" s="214"/>
      <c r="BG131" s="209"/>
      <c r="BH131" s="209"/>
      <c r="BI131" s="215"/>
      <c r="BJ131" s="210"/>
      <c r="BK131" s="211"/>
      <c r="BL131" s="212"/>
      <c r="BM131" s="211"/>
      <c r="BN131" s="213"/>
      <c r="BO131" s="214"/>
      <c r="BP131" s="209"/>
      <c r="BQ131" s="209"/>
      <c r="BR131" s="215"/>
      <c r="BS131" s="210"/>
      <c r="BT131" s="211"/>
      <c r="BU131" s="212"/>
      <c r="BV131" s="211"/>
      <c r="BW131" s="213"/>
      <c r="BX131" s="214"/>
      <c r="BY131" s="209"/>
      <c r="BZ131" s="209"/>
      <c r="CA131" s="215"/>
      <c r="CB131" s="210"/>
      <c r="CC131" s="211"/>
      <c r="CD131" s="212"/>
      <c r="CE131" s="211"/>
      <c r="CF131" s="213"/>
      <c r="CG131" s="214"/>
      <c r="CH131" s="209"/>
      <c r="CI131" s="209"/>
      <c r="CJ131" s="215"/>
      <c r="CK131" s="210"/>
      <c r="CL131" s="211"/>
      <c r="CM131" s="217"/>
      <c r="CN131" s="216"/>
      <c r="CO131" s="218"/>
      <c r="CP131" s="214"/>
      <c r="CQ131" s="209"/>
      <c r="CR131" s="209"/>
      <c r="CS131" s="215"/>
      <c r="CT131" s="210"/>
      <c r="CU131" s="211"/>
      <c r="CV131" s="212"/>
      <c r="CW131" s="211"/>
      <c r="CX131" s="213"/>
      <c r="CY131" s="214"/>
      <c r="CZ131" s="209"/>
      <c r="DA131" s="209"/>
      <c r="DB131" s="215"/>
      <c r="DC131" s="210"/>
      <c r="DD131" s="211"/>
      <c r="DE131" s="217"/>
      <c r="DF131" s="216"/>
      <c r="DG131" s="218"/>
      <c r="DH131" s="214"/>
      <c r="DI131" s="209"/>
      <c r="DJ131" s="209"/>
      <c r="DK131" s="215"/>
      <c r="DL131" s="210"/>
      <c r="DM131" s="211"/>
      <c r="DN131" s="212"/>
      <c r="DO131" s="211"/>
      <c r="DP131" s="213"/>
      <c r="DQ131" s="214"/>
      <c r="DR131" s="209"/>
      <c r="DS131" s="209"/>
      <c r="DT131" s="215"/>
      <c r="DU131" s="210"/>
      <c r="DV131" s="211"/>
      <c r="DW131" s="217"/>
      <c r="DX131" s="216"/>
      <c r="DY131" s="218"/>
      <c r="DZ131" s="214"/>
      <c r="EA131" s="209"/>
      <c r="EB131" s="209"/>
      <c r="EC131" s="215"/>
      <c r="ED131" s="210"/>
      <c r="EE131" s="211"/>
      <c r="EF131" s="217"/>
      <c r="EG131" s="216"/>
      <c r="EH131" s="218"/>
      <c r="EI131" s="214"/>
      <c r="EJ131" s="209"/>
      <c r="EK131" s="209"/>
      <c r="EL131" s="215"/>
      <c r="EM131" s="210"/>
      <c r="EN131" s="211"/>
      <c r="EO131" s="212"/>
      <c r="EP131" s="211"/>
      <c r="EQ131" s="213"/>
      <c r="ER131" s="214"/>
      <c r="ES131" s="209"/>
      <c r="ET131" s="209"/>
      <c r="EU131" s="215"/>
      <c r="EV131" s="210"/>
      <c r="EW131" s="211"/>
      <c r="EX131" s="212"/>
      <c r="EY131" s="211"/>
      <c r="EZ131" s="213"/>
      <c r="FA131" s="214"/>
      <c r="FB131" s="209"/>
      <c r="FC131" s="209"/>
      <c r="FD131" s="215"/>
      <c r="FE131" s="210"/>
      <c r="FF131" s="211"/>
      <c r="FG131" s="212"/>
      <c r="FH131" s="211"/>
      <c r="FI131" s="213"/>
      <c r="FJ131" s="214"/>
      <c r="FK131" s="209"/>
      <c r="FL131" s="209"/>
      <c r="FM131" s="215"/>
      <c r="FN131" s="210"/>
      <c r="FO131" s="211"/>
      <c r="FP131" s="212"/>
      <c r="FQ131" s="211"/>
      <c r="FR131" s="213"/>
      <c r="FS131" s="214"/>
      <c r="FT131" s="209"/>
      <c r="FU131" s="209"/>
      <c r="FV131" s="215"/>
      <c r="FW131" s="210"/>
      <c r="FX131" s="211"/>
      <c r="FY131" s="212"/>
      <c r="FZ131" s="211"/>
      <c r="GA131" s="213"/>
      <c r="GB131" s="214"/>
      <c r="GC131" s="209"/>
      <c r="GD131" s="209"/>
      <c r="GE131" s="215"/>
      <c r="GF131" s="210"/>
      <c r="GG131" s="211"/>
      <c r="GH131" s="212"/>
      <c r="GI131" s="211"/>
      <c r="GJ131" s="213"/>
      <c r="GK131" s="214"/>
      <c r="GL131" s="201"/>
      <c r="GM131" s="219"/>
      <c r="GN131" s="220"/>
      <c r="GR131" s="34"/>
    </row>
    <row r="132" spans="1:200" ht="19.5" thickBot="1" x14ac:dyDescent="0.3">
      <c r="A132" s="222"/>
      <c r="B132" s="185"/>
      <c r="G132" s="223"/>
      <c r="H132" s="207"/>
      <c r="I132" s="189"/>
      <c r="J132" s="208"/>
      <c r="K132" s="189"/>
      <c r="L132" s="40">
        <f t="shared" si="6"/>
        <v>0</v>
      </c>
      <c r="M132" s="190"/>
      <c r="O132" s="27"/>
      <c r="P132" s="209"/>
      <c r="Q132" s="210"/>
      <c r="R132" s="211"/>
      <c r="S132" s="212"/>
      <c r="T132" s="211"/>
      <c r="U132" s="213"/>
      <c r="V132" s="214"/>
      <c r="W132" s="209"/>
      <c r="X132" s="209"/>
      <c r="Y132" s="215"/>
      <c r="Z132" s="210"/>
      <c r="AA132" s="211"/>
      <c r="AB132" s="212"/>
      <c r="AC132" s="216"/>
      <c r="AD132" s="213"/>
      <c r="AE132" s="214"/>
      <c r="AF132" s="209"/>
      <c r="AG132" s="209"/>
      <c r="AH132" s="215"/>
      <c r="AI132" s="210"/>
      <c r="AJ132" s="211"/>
      <c r="AK132" s="212"/>
      <c r="AL132" s="211"/>
      <c r="AM132" s="213"/>
      <c r="AN132" s="214"/>
      <c r="AO132" s="209"/>
      <c r="AP132" s="209"/>
      <c r="AQ132" s="215"/>
      <c r="AR132" s="210"/>
      <c r="AS132" s="211"/>
      <c r="AT132" s="212"/>
      <c r="AU132" s="216"/>
      <c r="AV132" s="213"/>
      <c r="AW132" s="214"/>
      <c r="AX132" s="209"/>
      <c r="AY132" s="209"/>
      <c r="AZ132" s="215"/>
      <c r="BA132" s="210"/>
      <c r="BB132" s="211"/>
      <c r="BC132" s="212"/>
      <c r="BD132" s="216"/>
      <c r="BE132" s="213"/>
      <c r="BF132" s="214"/>
      <c r="BG132" s="209"/>
      <c r="BH132" s="209"/>
      <c r="BI132" s="215"/>
      <c r="BJ132" s="210"/>
      <c r="BK132" s="211"/>
      <c r="BL132" s="212"/>
      <c r="BM132" s="211"/>
      <c r="BN132" s="213"/>
      <c r="BO132" s="214"/>
      <c r="BP132" s="209"/>
      <c r="BQ132" s="209"/>
      <c r="BR132" s="215"/>
      <c r="BS132" s="210"/>
      <c r="BT132" s="211"/>
      <c r="BU132" s="212"/>
      <c r="BV132" s="211"/>
      <c r="BW132" s="213"/>
      <c r="BX132" s="214"/>
      <c r="BY132" s="209"/>
      <c r="BZ132" s="209"/>
      <c r="CA132" s="215"/>
      <c r="CB132" s="210"/>
      <c r="CC132" s="211"/>
      <c r="CD132" s="212"/>
      <c r="CE132" s="211"/>
      <c r="CF132" s="213"/>
      <c r="CG132" s="214"/>
      <c r="CH132" s="209"/>
      <c r="CI132" s="209"/>
      <c r="CJ132" s="215"/>
      <c r="CK132" s="210"/>
      <c r="CL132" s="211"/>
      <c r="CM132" s="217"/>
      <c r="CN132" s="216"/>
      <c r="CO132" s="218"/>
      <c r="CP132" s="214"/>
      <c r="CQ132" s="209"/>
      <c r="CR132" s="209"/>
      <c r="CS132" s="215"/>
      <c r="CT132" s="210"/>
      <c r="CU132" s="211"/>
      <c r="CV132" s="212"/>
      <c r="CW132" s="211"/>
      <c r="CX132" s="213"/>
      <c r="CY132" s="214"/>
      <c r="CZ132" s="209"/>
      <c r="DA132" s="209"/>
      <c r="DB132" s="215"/>
      <c r="DC132" s="210"/>
      <c r="DD132" s="211"/>
      <c r="DE132" s="217"/>
      <c r="DF132" s="216"/>
      <c r="DG132" s="218"/>
      <c r="DH132" s="214"/>
      <c r="DI132" s="209"/>
      <c r="DJ132" s="209"/>
      <c r="DK132" s="215"/>
      <c r="DL132" s="210"/>
      <c r="DM132" s="211"/>
      <c r="DN132" s="212"/>
      <c r="DO132" s="211"/>
      <c r="DP132" s="213"/>
      <c r="DQ132" s="214"/>
      <c r="DR132" s="209"/>
      <c r="DS132" s="209"/>
      <c r="DT132" s="215"/>
      <c r="DU132" s="210"/>
      <c r="DV132" s="211"/>
      <c r="DW132" s="217"/>
      <c r="DX132" s="216"/>
      <c r="DY132" s="218"/>
      <c r="DZ132" s="214"/>
      <c r="EA132" s="209"/>
      <c r="EB132" s="209"/>
      <c r="EC132" s="215"/>
      <c r="ED132" s="210"/>
      <c r="EE132" s="211"/>
      <c r="EF132" s="217"/>
      <c r="EG132" s="216"/>
      <c r="EH132" s="218"/>
      <c r="EI132" s="214"/>
      <c r="EJ132" s="209"/>
      <c r="EK132" s="209"/>
      <c r="EL132" s="215"/>
      <c r="EM132" s="210"/>
      <c r="EN132" s="211"/>
      <c r="EO132" s="212"/>
      <c r="EP132" s="211"/>
      <c r="EQ132" s="213"/>
      <c r="ER132" s="214"/>
      <c r="ES132" s="209"/>
      <c r="ET132" s="209"/>
      <c r="EU132" s="215"/>
      <c r="EV132" s="210"/>
      <c r="EW132" s="211"/>
      <c r="EX132" s="212"/>
      <c r="EY132" s="211"/>
      <c r="EZ132" s="213"/>
      <c r="FA132" s="214"/>
      <c r="FB132" s="209"/>
      <c r="FC132" s="209"/>
      <c r="FD132" s="215"/>
      <c r="FE132" s="210"/>
      <c r="FF132" s="211"/>
      <c r="FG132" s="212"/>
      <c r="FH132" s="211"/>
      <c r="FI132" s="213"/>
      <c r="FJ132" s="214"/>
      <c r="FK132" s="209"/>
      <c r="FL132" s="209"/>
      <c r="FM132" s="215"/>
      <c r="FN132" s="210"/>
      <c r="FO132" s="211"/>
      <c r="FP132" s="212"/>
      <c r="FQ132" s="211"/>
      <c r="FR132" s="213"/>
      <c r="FS132" s="214"/>
      <c r="FT132" s="209"/>
      <c r="FU132" s="209"/>
      <c r="FV132" s="215"/>
      <c r="FW132" s="210"/>
      <c r="FX132" s="211"/>
      <c r="FY132" s="212"/>
      <c r="FZ132" s="211"/>
      <c r="GA132" s="213"/>
      <c r="GB132" s="214"/>
      <c r="GC132" s="209"/>
      <c r="GD132" s="209"/>
      <c r="GE132" s="215"/>
      <c r="GF132" s="210"/>
      <c r="GG132" s="211"/>
      <c r="GH132" s="212"/>
      <c r="GI132" s="211"/>
      <c r="GJ132" s="213"/>
      <c r="GK132" s="214"/>
      <c r="GL132" s="201"/>
      <c r="GM132" s="219"/>
      <c r="GN132" s="220"/>
      <c r="GR132" s="34"/>
    </row>
    <row r="133" spans="1:200" ht="16.5" thickTop="1" x14ac:dyDescent="0.25">
      <c r="A133" s="184"/>
      <c r="B133" s="185"/>
      <c r="H133" s="186"/>
      <c r="I133" s="189"/>
      <c r="J133" s="189"/>
      <c r="K133" s="189"/>
      <c r="L133" s="40">
        <f t="shared" si="6"/>
        <v>0</v>
      </c>
      <c r="M133" s="190"/>
      <c r="O133" s="27"/>
      <c r="P133" s="209"/>
      <c r="Q133" s="210"/>
      <c r="R133" s="211"/>
      <c r="S133" s="212"/>
      <c r="T133" s="211"/>
      <c r="U133" s="213"/>
      <c r="V133" s="214"/>
      <c r="W133" s="209"/>
      <c r="X133" s="209"/>
      <c r="Y133" s="215"/>
      <c r="Z133" s="210"/>
      <c r="AA133" s="211"/>
      <c r="AB133" s="212"/>
      <c r="AC133" s="216"/>
      <c r="AD133" s="213"/>
      <c r="AE133" s="214"/>
      <c r="AF133" s="209"/>
      <c r="AG133" s="209"/>
      <c r="AH133" s="215"/>
      <c r="AI133" s="210"/>
      <c r="AJ133" s="211"/>
      <c r="AK133" s="212"/>
      <c r="AL133" s="211"/>
      <c r="AM133" s="213"/>
      <c r="AN133" s="214"/>
      <c r="AO133" s="209"/>
      <c r="AP133" s="209"/>
      <c r="AQ133" s="215"/>
      <c r="AR133" s="210"/>
      <c r="AS133" s="211"/>
      <c r="AT133" s="212"/>
      <c r="AU133" s="216"/>
      <c r="AV133" s="213"/>
      <c r="AW133" s="214"/>
      <c r="AX133" s="209"/>
      <c r="AY133" s="209"/>
      <c r="AZ133" s="215"/>
      <c r="BA133" s="210"/>
      <c r="BB133" s="211"/>
      <c r="BC133" s="212"/>
      <c r="BD133" s="216"/>
      <c r="BE133" s="213"/>
      <c r="BF133" s="214"/>
      <c r="BG133" s="209"/>
      <c r="BH133" s="209"/>
      <c r="BI133" s="215"/>
      <c r="BJ133" s="210"/>
      <c r="BK133" s="211"/>
      <c r="BL133" s="212"/>
      <c r="BM133" s="211"/>
      <c r="BN133" s="213"/>
      <c r="BO133" s="214"/>
      <c r="BP133" s="209"/>
      <c r="BQ133" s="209"/>
      <c r="BR133" s="215"/>
      <c r="BS133" s="210"/>
      <c r="BT133" s="211"/>
      <c r="BU133" s="212"/>
      <c r="BV133" s="211"/>
      <c r="BW133" s="213"/>
      <c r="BX133" s="214"/>
      <c r="BY133" s="209"/>
      <c r="BZ133" s="209"/>
      <c r="CA133" s="215"/>
      <c r="CB133" s="210"/>
      <c r="CC133" s="211"/>
      <c r="CD133" s="212"/>
      <c r="CE133" s="211"/>
      <c r="CF133" s="213"/>
      <c r="CG133" s="214"/>
      <c r="CH133" s="209"/>
      <c r="CI133" s="209"/>
      <c r="CJ133" s="215"/>
      <c r="CK133" s="210"/>
      <c r="CL133" s="211"/>
      <c r="CM133" s="217"/>
      <c r="CN133" s="216"/>
      <c r="CO133" s="218"/>
      <c r="CP133" s="214"/>
      <c r="CQ133" s="209"/>
      <c r="CR133" s="209"/>
      <c r="CS133" s="215"/>
      <c r="CT133" s="210"/>
      <c r="CU133" s="211"/>
      <c r="CV133" s="212"/>
      <c r="CW133" s="211"/>
      <c r="CX133" s="213"/>
      <c r="CY133" s="214"/>
      <c r="CZ133" s="209"/>
      <c r="DA133" s="209"/>
      <c r="DB133" s="215"/>
      <c r="DC133" s="210"/>
      <c r="DD133" s="211"/>
      <c r="DE133" s="217"/>
      <c r="DF133" s="216"/>
      <c r="DG133" s="218"/>
      <c r="DH133" s="214"/>
      <c r="DI133" s="209"/>
      <c r="DJ133" s="209"/>
      <c r="DK133" s="215"/>
      <c r="DL133" s="210"/>
      <c r="DM133" s="211"/>
      <c r="DN133" s="212"/>
      <c r="DO133" s="211"/>
      <c r="DP133" s="213"/>
      <c r="DQ133" s="214"/>
      <c r="DR133" s="209"/>
      <c r="DS133" s="209"/>
      <c r="DT133" s="215"/>
      <c r="DU133" s="210"/>
      <c r="DV133" s="211"/>
      <c r="DW133" s="217"/>
      <c r="DX133" s="216"/>
      <c r="DY133" s="218"/>
      <c r="DZ133" s="214"/>
      <c r="EA133" s="209"/>
      <c r="EB133" s="209"/>
      <c r="EC133" s="215"/>
      <c r="ED133" s="210"/>
      <c r="EE133" s="211"/>
      <c r="EF133" s="217"/>
      <c r="EG133" s="216"/>
      <c r="EH133" s="218"/>
      <c r="EI133" s="214"/>
      <c r="EJ133" s="209"/>
      <c r="EK133" s="209"/>
      <c r="EL133" s="215"/>
      <c r="EM133" s="210"/>
      <c r="EN133" s="211"/>
      <c r="EO133" s="212"/>
      <c r="EP133" s="211"/>
      <c r="EQ133" s="213"/>
      <c r="ER133" s="214"/>
      <c r="ES133" s="209"/>
      <c r="ET133" s="209"/>
      <c r="EU133" s="215"/>
      <c r="EV133" s="210"/>
      <c r="EW133" s="211"/>
      <c r="EX133" s="212"/>
      <c r="EY133" s="211"/>
      <c r="EZ133" s="213"/>
      <c r="FA133" s="214"/>
      <c r="FB133" s="209"/>
      <c r="FC133" s="209"/>
      <c r="FD133" s="215"/>
      <c r="FE133" s="210"/>
      <c r="FF133" s="211"/>
      <c r="FG133" s="212"/>
      <c r="FH133" s="211"/>
      <c r="FI133" s="213"/>
      <c r="FJ133" s="214"/>
      <c r="FK133" s="209"/>
      <c r="FL133" s="209"/>
      <c r="FM133" s="215"/>
      <c r="FN133" s="210"/>
      <c r="FO133" s="211"/>
      <c r="FP133" s="212"/>
      <c r="FQ133" s="211"/>
      <c r="FR133" s="213"/>
      <c r="FS133" s="214"/>
      <c r="FT133" s="209"/>
      <c r="FU133" s="209"/>
      <c r="FV133" s="215"/>
      <c r="FW133" s="210"/>
      <c r="FX133" s="211"/>
      <c r="FY133" s="212"/>
      <c r="FZ133" s="211"/>
      <c r="GA133" s="213"/>
      <c r="GB133" s="214"/>
      <c r="GC133" s="209"/>
      <c r="GD133" s="209"/>
      <c r="GE133" s="215"/>
      <c r="GF133" s="210"/>
      <c r="GG133" s="211"/>
      <c r="GH133" s="212"/>
      <c r="GI133" s="211"/>
      <c r="GJ133" s="213"/>
      <c r="GK133" s="214"/>
      <c r="GL133" s="201"/>
      <c r="GM133" s="219"/>
      <c r="GN133" s="220"/>
      <c r="GR133" s="34"/>
    </row>
    <row r="134" spans="1:200" ht="16.5" thickBot="1" x14ac:dyDescent="0.3">
      <c r="A134" s="184"/>
      <c r="B134" s="185"/>
      <c r="H134" s="186"/>
      <c r="I134" s="224"/>
      <c r="L134" s="40">
        <f t="shared" si="6"/>
        <v>0</v>
      </c>
      <c r="M134" s="225"/>
      <c r="O134" s="27"/>
      <c r="P134" s="209"/>
      <c r="Q134" s="192"/>
      <c r="R134" s="211"/>
      <c r="S134" s="212"/>
      <c r="T134" s="211"/>
      <c r="U134" s="213"/>
      <c r="V134" s="214"/>
      <c r="W134" s="209"/>
      <c r="X134" s="209"/>
      <c r="Y134" s="215"/>
      <c r="Z134" s="192"/>
      <c r="AA134" s="211"/>
      <c r="AB134" s="212"/>
      <c r="AC134" s="216"/>
      <c r="AD134" s="213"/>
      <c r="AE134" s="214"/>
      <c r="AF134" s="209"/>
      <c r="AG134" s="209"/>
      <c r="AH134" s="215"/>
      <c r="AI134" s="192"/>
      <c r="AJ134" s="211"/>
      <c r="AK134" s="212"/>
      <c r="AL134" s="211"/>
      <c r="AM134" s="213"/>
      <c r="AN134" s="214"/>
      <c r="AO134" s="209"/>
      <c r="AP134" s="209"/>
      <c r="AQ134" s="215"/>
      <c r="AR134" s="192"/>
      <c r="AS134" s="211"/>
      <c r="AT134" s="212"/>
      <c r="AU134" s="216"/>
      <c r="AV134" s="213"/>
      <c r="AW134" s="214"/>
      <c r="AX134" s="209"/>
      <c r="AY134" s="209"/>
      <c r="AZ134" s="215"/>
      <c r="BA134" s="192"/>
      <c r="BB134" s="211"/>
      <c r="BC134" s="212"/>
      <c r="BD134" s="216"/>
      <c r="BE134" s="213"/>
      <c r="BF134" s="214"/>
      <c r="BG134" s="209"/>
      <c r="BH134" s="209"/>
      <c r="BI134" s="215"/>
      <c r="BJ134" s="192"/>
      <c r="BK134" s="211"/>
      <c r="BL134" s="212"/>
      <c r="BM134" s="211"/>
      <c r="BN134" s="213"/>
      <c r="BO134" s="214"/>
      <c r="BP134" s="209"/>
      <c r="BQ134" s="209"/>
      <c r="BR134" s="215"/>
      <c r="BS134" s="192"/>
      <c r="BT134" s="211"/>
      <c r="BU134" s="212"/>
      <c r="BV134" s="211"/>
      <c r="BW134" s="213"/>
      <c r="BX134" s="214"/>
      <c r="BY134" s="209"/>
      <c r="BZ134" s="209"/>
      <c r="CA134" s="215"/>
      <c r="CB134" s="192"/>
      <c r="CC134" s="211"/>
      <c r="CD134" s="212"/>
      <c r="CE134" s="211"/>
      <c r="CF134" s="213"/>
      <c r="CG134" s="214"/>
      <c r="CH134" s="209"/>
      <c r="CI134" s="209"/>
      <c r="CJ134" s="215"/>
      <c r="CK134" s="192"/>
      <c r="CL134" s="211"/>
      <c r="CM134" s="217"/>
      <c r="CN134" s="216"/>
      <c r="CO134" s="218"/>
      <c r="CP134" s="214"/>
      <c r="CQ134" s="209"/>
      <c r="CR134" s="209"/>
      <c r="CS134" s="215"/>
      <c r="CT134" s="192"/>
      <c r="CU134" s="211"/>
      <c r="CV134" s="212"/>
      <c r="CW134" s="211"/>
      <c r="CX134" s="213"/>
      <c r="CY134" s="214"/>
      <c r="CZ134" s="209"/>
      <c r="DA134" s="209"/>
      <c r="DB134" s="215"/>
      <c r="DC134" s="192"/>
      <c r="DD134" s="211"/>
      <c r="DE134" s="217"/>
      <c r="DF134" s="216"/>
      <c r="DG134" s="218"/>
      <c r="DH134" s="214"/>
      <c r="DI134" s="209"/>
      <c r="DJ134" s="209"/>
      <c r="DK134" s="215"/>
      <c r="DL134" s="192"/>
      <c r="DM134" s="211"/>
      <c r="DN134" s="212"/>
      <c r="DO134" s="211"/>
      <c r="DP134" s="213"/>
      <c r="DQ134" s="214"/>
      <c r="DR134" s="209"/>
      <c r="DS134" s="209"/>
      <c r="DT134" s="215"/>
      <c r="DU134" s="192"/>
      <c r="DV134" s="211"/>
      <c r="DW134" s="217"/>
      <c r="DX134" s="216"/>
      <c r="DY134" s="218"/>
      <c r="DZ134" s="214"/>
      <c r="EA134" s="209"/>
      <c r="EB134" s="209"/>
      <c r="EC134" s="215"/>
      <c r="ED134" s="192"/>
      <c r="EE134" s="211"/>
      <c r="EF134" s="217"/>
      <c r="EG134" s="216"/>
      <c r="EH134" s="218"/>
      <c r="EI134" s="214"/>
      <c r="EJ134" s="209"/>
      <c r="EK134" s="209"/>
      <c r="EL134" s="215"/>
      <c r="EM134" s="192"/>
      <c r="EN134" s="211"/>
      <c r="EO134" s="212"/>
      <c r="EP134" s="211"/>
      <c r="EQ134" s="213"/>
      <c r="ER134" s="214"/>
      <c r="ES134" s="209"/>
      <c r="ET134" s="209"/>
      <c r="EU134" s="215"/>
      <c r="EV134" s="192"/>
      <c r="EW134" s="211"/>
      <c r="EX134" s="212"/>
      <c r="EY134" s="211"/>
      <c r="EZ134" s="213"/>
      <c r="FA134" s="214"/>
      <c r="FB134" s="209"/>
      <c r="FC134" s="209"/>
      <c r="FD134" s="215"/>
      <c r="FE134" s="192"/>
      <c r="FF134" s="211"/>
      <c r="FG134" s="212"/>
      <c r="FH134" s="211"/>
      <c r="FI134" s="213"/>
      <c r="FJ134" s="214"/>
      <c r="FK134" s="209"/>
      <c r="FL134" s="209"/>
      <c r="FM134" s="215"/>
      <c r="FN134" s="192"/>
      <c r="FO134" s="211"/>
      <c r="FP134" s="212"/>
      <c r="FQ134" s="211"/>
      <c r="FR134" s="213"/>
      <c r="FS134" s="214"/>
      <c r="FT134" s="209"/>
      <c r="FU134" s="209"/>
      <c r="FV134" s="215"/>
      <c r="FW134" s="192"/>
      <c r="FX134" s="211"/>
      <c r="FY134" s="212"/>
      <c r="FZ134" s="211"/>
      <c r="GA134" s="213"/>
      <c r="GB134" s="214"/>
      <c r="GC134" s="209"/>
      <c r="GD134" s="209"/>
      <c r="GE134" s="215"/>
      <c r="GF134" s="192"/>
      <c r="GG134" s="211"/>
      <c r="GH134" s="212"/>
      <c r="GI134" s="211"/>
      <c r="GJ134" s="213"/>
      <c r="GK134" s="214"/>
      <c r="GL134" s="201"/>
      <c r="GM134" s="219"/>
      <c r="GN134" s="226"/>
      <c r="GR134" s="34"/>
    </row>
    <row r="135" spans="1:200" ht="17.25" thickTop="1" thickBot="1" x14ac:dyDescent="0.3">
      <c r="A135" s="184"/>
      <c r="F135" s="227"/>
      <c r="G135" s="228" t="s">
        <v>34</v>
      </c>
      <c r="H135" s="229"/>
      <c r="I135" s="229"/>
      <c r="J135" s="230">
        <f>SUM(J123:J134)</f>
        <v>0</v>
      </c>
      <c r="K135" s="231"/>
      <c r="L135" s="232">
        <f>SUM(L4:L134)</f>
        <v>27109303.399999999</v>
      </c>
      <c r="M135" s="233"/>
      <c r="O135" s="234">
        <f>SUM(O4:O134)</f>
        <v>276482</v>
      </c>
      <c r="P135" s="235">
        <f t="shared" ref="P135:CA135" si="7">SUM(P123:P134)</f>
        <v>0</v>
      </c>
      <c r="Q135" s="235">
        <f t="shared" si="7"/>
        <v>0</v>
      </c>
      <c r="R135" s="235">
        <f t="shared" si="7"/>
        <v>0</v>
      </c>
      <c r="S135" s="235">
        <f t="shared" si="7"/>
        <v>0</v>
      </c>
      <c r="T135" s="235">
        <f t="shared" si="7"/>
        <v>0</v>
      </c>
      <c r="U135" s="235">
        <f t="shared" si="7"/>
        <v>0</v>
      </c>
      <c r="V135" s="235">
        <f t="shared" si="7"/>
        <v>0</v>
      </c>
      <c r="W135" s="235">
        <f t="shared" si="7"/>
        <v>0</v>
      </c>
      <c r="X135" s="235">
        <f t="shared" si="7"/>
        <v>0</v>
      </c>
      <c r="Y135" s="235">
        <f t="shared" si="7"/>
        <v>0</v>
      </c>
      <c r="Z135" s="235">
        <f t="shared" si="7"/>
        <v>0</v>
      </c>
      <c r="AA135" s="235">
        <f t="shared" si="7"/>
        <v>0</v>
      </c>
      <c r="AB135" s="235">
        <f t="shared" si="7"/>
        <v>0</v>
      </c>
      <c r="AC135" s="235">
        <f t="shared" si="7"/>
        <v>0</v>
      </c>
      <c r="AD135" s="235">
        <f t="shared" si="7"/>
        <v>0</v>
      </c>
      <c r="AE135" s="235">
        <f t="shared" si="7"/>
        <v>0</v>
      </c>
      <c r="AF135" s="235">
        <f t="shared" si="7"/>
        <v>0</v>
      </c>
      <c r="AG135" s="235">
        <f t="shared" si="7"/>
        <v>0</v>
      </c>
      <c r="AH135" s="235">
        <f t="shared" si="7"/>
        <v>0</v>
      </c>
      <c r="AI135" s="235">
        <f t="shared" si="7"/>
        <v>0</v>
      </c>
      <c r="AJ135" s="235">
        <f t="shared" si="7"/>
        <v>0</v>
      </c>
      <c r="AK135" s="235">
        <f t="shared" si="7"/>
        <v>0</v>
      </c>
      <c r="AL135" s="235">
        <f t="shared" si="7"/>
        <v>0</v>
      </c>
      <c r="AM135" s="235">
        <f t="shared" si="7"/>
        <v>0</v>
      </c>
      <c r="AN135" s="235">
        <f t="shared" si="7"/>
        <v>0</v>
      </c>
      <c r="AO135" s="235">
        <f t="shared" si="7"/>
        <v>0</v>
      </c>
      <c r="AP135" s="235">
        <f t="shared" si="7"/>
        <v>0</v>
      </c>
      <c r="AQ135" s="235">
        <f t="shared" si="7"/>
        <v>0</v>
      </c>
      <c r="AR135" s="235">
        <f t="shared" si="7"/>
        <v>0</v>
      </c>
      <c r="AS135" s="235">
        <f t="shared" si="7"/>
        <v>0</v>
      </c>
      <c r="AT135" s="235">
        <f t="shared" si="7"/>
        <v>0</v>
      </c>
      <c r="AU135" s="235">
        <f t="shared" si="7"/>
        <v>0</v>
      </c>
      <c r="AV135" s="235">
        <f t="shared" si="7"/>
        <v>0</v>
      </c>
      <c r="AW135" s="235">
        <f t="shared" si="7"/>
        <v>0</v>
      </c>
      <c r="AX135" s="235">
        <f t="shared" si="7"/>
        <v>0</v>
      </c>
      <c r="AY135" s="235">
        <f t="shared" si="7"/>
        <v>0</v>
      </c>
      <c r="AZ135" s="235">
        <f t="shared" si="7"/>
        <v>0</v>
      </c>
      <c r="BA135" s="235">
        <f t="shared" si="7"/>
        <v>0</v>
      </c>
      <c r="BB135" s="235">
        <f t="shared" si="7"/>
        <v>0</v>
      </c>
      <c r="BC135" s="235">
        <f t="shared" si="7"/>
        <v>0</v>
      </c>
      <c r="BD135" s="235">
        <f t="shared" si="7"/>
        <v>0</v>
      </c>
      <c r="BE135" s="235">
        <f t="shared" si="7"/>
        <v>0</v>
      </c>
      <c r="BF135" s="235">
        <f t="shared" si="7"/>
        <v>0</v>
      </c>
      <c r="BG135" s="235">
        <f t="shared" si="7"/>
        <v>0</v>
      </c>
      <c r="BH135" s="235">
        <f t="shared" si="7"/>
        <v>0</v>
      </c>
      <c r="BI135" s="235">
        <f t="shared" si="7"/>
        <v>0</v>
      </c>
      <c r="BJ135" s="235">
        <f t="shared" si="7"/>
        <v>0</v>
      </c>
      <c r="BK135" s="235">
        <f t="shared" si="7"/>
        <v>0</v>
      </c>
      <c r="BL135" s="235">
        <f t="shared" si="7"/>
        <v>0</v>
      </c>
      <c r="BM135" s="235">
        <f t="shared" si="7"/>
        <v>0</v>
      </c>
      <c r="BN135" s="235">
        <f t="shared" si="7"/>
        <v>0</v>
      </c>
      <c r="BO135" s="235">
        <f t="shared" si="7"/>
        <v>0</v>
      </c>
      <c r="BP135" s="235">
        <f t="shared" si="7"/>
        <v>0</v>
      </c>
      <c r="BQ135" s="235">
        <f t="shared" si="7"/>
        <v>0</v>
      </c>
      <c r="BR135" s="235">
        <f t="shared" si="7"/>
        <v>0</v>
      </c>
      <c r="BS135" s="235">
        <f t="shared" si="7"/>
        <v>0</v>
      </c>
      <c r="BT135" s="235">
        <f t="shared" si="7"/>
        <v>0</v>
      </c>
      <c r="BU135" s="235">
        <f t="shared" si="7"/>
        <v>0</v>
      </c>
      <c r="BV135" s="235">
        <f t="shared" si="7"/>
        <v>0</v>
      </c>
      <c r="BW135" s="235">
        <f t="shared" si="7"/>
        <v>0</v>
      </c>
      <c r="BX135" s="235">
        <f t="shared" si="7"/>
        <v>0</v>
      </c>
      <c r="BY135" s="235">
        <f t="shared" si="7"/>
        <v>0</v>
      </c>
      <c r="BZ135" s="235">
        <f t="shared" si="7"/>
        <v>0</v>
      </c>
      <c r="CA135" s="235">
        <f t="shared" si="7"/>
        <v>0</v>
      </c>
      <c r="CB135" s="235">
        <f t="shared" ref="CB135:EM135" si="8">SUM(CB123:CB134)</f>
        <v>0</v>
      </c>
      <c r="CC135" s="235">
        <f t="shared" si="8"/>
        <v>0</v>
      </c>
      <c r="CD135" s="235">
        <f t="shared" si="8"/>
        <v>0</v>
      </c>
      <c r="CE135" s="235">
        <f t="shared" si="8"/>
        <v>0</v>
      </c>
      <c r="CF135" s="235">
        <f t="shared" si="8"/>
        <v>0</v>
      </c>
      <c r="CG135" s="235">
        <f t="shared" si="8"/>
        <v>0</v>
      </c>
      <c r="CH135" s="235">
        <f t="shared" si="8"/>
        <v>0</v>
      </c>
      <c r="CI135" s="235">
        <f t="shared" si="8"/>
        <v>0</v>
      </c>
      <c r="CJ135" s="235">
        <f t="shared" si="8"/>
        <v>0</v>
      </c>
      <c r="CK135" s="235">
        <f t="shared" si="8"/>
        <v>0</v>
      </c>
      <c r="CL135" s="235">
        <f t="shared" si="8"/>
        <v>0</v>
      </c>
      <c r="CM135" s="235">
        <f t="shared" si="8"/>
        <v>0</v>
      </c>
      <c r="CN135" s="235">
        <f t="shared" si="8"/>
        <v>0</v>
      </c>
      <c r="CO135" s="235">
        <f t="shared" si="8"/>
        <v>0</v>
      </c>
      <c r="CP135" s="235">
        <f t="shared" si="8"/>
        <v>0</v>
      </c>
      <c r="CQ135" s="235">
        <f t="shared" si="8"/>
        <v>0</v>
      </c>
      <c r="CR135" s="235">
        <f t="shared" si="8"/>
        <v>0</v>
      </c>
      <c r="CS135" s="235">
        <f t="shared" si="8"/>
        <v>0</v>
      </c>
      <c r="CT135" s="235">
        <f t="shared" si="8"/>
        <v>0</v>
      </c>
      <c r="CU135" s="235">
        <f t="shared" si="8"/>
        <v>0</v>
      </c>
      <c r="CV135" s="235">
        <f t="shared" si="8"/>
        <v>0</v>
      </c>
      <c r="CW135" s="235">
        <f t="shared" si="8"/>
        <v>0</v>
      </c>
      <c r="CX135" s="235">
        <f t="shared" si="8"/>
        <v>0</v>
      </c>
      <c r="CY135" s="235">
        <f t="shared" si="8"/>
        <v>0</v>
      </c>
      <c r="CZ135" s="235">
        <f t="shared" si="8"/>
        <v>0</v>
      </c>
      <c r="DA135" s="235">
        <f t="shared" si="8"/>
        <v>0</v>
      </c>
      <c r="DB135" s="235">
        <f t="shared" si="8"/>
        <v>0</v>
      </c>
      <c r="DC135" s="235">
        <f t="shared" si="8"/>
        <v>0</v>
      </c>
      <c r="DD135" s="235">
        <f t="shared" si="8"/>
        <v>0</v>
      </c>
      <c r="DE135" s="235">
        <f t="shared" si="8"/>
        <v>0</v>
      </c>
      <c r="DF135" s="235">
        <f t="shared" si="8"/>
        <v>0</v>
      </c>
      <c r="DG135" s="235">
        <f t="shared" si="8"/>
        <v>0</v>
      </c>
      <c r="DH135" s="235">
        <f t="shared" si="8"/>
        <v>0</v>
      </c>
      <c r="DI135" s="235">
        <f t="shared" si="8"/>
        <v>0</v>
      </c>
      <c r="DJ135" s="235">
        <f t="shared" si="8"/>
        <v>0</v>
      </c>
      <c r="DK135" s="235">
        <f t="shared" si="8"/>
        <v>0</v>
      </c>
      <c r="DL135" s="235">
        <f t="shared" si="8"/>
        <v>0</v>
      </c>
      <c r="DM135" s="235">
        <f t="shared" si="8"/>
        <v>0</v>
      </c>
      <c r="DN135" s="235">
        <f t="shared" si="8"/>
        <v>0</v>
      </c>
      <c r="DO135" s="235">
        <f t="shared" si="8"/>
        <v>0</v>
      </c>
      <c r="DP135" s="235">
        <f t="shared" si="8"/>
        <v>0</v>
      </c>
      <c r="DQ135" s="235">
        <f t="shared" si="8"/>
        <v>0</v>
      </c>
      <c r="DR135" s="235">
        <f t="shared" si="8"/>
        <v>0</v>
      </c>
      <c r="DS135" s="235">
        <f t="shared" si="8"/>
        <v>0</v>
      </c>
      <c r="DT135" s="235">
        <f t="shared" si="8"/>
        <v>0</v>
      </c>
      <c r="DU135" s="235">
        <f t="shared" si="8"/>
        <v>0</v>
      </c>
      <c r="DV135" s="235">
        <f t="shared" si="8"/>
        <v>0</v>
      </c>
      <c r="DW135" s="235">
        <f t="shared" si="8"/>
        <v>0</v>
      </c>
      <c r="DX135" s="235">
        <f t="shared" si="8"/>
        <v>0</v>
      </c>
      <c r="DY135" s="235">
        <f t="shared" si="8"/>
        <v>0</v>
      </c>
      <c r="DZ135" s="235">
        <f t="shared" si="8"/>
        <v>0</v>
      </c>
      <c r="EA135" s="235">
        <f t="shared" si="8"/>
        <v>0</v>
      </c>
      <c r="EB135" s="235">
        <f t="shared" si="8"/>
        <v>0</v>
      </c>
      <c r="EC135" s="235">
        <f t="shared" si="8"/>
        <v>0</v>
      </c>
      <c r="ED135" s="235">
        <f t="shared" si="8"/>
        <v>0</v>
      </c>
      <c r="EE135" s="235">
        <f t="shared" si="8"/>
        <v>0</v>
      </c>
      <c r="EF135" s="235">
        <f t="shared" si="8"/>
        <v>0</v>
      </c>
      <c r="EG135" s="235">
        <f t="shared" si="8"/>
        <v>0</v>
      </c>
      <c r="EH135" s="235">
        <f t="shared" si="8"/>
        <v>0</v>
      </c>
      <c r="EI135" s="235">
        <f t="shared" si="8"/>
        <v>0</v>
      </c>
      <c r="EJ135" s="235">
        <f t="shared" si="8"/>
        <v>0</v>
      </c>
      <c r="EK135" s="235">
        <f t="shared" si="8"/>
        <v>0</v>
      </c>
      <c r="EL135" s="235">
        <f t="shared" si="8"/>
        <v>0</v>
      </c>
      <c r="EM135" s="235">
        <f t="shared" si="8"/>
        <v>0</v>
      </c>
      <c r="EN135" s="235">
        <f t="shared" ref="EN135:GK135" si="9">SUM(EN123:EN134)</f>
        <v>0</v>
      </c>
      <c r="EO135" s="235">
        <f t="shared" si="9"/>
        <v>0</v>
      </c>
      <c r="EP135" s="235">
        <f t="shared" si="9"/>
        <v>0</v>
      </c>
      <c r="EQ135" s="235">
        <f t="shared" si="9"/>
        <v>0</v>
      </c>
      <c r="ER135" s="235">
        <f t="shared" si="9"/>
        <v>0</v>
      </c>
      <c r="ES135" s="235">
        <f t="shared" si="9"/>
        <v>0</v>
      </c>
      <c r="ET135" s="235">
        <f t="shared" si="9"/>
        <v>0</v>
      </c>
      <c r="EU135" s="235">
        <f t="shared" si="9"/>
        <v>0</v>
      </c>
      <c r="EV135" s="235">
        <f t="shared" si="9"/>
        <v>0</v>
      </c>
      <c r="EW135" s="235">
        <f t="shared" si="9"/>
        <v>0</v>
      </c>
      <c r="EX135" s="235">
        <f t="shared" si="9"/>
        <v>0</v>
      </c>
      <c r="EY135" s="235">
        <f t="shared" si="9"/>
        <v>0</v>
      </c>
      <c r="EZ135" s="235">
        <f t="shared" si="9"/>
        <v>0</v>
      </c>
      <c r="FA135" s="235">
        <f t="shared" si="9"/>
        <v>0</v>
      </c>
      <c r="FB135" s="235">
        <f t="shared" si="9"/>
        <v>0</v>
      </c>
      <c r="FC135" s="235">
        <f t="shared" si="9"/>
        <v>0</v>
      </c>
      <c r="FD135" s="235">
        <f t="shared" si="9"/>
        <v>0</v>
      </c>
      <c r="FE135" s="235">
        <f t="shared" si="9"/>
        <v>0</v>
      </c>
      <c r="FF135" s="235">
        <f t="shared" si="9"/>
        <v>0</v>
      </c>
      <c r="FG135" s="235">
        <f t="shared" si="9"/>
        <v>0</v>
      </c>
      <c r="FH135" s="235">
        <f t="shared" si="9"/>
        <v>0</v>
      </c>
      <c r="FI135" s="235">
        <f t="shared" si="9"/>
        <v>0</v>
      </c>
      <c r="FJ135" s="235">
        <f t="shared" si="9"/>
        <v>0</v>
      </c>
      <c r="FK135" s="235">
        <f t="shared" si="9"/>
        <v>0</v>
      </c>
      <c r="FL135" s="235">
        <f t="shared" si="9"/>
        <v>0</v>
      </c>
      <c r="FM135" s="235">
        <f t="shared" si="9"/>
        <v>0</v>
      </c>
      <c r="FN135" s="235">
        <f t="shared" si="9"/>
        <v>0</v>
      </c>
      <c r="FO135" s="235">
        <f t="shared" si="9"/>
        <v>0</v>
      </c>
      <c r="FP135" s="235">
        <f t="shared" si="9"/>
        <v>0</v>
      </c>
      <c r="FQ135" s="235">
        <f t="shared" si="9"/>
        <v>0</v>
      </c>
      <c r="FR135" s="235">
        <f t="shared" si="9"/>
        <v>0</v>
      </c>
      <c r="FS135" s="235">
        <f t="shared" si="9"/>
        <v>0</v>
      </c>
      <c r="FT135" s="235">
        <f t="shared" si="9"/>
        <v>0</v>
      </c>
      <c r="FU135" s="235">
        <f t="shared" si="9"/>
        <v>0</v>
      </c>
      <c r="FV135" s="235">
        <f t="shared" si="9"/>
        <v>0</v>
      </c>
      <c r="FW135" s="235">
        <f t="shared" si="9"/>
        <v>0</v>
      </c>
      <c r="FX135" s="235">
        <f t="shared" si="9"/>
        <v>0</v>
      </c>
      <c r="FY135" s="235">
        <f t="shared" si="9"/>
        <v>0</v>
      </c>
      <c r="FZ135" s="235">
        <f t="shared" si="9"/>
        <v>0</v>
      </c>
      <c r="GA135" s="235">
        <f t="shared" si="9"/>
        <v>0</v>
      </c>
      <c r="GB135" s="235">
        <f t="shared" si="9"/>
        <v>0</v>
      </c>
      <c r="GC135" s="235">
        <f t="shared" si="9"/>
        <v>0</v>
      </c>
      <c r="GD135" s="235">
        <f t="shared" si="9"/>
        <v>0</v>
      </c>
      <c r="GE135" s="235">
        <f t="shared" si="9"/>
        <v>0</v>
      </c>
      <c r="GF135" s="235">
        <f t="shared" si="9"/>
        <v>0</v>
      </c>
      <c r="GG135" s="235">
        <f t="shared" si="9"/>
        <v>0</v>
      </c>
      <c r="GH135" s="235">
        <f t="shared" si="9"/>
        <v>0</v>
      </c>
      <c r="GI135" s="235">
        <f t="shared" si="9"/>
        <v>0</v>
      </c>
      <c r="GJ135" s="235">
        <f t="shared" si="9"/>
        <v>0</v>
      </c>
      <c r="GK135" s="235">
        <f t="shared" si="9"/>
        <v>0</v>
      </c>
      <c r="GL135" s="25"/>
      <c r="GM135" s="236">
        <f>SUM(GM5:GM134)</f>
        <v>182448</v>
      </c>
      <c r="GN135" s="237"/>
      <c r="GO135" s="238"/>
      <c r="GP135" s="238"/>
      <c r="GQ135" s="235"/>
      <c r="GR135" s="239">
        <f>SUM(GR123:GR134)</f>
        <v>0</v>
      </c>
    </row>
    <row r="136" spans="1:200" x14ac:dyDescent="0.25">
      <c r="A136" s="184"/>
      <c r="F136" s="227"/>
      <c r="G136" s="240"/>
      <c r="H136" s="241"/>
      <c r="I136" s="242"/>
      <c r="J136" s="242"/>
      <c r="K136" s="242"/>
      <c r="L136" s="40"/>
      <c r="M136" s="233"/>
      <c r="P136" s="243"/>
      <c r="Q136" s="244"/>
      <c r="R136" s="245"/>
      <c r="S136" s="37"/>
      <c r="T136" s="245"/>
      <c r="U136" s="246"/>
      <c r="V136" s="247"/>
      <c r="Y136" s="243"/>
      <c r="Z136" s="244"/>
      <c r="AA136" s="245"/>
      <c r="AB136" s="37"/>
      <c r="AC136" s="248"/>
      <c r="AD136" s="246"/>
      <c r="AE136" s="247"/>
      <c r="AH136" s="243"/>
      <c r="AI136" s="244"/>
      <c r="AJ136" s="245"/>
      <c r="AK136" s="37"/>
      <c r="AL136" s="245"/>
      <c r="AM136" s="246"/>
      <c r="AN136" s="247"/>
      <c r="AQ136" s="243"/>
      <c r="AR136" s="244"/>
      <c r="AS136" s="245"/>
      <c r="AT136" s="37"/>
      <c r="AU136" s="248"/>
      <c r="AV136" s="246"/>
      <c r="AW136" s="247"/>
      <c r="AZ136" s="243"/>
      <c r="BA136" s="244"/>
      <c r="BB136" s="245"/>
      <c r="BC136" s="37"/>
      <c r="BD136" s="248"/>
      <c r="BE136" s="246"/>
      <c r="BF136" s="247"/>
      <c r="BI136" s="243"/>
      <c r="BJ136" s="244"/>
      <c r="BK136" s="245"/>
      <c r="BL136" s="37"/>
      <c r="BM136" s="245"/>
      <c r="BN136" s="246"/>
      <c r="BO136" s="247"/>
      <c r="BR136" s="243"/>
      <c r="BS136" s="244"/>
      <c r="BT136" s="245"/>
      <c r="BU136" s="37"/>
      <c r="BV136" s="245"/>
      <c r="BW136" s="246"/>
      <c r="BX136" s="247"/>
      <c r="CA136" s="243"/>
      <c r="CB136" s="244"/>
      <c r="CC136" s="245"/>
      <c r="CD136" s="37"/>
      <c r="CE136" s="245"/>
      <c r="CF136" s="246"/>
      <c r="CG136" s="247"/>
      <c r="CJ136" s="243"/>
      <c r="CK136" s="244"/>
      <c r="CL136" s="245"/>
      <c r="CM136" s="249"/>
      <c r="CN136" s="248"/>
      <c r="CO136" s="250"/>
      <c r="CP136" s="247"/>
      <c r="CS136" s="243"/>
      <c r="CT136" s="244"/>
      <c r="CU136" s="245"/>
      <c r="CV136" s="37"/>
      <c r="CW136" s="245"/>
      <c r="CX136" s="246"/>
      <c r="CY136" s="247"/>
      <c r="DB136" s="243"/>
      <c r="DC136" s="244"/>
      <c r="DD136" s="245"/>
      <c r="DE136" s="249"/>
      <c r="DF136" s="248"/>
      <c r="DG136" s="250"/>
      <c r="DH136" s="247"/>
      <c r="DK136" s="243"/>
      <c r="DL136" s="244"/>
      <c r="DM136" s="245"/>
      <c r="DN136" s="37"/>
      <c r="DO136" s="245"/>
      <c r="DP136" s="246"/>
      <c r="DQ136" s="247"/>
      <c r="DT136" s="243"/>
      <c r="DU136" s="244"/>
      <c r="DV136" s="245"/>
      <c r="DW136" s="249"/>
      <c r="DX136" s="248"/>
      <c r="DY136" s="250"/>
      <c r="DZ136" s="247"/>
      <c r="EC136" s="243"/>
      <c r="ED136" s="244"/>
      <c r="EE136" s="245"/>
      <c r="EF136" s="249"/>
      <c r="EG136" s="248"/>
      <c r="EH136" s="250"/>
      <c r="EI136" s="247"/>
      <c r="EL136" s="243"/>
      <c r="EM136" s="244"/>
      <c r="EN136" s="245"/>
      <c r="EO136" s="37"/>
      <c r="EP136" s="245"/>
      <c r="EQ136" s="246"/>
      <c r="ER136" s="247"/>
      <c r="EU136" s="243"/>
      <c r="EV136" s="244"/>
      <c r="EW136" s="245"/>
      <c r="EX136" s="37"/>
      <c r="EY136" s="245"/>
      <c r="EZ136" s="246"/>
      <c r="FA136" s="247"/>
      <c r="FD136" s="243"/>
      <c r="FE136" s="244"/>
      <c r="FF136" s="245"/>
      <c r="FG136" s="37"/>
      <c r="FH136" s="245"/>
      <c r="FI136" s="246"/>
      <c r="FJ136" s="247"/>
      <c r="FM136" s="243"/>
      <c r="FN136" s="244"/>
      <c r="FO136" s="245"/>
      <c r="FP136" s="37"/>
      <c r="FQ136" s="245"/>
      <c r="FR136" s="246"/>
      <c r="FS136" s="247"/>
      <c r="FV136" s="243"/>
      <c r="FW136" s="244"/>
      <c r="FX136" s="245"/>
      <c r="FY136" s="37"/>
      <c r="FZ136" s="245"/>
      <c r="GA136" s="246"/>
      <c r="GB136" s="247"/>
      <c r="GE136" s="243"/>
      <c r="GF136" s="244"/>
      <c r="GG136" s="245"/>
      <c r="GH136" s="37"/>
      <c r="GI136" s="245"/>
      <c r="GJ136" s="246"/>
      <c r="GK136" s="247"/>
      <c r="GL136" s="201"/>
      <c r="GM136" s="251"/>
      <c r="GO136" s="253"/>
      <c r="GP136" s="253"/>
      <c r="GQ136" s="209"/>
      <c r="GR136"/>
    </row>
    <row r="137" spans="1:200" ht="16.5" thickBot="1" x14ac:dyDescent="0.3">
      <c r="A137" s="184"/>
      <c r="F137" s="227"/>
      <c r="G137" s="240"/>
      <c r="H137" s="241"/>
      <c r="I137" s="242"/>
      <c r="J137" s="242"/>
      <c r="K137" s="242"/>
      <c r="L137" s="40"/>
      <c r="M137" s="233"/>
      <c r="P137" s="243"/>
      <c r="Q137" s="244"/>
      <c r="R137" s="245"/>
      <c r="S137" s="37"/>
      <c r="T137" s="245"/>
      <c r="U137" s="246"/>
      <c r="V137" s="247"/>
      <c r="Y137" s="243"/>
      <c r="Z137" s="244"/>
      <c r="AA137" s="245"/>
      <c r="AB137" s="37"/>
      <c r="AC137" s="248"/>
      <c r="AD137" s="246"/>
      <c r="AE137" s="247"/>
      <c r="AH137" s="243"/>
      <c r="AI137" s="244"/>
      <c r="AJ137" s="245"/>
      <c r="AK137" s="37"/>
      <c r="AL137" s="245"/>
      <c r="AM137" s="246"/>
      <c r="AN137" s="247"/>
      <c r="AQ137" s="243"/>
      <c r="AR137" s="244"/>
      <c r="AS137" s="245"/>
      <c r="AT137" s="37"/>
      <c r="AU137" s="248"/>
      <c r="AV137" s="246"/>
      <c r="AW137" s="247"/>
      <c r="AZ137" s="243"/>
      <c r="BA137" s="244"/>
      <c r="BB137" s="245"/>
      <c r="BC137" s="37"/>
      <c r="BD137" s="248"/>
      <c r="BE137" s="246"/>
      <c r="BF137" s="247"/>
      <c r="BI137" s="243"/>
      <c r="BJ137" s="244"/>
      <c r="BK137" s="245"/>
      <c r="BL137" s="37"/>
      <c r="BM137" s="245"/>
      <c r="BN137" s="246"/>
      <c r="BO137" s="247"/>
      <c r="BR137" s="243"/>
      <c r="BS137" s="244"/>
      <c r="BT137" s="245"/>
      <c r="BU137" s="37"/>
      <c r="BV137" s="245"/>
      <c r="BW137" s="246"/>
      <c r="BX137" s="247"/>
      <c r="CA137" s="243"/>
      <c r="CB137" s="244"/>
      <c r="CC137" s="245"/>
      <c r="CD137" s="37"/>
      <c r="CE137" s="245"/>
      <c r="CF137" s="246"/>
      <c r="CG137" s="247"/>
      <c r="CJ137" s="243"/>
      <c r="CK137" s="244"/>
      <c r="CL137" s="245"/>
      <c r="CM137" s="249"/>
      <c r="CN137" s="248"/>
      <c r="CO137" s="250"/>
      <c r="CP137" s="247"/>
      <c r="CS137" s="243"/>
      <c r="CT137" s="244"/>
      <c r="CU137" s="245"/>
      <c r="CV137" s="37"/>
      <c r="CW137" s="245"/>
      <c r="CX137" s="246"/>
      <c r="CY137" s="247"/>
      <c r="DB137" s="243"/>
      <c r="DC137" s="244"/>
      <c r="DD137" s="245"/>
      <c r="DE137" s="249"/>
      <c r="DF137" s="248"/>
      <c r="DG137" s="250"/>
      <c r="DH137" s="247"/>
      <c r="DK137" s="243"/>
      <c r="DL137" s="244"/>
      <c r="DM137" s="245"/>
      <c r="DN137" s="37"/>
      <c r="DO137" s="245"/>
      <c r="DP137" s="246"/>
      <c r="DQ137" s="247"/>
      <c r="DT137" s="243"/>
      <c r="DU137" s="244"/>
      <c r="DV137" s="245"/>
      <c r="DW137" s="249"/>
      <c r="DX137" s="248"/>
      <c r="DY137" s="250"/>
      <c r="DZ137" s="247"/>
      <c r="EC137" s="243"/>
      <c r="ED137" s="244"/>
      <c r="EE137" s="245"/>
      <c r="EF137" s="249"/>
      <c r="EG137" s="248"/>
      <c r="EH137" s="250"/>
      <c r="EI137" s="247"/>
      <c r="EL137" s="243"/>
      <c r="EM137" s="244"/>
      <c r="EN137" s="245"/>
      <c r="EO137" s="37"/>
      <c r="EP137" s="245"/>
      <c r="EQ137" s="246"/>
      <c r="ER137" s="247"/>
      <c r="EU137" s="243"/>
      <c r="EV137" s="244"/>
      <c r="EW137" s="245"/>
      <c r="EX137" s="37"/>
      <c r="EY137" s="245"/>
      <c r="EZ137" s="246"/>
      <c r="FA137" s="247"/>
      <c r="FD137" s="243"/>
      <c r="FE137" s="244"/>
      <c r="FF137" s="245"/>
      <c r="FG137" s="37"/>
      <c r="FH137" s="245"/>
      <c r="FI137" s="246"/>
      <c r="FJ137" s="247"/>
      <c r="FM137" s="243"/>
      <c r="FN137" s="244"/>
      <c r="FO137" s="245"/>
      <c r="FP137" s="37"/>
      <c r="FQ137" s="245"/>
      <c r="FR137" s="246"/>
      <c r="FS137" s="247"/>
      <c r="FV137" s="243"/>
      <c r="FW137" s="244"/>
      <c r="FX137" s="245"/>
      <c r="FY137" s="37"/>
      <c r="FZ137" s="245"/>
      <c r="GA137" s="246"/>
      <c r="GB137" s="247"/>
      <c r="GE137" s="243"/>
      <c r="GF137" s="244"/>
      <c r="GG137" s="245"/>
      <c r="GH137" s="37"/>
      <c r="GI137" s="245"/>
      <c r="GJ137" s="246"/>
      <c r="GK137" s="247"/>
      <c r="GL137" s="201"/>
      <c r="GM137" s="251"/>
      <c r="GO137" s="253"/>
      <c r="GP137" s="253"/>
      <c r="GQ137" s="209"/>
      <c r="GR137"/>
    </row>
    <row r="138" spans="1:200" ht="16.5" customHeight="1" thickTop="1" x14ac:dyDescent="0.25">
      <c r="A138" s="184"/>
      <c r="G138" s="254" t="s">
        <v>35</v>
      </c>
      <c r="H138" s="255"/>
      <c r="I138" s="255"/>
      <c r="J138" s="256"/>
      <c r="K138" s="256"/>
      <c r="L138" s="257">
        <f>GR135+GM135+O135+L135+J135</f>
        <v>27568233.399999999</v>
      </c>
      <c r="M138" s="258"/>
      <c r="P138" s="243"/>
      <c r="Q138" s="244"/>
      <c r="R138" s="245"/>
      <c r="S138" s="37"/>
      <c r="T138" s="245"/>
      <c r="U138" s="246"/>
      <c r="V138" s="247"/>
      <c r="Y138" s="243"/>
      <c r="Z138" s="244"/>
      <c r="AA138" s="245"/>
      <c r="AB138" s="37"/>
      <c r="AC138" s="248"/>
      <c r="AD138" s="246"/>
      <c r="AE138" s="247"/>
      <c r="AH138" s="243"/>
      <c r="AI138" s="244"/>
      <c r="AJ138" s="245"/>
      <c r="AK138" s="37"/>
      <c r="AL138" s="245"/>
      <c r="AM138" s="246"/>
      <c r="AN138" s="247"/>
      <c r="AQ138" s="243"/>
      <c r="AR138" s="244"/>
      <c r="AS138" s="245"/>
      <c r="AT138" s="37"/>
      <c r="AU138" s="248"/>
      <c r="AV138" s="246"/>
      <c r="AW138" s="247"/>
      <c r="AZ138" s="243"/>
      <c r="BA138" s="244"/>
      <c r="BB138" s="245"/>
      <c r="BC138" s="37"/>
      <c r="BD138" s="248"/>
      <c r="BE138" s="246"/>
      <c r="BF138" s="247"/>
      <c r="BI138" s="243"/>
      <c r="BJ138" s="244"/>
      <c r="BK138" s="245"/>
      <c r="BL138" s="37"/>
      <c r="BM138" s="245"/>
      <c r="BN138" s="246"/>
      <c r="BO138" s="247"/>
      <c r="BR138" s="243"/>
      <c r="BS138" s="244"/>
      <c r="BT138" s="245"/>
      <c r="BU138" s="37"/>
      <c r="BV138" s="245"/>
      <c r="BW138" s="246"/>
      <c r="BX138" s="247"/>
      <c r="CA138" s="243"/>
      <c r="CB138" s="244"/>
      <c r="CC138" s="245"/>
      <c r="CD138" s="37"/>
      <c r="CE138" s="245"/>
      <c r="CF138" s="246"/>
      <c r="CG138" s="247"/>
      <c r="CJ138" s="243"/>
      <c r="CK138" s="244"/>
      <c r="CL138" s="245"/>
      <c r="CM138" s="249"/>
      <c r="CN138" s="248"/>
      <c r="CO138" s="250"/>
      <c r="CP138" s="247"/>
      <c r="CS138" s="243"/>
      <c r="CT138" s="244"/>
      <c r="CU138" s="245"/>
      <c r="CV138" s="37"/>
      <c r="CW138" s="245"/>
      <c r="CX138" s="246"/>
      <c r="CY138" s="247"/>
      <c r="DB138" s="243"/>
      <c r="DC138" s="244"/>
      <c r="DD138" s="245"/>
      <c r="DE138" s="249"/>
      <c r="DF138" s="248"/>
      <c r="DG138" s="250"/>
      <c r="DH138" s="247"/>
      <c r="DK138" s="243"/>
      <c r="DL138" s="244"/>
      <c r="DM138" s="245"/>
      <c r="DN138" s="37"/>
      <c r="DO138" s="245"/>
      <c r="DP138" s="246"/>
      <c r="DQ138" s="247"/>
      <c r="DT138" s="243"/>
      <c r="DU138" s="244"/>
      <c r="DV138" s="245"/>
      <c r="DW138" s="249"/>
      <c r="DX138" s="248"/>
      <c r="DY138" s="250"/>
      <c r="DZ138" s="247"/>
      <c r="EC138" s="243"/>
      <c r="ED138" s="244"/>
      <c r="EE138" s="245"/>
      <c r="EF138" s="249"/>
      <c r="EG138" s="248"/>
      <c r="EH138" s="250"/>
      <c r="EI138" s="247"/>
      <c r="EL138" s="243"/>
      <c r="EM138" s="244"/>
      <c r="EN138" s="245"/>
      <c r="EO138" s="37"/>
      <c r="EP138" s="245"/>
      <c r="EQ138" s="246"/>
      <c r="ER138" s="247"/>
      <c r="EU138" s="243"/>
      <c r="EV138" s="244"/>
      <c r="EW138" s="245"/>
      <c r="EX138" s="37"/>
      <c r="EY138" s="245"/>
      <c r="EZ138" s="246"/>
      <c r="FA138" s="247"/>
      <c r="FD138" s="243"/>
      <c r="FE138" s="244"/>
      <c r="FF138" s="245"/>
      <c r="FG138" s="37"/>
      <c r="FH138" s="245"/>
      <c r="FI138" s="246"/>
      <c r="FJ138" s="247"/>
      <c r="FM138" s="243"/>
      <c r="FN138" s="244"/>
      <c r="FO138" s="245"/>
      <c r="FP138" s="37"/>
      <c r="FQ138" s="245"/>
      <c r="FR138" s="246"/>
      <c r="FS138" s="247"/>
      <c r="FV138" s="243"/>
      <c r="FW138" s="244"/>
      <c r="FX138" s="245"/>
      <c r="FY138" s="37"/>
      <c r="FZ138" s="245"/>
      <c r="GA138" s="246"/>
      <c r="GB138" s="247"/>
      <c r="GE138" s="243"/>
      <c r="GF138" s="244"/>
      <c r="GG138" s="245"/>
      <c r="GH138" s="37"/>
      <c r="GI138" s="245"/>
      <c r="GJ138" s="246"/>
      <c r="GK138" s="247"/>
      <c r="GL138" s="201"/>
      <c r="GM138" s="251"/>
      <c r="GO138" s="253"/>
      <c r="GP138" s="253"/>
      <c r="GQ138" s="209"/>
      <c r="GR138"/>
    </row>
    <row r="139" spans="1:200" ht="16.5" customHeight="1" thickBot="1" x14ac:dyDescent="0.3">
      <c r="A139" s="259"/>
      <c r="G139" s="260"/>
      <c r="H139" s="261"/>
      <c r="I139" s="261"/>
      <c r="J139" s="262"/>
      <c r="K139" s="262"/>
      <c r="L139" s="263"/>
      <c r="M139" s="264"/>
      <c r="P139" s="243"/>
      <c r="Q139" s="244"/>
      <c r="R139" s="245"/>
      <c r="S139" s="37"/>
      <c r="T139" s="245"/>
      <c r="U139" s="246"/>
      <c r="V139" s="247"/>
      <c r="Y139" s="243"/>
      <c r="Z139" s="244"/>
      <c r="AA139" s="245"/>
      <c r="AB139" s="37"/>
      <c r="AC139" s="248"/>
      <c r="AD139" s="246"/>
      <c r="AE139" s="247"/>
      <c r="AH139" s="243"/>
      <c r="AI139" s="244"/>
      <c r="AJ139" s="245"/>
      <c r="AK139" s="37"/>
      <c r="AL139" s="245"/>
      <c r="AM139" s="246"/>
      <c r="AN139" s="247"/>
      <c r="AQ139" s="243"/>
      <c r="AR139" s="244"/>
      <c r="AS139" s="245"/>
      <c r="AT139" s="37"/>
      <c r="AU139" s="248"/>
      <c r="AV139" s="246"/>
      <c r="AW139" s="247"/>
      <c r="AZ139" s="243"/>
      <c r="BA139" s="244"/>
      <c r="BB139" s="245"/>
      <c r="BC139" s="37"/>
      <c r="BD139" s="248"/>
      <c r="BE139" s="246"/>
      <c r="BF139" s="247"/>
      <c r="BI139" s="243"/>
      <c r="BJ139" s="244"/>
      <c r="BK139" s="245"/>
      <c r="BL139" s="37"/>
      <c r="BM139" s="245"/>
      <c r="BN139" s="246"/>
      <c r="BO139" s="247"/>
      <c r="BR139" s="243"/>
      <c r="BS139" s="244"/>
      <c r="BT139" s="245"/>
      <c r="BU139" s="37"/>
      <c r="BV139" s="245"/>
      <c r="BW139" s="246"/>
      <c r="BX139" s="247"/>
      <c r="CA139" s="243"/>
      <c r="CB139" s="244"/>
      <c r="CC139" s="245"/>
      <c r="CD139" s="37"/>
      <c r="CE139" s="245"/>
      <c r="CF139" s="246"/>
      <c r="CG139" s="247"/>
      <c r="CJ139" s="243"/>
      <c r="CK139" s="244"/>
      <c r="CL139" s="245"/>
      <c r="CM139" s="249"/>
      <c r="CN139" s="248"/>
      <c r="CO139" s="250"/>
      <c r="CP139" s="247"/>
      <c r="CS139" s="243"/>
      <c r="CT139" s="244"/>
      <c r="CU139" s="245"/>
      <c r="CV139" s="37"/>
      <c r="CW139" s="245"/>
      <c r="CX139" s="246"/>
      <c r="CY139" s="247"/>
      <c r="DB139" s="243"/>
      <c r="DC139" s="244"/>
      <c r="DD139" s="245"/>
      <c r="DE139" s="249"/>
      <c r="DF139" s="248"/>
      <c r="DG139" s="250"/>
      <c r="DH139" s="247"/>
      <c r="DK139" s="243"/>
      <c r="DL139" s="244"/>
      <c r="DM139" s="245"/>
      <c r="DN139" s="37"/>
      <c r="DO139" s="245"/>
      <c r="DP139" s="246"/>
      <c r="DQ139" s="247"/>
      <c r="DT139" s="243"/>
      <c r="DU139" s="244"/>
      <c r="DV139" s="245"/>
      <c r="DW139" s="249"/>
      <c r="DX139" s="248"/>
      <c r="DY139" s="250"/>
      <c r="DZ139" s="247"/>
      <c r="EC139" s="243"/>
      <c r="ED139" s="244"/>
      <c r="EE139" s="245"/>
      <c r="EF139" s="249"/>
      <c r="EG139" s="248"/>
      <c r="EH139" s="250"/>
      <c r="EI139" s="247"/>
      <c r="EL139" s="243"/>
      <c r="EM139" s="244"/>
      <c r="EN139" s="245"/>
      <c r="EO139" s="37"/>
      <c r="EP139" s="245"/>
      <c r="EQ139" s="246"/>
      <c r="ER139" s="247"/>
      <c r="EU139" s="243"/>
      <c r="EV139" s="244"/>
      <c r="EW139" s="245"/>
      <c r="EX139" s="37"/>
      <c r="EY139" s="245"/>
      <c r="EZ139" s="246"/>
      <c r="FA139" s="247"/>
      <c r="FD139" s="243"/>
      <c r="FE139" s="244"/>
      <c r="FF139" s="245"/>
      <c r="FG139" s="37"/>
      <c r="FH139" s="245"/>
      <c r="FI139" s="246"/>
      <c r="FJ139" s="247"/>
      <c r="FM139" s="243"/>
      <c r="FN139" s="244"/>
      <c r="FO139" s="245"/>
      <c r="FP139" s="37"/>
      <c r="FQ139" s="245"/>
      <c r="FR139" s="246"/>
      <c r="FS139" s="247"/>
      <c r="FV139" s="243"/>
      <c r="FW139" s="244"/>
      <c r="FX139" s="245"/>
      <c r="FY139" s="37"/>
      <c r="FZ139" s="245"/>
      <c r="GA139" s="246"/>
      <c r="GB139" s="247"/>
      <c r="GE139" s="243"/>
      <c r="GF139" s="244"/>
      <c r="GG139" s="245"/>
      <c r="GH139" s="37"/>
      <c r="GI139" s="245"/>
      <c r="GJ139" s="246"/>
      <c r="GK139" s="247"/>
      <c r="GL139" s="201"/>
      <c r="GM139" s="251"/>
      <c r="GO139" s="253"/>
      <c r="GP139" s="253"/>
      <c r="GQ139" s="209"/>
      <c r="GR139"/>
    </row>
    <row r="140" spans="1:200" ht="16.5" thickTop="1" x14ac:dyDescent="0.25">
      <c r="A140" s="259"/>
      <c r="G140" s="240"/>
      <c r="H140" s="241"/>
      <c r="I140" s="242"/>
      <c r="J140" s="242"/>
      <c r="K140" s="242"/>
      <c r="L140" s="40"/>
      <c r="M140" s="233"/>
      <c r="P140" s="243"/>
      <c r="Q140" s="244"/>
      <c r="R140" s="245"/>
      <c r="S140" s="37"/>
      <c r="T140" s="245"/>
      <c r="U140" s="246"/>
      <c r="V140" s="247"/>
      <c r="Y140" s="243"/>
      <c r="Z140" s="244"/>
      <c r="AA140" s="245"/>
      <c r="AB140" s="37"/>
      <c r="AC140" s="248"/>
      <c r="AD140" s="246"/>
      <c r="AE140" s="247"/>
      <c r="AH140" s="243"/>
      <c r="AI140" s="244"/>
      <c r="AJ140" s="245"/>
      <c r="AK140" s="37"/>
      <c r="AL140" s="245"/>
      <c r="AM140" s="246"/>
      <c r="AN140" s="247"/>
      <c r="AQ140" s="243"/>
      <c r="AR140" s="244"/>
      <c r="AS140" s="245"/>
      <c r="AT140" s="37"/>
      <c r="AU140" s="248"/>
      <c r="AV140" s="246"/>
      <c r="AW140" s="247"/>
      <c r="AZ140" s="243"/>
      <c r="BA140" s="244"/>
      <c r="BB140" s="245"/>
      <c r="BC140" s="37"/>
      <c r="BD140" s="248"/>
      <c r="BE140" s="246"/>
      <c r="BF140" s="247"/>
      <c r="BI140" s="243"/>
      <c r="BJ140" s="244"/>
      <c r="BK140" s="245"/>
      <c r="BL140" s="37"/>
      <c r="BM140" s="245"/>
      <c r="BN140" s="246"/>
      <c r="BO140" s="247"/>
      <c r="BR140" s="243"/>
      <c r="BS140" s="244"/>
      <c r="BT140" s="245"/>
      <c r="BU140" s="37"/>
      <c r="BV140" s="245"/>
      <c r="BW140" s="246"/>
      <c r="BX140" s="247"/>
      <c r="CA140" s="243"/>
      <c r="CB140" s="244"/>
      <c r="CC140" s="245"/>
      <c r="CD140" s="37"/>
      <c r="CE140" s="245"/>
      <c r="CF140" s="246"/>
      <c r="CG140" s="247"/>
      <c r="CJ140" s="243"/>
      <c r="CK140" s="244"/>
      <c r="CL140" s="245"/>
      <c r="CM140" s="249"/>
      <c r="CN140" s="248"/>
      <c r="CO140" s="250"/>
      <c r="CP140" s="247"/>
      <c r="CS140" s="243"/>
      <c r="CT140" s="244"/>
      <c r="CU140" s="245"/>
      <c r="CV140" s="37"/>
      <c r="CW140" s="245"/>
      <c r="CX140" s="246"/>
      <c r="CY140" s="247"/>
      <c r="DB140" s="243"/>
      <c r="DC140" s="244"/>
      <c r="DD140" s="245"/>
      <c r="DE140" s="249"/>
      <c r="DF140" s="248"/>
      <c r="DG140" s="250"/>
      <c r="DH140" s="247"/>
      <c r="DK140" s="243"/>
      <c r="DL140" s="244"/>
      <c r="DM140" s="245"/>
      <c r="DN140" s="37"/>
      <c r="DO140" s="245"/>
      <c r="DP140" s="246"/>
      <c r="DQ140" s="247"/>
      <c r="DT140" s="243"/>
      <c r="DU140" s="244"/>
      <c r="DV140" s="245"/>
      <c r="DW140" s="249"/>
      <c r="DX140" s="248"/>
      <c r="DY140" s="250"/>
      <c r="DZ140" s="247"/>
      <c r="EC140" s="243"/>
      <c r="ED140" s="244"/>
      <c r="EE140" s="245"/>
      <c r="EF140" s="249"/>
      <c r="EG140" s="248"/>
      <c r="EH140" s="250"/>
      <c r="EI140" s="247"/>
      <c r="EL140" s="243"/>
      <c r="EM140" s="244"/>
      <c r="EN140" s="245"/>
      <c r="EO140" s="37"/>
      <c r="EP140" s="245"/>
      <c r="EQ140" s="246"/>
      <c r="ER140" s="247"/>
      <c r="EU140" s="243"/>
      <c r="EV140" s="244"/>
      <c r="EW140" s="245"/>
      <c r="EX140" s="37"/>
      <c r="EY140" s="245"/>
      <c r="EZ140" s="246"/>
      <c r="FA140" s="247"/>
      <c r="FD140" s="243"/>
      <c r="FE140" s="244"/>
      <c r="FF140" s="245"/>
      <c r="FG140" s="37"/>
      <c r="FH140" s="245"/>
      <c r="FI140" s="246"/>
      <c r="FJ140" s="247"/>
      <c r="FM140" s="243"/>
      <c r="FN140" s="244"/>
      <c r="FO140" s="245"/>
      <c r="FP140" s="37"/>
      <c r="FQ140" s="245"/>
      <c r="FR140" s="246"/>
      <c r="FS140" s="247"/>
      <c r="FV140" s="243"/>
      <c r="FW140" s="244"/>
      <c r="FX140" s="245"/>
      <c r="FY140" s="37"/>
      <c r="FZ140" s="245"/>
      <c r="GA140" s="246"/>
      <c r="GB140" s="247"/>
      <c r="GE140" s="243"/>
      <c r="GF140" s="244"/>
      <c r="GG140" s="245"/>
      <c r="GH140" s="37"/>
      <c r="GI140" s="245"/>
      <c r="GJ140" s="246"/>
      <c r="GK140" s="247"/>
      <c r="GL140" s="201"/>
      <c r="GM140" s="251"/>
      <c r="GO140" s="253"/>
      <c r="GP140" s="253"/>
      <c r="GQ140" s="209"/>
      <c r="GR140"/>
    </row>
    <row r="141" spans="1:200" x14ac:dyDescent="0.25">
      <c r="A141" s="184"/>
      <c r="G141" s="240"/>
      <c r="H141" s="241"/>
      <c r="I141" s="242"/>
      <c r="J141" s="242"/>
      <c r="K141" s="242"/>
      <c r="L141" s="40"/>
      <c r="M141" s="233"/>
      <c r="P141" s="243"/>
      <c r="Q141" s="244"/>
      <c r="R141" s="245"/>
      <c r="S141" s="37"/>
      <c r="T141" s="245"/>
      <c r="U141" s="246"/>
      <c r="V141" s="247"/>
      <c r="Y141" s="243"/>
      <c r="Z141" s="244"/>
      <c r="AA141" s="245"/>
      <c r="AB141" s="37"/>
      <c r="AC141" s="248"/>
      <c r="AD141" s="246"/>
      <c r="AE141" s="247"/>
      <c r="AH141" s="243"/>
      <c r="AI141" s="244"/>
      <c r="AJ141" s="245"/>
      <c r="AK141" s="37"/>
      <c r="AL141" s="245"/>
      <c r="AM141" s="246"/>
      <c r="AN141" s="247"/>
      <c r="AQ141" s="243"/>
      <c r="AR141" s="244"/>
      <c r="AS141" s="245"/>
      <c r="AT141" s="37"/>
      <c r="AU141" s="248"/>
      <c r="AV141" s="246"/>
      <c r="AW141" s="247"/>
      <c r="AZ141" s="243"/>
      <c r="BA141" s="244"/>
      <c r="BB141" s="245"/>
      <c r="BC141" s="37"/>
      <c r="BD141" s="248"/>
      <c r="BE141" s="246"/>
      <c r="BF141" s="247"/>
      <c r="BI141" s="243"/>
      <c r="BJ141" s="244"/>
      <c r="BK141" s="245"/>
      <c r="BL141" s="37"/>
      <c r="BM141" s="245"/>
      <c r="BN141" s="246"/>
      <c r="BO141" s="247"/>
      <c r="BR141" s="243"/>
      <c r="BS141" s="244"/>
      <c r="BT141" s="245"/>
      <c r="BU141" s="37"/>
      <c r="BV141" s="245"/>
      <c r="BW141" s="246"/>
      <c r="BX141" s="247"/>
      <c r="CA141" s="243"/>
      <c r="CB141" s="244"/>
      <c r="CC141" s="245"/>
      <c r="CD141" s="37"/>
      <c r="CE141" s="245"/>
      <c r="CF141" s="246"/>
      <c r="CG141" s="247"/>
      <c r="CJ141" s="243"/>
      <c r="CK141" s="244"/>
      <c r="CL141" s="245"/>
      <c r="CM141" s="249"/>
      <c r="CN141" s="248"/>
      <c r="CO141" s="250"/>
      <c r="CP141" s="247"/>
      <c r="CS141" s="243"/>
      <c r="CT141" s="244"/>
      <c r="CU141" s="245"/>
      <c r="CV141" s="37"/>
      <c r="CW141" s="245"/>
      <c r="CX141" s="246"/>
      <c r="CY141" s="247"/>
      <c r="DB141" s="243"/>
      <c r="DC141" s="244"/>
      <c r="DD141" s="245"/>
      <c r="DE141" s="249"/>
      <c r="DF141" s="248"/>
      <c r="DG141" s="250"/>
      <c r="DH141" s="247"/>
      <c r="DK141" s="243"/>
      <c r="DL141" s="244"/>
      <c r="DM141" s="245"/>
      <c r="DN141" s="37"/>
      <c r="DO141" s="245"/>
      <c r="DP141" s="246"/>
      <c r="DQ141" s="247"/>
      <c r="DT141" s="243"/>
      <c r="DU141" s="244"/>
      <c r="DV141" s="245"/>
      <c r="DW141" s="249"/>
      <c r="DX141" s="248"/>
      <c r="DY141" s="250"/>
      <c r="DZ141" s="247"/>
      <c r="EC141" s="243"/>
      <c r="ED141" s="244"/>
      <c r="EE141" s="245"/>
      <c r="EF141" s="249"/>
      <c r="EG141" s="248"/>
      <c r="EH141" s="250"/>
      <c r="EI141" s="247"/>
      <c r="EL141" s="243"/>
      <c r="EM141" s="244"/>
      <c r="EN141" s="245"/>
      <c r="EO141" s="37"/>
      <c r="EP141" s="245"/>
      <c r="EQ141" s="246"/>
      <c r="ER141" s="247"/>
      <c r="EU141" s="243"/>
      <c r="EV141" s="244"/>
      <c r="EW141" s="245"/>
      <c r="EX141" s="37"/>
      <c r="EY141" s="245"/>
      <c r="EZ141" s="246"/>
      <c r="FA141" s="247"/>
      <c r="FD141" s="243"/>
      <c r="FE141" s="244"/>
      <c r="FF141" s="245"/>
      <c r="FG141" s="37"/>
      <c r="FH141" s="245"/>
      <c r="FI141" s="246"/>
      <c r="FJ141" s="247"/>
      <c r="FM141" s="243"/>
      <c r="FN141" s="244"/>
      <c r="FO141" s="245"/>
      <c r="FP141" s="37"/>
      <c r="FQ141" s="245"/>
      <c r="FR141" s="246"/>
      <c r="FS141" s="247"/>
      <c r="FV141" s="243"/>
      <c r="FW141" s="244"/>
      <c r="FX141" s="245"/>
      <c r="FY141" s="37"/>
      <c r="FZ141" s="245"/>
      <c r="GA141" s="246"/>
      <c r="GB141" s="247"/>
      <c r="GE141" s="243"/>
      <c r="GF141" s="244"/>
      <c r="GG141" s="245"/>
      <c r="GH141" s="37"/>
      <c r="GI141" s="245"/>
      <c r="GJ141" s="246"/>
      <c r="GK141" s="247"/>
      <c r="GL141" s="201"/>
      <c r="GM141" s="251"/>
      <c r="GO141" s="253"/>
      <c r="GP141" s="253"/>
      <c r="GQ141" s="209"/>
      <c r="GR141"/>
    </row>
    <row r="142" spans="1:200" x14ac:dyDescent="0.25">
      <c r="A142" s="184"/>
      <c r="G142" s="240"/>
      <c r="H142" s="265"/>
      <c r="I142" s="242"/>
      <c r="J142" s="242"/>
      <c r="K142" s="242"/>
      <c r="L142" s="40"/>
      <c r="M142" s="266"/>
      <c r="P142" s="243"/>
      <c r="Q142" s="244"/>
      <c r="R142" s="245"/>
      <c r="S142" s="212"/>
      <c r="T142" s="211"/>
      <c r="U142" s="213"/>
      <c r="V142" s="214"/>
      <c r="Y142" s="243"/>
      <c r="Z142" s="244"/>
      <c r="AA142" s="245"/>
      <c r="AB142" s="249"/>
      <c r="AC142" s="248"/>
      <c r="AD142" s="250"/>
      <c r="AE142" s="247"/>
      <c r="AH142" s="243"/>
      <c r="AI142" s="244">
        <v>21</v>
      </c>
      <c r="AJ142" s="245"/>
      <c r="AK142" s="249"/>
      <c r="AL142" s="245"/>
      <c r="AM142" s="250"/>
      <c r="AN142" s="247"/>
      <c r="AQ142" s="243"/>
      <c r="AR142" s="244">
        <v>21</v>
      </c>
      <c r="AS142" s="245"/>
      <c r="AT142" s="249"/>
      <c r="AU142" s="248"/>
      <c r="AV142" s="250"/>
      <c r="AW142" s="247"/>
      <c r="AZ142" s="243"/>
      <c r="BA142" s="244"/>
      <c r="BB142" s="245"/>
      <c r="BC142" s="249"/>
      <c r="BD142" s="248"/>
      <c r="BE142" s="250"/>
      <c r="BF142" s="247"/>
      <c r="BI142" s="243"/>
      <c r="BJ142" s="244"/>
      <c r="BK142" s="245"/>
      <c r="BL142" s="37"/>
      <c r="BM142" s="245"/>
      <c r="BN142" s="246"/>
      <c r="BO142" s="247"/>
      <c r="BR142" s="243"/>
      <c r="BS142" s="244"/>
      <c r="BT142" s="245"/>
      <c r="BU142" s="37"/>
      <c r="BV142" s="245"/>
      <c r="BW142" s="246"/>
      <c r="BX142" s="247"/>
      <c r="CA142" s="243"/>
      <c r="CB142" s="244">
        <v>21</v>
      </c>
      <c r="CC142" s="245"/>
      <c r="CD142" s="37"/>
      <c r="CE142" s="245"/>
      <c r="CF142" s="246"/>
      <c r="CG142" s="247"/>
      <c r="CJ142" s="243"/>
      <c r="CK142" s="244"/>
      <c r="CL142" s="245"/>
      <c r="CM142" s="249"/>
      <c r="CN142" s="248"/>
      <c r="CO142" s="250"/>
      <c r="CP142" s="247"/>
      <c r="CS142" s="243"/>
      <c r="CT142" s="244">
        <v>21</v>
      </c>
      <c r="CU142" s="245"/>
      <c r="CV142" s="37"/>
      <c r="CW142" s="245"/>
      <c r="CX142" s="246"/>
      <c r="CY142" s="247"/>
      <c r="DB142" s="243"/>
      <c r="DC142" s="244"/>
      <c r="DD142" s="245"/>
      <c r="DE142" s="249"/>
      <c r="DF142" s="248"/>
      <c r="DG142" s="250"/>
      <c r="DH142" s="247"/>
      <c r="DK142" s="243"/>
      <c r="DL142" s="244"/>
      <c r="DM142" s="245"/>
      <c r="DN142" s="37"/>
      <c r="DO142" s="245"/>
      <c r="DP142" s="246"/>
      <c r="DQ142" s="247"/>
      <c r="DT142" s="243"/>
      <c r="DU142" s="244">
        <v>21</v>
      </c>
      <c r="DV142" s="245"/>
      <c r="DW142" s="249"/>
      <c r="DX142" s="248"/>
      <c r="DY142" s="250"/>
      <c r="DZ142" s="247"/>
      <c r="EC142" s="243"/>
      <c r="ED142" s="244">
        <v>21</v>
      </c>
      <c r="EE142" s="245"/>
      <c r="EF142" s="249"/>
      <c r="EG142" s="248"/>
      <c r="EH142" s="250"/>
      <c r="EI142" s="247"/>
      <c r="EL142" s="243"/>
      <c r="EM142" s="244">
        <v>21</v>
      </c>
      <c r="EN142" s="245"/>
      <c r="EO142" s="37"/>
      <c r="EP142" s="245"/>
      <c r="EQ142" s="246"/>
      <c r="ER142" s="247"/>
      <c r="EU142" s="243"/>
      <c r="EV142" s="244">
        <v>21</v>
      </c>
      <c r="EW142" s="245"/>
      <c r="EX142" s="37"/>
      <c r="EY142" s="245"/>
      <c r="EZ142" s="246"/>
      <c r="FA142" s="247"/>
      <c r="FD142" s="243"/>
      <c r="FE142" s="244">
        <v>21</v>
      </c>
      <c r="FF142" s="245"/>
      <c r="FG142" s="37"/>
      <c r="FH142" s="245"/>
      <c r="FI142" s="246"/>
      <c r="FJ142" s="247"/>
      <c r="FM142" s="243"/>
      <c r="FN142" s="244">
        <v>21</v>
      </c>
      <c r="FO142" s="245"/>
      <c r="FP142" s="37"/>
      <c r="FQ142" s="245"/>
      <c r="FR142" s="246"/>
      <c r="FS142" s="247"/>
      <c r="FV142" s="243"/>
      <c r="FW142" s="244">
        <v>21</v>
      </c>
      <c r="FX142" s="245"/>
      <c r="FY142" s="37"/>
      <c r="FZ142" s="245"/>
      <c r="GA142" s="246"/>
      <c r="GB142" s="247"/>
      <c r="GE142" s="243"/>
      <c r="GF142" s="244">
        <v>21</v>
      </c>
      <c r="GG142" s="245"/>
      <c r="GH142" s="37"/>
      <c r="GI142" s="245"/>
      <c r="GJ142" s="246"/>
      <c r="GK142" s="247"/>
      <c r="GL142" s="201"/>
      <c r="GM142" s="251"/>
      <c r="GO142" s="253"/>
      <c r="GP142" s="253"/>
      <c r="GQ142" s="209"/>
      <c r="GR142"/>
    </row>
    <row r="143" spans="1:200" x14ac:dyDescent="0.25">
      <c r="A143" s="259"/>
      <c r="L143" s="40"/>
      <c r="M143" s="267"/>
      <c r="P143" s="243"/>
      <c r="Q143" s="244"/>
      <c r="R143" s="245"/>
      <c r="S143" s="37"/>
      <c r="T143" s="245"/>
      <c r="U143" s="246"/>
      <c r="V143" s="247"/>
      <c r="Y143" s="243"/>
      <c r="Z143" s="244"/>
      <c r="AA143" s="245"/>
      <c r="AB143" s="249"/>
      <c r="AC143" s="248"/>
      <c r="AD143" s="250"/>
      <c r="AE143" s="247"/>
      <c r="AH143" s="243"/>
      <c r="AI143" s="244">
        <v>22</v>
      </c>
      <c r="AJ143" s="248"/>
      <c r="AK143" s="249"/>
      <c r="AL143" s="245"/>
      <c r="AM143" s="250"/>
      <c r="AN143" s="247"/>
      <c r="AQ143" s="243"/>
      <c r="AR143" s="244">
        <v>22</v>
      </c>
      <c r="AS143" s="245"/>
      <c r="AT143" s="249"/>
      <c r="AU143" s="248"/>
      <c r="AV143" s="250"/>
      <c r="AW143" s="247"/>
      <c r="AZ143" s="243"/>
      <c r="BA143" s="244"/>
      <c r="BB143" s="245"/>
      <c r="BC143" s="249"/>
      <c r="BD143" s="248"/>
      <c r="BE143" s="250"/>
      <c r="BF143" s="247"/>
      <c r="BI143" s="243"/>
      <c r="BJ143" s="244"/>
      <c r="BK143" s="245"/>
      <c r="BL143" s="37"/>
      <c r="BM143" s="245"/>
      <c r="BN143" s="246"/>
      <c r="BO143" s="247"/>
      <c r="BR143" s="243"/>
      <c r="BS143" s="244"/>
      <c r="BT143" s="245"/>
      <c r="BU143" s="37"/>
      <c r="BV143" s="245"/>
      <c r="BW143" s="246"/>
      <c r="BX143" s="247"/>
      <c r="CA143" s="243"/>
      <c r="CB143" s="244">
        <v>22</v>
      </c>
      <c r="CC143" s="245"/>
      <c r="CD143" s="37"/>
      <c r="CE143" s="245"/>
      <c r="CF143" s="246"/>
      <c r="CG143" s="247"/>
      <c r="CJ143" s="243"/>
      <c r="CK143" s="244"/>
      <c r="CL143" s="245"/>
      <c r="CM143" s="249"/>
      <c r="CN143" s="248"/>
      <c r="CO143" s="250"/>
      <c r="CP143" s="247"/>
      <c r="CS143" s="243"/>
      <c r="CT143" s="244">
        <v>22</v>
      </c>
      <c r="CU143" s="245"/>
      <c r="CV143" s="249"/>
      <c r="CW143" s="248"/>
      <c r="CX143" s="250"/>
      <c r="CY143" s="247"/>
      <c r="DB143" s="243"/>
      <c r="DC143" s="244"/>
      <c r="DD143" s="245">
        <v>0</v>
      </c>
      <c r="DE143" s="249"/>
      <c r="DF143" s="248"/>
      <c r="DG143" s="250"/>
      <c r="DH143" s="247"/>
      <c r="DK143" s="243"/>
      <c r="DL143" s="244"/>
      <c r="DM143" s="245"/>
      <c r="DN143" s="37"/>
      <c r="DO143" s="245"/>
      <c r="DP143" s="246"/>
      <c r="DQ143" s="247"/>
      <c r="DT143" s="243"/>
      <c r="DU143" s="244">
        <v>22</v>
      </c>
      <c r="DV143" s="245"/>
      <c r="DW143" s="249"/>
      <c r="DX143" s="248"/>
      <c r="DY143" s="250"/>
      <c r="DZ143" s="247"/>
      <c r="EC143" s="243"/>
      <c r="ED143" s="244">
        <v>22</v>
      </c>
      <c r="EE143" s="245"/>
      <c r="EF143" s="249"/>
      <c r="EG143" s="248"/>
      <c r="EH143" s="250"/>
      <c r="EI143" s="247"/>
      <c r="EL143" s="243"/>
      <c r="EM143" s="244">
        <v>22</v>
      </c>
      <c r="EN143" s="245"/>
      <c r="EO143" s="37"/>
      <c r="EP143" s="245"/>
      <c r="EQ143" s="246"/>
      <c r="ER143" s="247"/>
      <c r="EU143" s="243"/>
      <c r="EV143" s="244">
        <v>22</v>
      </c>
      <c r="EW143" s="245"/>
      <c r="EX143" s="37"/>
      <c r="EY143" s="245"/>
      <c r="EZ143" s="246"/>
      <c r="FA143" s="247"/>
      <c r="FD143" s="243"/>
      <c r="FE143" s="244">
        <v>22</v>
      </c>
      <c r="FF143" s="245"/>
      <c r="FG143" s="37"/>
      <c r="FH143" s="245"/>
      <c r="FI143" s="246"/>
      <c r="FJ143" s="247"/>
      <c r="FM143" s="243"/>
      <c r="FN143" s="244">
        <v>22</v>
      </c>
      <c r="FO143" s="245"/>
      <c r="FP143" s="37"/>
      <c r="FQ143" s="245"/>
      <c r="FR143" s="246"/>
      <c r="FS143" s="247"/>
      <c r="FV143" s="243"/>
      <c r="FW143" s="244">
        <v>22</v>
      </c>
      <c r="FX143" s="245"/>
      <c r="FY143" s="37"/>
      <c r="FZ143" s="245"/>
      <c r="GA143" s="246"/>
      <c r="GB143" s="247"/>
      <c r="GE143" s="243"/>
      <c r="GF143" s="244">
        <v>22</v>
      </c>
      <c r="GG143" s="245"/>
      <c r="GH143" s="37"/>
      <c r="GI143" s="245"/>
      <c r="GJ143" s="246"/>
      <c r="GK143" s="247"/>
      <c r="GL143" s="201"/>
      <c r="GM143" s="251"/>
      <c r="GO143" s="253"/>
      <c r="GP143" s="253"/>
      <c r="GQ143" s="209"/>
      <c r="GR143"/>
    </row>
    <row r="144" spans="1:200" ht="16.5" thickBot="1" x14ac:dyDescent="0.3">
      <c r="A144" s="259"/>
      <c r="M144" s="267"/>
      <c r="P144" s="243"/>
      <c r="Q144" s="244"/>
      <c r="R144" s="248"/>
      <c r="S144" s="37"/>
      <c r="T144" s="245"/>
      <c r="U144" s="246"/>
      <c r="V144" s="247"/>
      <c r="Y144" s="268"/>
      <c r="Z144" s="269"/>
      <c r="AA144" s="270"/>
      <c r="AB144" s="271"/>
      <c r="AC144" s="272"/>
      <c r="AD144" s="273"/>
      <c r="AH144" s="243"/>
      <c r="AI144" s="244">
        <v>23</v>
      </c>
      <c r="AJ144" s="248"/>
      <c r="AK144" s="249"/>
      <c r="AL144" s="245"/>
      <c r="AM144" s="246"/>
      <c r="AN144" s="247"/>
      <c r="AQ144" s="243"/>
      <c r="AR144" s="244"/>
      <c r="AS144" s="248"/>
      <c r="AT144" s="249"/>
      <c r="AU144" s="274"/>
      <c r="AV144" s="246"/>
      <c r="AW144" s="247"/>
      <c r="AZ144" s="268"/>
      <c r="BA144" s="275"/>
      <c r="BB144" s="270"/>
      <c r="BC144" s="276"/>
      <c r="BD144" s="272"/>
      <c r="BE144" s="277"/>
      <c r="BF144" s="247"/>
      <c r="BJ144" s="244"/>
      <c r="BK144" s="248"/>
      <c r="BL144" s="37"/>
      <c r="BM144" s="248"/>
      <c r="BN144" s="246"/>
      <c r="BO144" s="247"/>
      <c r="BR144" s="268"/>
      <c r="BS144" s="278"/>
      <c r="BT144" s="270"/>
      <c r="BU144" s="271"/>
      <c r="BV144" s="272"/>
      <c r="BW144" s="273"/>
      <c r="CA144" s="243"/>
      <c r="CB144" s="244">
        <v>23</v>
      </c>
      <c r="CC144" s="248"/>
      <c r="CE144" s="248"/>
      <c r="CJ144" s="268"/>
      <c r="CK144" s="278"/>
      <c r="CL144" s="270">
        <v>0</v>
      </c>
      <c r="CM144" s="271"/>
      <c r="CN144" s="272">
        <v>0</v>
      </c>
      <c r="CO144" s="273"/>
      <c r="CS144" s="268"/>
      <c r="CT144" s="278"/>
      <c r="CU144" s="270">
        <v>0</v>
      </c>
      <c r="CV144" s="271"/>
      <c r="CW144" s="272">
        <v>0</v>
      </c>
      <c r="CX144" s="273"/>
      <c r="DB144" s="268"/>
      <c r="DC144" s="278"/>
      <c r="DD144" s="270">
        <v>0</v>
      </c>
      <c r="DE144" s="271"/>
      <c r="DF144" s="272">
        <v>0</v>
      </c>
      <c r="DG144" s="273"/>
      <c r="DK144" s="268"/>
      <c r="DL144" s="278"/>
      <c r="DM144" s="270">
        <v>0</v>
      </c>
      <c r="DN144" s="271"/>
      <c r="DO144" s="272">
        <v>0</v>
      </c>
      <c r="DP144" s="273"/>
      <c r="DT144" s="268"/>
      <c r="DU144" s="278"/>
      <c r="DV144" s="270">
        <v>0</v>
      </c>
      <c r="DW144" s="271"/>
      <c r="DX144" s="272">
        <v>0</v>
      </c>
      <c r="DY144" s="273"/>
      <c r="EC144" s="268"/>
      <c r="ED144" s="278"/>
      <c r="EE144" s="270">
        <v>0</v>
      </c>
      <c r="EF144" s="271"/>
      <c r="EG144" s="272">
        <v>0</v>
      </c>
      <c r="EH144" s="273"/>
      <c r="EL144" s="268"/>
      <c r="EM144" s="278"/>
      <c r="EN144" s="270">
        <v>0</v>
      </c>
      <c r="EO144" s="271"/>
      <c r="EP144" s="272">
        <v>0</v>
      </c>
      <c r="EQ144" s="273"/>
      <c r="EU144" s="268"/>
      <c r="EV144" s="278"/>
      <c r="EW144" s="270">
        <v>0</v>
      </c>
      <c r="EX144" s="271"/>
      <c r="EY144" s="272">
        <v>0</v>
      </c>
      <c r="EZ144" s="273"/>
      <c r="FD144" s="268"/>
      <c r="FE144" s="278"/>
      <c r="FF144" s="270">
        <v>0</v>
      </c>
      <c r="FG144" s="271"/>
      <c r="FH144" s="272">
        <v>0</v>
      </c>
      <c r="FI144" s="273"/>
      <c r="FM144" s="268"/>
      <c r="FN144" s="278"/>
      <c r="FO144" s="270">
        <v>0</v>
      </c>
      <c r="FP144" s="271"/>
      <c r="FQ144" s="272">
        <v>0</v>
      </c>
      <c r="FR144" s="273"/>
      <c r="FV144" s="268"/>
      <c r="FW144" s="278"/>
      <c r="FX144" s="270">
        <v>0</v>
      </c>
      <c r="FY144" s="271"/>
      <c r="FZ144" s="272">
        <v>0</v>
      </c>
      <c r="GA144" s="273"/>
      <c r="GE144" s="268"/>
      <c r="GF144" s="278"/>
      <c r="GG144" s="270">
        <v>0</v>
      </c>
      <c r="GH144" s="271"/>
      <c r="GI144" s="272">
        <v>0</v>
      </c>
      <c r="GJ144" s="273"/>
      <c r="GM144" s="251"/>
      <c r="GO144" s="253"/>
      <c r="GP144" s="253"/>
      <c r="GQ144" s="209"/>
      <c r="GR144"/>
    </row>
    <row r="145" spans="1:200" x14ac:dyDescent="0.25">
      <c r="A145" s="184"/>
      <c r="B145" s="185"/>
      <c r="L145" s="40"/>
      <c r="M145" s="233"/>
      <c r="GM145" s="251"/>
      <c r="GO145" s="253"/>
      <c r="GP145" s="253"/>
      <c r="GQ145" s="209"/>
      <c r="GR145"/>
    </row>
    <row r="146" spans="1:200" x14ac:dyDescent="0.25">
      <c r="A146" s="259"/>
      <c r="B146" s="185"/>
      <c r="L146" s="40"/>
      <c r="M146" s="233"/>
      <c r="GM146" s="251"/>
      <c r="GO146" s="253"/>
      <c r="GP146" s="253"/>
      <c r="GQ146" s="209"/>
      <c r="GR146"/>
    </row>
    <row r="147" spans="1:200" x14ac:dyDescent="0.25">
      <c r="A147" s="184"/>
      <c r="B147" s="185"/>
      <c r="G147" s="240"/>
      <c r="H147" s="241"/>
      <c r="I147" s="242"/>
      <c r="J147" s="242"/>
      <c r="K147" s="242"/>
      <c r="L147" s="40"/>
      <c r="M147" s="233"/>
      <c r="GM147" s="251"/>
      <c r="GO147" s="253"/>
      <c r="GP147" s="253"/>
      <c r="GQ147" s="209"/>
      <c r="GR147"/>
    </row>
    <row r="148" spans="1:200" x14ac:dyDescent="0.25">
      <c r="A148" s="259"/>
      <c r="B148" s="185"/>
      <c r="G148" s="240"/>
      <c r="H148" s="241"/>
      <c r="I148" s="242"/>
      <c r="J148" s="242"/>
      <c r="K148" s="242"/>
      <c r="L148" s="40"/>
      <c r="M148" s="233"/>
      <c r="GM148" s="251"/>
      <c r="GO148" s="253"/>
      <c r="GP148" s="253"/>
      <c r="GQ148" s="209"/>
      <c r="GR148"/>
    </row>
    <row r="149" spans="1:200" x14ac:dyDescent="0.25">
      <c r="A149" s="184"/>
      <c r="B149" s="185"/>
      <c r="G149" s="279"/>
      <c r="H149" s="235"/>
      <c r="I149" s="235"/>
      <c r="L149" s="40"/>
      <c r="M149" s="233"/>
      <c r="GM149" s="251"/>
      <c r="GO149" s="253"/>
      <c r="GP149" s="253"/>
      <c r="GQ149" s="209"/>
      <c r="GR149"/>
    </row>
    <row r="150" spans="1:200" x14ac:dyDescent="0.25">
      <c r="A150" s="259"/>
      <c r="GM150" s="251"/>
      <c r="GO150" s="253"/>
      <c r="GP150" s="253"/>
      <c r="GQ150" s="209"/>
      <c r="GR150"/>
    </row>
    <row r="151" spans="1:200" x14ac:dyDescent="0.25">
      <c r="A151" s="184"/>
      <c r="GM151" s="251"/>
      <c r="GO151" s="253"/>
      <c r="GP151" s="253"/>
      <c r="GQ151" s="209"/>
      <c r="GR151"/>
    </row>
    <row r="152" spans="1:200" x14ac:dyDescent="0.25">
      <c r="A152" s="184"/>
      <c r="B152" s="280"/>
      <c r="C152" s="280"/>
      <c r="D152" s="246"/>
      <c r="E152"/>
      <c r="F152" s="39"/>
      <c r="G152" s="38"/>
      <c r="H152"/>
      <c r="I152"/>
      <c r="J152"/>
      <c r="K152"/>
      <c r="N152" s="281"/>
      <c r="O152"/>
      <c r="GM152" s="251"/>
      <c r="GO152" s="253"/>
      <c r="GP152" s="253"/>
      <c r="GQ152" s="209"/>
      <c r="GR152"/>
    </row>
    <row r="153" spans="1:200" x14ac:dyDescent="0.25">
      <c r="A153" s="259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GM153" s="251"/>
      <c r="GO153" s="253"/>
      <c r="GP153" s="253"/>
      <c r="GQ153" s="209"/>
      <c r="GR153"/>
    </row>
    <row r="154" spans="1:20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GM154" s="251"/>
      <c r="GO154" s="253"/>
      <c r="GP154" s="253"/>
      <c r="GQ154" s="209"/>
      <c r="GR154"/>
    </row>
    <row r="155" spans="1:20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GM155" s="251"/>
      <c r="GO155" s="253"/>
      <c r="GP155" s="253"/>
      <c r="GQ155" s="209"/>
      <c r="GR155"/>
    </row>
    <row r="156" spans="1:200" x14ac:dyDescent="0.25">
      <c r="A156" s="282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GM156" s="251"/>
      <c r="GO156" s="253"/>
      <c r="GP156" s="253"/>
      <c r="GQ156" s="209"/>
      <c r="GR156"/>
    </row>
    <row r="157" spans="1:200" x14ac:dyDescent="0.25">
      <c r="A157" s="22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GM157" s="251"/>
      <c r="GO157" s="253"/>
      <c r="GP157" s="253"/>
      <c r="GQ157" s="209"/>
      <c r="GR157"/>
    </row>
    <row r="158" spans="1:200" x14ac:dyDescent="0.25">
      <c r="A158" s="184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GM158" s="251"/>
      <c r="GO158" s="253"/>
      <c r="GP158" s="253"/>
      <c r="GQ158" s="209"/>
      <c r="GR158"/>
    </row>
    <row r="159" spans="1:20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GM159" s="251"/>
      <c r="GO159" s="253"/>
      <c r="GP159" s="253"/>
      <c r="GQ159" s="209"/>
      <c r="GR159"/>
    </row>
    <row r="160" spans="1:20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GM160" s="251"/>
      <c r="GO160" s="253"/>
      <c r="GP160" s="253"/>
      <c r="GQ160" s="209"/>
      <c r="GR160"/>
    </row>
    <row r="161" spans="1:20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GM161" s="251"/>
      <c r="GO161" s="253"/>
      <c r="GP161" s="253"/>
      <c r="GQ161" s="209"/>
      <c r="GR161"/>
    </row>
    <row r="162" spans="1:20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GM162" s="251"/>
      <c r="GO162" s="253"/>
      <c r="GP162" s="253"/>
      <c r="GQ162" s="209"/>
      <c r="GR162"/>
    </row>
    <row r="163" spans="1:20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GM163" s="251"/>
      <c r="GO163" s="253"/>
      <c r="GP163" s="253"/>
      <c r="GQ163" s="209"/>
      <c r="GR163"/>
    </row>
    <row r="164" spans="1:20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GM164" s="251"/>
      <c r="GO164" s="253"/>
      <c r="GP164" s="253"/>
      <c r="GQ164" s="209"/>
      <c r="GR164"/>
    </row>
  </sheetData>
  <mergeCells count="13">
    <mergeCell ref="D131:F131"/>
    <mergeCell ref="N70:N74"/>
    <mergeCell ref="A1:H2"/>
    <mergeCell ref="A70:A74"/>
    <mergeCell ref="C70:C74"/>
    <mergeCell ref="F70:F74"/>
    <mergeCell ref="M70:M74"/>
    <mergeCell ref="A100:A103"/>
    <mergeCell ref="C100:C103"/>
    <mergeCell ref="F100:F103"/>
    <mergeCell ref="M100:M103"/>
    <mergeCell ref="N100:N103"/>
    <mergeCell ref="A89:A90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AF6AC-BF96-444D-8EDD-F5C5E697B375}">
  <sheetPr>
    <tabColor theme="8" tint="0.39997558519241921"/>
  </sheetPr>
  <dimension ref="A1:N260"/>
  <sheetViews>
    <sheetView workbookViewId="0">
      <selection sqref="A1:XFD104857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39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CEA11-4EB3-4182-85BC-D5C62B33E264}">
  <sheetPr>
    <tabColor rgb="FFFF66FF"/>
  </sheetPr>
  <dimension ref="A1:T165"/>
  <sheetViews>
    <sheetView topLeftCell="A34" workbookViewId="0">
      <selection activeCell="G95" sqref="G95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14062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72" t="s">
        <v>185</v>
      </c>
      <c r="B1" s="972"/>
      <c r="C1" s="972"/>
      <c r="D1" s="972"/>
      <c r="E1" s="972"/>
      <c r="F1" s="972"/>
      <c r="G1" s="972"/>
      <c r="H1" s="972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72"/>
      <c r="B2" s="972"/>
      <c r="C2" s="972"/>
      <c r="D2" s="972"/>
      <c r="E2" s="972"/>
      <c r="F2" s="972"/>
      <c r="G2" s="972"/>
      <c r="H2" s="972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9.5" thickTop="1" x14ac:dyDescent="0.3">
      <c r="A4" s="473" t="s">
        <v>187</v>
      </c>
      <c r="B4" s="59" t="s">
        <v>186</v>
      </c>
      <c r="C4" s="60" t="s">
        <v>320</v>
      </c>
      <c r="D4" s="61">
        <v>13160</v>
      </c>
      <c r="E4" s="62">
        <v>43863</v>
      </c>
      <c r="F4" s="63" t="s">
        <v>254</v>
      </c>
      <c r="G4" s="64">
        <v>18790</v>
      </c>
      <c r="H4" s="65">
        <f t="shared" ref="H4:H41" si="0">G4-D4</f>
        <v>5630</v>
      </c>
      <c r="I4" s="66">
        <v>32</v>
      </c>
      <c r="J4" s="67"/>
      <c r="K4" s="67"/>
      <c r="L4" s="68">
        <f t="shared" ref="L4:L45" si="1">I4*G4</f>
        <v>601280</v>
      </c>
      <c r="M4" s="372" t="s">
        <v>237</v>
      </c>
      <c r="N4" s="373">
        <v>43879</v>
      </c>
      <c r="O4" s="374">
        <v>13128.3</v>
      </c>
      <c r="P4" s="379">
        <v>43879</v>
      </c>
      <c r="Q4" s="70"/>
      <c r="R4" s="71"/>
      <c r="S4" s="73" t="s">
        <v>396</v>
      </c>
      <c r="T4" s="74">
        <v>2784</v>
      </c>
    </row>
    <row r="5" spans="1:20" ht="25.5" x14ac:dyDescent="0.25">
      <c r="A5" s="75" t="s">
        <v>188</v>
      </c>
      <c r="B5" s="76" t="s">
        <v>189</v>
      </c>
      <c r="C5" s="77">
        <v>774</v>
      </c>
      <c r="D5" s="78">
        <v>24820</v>
      </c>
      <c r="E5" s="79">
        <v>43863</v>
      </c>
      <c r="F5" s="80" t="s">
        <v>249</v>
      </c>
      <c r="G5" s="78">
        <v>28115</v>
      </c>
      <c r="H5" s="65">
        <f t="shared" si="0"/>
        <v>3295</v>
      </c>
      <c r="I5" s="81">
        <v>32</v>
      </c>
      <c r="J5" s="82"/>
      <c r="K5" s="82"/>
      <c r="L5" s="83">
        <f t="shared" si="1"/>
        <v>899680</v>
      </c>
      <c r="M5" s="372" t="s">
        <v>110</v>
      </c>
      <c r="N5" s="373">
        <v>43879</v>
      </c>
      <c r="O5" s="374">
        <v>20130.060000000001</v>
      </c>
      <c r="P5" s="379">
        <v>43879</v>
      </c>
      <c r="Q5" s="70">
        <v>20272</v>
      </c>
      <c r="R5" s="71" t="s">
        <v>213</v>
      </c>
      <c r="S5" s="73" t="s">
        <v>396</v>
      </c>
      <c r="T5" s="74">
        <v>4640</v>
      </c>
    </row>
    <row r="6" spans="1:20" ht="31.5" x14ac:dyDescent="0.3">
      <c r="A6" s="530" t="s">
        <v>292</v>
      </c>
      <c r="B6" s="534" t="s">
        <v>294</v>
      </c>
      <c r="C6" s="77"/>
      <c r="D6" s="78">
        <v>0</v>
      </c>
      <c r="E6" s="79">
        <v>43864</v>
      </c>
      <c r="F6" s="80" t="s">
        <v>293</v>
      </c>
      <c r="G6" s="78">
        <v>25865</v>
      </c>
      <c r="H6" s="65">
        <v>0</v>
      </c>
      <c r="I6" s="81">
        <v>31.5</v>
      </c>
      <c r="J6" s="82"/>
      <c r="K6" s="82"/>
      <c r="L6" s="529">
        <f t="shared" si="1"/>
        <v>814747.5</v>
      </c>
      <c r="M6" s="530" t="s">
        <v>52</v>
      </c>
      <c r="N6" s="531">
        <v>43882</v>
      </c>
      <c r="O6" s="532">
        <v>19254.84</v>
      </c>
      <c r="P6" s="533">
        <v>43882</v>
      </c>
      <c r="Q6" s="535">
        <v>25236</v>
      </c>
      <c r="R6" s="535" t="s">
        <v>295</v>
      </c>
      <c r="S6" s="73" t="s">
        <v>396</v>
      </c>
      <c r="T6" s="74">
        <v>4640</v>
      </c>
    </row>
    <row r="7" spans="1:20" ht="18.75" x14ac:dyDescent="0.3">
      <c r="A7" s="464" t="s">
        <v>28</v>
      </c>
      <c r="B7" s="76" t="s">
        <v>190</v>
      </c>
      <c r="C7" s="77" t="s">
        <v>321</v>
      </c>
      <c r="D7" s="78">
        <v>23230</v>
      </c>
      <c r="E7" s="79">
        <v>43865</v>
      </c>
      <c r="F7" s="538">
        <v>1837</v>
      </c>
      <c r="G7" s="78">
        <v>23281</v>
      </c>
      <c r="H7" s="65">
        <f>G7-D7</f>
        <v>51</v>
      </c>
      <c r="I7" s="81">
        <v>40.799999999999997</v>
      </c>
      <c r="J7" s="82"/>
      <c r="K7" s="82"/>
      <c r="L7" s="83">
        <f t="shared" si="1"/>
        <v>949864.79999999993</v>
      </c>
      <c r="M7" s="372" t="s">
        <v>110</v>
      </c>
      <c r="N7" s="373">
        <v>43875</v>
      </c>
      <c r="O7" s="374"/>
      <c r="P7" s="379"/>
      <c r="Q7" s="70"/>
      <c r="R7" s="71"/>
      <c r="S7" s="73" t="s">
        <v>396</v>
      </c>
      <c r="T7" s="74">
        <v>4640</v>
      </c>
    </row>
    <row r="8" spans="1:20" ht="26.25" customHeight="1" x14ac:dyDescent="0.3">
      <c r="A8" s="517" t="s">
        <v>300</v>
      </c>
      <c r="B8" s="76" t="s">
        <v>127</v>
      </c>
      <c r="C8" s="77" t="s">
        <v>322</v>
      </c>
      <c r="D8" s="78">
        <v>23590</v>
      </c>
      <c r="E8" s="79">
        <v>43866</v>
      </c>
      <c r="F8" s="80" t="s">
        <v>302</v>
      </c>
      <c r="G8" s="78">
        <v>26785</v>
      </c>
      <c r="H8" s="65">
        <f>G8-D8</f>
        <v>3195</v>
      </c>
      <c r="I8" s="81">
        <v>31.5</v>
      </c>
      <c r="J8" s="82"/>
      <c r="K8" s="82"/>
      <c r="L8" s="83">
        <f t="shared" si="1"/>
        <v>843727.5</v>
      </c>
      <c r="M8" s="372" t="s">
        <v>240</v>
      </c>
      <c r="N8" s="373">
        <v>43885</v>
      </c>
      <c r="O8" s="374">
        <v>20130.060000000001</v>
      </c>
      <c r="P8" s="379">
        <v>43885</v>
      </c>
      <c r="Q8" s="536">
        <v>33813.910000000003</v>
      </c>
      <c r="R8" s="536" t="s">
        <v>216</v>
      </c>
      <c r="S8" s="73" t="s">
        <v>396</v>
      </c>
      <c r="T8" s="74">
        <v>4640</v>
      </c>
    </row>
    <row r="9" spans="1:20" ht="17.25" x14ac:dyDescent="0.3">
      <c r="A9" s="517" t="s">
        <v>299</v>
      </c>
      <c r="B9" s="76" t="s">
        <v>301</v>
      </c>
      <c r="C9" s="77" t="s">
        <v>322</v>
      </c>
      <c r="D9" s="78">
        <v>0</v>
      </c>
      <c r="E9" s="79">
        <v>43866</v>
      </c>
      <c r="F9" s="80" t="s">
        <v>303</v>
      </c>
      <c r="G9" s="78">
        <v>2375</v>
      </c>
      <c r="H9" s="65">
        <f>G9-D9</f>
        <v>2375</v>
      </c>
      <c r="I9" s="81">
        <v>31.5</v>
      </c>
      <c r="J9" s="82"/>
      <c r="K9" s="82"/>
      <c r="L9" s="83">
        <f t="shared" si="1"/>
        <v>74812.5</v>
      </c>
      <c r="M9" s="372" t="s">
        <v>237</v>
      </c>
      <c r="N9" s="373">
        <v>43885</v>
      </c>
      <c r="O9" s="374">
        <v>1750.44</v>
      </c>
      <c r="P9" s="379">
        <v>43885</v>
      </c>
      <c r="Q9" s="536"/>
      <c r="R9" s="536"/>
      <c r="S9" s="73" t="s">
        <v>396</v>
      </c>
      <c r="T9" s="74">
        <v>0</v>
      </c>
    </row>
    <row r="10" spans="1:20" ht="25.5" x14ac:dyDescent="0.25">
      <c r="A10" s="88" t="s">
        <v>191</v>
      </c>
      <c r="B10" s="76" t="s">
        <v>192</v>
      </c>
      <c r="C10" s="77" t="s">
        <v>323</v>
      </c>
      <c r="D10" s="78">
        <v>12300</v>
      </c>
      <c r="E10" s="79">
        <v>43867</v>
      </c>
      <c r="F10" s="80" t="s">
        <v>296</v>
      </c>
      <c r="G10" s="78">
        <v>15165</v>
      </c>
      <c r="H10" s="65">
        <f>G10-D10</f>
        <v>2865</v>
      </c>
      <c r="I10" s="81">
        <v>31.5</v>
      </c>
      <c r="J10" s="82"/>
      <c r="K10" s="82"/>
      <c r="L10" s="83">
        <f t="shared" si="1"/>
        <v>477697.5</v>
      </c>
      <c r="M10" s="372" t="s">
        <v>110</v>
      </c>
      <c r="N10" s="373">
        <v>43885</v>
      </c>
      <c r="O10" s="374">
        <v>11377.86</v>
      </c>
      <c r="P10" s="379">
        <v>43885</v>
      </c>
      <c r="Q10" s="70">
        <v>20272</v>
      </c>
      <c r="R10" s="71" t="s">
        <v>241</v>
      </c>
      <c r="S10" s="73" t="s">
        <v>396</v>
      </c>
      <c r="T10" s="74">
        <v>2784</v>
      </c>
    </row>
    <row r="11" spans="1:20" ht="17.25" x14ac:dyDescent="0.3">
      <c r="A11" s="473" t="s">
        <v>193</v>
      </c>
      <c r="B11" s="76" t="s">
        <v>194</v>
      </c>
      <c r="C11" s="77" t="s">
        <v>323</v>
      </c>
      <c r="D11" s="78">
        <v>17610</v>
      </c>
      <c r="E11" s="79">
        <v>43867</v>
      </c>
      <c r="F11" s="80" t="s">
        <v>297</v>
      </c>
      <c r="G11" s="78">
        <v>21960</v>
      </c>
      <c r="H11" s="65">
        <f t="shared" si="0"/>
        <v>4350</v>
      </c>
      <c r="I11" s="81">
        <v>31.5</v>
      </c>
      <c r="J11" s="82"/>
      <c r="K11" s="82"/>
      <c r="L11" s="83">
        <f t="shared" si="1"/>
        <v>691740</v>
      </c>
      <c r="M11" s="372" t="s">
        <v>52</v>
      </c>
      <c r="N11" s="373">
        <v>43885</v>
      </c>
      <c r="O11" s="374">
        <v>17416.88</v>
      </c>
      <c r="P11" s="379">
        <v>43885</v>
      </c>
      <c r="Q11" s="70"/>
      <c r="R11" s="71"/>
      <c r="S11" s="73" t="s">
        <v>396</v>
      </c>
      <c r="T11" s="74">
        <v>4640</v>
      </c>
    </row>
    <row r="12" spans="1:20" ht="17.25" x14ac:dyDescent="0.3">
      <c r="A12" s="526" t="s">
        <v>123</v>
      </c>
      <c r="B12" s="76" t="s">
        <v>275</v>
      </c>
      <c r="C12" s="77"/>
      <c r="D12" s="78">
        <v>1633.2</v>
      </c>
      <c r="E12" s="79">
        <v>43867</v>
      </c>
      <c r="F12" s="80">
        <v>25823</v>
      </c>
      <c r="G12" s="78">
        <v>1633.2</v>
      </c>
      <c r="H12" s="65">
        <f t="shared" si="0"/>
        <v>0</v>
      </c>
      <c r="I12" s="81">
        <v>43.3</v>
      </c>
      <c r="J12" s="82"/>
      <c r="K12" s="82"/>
      <c r="L12" s="83">
        <f t="shared" si="1"/>
        <v>70717.56</v>
      </c>
      <c r="M12" s="372" t="s">
        <v>276</v>
      </c>
      <c r="N12" s="373"/>
      <c r="O12" s="374"/>
      <c r="P12" s="379"/>
      <c r="Q12" s="70"/>
      <c r="R12" s="71"/>
      <c r="S12" s="73" t="s">
        <v>264</v>
      </c>
      <c r="T12" s="74">
        <v>0</v>
      </c>
    </row>
    <row r="13" spans="1:20" ht="25.5" x14ac:dyDescent="0.3">
      <c r="A13" s="85" t="s">
        <v>195</v>
      </c>
      <c r="B13" s="76" t="s">
        <v>192</v>
      </c>
      <c r="C13" s="77" t="s">
        <v>324</v>
      </c>
      <c r="D13" s="78">
        <v>11320</v>
      </c>
      <c r="E13" s="79">
        <v>43868</v>
      </c>
      <c r="F13" s="80" t="s">
        <v>312</v>
      </c>
      <c r="G13" s="78">
        <v>14335</v>
      </c>
      <c r="H13" s="65">
        <f t="shared" si="0"/>
        <v>3015</v>
      </c>
      <c r="I13" s="81">
        <v>31.5</v>
      </c>
      <c r="J13" s="82"/>
      <c r="K13" s="82"/>
      <c r="L13" s="83">
        <f t="shared" si="1"/>
        <v>451552.5</v>
      </c>
      <c r="M13" s="372" t="s">
        <v>237</v>
      </c>
      <c r="N13" s="373">
        <v>43886</v>
      </c>
      <c r="O13" s="380">
        <v>11377.86</v>
      </c>
      <c r="P13" s="379">
        <v>43886</v>
      </c>
      <c r="Q13" s="70">
        <v>20272</v>
      </c>
      <c r="R13" s="71" t="s">
        <v>242</v>
      </c>
      <c r="S13" s="73" t="s">
        <v>396</v>
      </c>
      <c r="T13" s="74">
        <v>2784</v>
      </c>
    </row>
    <row r="14" spans="1:20" ht="17.25" x14ac:dyDescent="0.3">
      <c r="A14" s="519" t="s">
        <v>28</v>
      </c>
      <c r="B14" s="76" t="s">
        <v>196</v>
      </c>
      <c r="C14" s="77" t="s">
        <v>324</v>
      </c>
      <c r="D14" s="78">
        <v>22380</v>
      </c>
      <c r="E14" s="79">
        <v>43868</v>
      </c>
      <c r="F14" s="80">
        <v>1838</v>
      </c>
      <c r="G14" s="78">
        <v>22370</v>
      </c>
      <c r="H14" s="65">
        <f t="shared" si="0"/>
        <v>-10</v>
      </c>
      <c r="I14" s="81">
        <v>40.799999999999997</v>
      </c>
      <c r="J14" s="82"/>
      <c r="K14" s="82"/>
      <c r="L14" s="83">
        <f t="shared" si="1"/>
        <v>912695.99999999988</v>
      </c>
      <c r="M14" s="372" t="s">
        <v>110</v>
      </c>
      <c r="N14" s="373">
        <v>43878</v>
      </c>
      <c r="O14" s="380"/>
      <c r="P14" s="379"/>
      <c r="Q14" s="70"/>
      <c r="R14" s="71"/>
      <c r="S14" s="73" t="s">
        <v>396</v>
      </c>
      <c r="T14" s="74">
        <v>4640</v>
      </c>
    </row>
    <row r="15" spans="1:20" ht="17.25" x14ac:dyDescent="0.3">
      <c r="A15" s="525" t="s">
        <v>123</v>
      </c>
      <c r="B15" s="524" t="s">
        <v>273</v>
      </c>
      <c r="C15" s="77" t="s">
        <v>274</v>
      </c>
      <c r="D15" s="78">
        <v>1608.2</v>
      </c>
      <c r="E15" s="79">
        <v>43868</v>
      </c>
      <c r="F15" s="80">
        <v>25833</v>
      </c>
      <c r="G15" s="78">
        <v>1608.2</v>
      </c>
      <c r="H15" s="65">
        <f t="shared" si="0"/>
        <v>0</v>
      </c>
      <c r="I15" s="81">
        <v>43.3</v>
      </c>
      <c r="J15" s="82"/>
      <c r="K15" s="82"/>
      <c r="L15" s="83">
        <f t="shared" si="1"/>
        <v>69635.06</v>
      </c>
      <c r="M15" s="372" t="s">
        <v>110</v>
      </c>
      <c r="N15" s="373">
        <v>43880</v>
      </c>
      <c r="O15" s="380"/>
      <c r="P15" s="379"/>
      <c r="Q15" s="70"/>
      <c r="R15" s="71"/>
      <c r="S15" s="73" t="s">
        <v>264</v>
      </c>
      <c r="T15" s="74">
        <v>0</v>
      </c>
    </row>
    <row r="16" spans="1:20" ht="18.75" x14ac:dyDescent="0.3">
      <c r="A16" s="131" t="s">
        <v>197</v>
      </c>
      <c r="B16" s="87" t="s">
        <v>196</v>
      </c>
      <c r="C16" s="77" t="s">
        <v>325</v>
      </c>
      <c r="D16" s="78">
        <v>23550</v>
      </c>
      <c r="E16" s="79">
        <v>43870</v>
      </c>
      <c r="F16" s="80" t="s">
        <v>316</v>
      </c>
      <c r="G16" s="78">
        <v>27275</v>
      </c>
      <c r="H16" s="65">
        <f t="shared" si="0"/>
        <v>3725</v>
      </c>
      <c r="I16" s="81">
        <v>31</v>
      </c>
      <c r="J16" s="82"/>
      <c r="K16" s="82"/>
      <c r="L16" s="83">
        <f t="shared" si="1"/>
        <v>845525</v>
      </c>
      <c r="M16" s="372" t="s">
        <v>52</v>
      </c>
      <c r="N16" s="373">
        <v>43889</v>
      </c>
      <c r="O16" s="380">
        <v>21005.279999999999</v>
      </c>
      <c r="P16" s="379">
        <v>43889</v>
      </c>
      <c r="Q16" s="70"/>
      <c r="R16" s="71"/>
      <c r="S16" s="73" t="s">
        <v>396</v>
      </c>
      <c r="T16" s="74">
        <v>4640</v>
      </c>
    </row>
    <row r="17" spans="1:20" x14ac:dyDescent="0.25">
      <c r="A17" s="88" t="s">
        <v>198</v>
      </c>
      <c r="B17" s="89" t="s">
        <v>199</v>
      </c>
      <c r="C17" s="77" t="s">
        <v>325</v>
      </c>
      <c r="D17" s="78">
        <v>0</v>
      </c>
      <c r="E17" s="79">
        <v>43870</v>
      </c>
      <c r="F17" s="80" t="s">
        <v>308</v>
      </c>
      <c r="G17" s="78">
        <v>2240</v>
      </c>
      <c r="H17" s="65">
        <f t="shared" si="0"/>
        <v>2240</v>
      </c>
      <c r="I17" s="81">
        <v>31</v>
      </c>
      <c r="J17" s="82"/>
      <c r="K17" s="82"/>
      <c r="L17" s="83">
        <f t="shared" si="1"/>
        <v>69440</v>
      </c>
      <c r="M17" s="372" t="s">
        <v>52</v>
      </c>
      <c r="N17" s="373">
        <v>43886</v>
      </c>
      <c r="O17" s="380">
        <v>1750.44</v>
      </c>
      <c r="P17" s="379">
        <v>43886</v>
      </c>
      <c r="Q17" s="70"/>
      <c r="R17" s="71"/>
      <c r="S17" s="73" t="s">
        <v>396</v>
      </c>
      <c r="T17" s="74">
        <v>0</v>
      </c>
    </row>
    <row r="18" spans="1:20" x14ac:dyDescent="0.25">
      <c r="A18" s="76" t="s">
        <v>123</v>
      </c>
      <c r="B18" s="89" t="s">
        <v>138</v>
      </c>
      <c r="C18" s="77" t="s">
        <v>326</v>
      </c>
      <c r="D18" s="78">
        <v>11470</v>
      </c>
      <c r="E18" s="79">
        <v>43871</v>
      </c>
      <c r="F18" s="80">
        <v>25871</v>
      </c>
      <c r="G18" s="78">
        <v>11470</v>
      </c>
      <c r="H18" s="65">
        <f t="shared" si="0"/>
        <v>0</v>
      </c>
      <c r="I18" s="81">
        <v>41.5</v>
      </c>
      <c r="J18" s="82"/>
      <c r="K18" s="82"/>
      <c r="L18" s="83">
        <f t="shared" si="1"/>
        <v>476005</v>
      </c>
      <c r="M18" s="372" t="s">
        <v>52</v>
      </c>
      <c r="N18" s="373">
        <v>43881</v>
      </c>
      <c r="O18" s="380"/>
      <c r="P18" s="379"/>
      <c r="Q18" s="70"/>
      <c r="R18" s="71"/>
      <c r="S18" s="73" t="s">
        <v>264</v>
      </c>
      <c r="T18" s="74">
        <v>0</v>
      </c>
    </row>
    <row r="19" spans="1:20" x14ac:dyDescent="0.25">
      <c r="A19" s="437" t="s">
        <v>28</v>
      </c>
      <c r="B19" s="89" t="s">
        <v>104</v>
      </c>
      <c r="C19" s="77" t="s">
        <v>327</v>
      </c>
      <c r="D19" s="78">
        <v>20170</v>
      </c>
      <c r="E19" s="79">
        <v>43872</v>
      </c>
      <c r="F19" s="80">
        <v>1862</v>
      </c>
      <c r="G19" s="78">
        <v>20171.900000000001</v>
      </c>
      <c r="H19" s="65">
        <f t="shared" si="0"/>
        <v>1.9000000000014552</v>
      </c>
      <c r="I19" s="81">
        <v>40.1</v>
      </c>
      <c r="J19" s="82"/>
      <c r="K19" s="82"/>
      <c r="L19" s="83">
        <f t="shared" si="1"/>
        <v>808893.19000000006</v>
      </c>
      <c r="M19" s="372"/>
      <c r="N19" s="373"/>
      <c r="O19" s="380"/>
      <c r="P19" s="379"/>
      <c r="Q19" s="70"/>
      <c r="R19" s="71"/>
      <c r="S19" s="73" t="s">
        <v>396</v>
      </c>
      <c r="T19" s="74">
        <v>4640</v>
      </c>
    </row>
    <row r="20" spans="1:20" ht="18" customHeight="1" x14ac:dyDescent="0.25">
      <c r="A20" s="88" t="s">
        <v>123</v>
      </c>
      <c r="B20" s="89" t="s">
        <v>200</v>
      </c>
      <c r="C20" s="77" t="s">
        <v>328</v>
      </c>
      <c r="D20" s="78">
        <v>12400</v>
      </c>
      <c r="E20" s="79">
        <v>43873</v>
      </c>
      <c r="F20" s="80">
        <v>25918</v>
      </c>
      <c r="G20" s="78">
        <v>12400</v>
      </c>
      <c r="H20" s="65">
        <f t="shared" si="0"/>
        <v>0</v>
      </c>
      <c r="I20" s="81">
        <v>41.5</v>
      </c>
      <c r="J20" s="82"/>
      <c r="K20" s="82"/>
      <c r="L20" s="83">
        <f t="shared" si="1"/>
        <v>514600</v>
      </c>
      <c r="M20" s="372" t="s">
        <v>52</v>
      </c>
      <c r="N20" s="373">
        <v>43885</v>
      </c>
      <c r="O20" s="380"/>
      <c r="P20" s="379"/>
      <c r="Q20" s="70"/>
      <c r="R20" s="71"/>
      <c r="S20" s="73" t="s">
        <v>264</v>
      </c>
      <c r="T20" s="74">
        <v>0</v>
      </c>
    </row>
    <row r="21" spans="1:20" ht="25.5" x14ac:dyDescent="0.25">
      <c r="A21" s="76" t="s">
        <v>201</v>
      </c>
      <c r="B21" s="89" t="s">
        <v>202</v>
      </c>
      <c r="C21" s="77" t="s">
        <v>329</v>
      </c>
      <c r="D21" s="78">
        <v>19140</v>
      </c>
      <c r="E21" s="79">
        <v>43874</v>
      </c>
      <c r="F21" s="510" t="s">
        <v>361</v>
      </c>
      <c r="G21" s="78">
        <v>25210</v>
      </c>
      <c r="H21" s="65">
        <f t="shared" si="0"/>
        <v>6070</v>
      </c>
      <c r="I21" s="81">
        <v>30.5</v>
      </c>
      <c r="J21" s="82"/>
      <c r="K21" s="82"/>
      <c r="L21" s="83">
        <f t="shared" si="1"/>
        <v>768905</v>
      </c>
      <c r="M21" s="488" t="s">
        <v>110</v>
      </c>
      <c r="N21" s="489">
        <v>43892</v>
      </c>
      <c r="O21" s="480">
        <v>17591.919999999998</v>
      </c>
      <c r="P21" s="485">
        <v>43892</v>
      </c>
      <c r="Q21" s="70">
        <v>20272</v>
      </c>
      <c r="R21" s="71" t="s">
        <v>224</v>
      </c>
      <c r="S21" s="73" t="s">
        <v>396</v>
      </c>
      <c r="T21" s="74">
        <v>4640</v>
      </c>
    </row>
    <row r="22" spans="1:20" x14ac:dyDescent="0.25">
      <c r="A22" s="76" t="s">
        <v>203</v>
      </c>
      <c r="B22" s="89" t="s">
        <v>138</v>
      </c>
      <c r="C22" s="77" t="s">
        <v>329</v>
      </c>
      <c r="D22" s="78">
        <v>13170</v>
      </c>
      <c r="E22" s="79">
        <v>43874</v>
      </c>
      <c r="F22" s="510" t="s">
        <v>363</v>
      </c>
      <c r="G22" s="78">
        <v>14730</v>
      </c>
      <c r="H22" s="65">
        <f t="shared" si="0"/>
        <v>1560</v>
      </c>
      <c r="I22" s="81">
        <v>30.5</v>
      </c>
      <c r="J22" s="82"/>
      <c r="K22" s="82"/>
      <c r="L22" s="83">
        <f t="shared" si="1"/>
        <v>449265</v>
      </c>
      <c r="M22" s="488" t="s">
        <v>52</v>
      </c>
      <c r="N22" s="489">
        <v>43894</v>
      </c>
      <c r="O22" s="480">
        <v>11377.86</v>
      </c>
      <c r="P22" s="485">
        <v>43894</v>
      </c>
      <c r="Q22" s="70"/>
      <c r="R22" s="71"/>
      <c r="S22" s="73" t="s">
        <v>396</v>
      </c>
      <c r="T22" s="74">
        <v>2784</v>
      </c>
    </row>
    <row r="23" spans="1:20" ht="25.5" x14ac:dyDescent="0.3">
      <c r="A23" s="90" t="s">
        <v>28</v>
      </c>
      <c r="B23" s="89" t="s">
        <v>204</v>
      </c>
      <c r="C23" s="77" t="s">
        <v>330</v>
      </c>
      <c r="D23" s="78">
        <v>18300</v>
      </c>
      <c r="E23" s="79">
        <v>43875</v>
      </c>
      <c r="F23" s="80">
        <v>1863</v>
      </c>
      <c r="G23" s="78">
        <v>18190</v>
      </c>
      <c r="H23" s="65">
        <f t="shared" si="0"/>
        <v>-110</v>
      </c>
      <c r="I23" s="81">
        <v>39.799999999999997</v>
      </c>
      <c r="J23" s="82"/>
      <c r="K23" s="82"/>
      <c r="L23" s="83">
        <f t="shared" si="1"/>
        <v>723962</v>
      </c>
      <c r="M23" s="372" t="s">
        <v>52</v>
      </c>
      <c r="N23" s="373">
        <v>43885</v>
      </c>
      <c r="O23" s="380"/>
      <c r="P23" s="379"/>
      <c r="Q23" s="70">
        <v>20272</v>
      </c>
      <c r="R23" s="71" t="s">
        <v>225</v>
      </c>
      <c r="S23" s="73" t="s">
        <v>396</v>
      </c>
      <c r="T23" s="74">
        <v>4640</v>
      </c>
    </row>
    <row r="24" spans="1:20" ht="17.25" x14ac:dyDescent="0.3">
      <c r="A24" s="462" t="s">
        <v>123</v>
      </c>
      <c r="B24" s="89" t="s">
        <v>298</v>
      </c>
      <c r="C24" s="77"/>
      <c r="D24" s="78">
        <v>740.3</v>
      </c>
      <c r="E24" s="79">
        <v>43875</v>
      </c>
      <c r="F24" s="537">
        <v>25928</v>
      </c>
      <c r="G24" s="78">
        <v>739.6</v>
      </c>
      <c r="H24" s="65">
        <f t="shared" si="0"/>
        <v>-0.69999999999993179</v>
      </c>
      <c r="I24" s="81">
        <v>42</v>
      </c>
      <c r="J24" s="82"/>
      <c r="K24" s="82"/>
      <c r="L24" s="83">
        <f t="shared" si="1"/>
        <v>31063.200000000001</v>
      </c>
      <c r="M24" s="381" t="s">
        <v>161</v>
      </c>
      <c r="N24" s="382">
        <v>43881</v>
      </c>
      <c r="O24" s="380"/>
      <c r="P24" s="379"/>
      <c r="Q24" s="70"/>
      <c r="R24" s="71"/>
      <c r="S24" s="73" t="s">
        <v>264</v>
      </c>
      <c r="T24" s="74">
        <v>0</v>
      </c>
    </row>
    <row r="25" spans="1:20" x14ac:dyDescent="0.25">
      <c r="A25" s="76" t="s">
        <v>201</v>
      </c>
      <c r="B25" s="89" t="s">
        <v>27</v>
      </c>
      <c r="C25" s="77" t="s">
        <v>330</v>
      </c>
      <c r="D25" s="78">
        <v>13100</v>
      </c>
      <c r="E25" s="79">
        <v>43876</v>
      </c>
      <c r="F25" s="541" t="s">
        <v>362</v>
      </c>
      <c r="G25" s="78">
        <v>16120</v>
      </c>
      <c r="H25" s="65">
        <f t="shared" si="0"/>
        <v>3020</v>
      </c>
      <c r="I25" s="81">
        <v>30</v>
      </c>
      <c r="J25" s="82"/>
      <c r="K25" s="82"/>
      <c r="L25" s="83">
        <f t="shared" si="1"/>
        <v>483600</v>
      </c>
      <c r="M25" s="488" t="s">
        <v>52</v>
      </c>
      <c r="N25" s="489">
        <v>43894</v>
      </c>
      <c r="O25" s="480">
        <v>11377.86</v>
      </c>
      <c r="P25" s="485">
        <v>43894</v>
      </c>
      <c r="Q25" s="70"/>
      <c r="R25" s="71"/>
      <c r="S25" s="73" t="s">
        <v>396</v>
      </c>
      <c r="T25" s="74">
        <v>2784</v>
      </c>
    </row>
    <row r="26" spans="1:20" x14ac:dyDescent="0.25">
      <c r="A26" s="76" t="s">
        <v>255</v>
      </c>
      <c r="B26" s="89" t="s">
        <v>256</v>
      </c>
      <c r="C26" s="77" t="s">
        <v>331</v>
      </c>
      <c r="D26" s="78">
        <v>17935</v>
      </c>
      <c r="E26" s="79">
        <v>43877</v>
      </c>
      <c r="F26" s="515" t="s">
        <v>369</v>
      </c>
      <c r="G26" s="78">
        <v>22600</v>
      </c>
      <c r="H26" s="65">
        <f t="shared" si="0"/>
        <v>4665</v>
      </c>
      <c r="I26" s="81">
        <v>30</v>
      </c>
      <c r="J26" s="82"/>
      <c r="K26" s="82"/>
      <c r="L26" s="83">
        <f t="shared" si="1"/>
        <v>678000</v>
      </c>
      <c r="M26" s="488" t="s">
        <v>52</v>
      </c>
      <c r="N26" s="489">
        <v>43899</v>
      </c>
      <c r="O26" s="480">
        <v>17416.88</v>
      </c>
      <c r="P26" s="485">
        <v>43899</v>
      </c>
      <c r="Q26" s="70"/>
      <c r="R26" s="71"/>
      <c r="S26" s="664" t="s">
        <v>420</v>
      </c>
      <c r="T26" s="665">
        <v>4640</v>
      </c>
    </row>
    <row r="27" spans="1:20" ht="17.25" x14ac:dyDescent="0.3">
      <c r="A27" s="462" t="s">
        <v>123</v>
      </c>
      <c r="B27" s="89" t="s">
        <v>138</v>
      </c>
      <c r="C27" s="77" t="s">
        <v>332</v>
      </c>
      <c r="D27" s="78">
        <v>12740</v>
      </c>
      <c r="E27" s="79">
        <v>43878</v>
      </c>
      <c r="F27" s="514">
        <v>25996</v>
      </c>
      <c r="G27" s="472">
        <v>12740</v>
      </c>
      <c r="H27" s="65">
        <f t="shared" si="0"/>
        <v>0</v>
      </c>
      <c r="I27" s="81">
        <v>40.5</v>
      </c>
      <c r="J27" s="82"/>
      <c r="K27" s="82"/>
      <c r="L27" s="83">
        <f t="shared" si="1"/>
        <v>515970</v>
      </c>
      <c r="M27" s="488" t="s">
        <v>110</v>
      </c>
      <c r="N27" s="489">
        <v>43892</v>
      </c>
      <c r="O27" s="480"/>
      <c r="P27" s="485"/>
      <c r="Q27" s="70"/>
      <c r="R27" s="71"/>
      <c r="S27" s="664" t="s">
        <v>264</v>
      </c>
      <c r="T27" s="665">
        <v>0</v>
      </c>
    </row>
    <row r="28" spans="1:20" ht="17.25" x14ac:dyDescent="0.3">
      <c r="A28" s="90" t="s">
        <v>28</v>
      </c>
      <c r="B28" s="89" t="s">
        <v>104</v>
      </c>
      <c r="C28" s="77" t="s">
        <v>333</v>
      </c>
      <c r="D28" s="78">
        <v>20320</v>
      </c>
      <c r="E28" s="79">
        <v>43879</v>
      </c>
      <c r="F28" s="92">
        <v>1878</v>
      </c>
      <c r="G28" s="78">
        <v>20280</v>
      </c>
      <c r="H28" s="65">
        <f t="shared" si="0"/>
        <v>-40</v>
      </c>
      <c r="I28" s="81">
        <v>38.85</v>
      </c>
      <c r="J28" s="82"/>
      <c r="K28" s="82"/>
      <c r="L28" s="83">
        <f t="shared" si="1"/>
        <v>787878</v>
      </c>
      <c r="M28" s="383" t="s">
        <v>110</v>
      </c>
      <c r="N28" s="385">
        <v>43886</v>
      </c>
      <c r="O28" s="386"/>
      <c r="P28" s="387"/>
      <c r="Q28" s="70"/>
      <c r="R28" s="71"/>
      <c r="S28" s="664" t="s">
        <v>420</v>
      </c>
      <c r="T28" s="665">
        <v>4640</v>
      </c>
    </row>
    <row r="29" spans="1:20" x14ac:dyDescent="0.25">
      <c r="A29" s="76" t="s">
        <v>123</v>
      </c>
      <c r="B29" s="89" t="s">
        <v>138</v>
      </c>
      <c r="C29" s="77" t="s">
        <v>334</v>
      </c>
      <c r="D29" s="78">
        <v>11830</v>
      </c>
      <c r="E29" s="79">
        <v>43880</v>
      </c>
      <c r="F29" s="514">
        <v>26034</v>
      </c>
      <c r="G29" s="78">
        <v>11830</v>
      </c>
      <c r="H29" s="65">
        <f t="shared" si="0"/>
        <v>0</v>
      </c>
      <c r="I29" s="81">
        <v>39.799999999999997</v>
      </c>
      <c r="J29" s="82"/>
      <c r="K29" s="82"/>
      <c r="L29" s="83">
        <f t="shared" si="1"/>
        <v>470833.99999999994</v>
      </c>
      <c r="M29" s="486" t="s">
        <v>52</v>
      </c>
      <c r="N29" s="487">
        <v>43892</v>
      </c>
      <c r="O29" s="480"/>
      <c r="P29" s="485"/>
      <c r="Q29" s="70"/>
      <c r="R29" s="71"/>
      <c r="S29" s="664" t="s">
        <v>264</v>
      </c>
      <c r="T29" s="665">
        <v>0</v>
      </c>
    </row>
    <row r="30" spans="1:20" ht="25.5" x14ac:dyDescent="0.25">
      <c r="A30" s="76" t="s">
        <v>257</v>
      </c>
      <c r="B30" s="89" t="s">
        <v>138</v>
      </c>
      <c r="C30" s="77" t="s">
        <v>335</v>
      </c>
      <c r="D30" s="78">
        <v>12270</v>
      </c>
      <c r="E30" s="79">
        <v>43881</v>
      </c>
      <c r="F30" s="510" t="s">
        <v>381</v>
      </c>
      <c r="G30" s="78">
        <v>15240</v>
      </c>
      <c r="H30" s="65">
        <f t="shared" si="0"/>
        <v>2970</v>
      </c>
      <c r="I30" s="81">
        <v>29.5</v>
      </c>
      <c r="J30" s="82"/>
      <c r="K30" s="82"/>
      <c r="L30" s="83">
        <f t="shared" si="1"/>
        <v>449580</v>
      </c>
      <c r="M30" s="488" t="s">
        <v>52</v>
      </c>
      <c r="N30" s="489">
        <v>43902</v>
      </c>
      <c r="O30" s="480">
        <v>11377.86</v>
      </c>
      <c r="P30" s="485">
        <v>43902</v>
      </c>
      <c r="Q30" s="70">
        <v>20272</v>
      </c>
      <c r="R30" s="71" t="s">
        <v>282</v>
      </c>
      <c r="S30" s="664" t="s">
        <v>420</v>
      </c>
      <c r="T30" s="665">
        <v>2784</v>
      </c>
    </row>
    <row r="31" spans="1:20" x14ac:dyDescent="0.25">
      <c r="A31" s="76" t="s">
        <v>201</v>
      </c>
      <c r="B31" s="89" t="s">
        <v>258</v>
      </c>
      <c r="C31" s="77" t="s">
        <v>335</v>
      </c>
      <c r="D31" s="78">
        <v>18010</v>
      </c>
      <c r="E31" s="79">
        <v>43881</v>
      </c>
      <c r="F31" s="510" t="s">
        <v>236</v>
      </c>
      <c r="G31" s="78">
        <v>22250</v>
      </c>
      <c r="H31" s="65">
        <f t="shared" si="0"/>
        <v>4240</v>
      </c>
      <c r="I31" s="81">
        <v>29.5</v>
      </c>
      <c r="J31" s="82"/>
      <c r="K31" s="82"/>
      <c r="L31" s="83">
        <f t="shared" si="1"/>
        <v>656375</v>
      </c>
      <c r="M31" s="488" t="s">
        <v>52</v>
      </c>
      <c r="N31" s="489">
        <v>43899</v>
      </c>
      <c r="O31" s="480">
        <v>17504.400000000001</v>
      </c>
      <c r="P31" s="485">
        <v>43899</v>
      </c>
      <c r="Q31" s="70"/>
      <c r="R31" s="71"/>
      <c r="S31" s="664" t="s">
        <v>420</v>
      </c>
      <c r="T31" s="665">
        <v>4640</v>
      </c>
    </row>
    <row r="32" spans="1:20" x14ac:dyDescent="0.25">
      <c r="A32" s="76" t="s">
        <v>123</v>
      </c>
      <c r="B32" s="94" t="s">
        <v>309</v>
      </c>
      <c r="C32" s="77"/>
      <c r="D32" s="64">
        <v>1713.2</v>
      </c>
      <c r="E32" s="79">
        <v>43881</v>
      </c>
      <c r="F32" s="95">
        <v>25943</v>
      </c>
      <c r="G32" s="64">
        <v>1713.2</v>
      </c>
      <c r="H32" s="65">
        <f t="shared" si="0"/>
        <v>0</v>
      </c>
      <c r="I32" s="81">
        <v>42</v>
      </c>
      <c r="J32" s="82"/>
      <c r="K32" s="82"/>
      <c r="L32" s="83">
        <f t="shared" si="1"/>
        <v>71954.400000000009</v>
      </c>
      <c r="M32" s="383" t="s">
        <v>161</v>
      </c>
      <c r="N32" s="385">
        <v>43886</v>
      </c>
      <c r="O32" s="647"/>
      <c r="P32" s="648"/>
      <c r="Q32" s="70"/>
      <c r="R32" s="71"/>
      <c r="S32" s="664" t="s">
        <v>264</v>
      </c>
      <c r="T32" s="665">
        <v>0</v>
      </c>
    </row>
    <row r="33" spans="1:20" x14ac:dyDescent="0.25">
      <c r="A33" s="520" t="s">
        <v>28</v>
      </c>
      <c r="B33" s="94" t="s">
        <v>32</v>
      </c>
      <c r="C33" s="77" t="s">
        <v>336</v>
      </c>
      <c r="D33" s="64">
        <v>23900</v>
      </c>
      <c r="E33" s="79">
        <v>43882</v>
      </c>
      <c r="F33" s="513">
        <v>1879</v>
      </c>
      <c r="G33" s="64">
        <v>23850</v>
      </c>
      <c r="H33" s="65">
        <f t="shared" si="0"/>
        <v>-50</v>
      </c>
      <c r="I33" s="81">
        <v>38.5</v>
      </c>
      <c r="J33" s="82"/>
      <c r="K33" s="82"/>
      <c r="L33" s="104">
        <f t="shared" si="1"/>
        <v>918225</v>
      </c>
      <c r="M33" s="488" t="s">
        <v>110</v>
      </c>
      <c r="N33" s="489">
        <v>43896</v>
      </c>
      <c r="O33" s="480"/>
      <c r="P33" s="485"/>
      <c r="Q33" s="70"/>
      <c r="R33" s="71"/>
      <c r="S33" s="664" t="s">
        <v>420</v>
      </c>
      <c r="T33" s="665">
        <v>4640</v>
      </c>
    </row>
    <row r="34" spans="1:20" ht="25.5" x14ac:dyDescent="0.3">
      <c r="A34" s="76" t="s">
        <v>259</v>
      </c>
      <c r="B34" s="94" t="s">
        <v>383</v>
      </c>
      <c r="C34" s="77" t="s">
        <v>336</v>
      </c>
      <c r="D34" s="64">
        <v>12160</v>
      </c>
      <c r="E34" s="79">
        <v>43882</v>
      </c>
      <c r="F34" s="513" t="s">
        <v>382</v>
      </c>
      <c r="G34" s="64">
        <v>15555</v>
      </c>
      <c r="H34" s="65">
        <f t="shared" si="0"/>
        <v>3395</v>
      </c>
      <c r="I34" s="81">
        <v>29.5</v>
      </c>
      <c r="J34" s="82"/>
      <c r="K34" s="82"/>
      <c r="L34" s="104" t="s">
        <v>30</v>
      </c>
      <c r="M34" s="488" t="s">
        <v>52</v>
      </c>
      <c r="N34" s="489">
        <v>43902</v>
      </c>
      <c r="O34" s="480">
        <v>11202.82</v>
      </c>
      <c r="P34" s="485">
        <v>43902</v>
      </c>
      <c r="Q34" s="70">
        <v>20272</v>
      </c>
      <c r="R34" s="71" t="s">
        <v>291</v>
      </c>
      <c r="S34" s="664" t="s">
        <v>420</v>
      </c>
      <c r="T34" s="665">
        <v>2784</v>
      </c>
    </row>
    <row r="35" spans="1:20" ht="18" customHeight="1" x14ac:dyDescent="0.3">
      <c r="A35" s="76" t="s">
        <v>260</v>
      </c>
      <c r="B35" s="94" t="s">
        <v>261</v>
      </c>
      <c r="C35" s="77" t="s">
        <v>337</v>
      </c>
      <c r="D35" s="64">
        <v>24480</v>
      </c>
      <c r="E35" s="79">
        <v>43884</v>
      </c>
      <c r="F35" s="513" t="s">
        <v>389</v>
      </c>
      <c r="G35" s="64">
        <v>24380</v>
      </c>
      <c r="H35" s="65">
        <f t="shared" si="0"/>
        <v>-100</v>
      </c>
      <c r="I35" s="81">
        <v>29</v>
      </c>
      <c r="J35" s="82"/>
      <c r="K35" s="82"/>
      <c r="L35" s="104">
        <f t="shared" si="1"/>
        <v>707020</v>
      </c>
      <c r="M35" s="488" t="s">
        <v>390</v>
      </c>
      <c r="N35" s="489">
        <v>43907</v>
      </c>
      <c r="O35" s="480">
        <v>18292.099999999999</v>
      </c>
      <c r="P35" s="485">
        <v>43907</v>
      </c>
      <c r="Q35" s="70"/>
      <c r="R35" s="71"/>
      <c r="S35" s="664" t="s">
        <v>420</v>
      </c>
      <c r="T35" s="665">
        <v>4640</v>
      </c>
    </row>
    <row r="36" spans="1:20" x14ac:dyDescent="0.25">
      <c r="A36" s="76" t="s">
        <v>255</v>
      </c>
      <c r="B36" s="94" t="s">
        <v>262</v>
      </c>
      <c r="C36" s="77" t="s">
        <v>337</v>
      </c>
      <c r="D36" s="64">
        <v>0</v>
      </c>
      <c r="E36" s="79">
        <v>43884</v>
      </c>
      <c r="F36" s="513" t="s">
        <v>397</v>
      </c>
      <c r="G36" s="64">
        <v>6065</v>
      </c>
      <c r="H36" s="65">
        <f t="shared" si="0"/>
        <v>6065</v>
      </c>
      <c r="I36" s="81">
        <v>29</v>
      </c>
      <c r="J36" s="82"/>
      <c r="K36" s="82"/>
      <c r="L36" s="104">
        <f t="shared" si="1"/>
        <v>175885</v>
      </c>
      <c r="M36" s="488" t="s">
        <v>52</v>
      </c>
      <c r="N36" s="489">
        <v>43909</v>
      </c>
      <c r="O36" s="480">
        <v>4376.1000000000004</v>
      </c>
      <c r="P36" s="485">
        <v>43909</v>
      </c>
      <c r="Q36" s="70"/>
      <c r="R36" s="71"/>
      <c r="S36" s="664" t="s">
        <v>420</v>
      </c>
      <c r="T36" s="665">
        <v>0</v>
      </c>
    </row>
    <row r="37" spans="1:20" x14ac:dyDescent="0.25">
      <c r="A37" s="97" t="s">
        <v>123</v>
      </c>
      <c r="B37" s="94" t="s">
        <v>106</v>
      </c>
      <c r="C37" s="77" t="s">
        <v>338</v>
      </c>
      <c r="D37" s="64">
        <v>11080</v>
      </c>
      <c r="E37" s="79">
        <v>43885</v>
      </c>
      <c r="F37" s="507">
        <v>26120</v>
      </c>
      <c r="G37" s="64">
        <v>11080</v>
      </c>
      <c r="H37" s="65">
        <f t="shared" si="0"/>
        <v>0</v>
      </c>
      <c r="I37" s="81">
        <v>39.5</v>
      </c>
      <c r="J37" s="82"/>
      <c r="K37" s="82"/>
      <c r="L37" s="104">
        <f t="shared" si="1"/>
        <v>437660</v>
      </c>
      <c r="M37" s="503" t="s">
        <v>52</v>
      </c>
      <c r="N37" s="504">
        <v>43899</v>
      </c>
      <c r="O37" s="410"/>
      <c r="P37" s="411"/>
      <c r="Q37" s="70"/>
      <c r="R37" s="71"/>
      <c r="S37" s="664" t="s">
        <v>264</v>
      </c>
      <c r="T37" s="665">
        <v>0</v>
      </c>
    </row>
    <row r="38" spans="1:20" ht="17.25" x14ac:dyDescent="0.3">
      <c r="A38" s="464" t="s">
        <v>28</v>
      </c>
      <c r="B38" s="89" t="s">
        <v>304</v>
      </c>
      <c r="C38" s="77" t="s">
        <v>339</v>
      </c>
      <c r="D38" s="78">
        <v>20800</v>
      </c>
      <c r="E38" s="98">
        <v>43886</v>
      </c>
      <c r="F38" s="508">
        <v>1923</v>
      </c>
      <c r="G38" s="99">
        <v>20770</v>
      </c>
      <c r="H38" s="65">
        <f t="shared" si="0"/>
        <v>-30</v>
      </c>
      <c r="I38" s="81">
        <v>37.5</v>
      </c>
      <c r="J38" s="82"/>
      <c r="K38" s="82"/>
      <c r="L38" s="104">
        <f t="shared" si="1"/>
        <v>778875</v>
      </c>
      <c r="M38" s="503" t="s">
        <v>52</v>
      </c>
      <c r="N38" s="504">
        <v>43899</v>
      </c>
      <c r="O38" s="410"/>
      <c r="P38" s="411"/>
      <c r="Q38" s="70"/>
      <c r="R38" s="71"/>
      <c r="S38" s="664" t="s">
        <v>420</v>
      </c>
      <c r="T38" s="665">
        <v>4640</v>
      </c>
    </row>
    <row r="39" spans="1:20" x14ac:dyDescent="0.25">
      <c r="A39" s="88" t="s">
        <v>123</v>
      </c>
      <c r="B39" s="89" t="s">
        <v>138</v>
      </c>
      <c r="C39" s="77" t="s">
        <v>340</v>
      </c>
      <c r="D39" s="78">
        <v>11130</v>
      </c>
      <c r="E39" s="100">
        <v>43887</v>
      </c>
      <c r="F39" s="509">
        <v>26154</v>
      </c>
      <c r="G39" s="102">
        <v>11130</v>
      </c>
      <c r="H39" s="65">
        <f t="shared" si="0"/>
        <v>0</v>
      </c>
      <c r="I39" s="81">
        <v>39.5</v>
      </c>
      <c r="J39" s="82"/>
      <c r="K39" s="82"/>
      <c r="L39" s="104">
        <f t="shared" si="1"/>
        <v>439635</v>
      </c>
      <c r="M39" s="503" t="s">
        <v>52</v>
      </c>
      <c r="N39" s="504">
        <v>43900</v>
      </c>
      <c r="O39" s="410"/>
      <c r="P39" s="411"/>
      <c r="Q39" s="70"/>
      <c r="R39" s="71"/>
      <c r="S39" s="664" t="s">
        <v>264</v>
      </c>
      <c r="T39" s="665">
        <v>0</v>
      </c>
    </row>
    <row r="40" spans="1:20" ht="17.25" x14ac:dyDescent="0.3">
      <c r="A40" s="88" t="s">
        <v>198</v>
      </c>
      <c r="B40" s="89" t="s">
        <v>46</v>
      </c>
      <c r="C40" s="77" t="s">
        <v>341</v>
      </c>
      <c r="D40" s="78">
        <v>17640</v>
      </c>
      <c r="E40" s="100">
        <v>43888</v>
      </c>
      <c r="F40" s="508" t="s">
        <v>406</v>
      </c>
      <c r="G40" s="102">
        <v>22555</v>
      </c>
      <c r="H40" s="65">
        <f t="shared" si="0"/>
        <v>4915</v>
      </c>
      <c r="I40" s="103">
        <v>29</v>
      </c>
      <c r="J40" s="82"/>
      <c r="K40" s="82" t="s">
        <v>30</v>
      </c>
      <c r="L40" s="104">
        <f t="shared" si="1"/>
        <v>654095</v>
      </c>
      <c r="M40" s="503" t="s">
        <v>52</v>
      </c>
      <c r="N40" s="504">
        <v>43913</v>
      </c>
      <c r="O40" s="480">
        <v>17504.400000000001</v>
      </c>
      <c r="P40" s="485">
        <v>43913</v>
      </c>
      <c r="Q40" s="70"/>
      <c r="R40" s="71"/>
      <c r="S40" s="664" t="s">
        <v>420</v>
      </c>
      <c r="T40" s="665">
        <v>4640</v>
      </c>
    </row>
    <row r="41" spans="1:20" ht="26.25" thickBot="1" x14ac:dyDescent="0.35">
      <c r="A41" s="76" t="s">
        <v>255</v>
      </c>
      <c r="B41" s="89" t="s">
        <v>27</v>
      </c>
      <c r="C41" s="77" t="s">
        <v>341</v>
      </c>
      <c r="D41" s="78">
        <v>11020</v>
      </c>
      <c r="E41" s="100">
        <v>43888</v>
      </c>
      <c r="F41" s="508" t="s">
        <v>407</v>
      </c>
      <c r="G41" s="102">
        <v>13965</v>
      </c>
      <c r="H41" s="65">
        <f t="shared" si="0"/>
        <v>2945</v>
      </c>
      <c r="I41" s="103">
        <v>29</v>
      </c>
      <c r="J41" s="82"/>
      <c r="K41" s="82"/>
      <c r="L41" s="104">
        <f t="shared" si="1"/>
        <v>404985</v>
      </c>
      <c r="M41" s="503" t="s">
        <v>52</v>
      </c>
      <c r="N41" s="504">
        <v>43913</v>
      </c>
      <c r="O41" s="480">
        <v>11377.86</v>
      </c>
      <c r="P41" s="485">
        <v>43913</v>
      </c>
      <c r="Q41" s="70">
        <v>20272</v>
      </c>
      <c r="R41" s="71" t="s">
        <v>317</v>
      </c>
      <c r="S41" s="664" t="s">
        <v>420</v>
      </c>
      <c r="T41" s="665">
        <v>2784</v>
      </c>
    </row>
    <row r="42" spans="1:20" ht="17.25" x14ac:dyDescent="0.25">
      <c r="A42" s="437" t="s">
        <v>28</v>
      </c>
      <c r="B42" s="89" t="s">
        <v>104</v>
      </c>
      <c r="C42" s="77" t="s">
        <v>342</v>
      </c>
      <c r="D42" s="78">
        <v>20480</v>
      </c>
      <c r="E42" s="100">
        <v>43889</v>
      </c>
      <c r="F42" s="512">
        <v>1924</v>
      </c>
      <c r="G42" s="102">
        <v>20450</v>
      </c>
      <c r="H42" s="65">
        <f>G42-D42</f>
        <v>-30</v>
      </c>
      <c r="I42" s="103">
        <v>37.5</v>
      </c>
      <c r="J42" s="105"/>
      <c r="K42" s="105"/>
      <c r="L42" s="104">
        <f t="shared" si="1"/>
        <v>766875</v>
      </c>
      <c r="M42" s="500" t="s">
        <v>52</v>
      </c>
      <c r="N42" s="501">
        <v>43902</v>
      </c>
      <c r="O42" s="417"/>
      <c r="P42" s="411"/>
      <c r="Q42" s="70"/>
      <c r="R42" s="71"/>
      <c r="S42" s="664" t="s">
        <v>420</v>
      </c>
      <c r="T42" s="665">
        <v>4640</v>
      </c>
    </row>
    <row r="43" spans="1:20" x14ac:dyDescent="0.25">
      <c r="A43" s="76"/>
      <c r="C43" s="77"/>
      <c r="D43" s="106"/>
      <c r="E43" s="100"/>
      <c r="F43" s="93"/>
      <c r="G43" s="102"/>
      <c r="H43" s="65">
        <f t="shared" ref="H43:H123" si="2">G43-D43</f>
        <v>0</v>
      </c>
      <c r="I43" s="103"/>
      <c r="J43" s="105"/>
      <c r="K43" s="105"/>
      <c r="L43" s="104">
        <f t="shared" si="1"/>
        <v>0</v>
      </c>
      <c r="M43" s="372"/>
      <c r="N43" s="390"/>
      <c r="O43" s="417"/>
      <c r="P43" s="411"/>
      <c r="Q43" s="70"/>
      <c r="R43" s="71"/>
      <c r="S43" s="664"/>
      <c r="T43" s="665"/>
    </row>
    <row r="44" spans="1:20" x14ac:dyDescent="0.25">
      <c r="A44" s="88"/>
      <c r="B44" s="89"/>
      <c r="C44" s="77"/>
      <c r="D44" s="78"/>
      <c r="E44" s="100"/>
      <c r="F44" s="107"/>
      <c r="G44" s="102"/>
      <c r="H44" s="65">
        <f t="shared" si="2"/>
        <v>0</v>
      </c>
      <c r="I44" s="108"/>
      <c r="J44" s="105"/>
      <c r="K44" s="105"/>
      <c r="L44" s="109">
        <f t="shared" si="1"/>
        <v>0</v>
      </c>
      <c r="M44" s="418"/>
      <c r="N44" s="419"/>
      <c r="O44" s="410"/>
      <c r="P44" s="411"/>
      <c r="Q44" s="70"/>
      <c r="R44" s="71"/>
      <c r="S44" s="73"/>
      <c r="T44" s="74"/>
    </row>
    <row r="45" spans="1:20" ht="18.75" x14ac:dyDescent="0.3">
      <c r="A45" s="88"/>
      <c r="B45" s="89"/>
      <c r="C45" s="77"/>
      <c r="D45" s="78"/>
      <c r="E45" s="100"/>
      <c r="F45" s="93"/>
      <c r="G45" s="110"/>
      <c r="H45" s="65">
        <f t="shared" si="2"/>
        <v>0</v>
      </c>
      <c r="I45" s="111"/>
      <c r="J45" s="112"/>
      <c r="K45" s="112"/>
      <c r="L45" s="109">
        <f t="shared" si="1"/>
        <v>0</v>
      </c>
      <c r="M45" s="420"/>
      <c r="N45" s="421"/>
      <c r="O45" s="410"/>
      <c r="P45" s="411"/>
      <c r="Q45" s="70"/>
      <c r="R45" s="71"/>
      <c r="S45" s="73"/>
      <c r="T45" s="74"/>
    </row>
    <row r="46" spans="1:20" ht="17.25" x14ac:dyDescent="0.25">
      <c r="A46" s="467"/>
      <c r="B46" s="113"/>
      <c r="C46" s="371"/>
      <c r="D46" s="114"/>
      <c r="E46" s="115"/>
      <c r="F46" s="116"/>
      <c r="G46" s="117"/>
      <c r="H46" s="65">
        <f t="shared" si="2"/>
        <v>0</v>
      </c>
      <c r="I46" s="111"/>
      <c r="J46" s="118"/>
      <c r="K46" s="118"/>
      <c r="L46" s="109">
        <f>I46*G46</f>
        <v>0</v>
      </c>
      <c r="M46" s="406"/>
      <c r="N46" s="407"/>
      <c r="O46" s="410"/>
      <c r="P46" s="411"/>
      <c r="Q46" s="70"/>
      <c r="R46" s="71"/>
      <c r="S46" s="73"/>
      <c r="T46" s="74"/>
    </row>
    <row r="47" spans="1:20" x14ac:dyDescent="0.25">
      <c r="A47" s="97"/>
      <c r="B47" s="89"/>
      <c r="C47" s="77"/>
      <c r="D47" s="78"/>
      <c r="E47" s="100"/>
      <c r="F47" s="93"/>
      <c r="G47" s="110"/>
      <c r="H47" s="65">
        <f t="shared" si="2"/>
        <v>0</v>
      </c>
      <c r="I47" s="111"/>
      <c r="J47" s="105"/>
      <c r="K47" s="105"/>
      <c r="L47" s="109">
        <f t="shared" ref="L47:L113" si="3">I47*G47</f>
        <v>0</v>
      </c>
      <c r="M47" s="420"/>
      <c r="N47" s="421"/>
      <c r="O47" s="410"/>
      <c r="P47" s="411"/>
      <c r="Q47" s="70"/>
      <c r="R47" s="71"/>
      <c r="S47" s="73"/>
      <c r="T47" s="74"/>
    </row>
    <row r="48" spans="1:20" ht="18.75" x14ac:dyDescent="0.3">
      <c r="A48" s="88"/>
      <c r="B48" s="89"/>
      <c r="C48" s="77"/>
      <c r="D48" s="78"/>
      <c r="E48" s="100"/>
      <c r="F48" s="119"/>
      <c r="G48" s="110"/>
      <c r="H48" s="65">
        <f t="shared" si="2"/>
        <v>0</v>
      </c>
      <c r="I48" s="81"/>
      <c r="J48" s="105"/>
      <c r="K48" s="105"/>
      <c r="L48" s="83">
        <f t="shared" si="3"/>
        <v>0</v>
      </c>
      <c r="M48" s="420"/>
      <c r="N48" s="421"/>
      <c r="O48" s="410"/>
      <c r="P48" s="411"/>
      <c r="Q48" s="70"/>
      <c r="R48" s="71"/>
      <c r="S48" s="73"/>
      <c r="T48" s="74"/>
    </row>
    <row r="49" spans="1:20" x14ac:dyDescent="0.25">
      <c r="A49" s="88"/>
      <c r="B49" s="89"/>
      <c r="C49" s="77"/>
      <c r="D49" s="78"/>
      <c r="E49" s="100"/>
      <c r="F49" s="101"/>
      <c r="G49" s="110"/>
      <c r="H49" s="65">
        <f t="shared" si="2"/>
        <v>0</v>
      </c>
      <c r="I49" s="111"/>
      <c r="J49" s="105"/>
      <c r="K49" s="105"/>
      <c r="L49" s="109">
        <f t="shared" si="3"/>
        <v>0</v>
      </c>
      <c r="M49" s="420"/>
      <c r="N49" s="421"/>
      <c r="O49" s="410"/>
      <c r="P49" s="411"/>
      <c r="Q49" s="70"/>
      <c r="R49" s="71"/>
      <c r="S49" s="73"/>
      <c r="T49" s="74"/>
    </row>
    <row r="50" spans="1:20" x14ac:dyDescent="0.25">
      <c r="A50" s="88"/>
      <c r="B50" s="89"/>
      <c r="C50" s="77"/>
      <c r="D50" s="78"/>
      <c r="E50" s="100"/>
      <c r="F50" s="120"/>
      <c r="G50" s="110"/>
      <c r="H50" s="65">
        <f t="shared" si="2"/>
        <v>0</v>
      </c>
      <c r="I50" s="111"/>
      <c r="J50" s="105"/>
      <c r="K50" s="105"/>
      <c r="L50" s="109">
        <f t="shared" si="3"/>
        <v>0</v>
      </c>
      <c r="M50" s="420"/>
      <c r="N50" s="421"/>
      <c r="O50" s="410"/>
      <c r="P50" s="411"/>
      <c r="Q50" s="70"/>
      <c r="R50" s="71"/>
      <c r="S50" s="73"/>
      <c r="T50" s="74"/>
    </row>
    <row r="51" spans="1:20" ht="17.25" x14ac:dyDescent="0.3">
      <c r="A51" s="88"/>
      <c r="B51" s="89"/>
      <c r="C51" s="77"/>
      <c r="D51" s="78"/>
      <c r="E51" s="121"/>
      <c r="F51" s="122"/>
      <c r="G51" s="78"/>
      <c r="H51" s="65">
        <f t="shared" si="2"/>
        <v>0</v>
      </c>
      <c r="I51" s="111"/>
      <c r="J51" s="123"/>
      <c r="K51" s="123"/>
      <c r="L51" s="109">
        <f t="shared" si="3"/>
        <v>0</v>
      </c>
      <c r="M51" s="420"/>
      <c r="N51" s="421"/>
      <c r="O51" s="410"/>
      <c r="P51" s="411"/>
      <c r="Q51" s="70"/>
      <c r="R51" s="71"/>
      <c r="S51" s="73"/>
      <c r="T51" s="74"/>
    </row>
    <row r="52" spans="1:20" x14ac:dyDescent="0.25">
      <c r="A52" s="88"/>
      <c r="B52" s="89"/>
      <c r="C52" s="77"/>
      <c r="D52" s="78"/>
      <c r="E52" s="121"/>
      <c r="F52" s="120"/>
      <c r="G52" s="78"/>
      <c r="H52" s="65">
        <f t="shared" si="2"/>
        <v>0</v>
      </c>
      <c r="I52" s="111"/>
      <c r="J52" s="123"/>
      <c r="K52" s="123"/>
      <c r="L52" s="109">
        <f t="shared" si="3"/>
        <v>0</v>
      </c>
      <c r="M52" s="420"/>
      <c r="N52" s="421"/>
      <c r="O52" s="410"/>
      <c r="P52" s="411"/>
      <c r="Q52" s="70"/>
      <c r="R52" s="71"/>
      <c r="S52" s="73"/>
      <c r="T52" s="74"/>
    </row>
    <row r="53" spans="1:20" x14ac:dyDescent="0.25">
      <c r="A53" s="88"/>
      <c r="B53" s="89"/>
      <c r="C53" s="77"/>
      <c r="D53" s="78"/>
      <c r="E53" s="121"/>
      <c r="F53" s="120"/>
      <c r="G53" s="78"/>
      <c r="H53" s="65">
        <f t="shared" si="2"/>
        <v>0</v>
      </c>
      <c r="I53" s="111"/>
      <c r="J53" s="123"/>
      <c r="K53" s="123"/>
      <c r="L53" s="109">
        <f t="shared" si="3"/>
        <v>0</v>
      </c>
      <c r="M53" s="420"/>
      <c r="N53" s="421"/>
      <c r="O53" s="410"/>
      <c r="P53" s="411"/>
      <c r="Q53" s="70"/>
      <c r="R53" s="71"/>
      <c r="S53" s="73"/>
      <c r="T53" s="74"/>
    </row>
    <row r="54" spans="1:20" x14ac:dyDescent="0.25">
      <c r="A54" s="88"/>
      <c r="B54" s="89"/>
      <c r="C54" s="77"/>
      <c r="D54" s="78"/>
      <c r="E54" s="121"/>
      <c r="F54" s="120"/>
      <c r="G54" s="78"/>
      <c r="H54" s="65">
        <f t="shared" si="2"/>
        <v>0</v>
      </c>
      <c r="I54" s="81"/>
      <c r="J54" s="82"/>
      <c r="K54" s="82"/>
      <c r="L54" s="83">
        <f t="shared" si="3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x14ac:dyDescent="0.25">
      <c r="A55" s="88"/>
      <c r="B55" s="89"/>
      <c r="C55" s="124"/>
      <c r="D55" s="78"/>
      <c r="E55" s="121"/>
      <c r="F55" s="120"/>
      <c r="G55" s="78"/>
      <c r="H55" s="65">
        <f t="shared" si="2"/>
        <v>0</v>
      </c>
      <c r="I55" s="81"/>
      <c r="J55" s="82"/>
      <c r="K55" s="82"/>
      <c r="L55" s="83">
        <f t="shared" si="3"/>
        <v>0</v>
      </c>
      <c r="M55" s="406"/>
      <c r="N55" s="422"/>
      <c r="O55" s="380"/>
      <c r="P55" s="379"/>
      <c r="Q55" s="70"/>
      <c r="R55" s="71"/>
      <c r="S55" s="73"/>
      <c r="T55" s="74"/>
    </row>
    <row r="56" spans="1:20" ht="15" customHeight="1" thickBot="1" x14ac:dyDescent="0.3">
      <c r="A56" s="125"/>
      <c r="B56" s="126"/>
      <c r="C56" s="127"/>
      <c r="D56" s="128"/>
      <c r="E56" s="129"/>
      <c r="F56" s="130"/>
      <c r="G56" s="128"/>
      <c r="H56" s="65">
        <f t="shared" si="2"/>
        <v>0</v>
      </c>
      <c r="I56" s="81"/>
      <c r="J56" s="82"/>
      <c r="K56" s="82"/>
      <c r="L56" s="83">
        <f t="shared" si="3"/>
        <v>0</v>
      </c>
      <c r="M56" s="406"/>
      <c r="N56" s="422"/>
      <c r="O56" s="380"/>
      <c r="P56" s="379"/>
      <c r="Q56" s="70"/>
      <c r="R56" s="71"/>
      <c r="S56" s="73"/>
      <c r="T56" s="74"/>
    </row>
    <row r="57" spans="1:20" ht="18" thickTop="1" x14ac:dyDescent="0.3">
      <c r="A57" s="131"/>
      <c r="B57" s="132"/>
      <c r="C57" s="133"/>
      <c r="D57" s="61"/>
      <c r="E57" s="134"/>
      <c r="F57" s="469"/>
      <c r="G57" s="61"/>
      <c r="H57" s="65">
        <f t="shared" si="2"/>
        <v>0</v>
      </c>
      <c r="I57" s="81"/>
      <c r="J57" s="82"/>
      <c r="K57" s="82"/>
      <c r="L57" s="83">
        <f t="shared" si="3"/>
        <v>0</v>
      </c>
      <c r="M57" s="372"/>
      <c r="N57" s="390"/>
      <c r="O57" s="374"/>
      <c r="P57" s="379"/>
      <c r="Q57" s="70"/>
      <c r="R57" s="71"/>
      <c r="S57" s="73"/>
      <c r="T57" s="74"/>
    </row>
    <row r="58" spans="1:20" x14ac:dyDescent="0.25">
      <c r="A58" s="136"/>
      <c r="B58" s="137"/>
      <c r="C58" s="138"/>
      <c r="D58" s="139"/>
      <c r="E58" s="140"/>
      <c r="F58" s="141"/>
      <c r="G58" s="139"/>
      <c r="H58" s="142">
        <f t="shared" si="2"/>
        <v>0</v>
      </c>
      <c r="I58" s="81"/>
      <c r="J58" s="82"/>
      <c r="K58" s="82"/>
      <c r="L58" s="83">
        <f t="shared" si="3"/>
        <v>0</v>
      </c>
      <c r="M58" s="372"/>
      <c r="N58" s="390"/>
      <c r="O58" s="374"/>
      <c r="P58" s="379"/>
      <c r="Q58" s="70"/>
      <c r="R58" s="71"/>
      <c r="S58" s="73"/>
      <c r="T58" s="74"/>
    </row>
    <row r="59" spans="1:20" ht="17.25" customHeight="1" x14ac:dyDescent="0.25">
      <c r="A59" s="143"/>
      <c r="B59" s="137"/>
      <c r="C59" s="144"/>
      <c r="D59" s="139"/>
      <c r="E59" s="140"/>
      <c r="F59" s="145"/>
      <c r="G59" s="139"/>
      <c r="H59" s="142">
        <f t="shared" si="2"/>
        <v>0</v>
      </c>
      <c r="I59" s="81"/>
      <c r="J59" s="82"/>
      <c r="K59" s="82"/>
      <c r="L59" s="83">
        <f t="shared" si="3"/>
        <v>0</v>
      </c>
      <c r="M59" s="372"/>
      <c r="N59" s="390"/>
      <c r="O59" s="374"/>
      <c r="P59" s="379"/>
      <c r="Q59" s="70"/>
      <c r="R59" s="71"/>
      <c r="S59" s="73"/>
      <c r="T59" s="74"/>
    </row>
    <row r="60" spans="1:20" ht="17.25" customHeight="1" thickBot="1" x14ac:dyDescent="0.3">
      <c r="A60" s="143"/>
      <c r="B60" s="137"/>
      <c r="C60" s="146"/>
      <c r="D60" s="139"/>
      <c r="E60" s="140"/>
      <c r="F60" s="145"/>
      <c r="G60" s="139"/>
      <c r="H60" s="142">
        <f t="shared" si="2"/>
        <v>0</v>
      </c>
      <c r="I60" s="81"/>
      <c r="J60" s="82"/>
      <c r="K60" s="82"/>
      <c r="L60" s="83">
        <f t="shared" si="3"/>
        <v>0</v>
      </c>
      <c r="M60" s="372"/>
      <c r="N60" s="390"/>
      <c r="O60" s="374"/>
      <c r="P60" s="379"/>
      <c r="Q60" s="70"/>
      <c r="R60" s="71"/>
      <c r="S60" s="73"/>
      <c r="T60" s="74"/>
    </row>
    <row r="61" spans="1:20" ht="18" thickBot="1" x14ac:dyDescent="0.3">
      <c r="A61" s="147"/>
      <c r="B61" s="148"/>
      <c r="C61" s="438"/>
      <c r="D61" s="149"/>
      <c r="E61" s="150"/>
      <c r="F61" s="151"/>
      <c r="G61" s="152"/>
      <c r="H61" s="142">
        <f t="shared" si="2"/>
        <v>0</v>
      </c>
      <c r="I61" s="81"/>
      <c r="J61" s="82"/>
      <c r="K61" s="82"/>
      <c r="L61" s="83">
        <f t="shared" si="3"/>
        <v>0</v>
      </c>
      <c r="M61" s="372"/>
      <c r="N61" s="390"/>
      <c r="O61" s="374"/>
      <c r="P61" s="379"/>
      <c r="Q61" s="70"/>
      <c r="R61" s="71"/>
      <c r="S61" s="73"/>
      <c r="T61" s="74"/>
    </row>
    <row r="62" spans="1:20" ht="17.25" x14ac:dyDescent="0.25">
      <c r="A62" s="439"/>
      <c r="B62" s="132"/>
      <c r="C62" s="441"/>
      <c r="D62" s="61"/>
      <c r="E62" s="134"/>
      <c r="F62" s="469"/>
      <c r="G62" s="440"/>
      <c r="H62" s="142">
        <f t="shared" si="2"/>
        <v>0</v>
      </c>
      <c r="I62" s="81"/>
      <c r="J62" s="82"/>
      <c r="K62" s="82"/>
      <c r="L62" s="83">
        <f t="shared" si="3"/>
        <v>0</v>
      </c>
      <c r="M62" s="372"/>
      <c r="N62" s="390"/>
      <c r="O62" s="374"/>
      <c r="P62" s="379"/>
      <c r="Q62" s="70"/>
      <c r="R62" s="71"/>
      <c r="S62" s="73"/>
      <c r="T62" s="74"/>
    </row>
    <row r="63" spans="1:20" ht="17.25" x14ac:dyDescent="0.25">
      <c r="A63" s="439"/>
      <c r="B63" s="132"/>
      <c r="C63" s="441"/>
      <c r="D63" s="61"/>
      <c r="E63" s="134"/>
      <c r="F63" s="469"/>
      <c r="G63" s="440"/>
      <c r="H63" s="142">
        <f t="shared" si="2"/>
        <v>0</v>
      </c>
      <c r="I63" s="81"/>
      <c r="J63" s="82"/>
      <c r="K63" s="82"/>
      <c r="L63" s="83">
        <f t="shared" si="3"/>
        <v>0</v>
      </c>
      <c r="M63" s="372"/>
      <c r="N63" s="390"/>
      <c r="O63" s="374"/>
      <c r="P63" s="379"/>
      <c r="Q63" s="70"/>
      <c r="R63" s="71"/>
      <c r="S63" s="73"/>
      <c r="T63" s="74"/>
    </row>
    <row r="64" spans="1:20" ht="15.75" customHeight="1" x14ac:dyDescent="0.25">
      <c r="A64" s="153"/>
      <c r="B64" s="94"/>
      <c r="C64" s="154"/>
      <c r="D64" s="64"/>
      <c r="E64" s="155"/>
      <c r="F64" s="470"/>
      <c r="G64" s="64"/>
      <c r="H64" s="65">
        <f t="shared" si="2"/>
        <v>0</v>
      </c>
      <c r="I64" s="81"/>
      <c r="J64" s="82"/>
      <c r="K64" s="82"/>
      <c r="L64" s="83">
        <f t="shared" si="3"/>
        <v>0</v>
      </c>
      <c r="M64" s="372"/>
      <c r="N64" s="390"/>
      <c r="O64" s="374"/>
      <c r="P64" s="379"/>
      <c r="Q64" s="70"/>
      <c r="R64" s="71"/>
      <c r="S64" s="73"/>
      <c r="T64" s="74"/>
    </row>
    <row r="65" spans="1:20" ht="47.25" x14ac:dyDescent="0.25">
      <c r="A65" s="157" t="s">
        <v>310</v>
      </c>
      <c r="B65" s="89" t="s">
        <v>54</v>
      </c>
      <c r="C65" s="160" t="s">
        <v>219</v>
      </c>
      <c r="D65" s="78">
        <v>1928.4</v>
      </c>
      <c r="E65" s="121">
        <v>43862</v>
      </c>
      <c r="F65" s="159">
        <v>954</v>
      </c>
      <c r="G65" s="78">
        <v>1928.4</v>
      </c>
      <c r="H65" s="65">
        <f t="shared" si="2"/>
        <v>0</v>
      </c>
      <c r="I65" s="81">
        <v>67.5</v>
      </c>
      <c r="J65" s="82"/>
      <c r="K65" s="82"/>
      <c r="L65" s="83">
        <f t="shared" si="3"/>
        <v>130167</v>
      </c>
      <c r="M65" s="372" t="s">
        <v>110</v>
      </c>
      <c r="N65" s="390">
        <v>43872</v>
      </c>
      <c r="O65" s="374"/>
      <c r="P65" s="379"/>
      <c r="Q65" s="70"/>
      <c r="R65" s="71"/>
      <c r="S65" s="73"/>
      <c r="T65" s="74"/>
    </row>
    <row r="66" spans="1:20" ht="15.75" customHeight="1" x14ac:dyDescent="0.25">
      <c r="A66" s="157" t="s">
        <v>310</v>
      </c>
      <c r="B66" s="89" t="s">
        <v>54</v>
      </c>
      <c r="C66" s="158" t="s">
        <v>222</v>
      </c>
      <c r="D66" s="78">
        <v>1129.7</v>
      </c>
      <c r="E66" s="121">
        <v>43864</v>
      </c>
      <c r="F66" s="159">
        <v>956</v>
      </c>
      <c r="G66" s="78">
        <v>1129.7</v>
      </c>
      <c r="H66" s="65">
        <f>G66-D66</f>
        <v>0</v>
      </c>
      <c r="I66" s="81">
        <v>67.5</v>
      </c>
      <c r="J66" s="82"/>
      <c r="K66" s="82"/>
      <c r="L66" s="83">
        <f>I66*G66</f>
        <v>76254.75</v>
      </c>
      <c r="M66" s="372" t="s">
        <v>110</v>
      </c>
      <c r="N66" s="390">
        <v>43873</v>
      </c>
      <c r="O66" s="374"/>
      <c r="P66" s="379"/>
      <c r="Q66" s="70"/>
      <c r="R66" s="71"/>
      <c r="S66" s="73"/>
      <c r="T66" s="74"/>
    </row>
    <row r="67" spans="1:20" ht="15.75" customHeight="1" x14ac:dyDescent="0.25">
      <c r="A67" s="157" t="s">
        <v>310</v>
      </c>
      <c r="B67" s="89" t="s">
        <v>54</v>
      </c>
      <c r="C67" s="158" t="s">
        <v>221</v>
      </c>
      <c r="D67" s="78">
        <v>330.7</v>
      </c>
      <c r="E67" s="121">
        <v>43865</v>
      </c>
      <c r="F67" s="159">
        <v>957</v>
      </c>
      <c r="G67" s="78">
        <v>330.7</v>
      </c>
      <c r="H67" s="65">
        <f>G67-D67</f>
        <v>0</v>
      </c>
      <c r="I67" s="81">
        <v>67.5</v>
      </c>
      <c r="J67" s="82"/>
      <c r="K67" s="82"/>
      <c r="L67" s="83">
        <f>I67*G67</f>
        <v>22322.25</v>
      </c>
      <c r="M67" s="372" t="s">
        <v>110</v>
      </c>
      <c r="N67" s="390">
        <v>43873</v>
      </c>
      <c r="O67" s="374"/>
      <c r="P67" s="379"/>
      <c r="Q67" s="70"/>
      <c r="R67" s="71"/>
      <c r="S67" s="73"/>
      <c r="T67" s="74"/>
    </row>
    <row r="68" spans="1:20" ht="17.25" customHeight="1" x14ac:dyDescent="0.25">
      <c r="A68" s="973" t="s">
        <v>123</v>
      </c>
      <c r="B68" s="89" t="s">
        <v>230</v>
      </c>
      <c r="C68" s="985" t="s">
        <v>231</v>
      </c>
      <c r="D68" s="78">
        <v>29.7</v>
      </c>
      <c r="E68" s="121">
        <v>43865</v>
      </c>
      <c r="F68" s="988">
        <v>25768</v>
      </c>
      <c r="G68" s="78">
        <v>29.7</v>
      </c>
      <c r="H68" s="65">
        <f t="shared" si="2"/>
        <v>0</v>
      </c>
      <c r="I68" s="81">
        <v>34</v>
      </c>
      <c r="J68" s="82"/>
      <c r="K68" s="82"/>
      <c r="L68" s="83">
        <f t="shared" si="3"/>
        <v>1009.8</v>
      </c>
      <c r="M68" s="982" t="s">
        <v>110</v>
      </c>
      <c r="N68" s="969">
        <v>43875</v>
      </c>
      <c r="O68" s="374"/>
      <c r="P68" s="379"/>
      <c r="Q68" s="70"/>
      <c r="R68" s="71"/>
      <c r="S68" s="73"/>
      <c r="T68" s="74"/>
    </row>
    <row r="69" spans="1:20" ht="17.25" customHeight="1" x14ac:dyDescent="0.25">
      <c r="A69" s="974"/>
      <c r="B69" s="89" t="s">
        <v>232</v>
      </c>
      <c r="C69" s="986"/>
      <c r="D69" s="78">
        <v>702.2</v>
      </c>
      <c r="E69" s="121">
        <v>43865</v>
      </c>
      <c r="F69" s="989"/>
      <c r="G69" s="78">
        <v>702.2</v>
      </c>
      <c r="H69" s="65">
        <f t="shared" si="2"/>
        <v>0</v>
      </c>
      <c r="I69" s="81">
        <v>54</v>
      </c>
      <c r="J69" s="82"/>
      <c r="K69" s="82"/>
      <c r="L69" s="83">
        <f t="shared" si="3"/>
        <v>37918.800000000003</v>
      </c>
      <c r="M69" s="983"/>
      <c r="N69" s="970"/>
      <c r="O69" s="374"/>
      <c r="P69" s="379"/>
      <c r="Q69" s="70"/>
      <c r="R69" s="71"/>
      <c r="S69" s="73"/>
      <c r="T69" s="74"/>
    </row>
    <row r="70" spans="1:20" ht="17.25" customHeight="1" x14ac:dyDescent="0.25">
      <c r="A70" s="975"/>
      <c r="B70" s="89" t="s">
        <v>233</v>
      </c>
      <c r="C70" s="987"/>
      <c r="D70" s="78">
        <v>2092.1999999999998</v>
      </c>
      <c r="E70" s="121">
        <v>43865</v>
      </c>
      <c r="F70" s="990"/>
      <c r="G70" s="78">
        <v>2092.1999999999998</v>
      </c>
      <c r="H70" s="65">
        <f t="shared" si="2"/>
        <v>0</v>
      </c>
      <c r="I70" s="81">
        <v>43.3</v>
      </c>
      <c r="J70" s="82"/>
      <c r="K70" s="82"/>
      <c r="L70" s="83">
        <f t="shared" si="3"/>
        <v>90592.25999999998</v>
      </c>
      <c r="M70" s="984"/>
      <c r="N70" s="971"/>
      <c r="O70" s="374"/>
      <c r="P70" s="379"/>
      <c r="Q70" s="70"/>
      <c r="R70" s="71"/>
      <c r="S70" s="73"/>
      <c r="T70" s="74"/>
    </row>
    <row r="71" spans="1:20" ht="17.25" x14ac:dyDescent="0.25">
      <c r="A71" s="157" t="s">
        <v>310</v>
      </c>
      <c r="B71" s="89" t="s">
        <v>54</v>
      </c>
      <c r="C71" s="158" t="s">
        <v>223</v>
      </c>
      <c r="D71" s="78">
        <v>759.8</v>
      </c>
      <c r="E71" s="121">
        <v>43866</v>
      </c>
      <c r="F71" s="159">
        <v>961</v>
      </c>
      <c r="G71" s="78">
        <v>759.8</v>
      </c>
      <c r="H71" s="65">
        <f t="shared" si="2"/>
        <v>0</v>
      </c>
      <c r="I71" s="81">
        <v>67.5</v>
      </c>
      <c r="J71" s="82"/>
      <c r="K71" s="82"/>
      <c r="L71" s="83">
        <f t="shared" si="3"/>
        <v>51286.5</v>
      </c>
      <c r="M71" s="372" t="s">
        <v>110</v>
      </c>
      <c r="N71" s="390">
        <v>43873</v>
      </c>
      <c r="O71" s="374"/>
      <c r="P71" s="379"/>
      <c r="Q71" s="70"/>
      <c r="R71" s="71"/>
      <c r="S71" s="73"/>
      <c r="T71" s="74"/>
    </row>
    <row r="72" spans="1:20" ht="17.25" x14ac:dyDescent="0.25">
      <c r="A72" s="157" t="s">
        <v>310</v>
      </c>
      <c r="B72" s="89" t="s">
        <v>54</v>
      </c>
      <c r="C72" s="158" t="s">
        <v>246</v>
      </c>
      <c r="D72" s="78">
        <v>397.9</v>
      </c>
      <c r="E72" s="121">
        <v>43867</v>
      </c>
      <c r="F72" s="468">
        <v>963</v>
      </c>
      <c r="G72" s="78">
        <v>397.9</v>
      </c>
      <c r="H72" s="65">
        <f t="shared" si="2"/>
        <v>0</v>
      </c>
      <c r="I72" s="81">
        <v>67.5</v>
      </c>
      <c r="J72" s="82"/>
      <c r="K72" s="82"/>
      <c r="L72" s="83">
        <f t="shared" si="3"/>
        <v>26858.25</v>
      </c>
      <c r="M72" s="372" t="s">
        <v>161</v>
      </c>
      <c r="N72" s="390">
        <v>43875</v>
      </c>
      <c r="O72" s="374"/>
      <c r="P72" s="379"/>
      <c r="Q72" s="70"/>
      <c r="R72" s="71"/>
      <c r="S72" s="73"/>
      <c r="T72" s="74"/>
    </row>
    <row r="73" spans="1:20" ht="17.25" x14ac:dyDescent="0.25">
      <c r="A73" s="447" t="s">
        <v>82</v>
      </c>
      <c r="B73" s="89" t="s">
        <v>226</v>
      </c>
      <c r="C73" s="158" t="s">
        <v>243</v>
      </c>
      <c r="D73" s="78">
        <v>600</v>
      </c>
      <c r="E73" s="100">
        <v>43868</v>
      </c>
      <c r="F73" s="448" t="s">
        <v>244</v>
      </c>
      <c r="G73" s="110">
        <v>600</v>
      </c>
      <c r="H73" s="65">
        <f t="shared" si="2"/>
        <v>0</v>
      </c>
      <c r="I73" s="81">
        <v>49</v>
      </c>
      <c r="J73" s="82"/>
      <c r="K73" s="82"/>
      <c r="L73" s="83">
        <f t="shared" si="3"/>
        <v>29400</v>
      </c>
      <c r="M73" s="381" t="s">
        <v>237</v>
      </c>
      <c r="N73" s="423">
        <v>43868</v>
      </c>
      <c r="O73" s="374"/>
      <c r="P73" s="379"/>
      <c r="Q73" s="70"/>
      <c r="R73" s="71"/>
      <c r="S73" s="73"/>
      <c r="T73" s="74"/>
    </row>
    <row r="74" spans="1:20" ht="17.25" x14ac:dyDescent="0.25">
      <c r="A74" s="447" t="s">
        <v>310</v>
      </c>
      <c r="B74" s="113" t="s">
        <v>54</v>
      </c>
      <c r="C74" s="158" t="s">
        <v>245</v>
      </c>
      <c r="D74" s="471">
        <v>169.5</v>
      </c>
      <c r="E74" s="115">
        <v>43868</v>
      </c>
      <c r="F74" s="448">
        <v>965</v>
      </c>
      <c r="G74" s="117">
        <v>169.5</v>
      </c>
      <c r="H74" s="65">
        <v>0</v>
      </c>
      <c r="I74" s="81">
        <v>67.5</v>
      </c>
      <c r="J74" s="82"/>
      <c r="K74" s="82"/>
      <c r="L74" s="83">
        <f t="shared" si="3"/>
        <v>11441.25</v>
      </c>
      <c r="M74" s="381" t="s">
        <v>161</v>
      </c>
      <c r="N74" s="423">
        <v>43872</v>
      </c>
      <c r="O74" s="374"/>
      <c r="P74" s="379"/>
      <c r="Q74" s="70"/>
      <c r="R74" s="71"/>
      <c r="S74" s="73"/>
      <c r="T74" s="74"/>
    </row>
    <row r="75" spans="1:20" ht="17.25" customHeight="1" x14ac:dyDescent="0.25">
      <c r="A75" s="157" t="s">
        <v>310</v>
      </c>
      <c r="B75" s="76" t="s">
        <v>54</v>
      </c>
      <c r="C75" s="158" t="s">
        <v>234</v>
      </c>
      <c r="D75" s="78">
        <v>398.7</v>
      </c>
      <c r="E75" s="121">
        <v>43869</v>
      </c>
      <c r="F75" s="159">
        <v>970</v>
      </c>
      <c r="G75" s="78">
        <v>398.7</v>
      </c>
      <c r="H75" s="65">
        <f t="shared" si="2"/>
        <v>0</v>
      </c>
      <c r="I75" s="81">
        <v>67.5</v>
      </c>
      <c r="J75" s="82"/>
      <c r="K75" s="82"/>
      <c r="L75" s="83">
        <f t="shared" si="3"/>
        <v>26912.25</v>
      </c>
      <c r="M75" s="372" t="s">
        <v>110</v>
      </c>
      <c r="N75" s="390">
        <v>43875</v>
      </c>
      <c r="O75" s="374"/>
      <c r="P75" s="379"/>
      <c r="Q75" s="70"/>
      <c r="R75" s="71"/>
      <c r="S75" s="73"/>
      <c r="T75" s="74"/>
    </row>
    <row r="76" spans="1:20" ht="38.25" customHeight="1" thickBot="1" x14ac:dyDescent="0.3">
      <c r="A76" s="447" t="s">
        <v>310</v>
      </c>
      <c r="B76" s="76" t="s">
        <v>54</v>
      </c>
      <c r="C76" s="160" t="s">
        <v>272</v>
      </c>
      <c r="D76" s="78">
        <v>1167.4000000000001</v>
      </c>
      <c r="E76" s="121">
        <v>43869</v>
      </c>
      <c r="F76" s="521">
        <v>969</v>
      </c>
      <c r="G76" s="78">
        <v>1167.4000000000001</v>
      </c>
      <c r="H76" s="65">
        <f t="shared" si="2"/>
        <v>0</v>
      </c>
      <c r="I76" s="81">
        <v>67.5</v>
      </c>
      <c r="J76" s="82"/>
      <c r="K76" s="82"/>
      <c r="L76" s="83">
        <f>I76*G76+2*50</f>
        <v>78899.5</v>
      </c>
      <c r="M76" s="381" t="s">
        <v>110</v>
      </c>
      <c r="N76" s="423">
        <v>43880</v>
      </c>
      <c r="O76" s="374"/>
      <c r="P76" s="379"/>
      <c r="Q76" s="70"/>
      <c r="R76" s="71"/>
      <c r="S76" s="73"/>
      <c r="T76" s="74"/>
    </row>
    <row r="77" spans="1:20" ht="17.25" customHeight="1" x14ac:dyDescent="0.25">
      <c r="A77" s="991" t="s">
        <v>72</v>
      </c>
      <c r="B77" s="89" t="s">
        <v>73</v>
      </c>
      <c r="C77" s="976" t="s">
        <v>283</v>
      </c>
      <c r="D77" s="78">
        <v>94</v>
      </c>
      <c r="E77" s="100">
        <v>43871</v>
      </c>
      <c r="F77" s="979">
        <v>78579</v>
      </c>
      <c r="G77" s="110">
        <v>94</v>
      </c>
      <c r="H77" s="65">
        <f t="shared" si="2"/>
        <v>0</v>
      </c>
      <c r="I77" s="81">
        <v>31.5</v>
      </c>
      <c r="J77" s="82"/>
      <c r="K77" s="82"/>
      <c r="L77" s="104">
        <f>I77*G77</f>
        <v>2961</v>
      </c>
      <c r="M77" s="1007" t="s">
        <v>52</v>
      </c>
      <c r="N77" s="1009">
        <v>43880</v>
      </c>
      <c r="O77" s="424"/>
      <c r="P77" s="379"/>
      <c r="Q77" s="70"/>
      <c r="R77" s="71"/>
      <c r="S77" s="73"/>
      <c r="T77" s="74"/>
    </row>
    <row r="78" spans="1:20" ht="17.25" customHeight="1" x14ac:dyDescent="0.25">
      <c r="A78" s="1006"/>
      <c r="B78" s="89" t="s">
        <v>284</v>
      </c>
      <c r="C78" s="977"/>
      <c r="D78" s="78">
        <v>182</v>
      </c>
      <c r="E78" s="100">
        <v>43871</v>
      </c>
      <c r="F78" s="980"/>
      <c r="G78" s="110">
        <v>182</v>
      </c>
      <c r="H78" s="65">
        <f t="shared" si="2"/>
        <v>0</v>
      </c>
      <c r="I78" s="81">
        <v>25.5</v>
      </c>
      <c r="J78" s="82"/>
      <c r="K78" s="82"/>
      <c r="L78" s="104">
        <f t="shared" ref="L78:L88" si="4">I78*G78</f>
        <v>4641</v>
      </c>
      <c r="M78" s="1008"/>
      <c r="N78" s="1010"/>
      <c r="O78" s="424"/>
      <c r="P78" s="379"/>
      <c r="Q78" s="70"/>
      <c r="R78" s="71"/>
      <c r="S78" s="73"/>
      <c r="T78" s="74"/>
    </row>
    <row r="79" spans="1:20" ht="17.25" customHeight="1" x14ac:dyDescent="0.25">
      <c r="A79" s="1006"/>
      <c r="B79" s="89" t="s">
        <v>285</v>
      </c>
      <c r="C79" s="977"/>
      <c r="D79" s="78">
        <v>49.4</v>
      </c>
      <c r="E79" s="100">
        <v>43871</v>
      </c>
      <c r="F79" s="980"/>
      <c r="G79" s="110">
        <v>49.4</v>
      </c>
      <c r="H79" s="65">
        <f t="shared" si="2"/>
        <v>0</v>
      </c>
      <c r="I79" s="81">
        <v>65.5</v>
      </c>
      <c r="J79" s="82"/>
      <c r="K79" s="82"/>
      <c r="L79" s="104">
        <f t="shared" si="4"/>
        <v>3235.7</v>
      </c>
      <c r="M79" s="1008"/>
      <c r="N79" s="1010"/>
      <c r="O79" s="424"/>
      <c r="P79" s="379"/>
      <c r="Q79" s="70"/>
      <c r="R79" s="71"/>
      <c r="S79" s="73"/>
      <c r="T79" s="74"/>
    </row>
    <row r="80" spans="1:20" ht="17.25" customHeight="1" thickBot="1" x14ac:dyDescent="0.3">
      <c r="A80" s="1006"/>
      <c r="B80" s="89" t="s">
        <v>286</v>
      </c>
      <c r="C80" s="977"/>
      <c r="D80" s="471">
        <v>167</v>
      </c>
      <c r="E80" s="115">
        <v>43871</v>
      </c>
      <c r="F80" s="980"/>
      <c r="G80" s="110">
        <v>167</v>
      </c>
      <c r="H80" s="65">
        <f t="shared" si="2"/>
        <v>0</v>
      </c>
      <c r="I80" s="81">
        <v>55.5</v>
      </c>
      <c r="J80" s="82"/>
      <c r="K80" s="82"/>
      <c r="L80" s="104">
        <f t="shared" si="4"/>
        <v>9268.5</v>
      </c>
      <c r="M80" s="1008"/>
      <c r="N80" s="1011"/>
      <c r="O80" s="424"/>
      <c r="P80" s="379"/>
      <c r="Q80" s="70"/>
      <c r="R80" s="71"/>
      <c r="S80" s="73"/>
      <c r="T80" s="74"/>
    </row>
    <row r="81" spans="1:20" ht="17.25" customHeight="1" thickTop="1" x14ac:dyDescent="0.25">
      <c r="A81" s="1012" t="s">
        <v>72</v>
      </c>
      <c r="B81" s="459" t="s">
        <v>287</v>
      </c>
      <c r="C81" s="1015" t="s">
        <v>288</v>
      </c>
      <c r="D81" s="527">
        <v>5</v>
      </c>
      <c r="E81" s="1018">
        <v>43871</v>
      </c>
      <c r="F81" s="1021">
        <v>78644</v>
      </c>
      <c r="G81" s="110">
        <v>5</v>
      </c>
      <c r="H81" s="65">
        <f t="shared" si="2"/>
        <v>0</v>
      </c>
      <c r="I81" s="81">
        <v>72.5</v>
      </c>
      <c r="J81" s="82"/>
      <c r="K81" s="82"/>
      <c r="L81" s="104">
        <f t="shared" si="4"/>
        <v>362.5</v>
      </c>
      <c r="M81" s="1024" t="s">
        <v>52</v>
      </c>
      <c r="N81" s="1003">
        <v>43880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013"/>
      <c r="B82" s="459" t="s">
        <v>289</v>
      </c>
      <c r="C82" s="1016"/>
      <c r="D82" s="527">
        <v>5</v>
      </c>
      <c r="E82" s="1019"/>
      <c r="F82" s="1022"/>
      <c r="G82" s="110">
        <v>5</v>
      </c>
      <c r="H82" s="65">
        <f t="shared" si="2"/>
        <v>0</v>
      </c>
      <c r="I82" s="81">
        <v>79.5</v>
      </c>
      <c r="J82" s="82"/>
      <c r="K82" s="82"/>
      <c r="L82" s="104">
        <f t="shared" si="4"/>
        <v>397.5</v>
      </c>
      <c r="M82" s="1025"/>
      <c r="N82" s="1004"/>
      <c r="O82" s="424"/>
      <c r="P82" s="379"/>
      <c r="Q82" s="70"/>
      <c r="R82" s="71"/>
      <c r="S82" s="73"/>
      <c r="T82" s="74"/>
    </row>
    <row r="83" spans="1:20" ht="17.25" customHeight="1" x14ac:dyDescent="0.25">
      <c r="A83" s="1013"/>
      <c r="B83" s="459" t="s">
        <v>73</v>
      </c>
      <c r="C83" s="1016"/>
      <c r="D83" s="527">
        <v>233.6</v>
      </c>
      <c r="E83" s="1019"/>
      <c r="F83" s="1022"/>
      <c r="G83" s="110">
        <v>233.6</v>
      </c>
      <c r="H83" s="65">
        <f t="shared" si="2"/>
        <v>0</v>
      </c>
      <c r="I83" s="81">
        <v>31.5</v>
      </c>
      <c r="J83" s="82"/>
      <c r="K83" s="82"/>
      <c r="L83" s="104">
        <f t="shared" si="4"/>
        <v>7358.4</v>
      </c>
      <c r="M83" s="1025"/>
      <c r="N83" s="1004"/>
      <c r="O83" s="424"/>
      <c r="P83" s="379"/>
      <c r="Q83" s="70"/>
      <c r="R83" s="71"/>
      <c r="S83" s="73"/>
      <c r="T83" s="74"/>
    </row>
    <row r="84" spans="1:20" ht="17.25" customHeight="1" x14ac:dyDescent="0.25">
      <c r="A84" s="1013"/>
      <c r="B84" s="459" t="s">
        <v>284</v>
      </c>
      <c r="C84" s="1016"/>
      <c r="D84" s="527">
        <v>152.80000000000001</v>
      </c>
      <c r="E84" s="1019"/>
      <c r="F84" s="1022"/>
      <c r="G84" s="110">
        <v>152.80000000000001</v>
      </c>
      <c r="H84" s="65">
        <f t="shared" si="2"/>
        <v>0</v>
      </c>
      <c r="I84" s="81">
        <v>25.5</v>
      </c>
      <c r="J84" s="82"/>
      <c r="K84" s="82"/>
      <c r="L84" s="104">
        <f t="shared" si="4"/>
        <v>3896.4</v>
      </c>
      <c r="M84" s="1025"/>
      <c r="N84" s="1004"/>
      <c r="O84" s="424"/>
      <c r="P84" s="379"/>
      <c r="Q84" s="70"/>
      <c r="R84" s="71"/>
      <c r="S84" s="73"/>
      <c r="T84" s="74"/>
    </row>
    <row r="85" spans="1:20" ht="17.25" customHeight="1" x14ac:dyDescent="0.25">
      <c r="A85" s="1013"/>
      <c r="B85" s="459" t="s">
        <v>290</v>
      </c>
      <c r="C85" s="1016"/>
      <c r="D85" s="527">
        <v>46</v>
      </c>
      <c r="E85" s="1019"/>
      <c r="F85" s="1022"/>
      <c r="G85" s="110">
        <v>46</v>
      </c>
      <c r="H85" s="65">
        <f t="shared" si="2"/>
        <v>0</v>
      </c>
      <c r="I85" s="81">
        <v>55</v>
      </c>
      <c r="J85" s="82"/>
      <c r="K85" s="82"/>
      <c r="L85" s="104">
        <f t="shared" si="4"/>
        <v>2530</v>
      </c>
      <c r="M85" s="1025"/>
      <c r="N85" s="1004"/>
      <c r="O85" s="424"/>
      <c r="P85" s="379"/>
      <c r="Q85" s="70"/>
      <c r="R85" s="71"/>
      <c r="S85" s="73"/>
      <c r="T85" s="74"/>
    </row>
    <row r="86" spans="1:20" ht="17.25" customHeight="1" x14ac:dyDescent="0.25">
      <c r="A86" s="1013"/>
      <c r="B86" s="459" t="s">
        <v>76</v>
      </c>
      <c r="C86" s="1016"/>
      <c r="D86" s="527">
        <v>269</v>
      </c>
      <c r="E86" s="1019"/>
      <c r="F86" s="1022"/>
      <c r="G86" s="110">
        <v>269</v>
      </c>
      <c r="H86" s="65">
        <f t="shared" si="2"/>
        <v>0</v>
      </c>
      <c r="I86" s="81">
        <v>28.5</v>
      </c>
      <c r="J86" s="82"/>
      <c r="K86" s="82"/>
      <c r="L86" s="104">
        <f t="shared" si="4"/>
        <v>7666.5</v>
      </c>
      <c r="M86" s="1025"/>
      <c r="N86" s="1004"/>
      <c r="O86" s="424"/>
      <c r="P86" s="379"/>
      <c r="Q86" s="70"/>
      <c r="R86" s="71"/>
      <c r="S86" s="73"/>
      <c r="T86" s="74"/>
    </row>
    <row r="87" spans="1:20" ht="17.25" customHeight="1" x14ac:dyDescent="0.25">
      <c r="A87" s="1013"/>
      <c r="B87" s="459" t="s">
        <v>285</v>
      </c>
      <c r="C87" s="1016"/>
      <c r="D87" s="527">
        <v>102</v>
      </c>
      <c r="E87" s="1019"/>
      <c r="F87" s="1022"/>
      <c r="G87" s="110">
        <v>102</v>
      </c>
      <c r="H87" s="65">
        <f t="shared" si="2"/>
        <v>0</v>
      </c>
      <c r="I87" s="81">
        <v>65.5</v>
      </c>
      <c r="J87" s="82"/>
      <c r="K87" s="82"/>
      <c r="L87" s="104">
        <f t="shared" si="4"/>
        <v>6681</v>
      </c>
      <c r="M87" s="1025"/>
      <c r="N87" s="1004"/>
      <c r="O87" s="424"/>
      <c r="P87" s="379"/>
      <c r="Q87" s="70"/>
      <c r="R87" s="71"/>
      <c r="S87" s="73"/>
      <c r="T87" s="74"/>
    </row>
    <row r="88" spans="1:20" ht="17.25" customHeight="1" thickBot="1" x14ac:dyDescent="0.3">
      <c r="A88" s="1014"/>
      <c r="B88" s="459" t="s">
        <v>286</v>
      </c>
      <c r="C88" s="1017"/>
      <c r="D88" s="528">
        <v>168.8</v>
      </c>
      <c r="E88" s="1020"/>
      <c r="F88" s="1023"/>
      <c r="G88" s="110">
        <v>168.8</v>
      </c>
      <c r="H88" s="65">
        <f t="shared" si="2"/>
        <v>0</v>
      </c>
      <c r="I88" s="81">
        <v>55.5</v>
      </c>
      <c r="J88" s="82"/>
      <c r="K88" s="82"/>
      <c r="L88" s="104">
        <f t="shared" si="4"/>
        <v>9368.4000000000015</v>
      </c>
      <c r="M88" s="1026"/>
      <c r="N88" s="1005"/>
      <c r="O88" s="424"/>
      <c r="P88" s="379"/>
      <c r="Q88" s="70"/>
      <c r="R88" s="71"/>
      <c r="S88" s="73"/>
      <c r="T88" s="74"/>
    </row>
    <row r="89" spans="1:20" ht="17.25" customHeight="1" x14ac:dyDescent="0.25">
      <c r="A89" s="153" t="s">
        <v>310</v>
      </c>
      <c r="B89" s="76" t="s">
        <v>54</v>
      </c>
      <c r="C89" s="154" t="s">
        <v>250</v>
      </c>
      <c r="D89" s="78">
        <v>149.30370300000001</v>
      </c>
      <c r="E89" s="155">
        <v>43872</v>
      </c>
      <c r="F89" s="522">
        <v>972</v>
      </c>
      <c r="G89" s="78">
        <v>149.30370300000001</v>
      </c>
      <c r="H89" s="65">
        <f t="shared" si="2"/>
        <v>0</v>
      </c>
      <c r="I89" s="81">
        <v>67.5</v>
      </c>
      <c r="J89" s="82"/>
      <c r="K89" s="82"/>
      <c r="L89" s="83">
        <f t="shared" si="3"/>
        <v>10077.9999525</v>
      </c>
      <c r="M89" s="388" t="s">
        <v>161</v>
      </c>
      <c r="N89" s="389">
        <v>43879</v>
      </c>
      <c r="O89" s="374"/>
      <c r="P89" s="379"/>
      <c r="Q89" s="70"/>
      <c r="R89" s="71"/>
      <c r="S89" s="73"/>
      <c r="T89" s="74"/>
    </row>
    <row r="90" spans="1:20" ht="17.25" x14ac:dyDescent="0.25">
      <c r="A90" s="157" t="s">
        <v>310</v>
      </c>
      <c r="B90" s="89" t="s">
        <v>54</v>
      </c>
      <c r="C90" s="158" t="s">
        <v>251</v>
      </c>
      <c r="D90" s="78">
        <v>584.6</v>
      </c>
      <c r="E90" s="121">
        <v>43873</v>
      </c>
      <c r="F90" s="159">
        <v>974</v>
      </c>
      <c r="G90" s="78">
        <v>584.6</v>
      </c>
      <c r="H90" s="65">
        <f t="shared" si="2"/>
        <v>0</v>
      </c>
      <c r="I90" s="81">
        <v>67.5</v>
      </c>
      <c r="J90" s="82"/>
      <c r="K90" s="82"/>
      <c r="L90" s="83">
        <f t="shared" si="3"/>
        <v>39460.5</v>
      </c>
      <c r="M90" s="381" t="s">
        <v>161</v>
      </c>
      <c r="N90" s="423">
        <v>43879</v>
      </c>
      <c r="O90" s="374"/>
      <c r="P90" s="379"/>
      <c r="Q90" s="70"/>
      <c r="R90" s="71"/>
      <c r="S90" s="73"/>
      <c r="T90" s="74"/>
    </row>
    <row r="91" spans="1:20" ht="17.25" x14ac:dyDescent="0.25">
      <c r="A91" s="157" t="s">
        <v>310</v>
      </c>
      <c r="B91" s="89" t="s">
        <v>252</v>
      </c>
      <c r="C91" s="158" t="s">
        <v>253</v>
      </c>
      <c r="D91" s="78">
        <v>199.4</v>
      </c>
      <c r="E91" s="121">
        <v>43874</v>
      </c>
      <c r="F91" s="159">
        <v>976</v>
      </c>
      <c r="G91" s="78">
        <v>199.4</v>
      </c>
      <c r="H91" s="65">
        <f t="shared" si="2"/>
        <v>0</v>
      </c>
      <c r="I91" s="81">
        <v>74</v>
      </c>
      <c r="J91" s="82"/>
      <c r="K91" s="82"/>
      <c r="L91" s="83">
        <f t="shared" si="3"/>
        <v>14755.6</v>
      </c>
      <c r="M91" s="381" t="s">
        <v>161</v>
      </c>
      <c r="N91" s="423">
        <v>43879</v>
      </c>
      <c r="O91" s="374"/>
      <c r="P91" s="379"/>
      <c r="Q91" s="70"/>
      <c r="R91" s="71"/>
      <c r="S91" s="73"/>
      <c r="T91" s="74"/>
    </row>
    <row r="92" spans="1:20" ht="17.25" x14ac:dyDescent="0.25">
      <c r="A92" s="157" t="s">
        <v>82</v>
      </c>
      <c r="B92" s="89" t="s">
        <v>226</v>
      </c>
      <c r="C92" s="158" t="s">
        <v>227</v>
      </c>
      <c r="D92" s="78">
        <v>650</v>
      </c>
      <c r="E92" s="121">
        <v>43875</v>
      </c>
      <c r="F92" s="159" t="s">
        <v>228</v>
      </c>
      <c r="G92" s="78">
        <v>650</v>
      </c>
      <c r="H92" s="65">
        <f t="shared" si="2"/>
        <v>0</v>
      </c>
      <c r="I92" s="81">
        <v>49</v>
      </c>
      <c r="J92" s="82"/>
      <c r="K92" s="82"/>
      <c r="L92" s="83">
        <f t="shared" si="3"/>
        <v>31850</v>
      </c>
      <c r="M92" s="372" t="s">
        <v>110</v>
      </c>
      <c r="N92" s="390">
        <v>43875</v>
      </c>
      <c r="O92" s="374"/>
      <c r="P92" s="379"/>
      <c r="Q92" s="70"/>
      <c r="R92" s="71"/>
      <c r="S92" s="73"/>
      <c r="T92" s="74"/>
    </row>
    <row r="93" spans="1:20" ht="17.25" customHeight="1" x14ac:dyDescent="0.25">
      <c r="A93" s="973" t="s">
        <v>123</v>
      </c>
      <c r="B93" s="89" t="s">
        <v>484</v>
      </c>
      <c r="C93" s="997" t="s">
        <v>485</v>
      </c>
      <c r="D93" s="78">
        <v>565.5</v>
      </c>
      <c r="E93" s="121">
        <v>43877</v>
      </c>
      <c r="F93" s="999">
        <v>104492</v>
      </c>
      <c r="G93" s="78">
        <v>565.5</v>
      </c>
      <c r="H93" s="65">
        <f t="shared" si="2"/>
        <v>0</v>
      </c>
      <c r="I93" s="81">
        <v>15</v>
      </c>
      <c r="J93" s="82"/>
      <c r="K93" s="82"/>
      <c r="L93" s="83">
        <f t="shared" si="3"/>
        <v>8482.5</v>
      </c>
      <c r="M93" s="1001" t="s">
        <v>487</v>
      </c>
      <c r="N93" s="1027">
        <v>43936</v>
      </c>
      <c r="O93" s="374"/>
      <c r="P93" s="379"/>
      <c r="Q93" s="70"/>
      <c r="R93" s="71"/>
      <c r="S93" s="73"/>
      <c r="T93" s="74"/>
    </row>
    <row r="94" spans="1:20" ht="17.25" customHeight="1" x14ac:dyDescent="0.25">
      <c r="A94" s="975"/>
      <c r="B94" s="89" t="s">
        <v>486</v>
      </c>
      <c r="C94" s="998"/>
      <c r="D94" s="78">
        <v>469.5</v>
      </c>
      <c r="E94" s="121">
        <v>43877</v>
      </c>
      <c r="F94" s="1000"/>
      <c r="G94" s="78">
        <v>469.5</v>
      </c>
      <c r="H94" s="65">
        <f t="shared" si="2"/>
        <v>0</v>
      </c>
      <c r="I94" s="81">
        <v>26</v>
      </c>
      <c r="J94" s="82"/>
      <c r="K94" s="82"/>
      <c r="L94" s="83">
        <f t="shared" si="3"/>
        <v>12207</v>
      </c>
      <c r="M94" s="1002"/>
      <c r="N94" s="1028"/>
      <c r="O94" s="374"/>
      <c r="P94" s="379"/>
      <c r="Q94" s="70"/>
      <c r="R94" s="71"/>
      <c r="S94" s="73"/>
      <c r="T94" s="74"/>
    </row>
    <row r="95" spans="1:20" ht="17.25" customHeight="1" x14ac:dyDescent="0.25">
      <c r="A95" s="157" t="s">
        <v>82</v>
      </c>
      <c r="B95" s="76" t="s">
        <v>226</v>
      </c>
      <c r="C95" s="158" t="s">
        <v>265</v>
      </c>
      <c r="D95" s="78">
        <v>500</v>
      </c>
      <c r="E95" s="121">
        <v>43878</v>
      </c>
      <c r="F95" s="159" t="s">
        <v>266</v>
      </c>
      <c r="G95" s="78">
        <v>500</v>
      </c>
      <c r="H95" s="65">
        <f t="shared" si="2"/>
        <v>0</v>
      </c>
      <c r="I95" s="81">
        <v>49</v>
      </c>
      <c r="J95" s="82"/>
      <c r="K95" s="82"/>
      <c r="L95" s="83">
        <f t="shared" si="3"/>
        <v>24500</v>
      </c>
      <c r="M95" s="372" t="s">
        <v>110</v>
      </c>
      <c r="N95" s="390">
        <v>43880</v>
      </c>
      <c r="O95" s="374"/>
      <c r="P95" s="379"/>
      <c r="Q95" s="70"/>
      <c r="R95" s="71"/>
      <c r="S95" s="73"/>
      <c r="T95" s="74"/>
    </row>
    <row r="96" spans="1:20" ht="17.25" x14ac:dyDescent="0.25">
      <c r="A96" s="157" t="s">
        <v>277</v>
      </c>
      <c r="B96" s="76" t="s">
        <v>278</v>
      </c>
      <c r="C96" s="158" t="s">
        <v>279</v>
      </c>
      <c r="D96" s="78">
        <v>245.3</v>
      </c>
      <c r="E96" s="121">
        <v>43878</v>
      </c>
      <c r="F96" s="159" t="s">
        <v>280</v>
      </c>
      <c r="G96" s="78">
        <v>214.3</v>
      </c>
      <c r="H96" s="65">
        <f t="shared" si="2"/>
        <v>-31</v>
      </c>
      <c r="I96" s="81">
        <v>82</v>
      </c>
      <c r="J96" s="82"/>
      <c r="K96" s="82"/>
      <c r="L96" s="83">
        <f t="shared" si="3"/>
        <v>17572.600000000002</v>
      </c>
      <c r="M96" s="372" t="s">
        <v>52</v>
      </c>
      <c r="N96" s="390">
        <v>43880</v>
      </c>
      <c r="O96" s="374"/>
      <c r="P96" s="379"/>
      <c r="Q96" s="70"/>
      <c r="R96" s="71"/>
      <c r="S96" s="73"/>
      <c r="T96" s="74"/>
    </row>
    <row r="97" spans="1:20" ht="17.25" customHeight="1" x14ac:dyDescent="0.25">
      <c r="A97" s="157" t="s">
        <v>277</v>
      </c>
      <c r="B97" s="76" t="s">
        <v>281</v>
      </c>
      <c r="C97" s="457" t="s">
        <v>279</v>
      </c>
      <c r="D97" s="78">
        <v>197.9</v>
      </c>
      <c r="E97" s="121">
        <v>43878</v>
      </c>
      <c r="F97" s="159" t="s">
        <v>280</v>
      </c>
      <c r="G97" s="78">
        <v>182.6</v>
      </c>
      <c r="H97" s="65">
        <f t="shared" si="2"/>
        <v>-15.300000000000011</v>
      </c>
      <c r="I97" s="81">
        <v>82</v>
      </c>
      <c r="J97" s="82"/>
      <c r="K97" s="82"/>
      <c r="L97" s="83">
        <f t="shared" si="3"/>
        <v>14973.199999999999</v>
      </c>
      <c r="M97" s="372" t="s">
        <v>52</v>
      </c>
      <c r="N97" s="390">
        <v>43880</v>
      </c>
      <c r="O97" s="374"/>
      <c r="P97" s="379"/>
      <c r="Q97" s="70"/>
      <c r="R97" s="71"/>
      <c r="S97" s="73"/>
      <c r="T97" s="74"/>
    </row>
    <row r="98" spans="1:20" ht="17.25" x14ac:dyDescent="0.25">
      <c r="A98" s="157" t="s">
        <v>139</v>
      </c>
      <c r="B98" s="89" t="s">
        <v>54</v>
      </c>
      <c r="C98" s="158" t="s">
        <v>306</v>
      </c>
      <c r="D98" s="78">
        <v>371.1</v>
      </c>
      <c r="E98" s="121">
        <v>43878</v>
      </c>
      <c r="F98" s="159">
        <v>989</v>
      </c>
      <c r="G98" s="78">
        <v>371.1</v>
      </c>
      <c r="H98" s="65">
        <f t="shared" si="2"/>
        <v>0</v>
      </c>
      <c r="I98" s="81">
        <v>67.5</v>
      </c>
      <c r="J98" s="82"/>
      <c r="K98" s="82"/>
      <c r="L98" s="83">
        <f t="shared" si="3"/>
        <v>25049.25</v>
      </c>
      <c r="M98" s="372" t="s">
        <v>52</v>
      </c>
      <c r="N98" s="390">
        <v>43886</v>
      </c>
      <c r="O98" s="374"/>
      <c r="P98" s="379"/>
      <c r="Q98" s="70"/>
      <c r="R98" s="71"/>
      <c r="S98" s="73"/>
      <c r="T98" s="74"/>
    </row>
    <row r="99" spans="1:20" ht="17.25" customHeight="1" x14ac:dyDescent="0.25">
      <c r="A99" s="157" t="s">
        <v>310</v>
      </c>
      <c r="B99" s="89" t="s">
        <v>252</v>
      </c>
      <c r="C99" s="456" t="s">
        <v>311</v>
      </c>
      <c r="D99" s="78">
        <v>197</v>
      </c>
      <c r="E99" s="121">
        <v>43879</v>
      </c>
      <c r="F99" s="543">
        <v>991</v>
      </c>
      <c r="G99" s="78">
        <v>197</v>
      </c>
      <c r="H99" s="65">
        <f t="shared" si="2"/>
        <v>0</v>
      </c>
      <c r="I99" s="81">
        <v>74</v>
      </c>
      <c r="J99" s="82"/>
      <c r="K99" s="82"/>
      <c r="L99" s="83">
        <f t="shared" si="3"/>
        <v>14578</v>
      </c>
      <c r="M99" s="372" t="s">
        <v>161</v>
      </c>
      <c r="N99" s="390">
        <v>43886</v>
      </c>
      <c r="O99" s="374"/>
      <c r="P99" s="379"/>
      <c r="Q99" s="70"/>
      <c r="R99" s="71"/>
      <c r="S99" s="73"/>
      <c r="T99" s="74"/>
    </row>
    <row r="100" spans="1:20" ht="47.25" x14ac:dyDescent="0.25">
      <c r="A100" s="157" t="s">
        <v>310</v>
      </c>
      <c r="B100" s="89" t="s">
        <v>54</v>
      </c>
      <c r="C100" s="465" t="s">
        <v>307</v>
      </c>
      <c r="D100" s="78">
        <v>870.4</v>
      </c>
      <c r="E100" s="121">
        <v>43880</v>
      </c>
      <c r="F100" s="544">
        <v>993</v>
      </c>
      <c r="G100" s="78">
        <v>870.4</v>
      </c>
      <c r="H100" s="65">
        <f t="shared" si="2"/>
        <v>0</v>
      </c>
      <c r="I100" s="81">
        <v>67.5</v>
      </c>
      <c r="J100" s="82"/>
      <c r="K100" s="82"/>
      <c r="L100" s="83">
        <f t="shared" si="3"/>
        <v>58752</v>
      </c>
      <c r="M100" s="372" t="s">
        <v>52</v>
      </c>
      <c r="N100" s="390">
        <v>43886</v>
      </c>
      <c r="O100" s="374"/>
      <c r="P100" s="379"/>
      <c r="Q100" s="70"/>
      <c r="R100" s="71"/>
      <c r="S100" s="73"/>
      <c r="T100" s="74"/>
    </row>
    <row r="101" spans="1:20" ht="47.25" x14ac:dyDescent="0.25">
      <c r="A101" s="157" t="s">
        <v>310</v>
      </c>
      <c r="B101" s="89" t="s">
        <v>54</v>
      </c>
      <c r="C101" s="465" t="s">
        <v>305</v>
      </c>
      <c r="D101" s="78">
        <v>1365.4</v>
      </c>
      <c r="E101" s="121">
        <v>43881</v>
      </c>
      <c r="F101" s="544">
        <v>994</v>
      </c>
      <c r="G101" s="78">
        <v>1365.4</v>
      </c>
      <c r="H101" s="65">
        <f t="shared" si="2"/>
        <v>0</v>
      </c>
      <c r="I101" s="81">
        <v>67.5</v>
      </c>
      <c r="J101" s="82"/>
      <c r="K101" s="82"/>
      <c r="L101" s="83">
        <f t="shared" si="3"/>
        <v>92164.5</v>
      </c>
      <c r="M101" s="372" t="s">
        <v>52</v>
      </c>
      <c r="N101" s="390">
        <v>43886</v>
      </c>
      <c r="O101" s="374"/>
      <c r="P101" s="379"/>
      <c r="Q101" s="70"/>
      <c r="R101" s="71"/>
      <c r="S101" s="73"/>
      <c r="T101" s="74"/>
    </row>
    <row r="102" spans="1:20" ht="35.25" customHeight="1" x14ac:dyDescent="0.25">
      <c r="A102" s="157" t="s">
        <v>139</v>
      </c>
      <c r="B102" s="89" t="s">
        <v>54</v>
      </c>
      <c r="C102" s="465" t="s">
        <v>364</v>
      </c>
      <c r="D102" s="78">
        <v>1655.4</v>
      </c>
      <c r="E102" s="121">
        <v>43883</v>
      </c>
      <c r="F102" s="545">
        <v>996</v>
      </c>
      <c r="G102" s="78">
        <v>1655.4</v>
      </c>
      <c r="H102" s="65">
        <f t="shared" si="2"/>
        <v>0</v>
      </c>
      <c r="I102" s="81">
        <v>67.5</v>
      </c>
      <c r="J102" s="82"/>
      <c r="K102" s="82"/>
      <c r="L102" s="83">
        <f t="shared" si="3"/>
        <v>111739.5</v>
      </c>
      <c r="M102" s="488" t="s">
        <v>110</v>
      </c>
      <c r="N102" s="489">
        <v>43895</v>
      </c>
      <c r="O102" s="374"/>
      <c r="P102" s="379"/>
      <c r="Q102" s="70"/>
      <c r="R102" s="71"/>
      <c r="S102" s="73"/>
      <c r="T102" s="74"/>
    </row>
    <row r="103" spans="1:20" ht="17.25" x14ac:dyDescent="0.25">
      <c r="A103" s="157" t="s">
        <v>139</v>
      </c>
      <c r="B103" s="89" t="s">
        <v>54</v>
      </c>
      <c r="C103" s="442" t="s">
        <v>356</v>
      </c>
      <c r="D103" s="78">
        <v>739.6</v>
      </c>
      <c r="E103" s="121">
        <v>43886</v>
      </c>
      <c r="F103" s="159">
        <v>1008</v>
      </c>
      <c r="G103" s="78">
        <v>739.6</v>
      </c>
      <c r="H103" s="65">
        <f t="shared" si="2"/>
        <v>0</v>
      </c>
      <c r="I103" s="81">
        <v>67.5</v>
      </c>
      <c r="J103" s="82"/>
      <c r="K103" s="82"/>
      <c r="L103" s="83" t="s">
        <v>30</v>
      </c>
      <c r="M103" s="488" t="s">
        <v>161</v>
      </c>
      <c r="N103" s="489">
        <v>43896</v>
      </c>
      <c r="O103" s="374"/>
      <c r="P103" s="379"/>
      <c r="Q103" s="70"/>
      <c r="R103" s="71"/>
      <c r="S103" s="73"/>
      <c r="T103" s="74"/>
    </row>
    <row r="104" spans="1:20" ht="47.25" x14ac:dyDescent="0.25">
      <c r="A104" s="157" t="s">
        <v>139</v>
      </c>
      <c r="B104" s="89" t="s">
        <v>54</v>
      </c>
      <c r="C104" s="463" t="s">
        <v>366</v>
      </c>
      <c r="D104" s="78">
        <v>631.4</v>
      </c>
      <c r="E104" s="121">
        <v>43888</v>
      </c>
      <c r="F104" s="159">
        <v>1010</v>
      </c>
      <c r="G104" s="78">
        <v>631.4</v>
      </c>
      <c r="H104" s="65">
        <f t="shared" si="2"/>
        <v>0</v>
      </c>
      <c r="I104" s="81">
        <v>67.5</v>
      </c>
      <c r="J104" s="82"/>
      <c r="K104" s="82"/>
      <c r="L104" s="83">
        <f t="shared" si="3"/>
        <v>42619.5</v>
      </c>
      <c r="M104" s="488" t="s">
        <v>52</v>
      </c>
      <c r="N104" s="489">
        <v>43896</v>
      </c>
      <c r="O104" s="374"/>
      <c r="P104" s="379"/>
      <c r="Q104" s="70"/>
      <c r="R104" s="71"/>
      <c r="S104" s="73"/>
      <c r="T104" s="74"/>
    </row>
    <row r="105" spans="1:20" ht="17.25" x14ac:dyDescent="0.25">
      <c r="A105" s="88" t="s">
        <v>139</v>
      </c>
      <c r="B105" s="89" t="s">
        <v>54</v>
      </c>
      <c r="C105" s="163" t="s">
        <v>354</v>
      </c>
      <c r="D105" s="78">
        <v>874.9</v>
      </c>
      <c r="E105" s="121">
        <v>43889</v>
      </c>
      <c r="F105" s="159" t="s">
        <v>355</v>
      </c>
      <c r="G105" s="78">
        <v>874.9</v>
      </c>
      <c r="H105" s="65">
        <f t="shared" si="2"/>
        <v>0</v>
      </c>
      <c r="I105" s="81">
        <v>67.5</v>
      </c>
      <c r="J105" s="82"/>
      <c r="K105" s="82"/>
      <c r="L105" s="83">
        <f t="shared" si="3"/>
        <v>59055.75</v>
      </c>
      <c r="M105" s="488" t="s">
        <v>161</v>
      </c>
      <c r="N105" s="645">
        <v>43896</v>
      </c>
      <c r="O105" s="374"/>
      <c r="P105" s="379"/>
      <c r="Q105" s="70"/>
      <c r="R105" s="71"/>
      <c r="S105" s="73"/>
      <c r="T105" s="74"/>
    </row>
    <row r="106" spans="1:20" ht="47.25" x14ac:dyDescent="0.25">
      <c r="A106" s="157" t="s">
        <v>139</v>
      </c>
      <c r="B106" s="89" t="s">
        <v>54</v>
      </c>
      <c r="C106" s="167" t="s">
        <v>367</v>
      </c>
      <c r="D106" s="78">
        <v>656.4</v>
      </c>
      <c r="E106" s="121">
        <v>43890</v>
      </c>
      <c r="F106" s="159" t="s">
        <v>368</v>
      </c>
      <c r="G106" s="78">
        <v>656.4</v>
      </c>
      <c r="H106" s="65">
        <f t="shared" si="2"/>
        <v>0</v>
      </c>
      <c r="I106" s="81">
        <v>67.5</v>
      </c>
      <c r="J106" s="82"/>
      <c r="K106" s="82"/>
      <c r="L106" s="83">
        <f t="shared" si="3"/>
        <v>44307</v>
      </c>
      <c r="M106" s="488" t="s">
        <v>52</v>
      </c>
      <c r="N106" s="489">
        <v>43896</v>
      </c>
      <c r="O106" s="374"/>
      <c r="P106" s="379"/>
      <c r="Q106" s="70"/>
      <c r="R106" s="71"/>
      <c r="S106" s="73"/>
      <c r="T106" s="74"/>
    </row>
    <row r="107" spans="1:20" ht="17.25" x14ac:dyDescent="0.25">
      <c r="A107" s="157" t="s">
        <v>139</v>
      </c>
      <c r="B107" s="89" t="s">
        <v>54</v>
      </c>
      <c r="C107" s="163" t="s">
        <v>371</v>
      </c>
      <c r="D107" s="78">
        <v>539.1</v>
      </c>
      <c r="E107" s="121">
        <v>43890</v>
      </c>
      <c r="F107" s="159" t="s">
        <v>372</v>
      </c>
      <c r="G107" s="78">
        <v>539.1</v>
      </c>
      <c r="H107" s="65">
        <f t="shared" si="2"/>
        <v>0</v>
      </c>
      <c r="I107" s="81">
        <v>67.5</v>
      </c>
      <c r="J107" s="82"/>
      <c r="K107" s="82"/>
      <c r="L107" s="83">
        <f t="shared" si="3"/>
        <v>36389.25</v>
      </c>
      <c r="M107" s="488" t="s">
        <v>161</v>
      </c>
      <c r="N107" s="489">
        <v>43900</v>
      </c>
      <c r="O107" s="374"/>
      <c r="P107" s="379"/>
      <c r="Q107" s="70"/>
      <c r="R107" s="71"/>
      <c r="S107" s="73"/>
      <c r="T107" s="74"/>
    </row>
    <row r="108" spans="1:20" ht="17.25" x14ac:dyDescent="0.25">
      <c r="A108" s="157" t="s">
        <v>82</v>
      </c>
      <c r="B108" s="89" t="s">
        <v>83</v>
      </c>
      <c r="C108" s="163" t="s">
        <v>314</v>
      </c>
      <c r="D108" s="78">
        <v>350</v>
      </c>
      <c r="E108" s="121">
        <v>43888</v>
      </c>
      <c r="F108" s="159" t="s">
        <v>315</v>
      </c>
      <c r="G108" s="78">
        <v>350</v>
      </c>
      <c r="H108" s="65">
        <f t="shared" si="2"/>
        <v>0</v>
      </c>
      <c r="I108" s="81">
        <v>49</v>
      </c>
      <c r="J108" s="82"/>
      <c r="K108" s="82"/>
      <c r="L108" s="83">
        <f t="shared" si="3"/>
        <v>17150</v>
      </c>
      <c r="M108" s="649" t="s">
        <v>110</v>
      </c>
      <c r="N108" s="650">
        <v>43888</v>
      </c>
      <c r="O108" s="374"/>
      <c r="P108" s="379"/>
      <c r="Q108" s="70"/>
      <c r="R108" s="71"/>
      <c r="S108" s="73"/>
      <c r="T108" s="74"/>
    </row>
    <row r="109" spans="1:20" x14ac:dyDescent="0.25">
      <c r="A109" s="88"/>
      <c r="B109" s="89"/>
      <c r="C109" s="163"/>
      <c r="D109" s="78"/>
      <c r="E109" s="121"/>
      <c r="F109" s="80"/>
      <c r="G109" s="78"/>
      <c r="H109" s="65">
        <f t="shared" si="2"/>
        <v>0</v>
      </c>
      <c r="I109" s="81"/>
      <c r="J109" s="82"/>
      <c r="K109" s="82"/>
      <c r="L109" s="83">
        <f t="shared" si="3"/>
        <v>0</v>
      </c>
      <c r="M109" s="372"/>
      <c r="N109" s="390"/>
      <c r="O109" s="374"/>
      <c r="P109" s="379"/>
      <c r="Q109" s="70"/>
      <c r="R109" s="71"/>
      <c r="S109" s="73"/>
      <c r="T109" s="74"/>
    </row>
    <row r="110" spans="1:20" ht="17.25" x14ac:dyDescent="0.25">
      <c r="A110" s="88"/>
      <c r="B110" s="89"/>
      <c r="C110" s="163"/>
      <c r="D110" s="78"/>
      <c r="E110" s="121"/>
      <c r="F110" s="159"/>
      <c r="G110" s="78"/>
      <c r="H110" s="65">
        <f t="shared" si="2"/>
        <v>0</v>
      </c>
      <c r="I110" s="81"/>
      <c r="J110" s="82"/>
      <c r="K110" s="82"/>
      <c r="L110" s="83">
        <f t="shared" si="3"/>
        <v>0</v>
      </c>
      <c r="M110" s="372"/>
      <c r="N110" s="390"/>
      <c r="O110" s="374"/>
      <c r="P110" s="379"/>
      <c r="Q110" s="70"/>
      <c r="R110" s="71"/>
      <c r="S110" s="73"/>
      <c r="T110" s="74"/>
    </row>
    <row r="111" spans="1:20" ht="17.25" customHeight="1" x14ac:dyDescent="0.25">
      <c r="A111" s="157"/>
      <c r="B111" s="89"/>
      <c r="C111" s="458"/>
      <c r="D111" s="78"/>
      <c r="E111" s="121"/>
      <c r="F111" s="159"/>
      <c r="G111" s="78"/>
      <c r="H111" s="65">
        <f t="shared" si="2"/>
        <v>0</v>
      </c>
      <c r="I111" s="81"/>
      <c r="J111" s="82"/>
      <c r="K111" s="82"/>
      <c r="L111" s="83">
        <f t="shared" si="3"/>
        <v>0</v>
      </c>
      <c r="M111" s="982"/>
      <c r="N111" s="969"/>
      <c r="O111" s="374"/>
      <c r="P111" s="379"/>
      <c r="Q111" s="70"/>
      <c r="R111" s="71"/>
      <c r="S111" s="73"/>
      <c r="T111" s="74"/>
    </row>
    <row r="112" spans="1:20" ht="17.25" customHeight="1" x14ac:dyDescent="0.25">
      <c r="A112" s="157"/>
      <c r="B112" s="89"/>
      <c r="C112" s="458"/>
      <c r="D112" s="78"/>
      <c r="E112" s="121"/>
      <c r="F112" s="159"/>
      <c r="G112" s="78"/>
      <c r="H112" s="65">
        <f t="shared" si="2"/>
        <v>0</v>
      </c>
      <c r="I112" s="81"/>
      <c r="J112" s="82"/>
      <c r="K112" s="82"/>
      <c r="L112" s="83">
        <f t="shared" si="3"/>
        <v>0</v>
      </c>
      <c r="M112" s="984"/>
      <c r="N112" s="971"/>
      <c r="O112" s="374"/>
      <c r="P112" s="379"/>
      <c r="Q112" s="70"/>
      <c r="R112" s="71"/>
      <c r="S112" s="73"/>
      <c r="T112" s="74"/>
    </row>
    <row r="113" spans="1:20" x14ac:dyDescent="0.25">
      <c r="A113" s="88"/>
      <c r="B113" s="89"/>
      <c r="C113" s="124"/>
      <c r="D113" s="78"/>
      <c r="E113" s="121"/>
      <c r="F113" s="120"/>
      <c r="G113" s="78"/>
      <c r="H113" s="65">
        <f t="shared" si="2"/>
        <v>0</v>
      </c>
      <c r="I113" s="81"/>
      <c r="J113" s="82"/>
      <c r="K113" s="82"/>
      <c r="L113" s="83">
        <f t="shared" si="3"/>
        <v>0</v>
      </c>
      <c r="M113" s="406"/>
      <c r="N113" s="422"/>
      <c r="O113" s="374"/>
      <c r="P113" s="379"/>
      <c r="Q113" s="70"/>
      <c r="R113" s="71"/>
      <c r="S113" s="73"/>
      <c r="T113" s="74"/>
    </row>
    <row r="114" spans="1:20" x14ac:dyDescent="0.25">
      <c r="A114" s="88"/>
      <c r="B114" s="89"/>
      <c r="C114" s="164"/>
      <c r="D114" s="78"/>
      <c r="E114" s="121"/>
      <c r="F114" s="120"/>
      <c r="G114" s="78"/>
      <c r="H114" s="65">
        <f t="shared" si="2"/>
        <v>0</v>
      </c>
      <c r="I114" s="81"/>
      <c r="J114" s="165"/>
      <c r="K114" s="166"/>
      <c r="L114" s="83">
        <f t="shared" ref="L114:L123" si="5">I114*G114-K114</f>
        <v>0</v>
      </c>
      <c r="M114" s="406"/>
      <c r="N114" s="422"/>
      <c r="O114" s="374"/>
      <c r="P114" s="379"/>
      <c r="Q114" s="70"/>
      <c r="R114" s="71"/>
      <c r="S114" s="73"/>
      <c r="T114" s="74"/>
    </row>
    <row r="115" spans="1:20" x14ac:dyDescent="0.25">
      <c r="A115" s="88"/>
      <c r="B115" s="459"/>
      <c r="C115" s="460"/>
      <c r="D115" s="460"/>
      <c r="E115" s="460"/>
      <c r="F115" s="463"/>
      <c r="G115" s="110"/>
      <c r="H115" s="65">
        <f t="shared" si="2"/>
        <v>0</v>
      </c>
      <c r="I115" s="81"/>
      <c r="J115" s="165"/>
      <c r="K115" s="166"/>
      <c r="L115" s="83">
        <f t="shared" si="5"/>
        <v>0</v>
      </c>
      <c r="M115" s="406"/>
      <c r="N115" s="422"/>
      <c r="O115" s="374"/>
      <c r="P115" s="379"/>
      <c r="Q115" s="70"/>
      <c r="R115" s="71"/>
      <c r="S115" s="73"/>
      <c r="T115" s="74"/>
    </row>
    <row r="116" spans="1:20" x14ac:dyDescent="0.25">
      <c r="A116" s="88"/>
      <c r="B116" s="459"/>
      <c r="C116" s="460"/>
      <c r="D116" s="460"/>
      <c r="E116" s="460"/>
      <c r="F116" s="463"/>
      <c r="G116" s="110"/>
      <c r="H116" s="65">
        <f t="shared" si="2"/>
        <v>0</v>
      </c>
      <c r="I116" s="81"/>
      <c r="J116" s="165"/>
      <c r="K116" s="166"/>
      <c r="L116" s="83">
        <f t="shared" si="5"/>
        <v>0</v>
      </c>
      <c r="M116" s="406"/>
      <c r="N116" s="422"/>
      <c r="O116" s="374"/>
      <c r="P116" s="379"/>
      <c r="Q116" s="70"/>
      <c r="R116" s="71"/>
      <c r="S116" s="73"/>
      <c r="T116" s="74"/>
    </row>
    <row r="117" spans="1:20" x14ac:dyDescent="0.25">
      <c r="A117" s="88"/>
      <c r="B117" s="168"/>
      <c r="C117" s="460"/>
      <c r="D117" s="460"/>
      <c r="E117" s="460"/>
      <c r="F117" s="463"/>
      <c r="G117" s="110"/>
      <c r="H117" s="65">
        <f t="shared" si="2"/>
        <v>0</v>
      </c>
      <c r="I117" s="81"/>
      <c r="J117" s="165"/>
      <c r="K117" s="166"/>
      <c r="L117" s="83">
        <f t="shared" si="5"/>
        <v>0</v>
      </c>
      <c r="M117" s="381"/>
      <c r="N117" s="382"/>
      <c r="O117" s="374"/>
      <c r="P117" s="379"/>
      <c r="Q117" s="70"/>
      <c r="R117" s="71"/>
      <c r="S117" s="73"/>
      <c r="T117" s="74"/>
    </row>
    <row r="118" spans="1:20" x14ac:dyDescent="0.25">
      <c r="A118" s="88"/>
      <c r="B118" s="168"/>
      <c r="C118" s="460"/>
      <c r="D118" s="460"/>
      <c r="E118" s="460"/>
      <c r="F118" s="463"/>
      <c r="G118" s="110"/>
      <c r="H118" s="65">
        <f t="shared" si="2"/>
        <v>0</v>
      </c>
      <c r="I118" s="81"/>
      <c r="J118" s="165"/>
      <c r="K118" s="166"/>
      <c r="L118" s="83">
        <f t="shared" si="5"/>
        <v>0</v>
      </c>
      <c r="M118" s="383"/>
      <c r="N118" s="384"/>
      <c r="O118" s="374"/>
      <c r="P118" s="379"/>
      <c r="Q118" s="70"/>
      <c r="R118" s="71"/>
      <c r="S118" s="73"/>
      <c r="T118" s="74"/>
    </row>
    <row r="119" spans="1:20" x14ac:dyDescent="0.25">
      <c r="A119" s="88"/>
      <c r="B119" s="168"/>
      <c r="C119" s="460"/>
      <c r="D119" s="460"/>
      <c r="E119" s="460"/>
      <c r="F119" s="463"/>
      <c r="G119" s="110"/>
      <c r="H119" s="65">
        <f t="shared" si="2"/>
        <v>0</v>
      </c>
      <c r="I119" s="81"/>
      <c r="J119" s="165"/>
      <c r="K119" s="166"/>
      <c r="L119" s="83">
        <f t="shared" si="5"/>
        <v>0</v>
      </c>
      <c r="M119" s="388"/>
      <c r="N119" s="391"/>
      <c r="O119" s="374"/>
      <c r="P119" s="379"/>
      <c r="Q119" s="70"/>
      <c r="R119" s="71"/>
      <c r="S119" s="73"/>
      <c r="T119" s="74"/>
    </row>
    <row r="120" spans="1:20" ht="18.75" x14ac:dyDescent="0.3">
      <c r="A120" s="88"/>
      <c r="B120" s="76"/>
      <c r="C120" s="167"/>
      <c r="D120" s="64"/>
      <c r="E120" s="155"/>
      <c r="F120" s="170"/>
      <c r="G120" s="78"/>
      <c r="H120" s="65">
        <f t="shared" si="2"/>
        <v>0</v>
      </c>
      <c r="I120" s="81"/>
      <c r="J120" s="165"/>
      <c r="K120" s="171"/>
      <c r="L120" s="83">
        <f t="shared" si="5"/>
        <v>0</v>
      </c>
      <c r="M120" s="406"/>
      <c r="N120" s="422"/>
      <c r="O120" s="374"/>
      <c r="P120" s="379"/>
      <c r="Q120" s="70"/>
      <c r="R120" s="71"/>
      <c r="S120" s="73"/>
      <c r="T120" s="74"/>
    </row>
    <row r="121" spans="1:20" ht="18.75" x14ac:dyDescent="0.3">
      <c r="A121" s="88"/>
      <c r="B121" s="76"/>
      <c r="C121" s="167"/>
      <c r="D121" s="78"/>
      <c r="E121" s="121"/>
      <c r="F121" s="120"/>
      <c r="G121" s="78"/>
      <c r="H121" s="65">
        <f t="shared" si="2"/>
        <v>0</v>
      </c>
      <c r="I121" s="81"/>
      <c r="J121" s="165"/>
      <c r="K121" s="171"/>
      <c r="L121" s="83">
        <f t="shared" si="5"/>
        <v>0</v>
      </c>
      <c r="M121" s="406"/>
      <c r="N121" s="422"/>
      <c r="O121" s="374"/>
      <c r="P121" s="379"/>
      <c r="Q121" s="70"/>
      <c r="R121" s="71"/>
      <c r="S121" s="73"/>
      <c r="T121" s="74"/>
    </row>
    <row r="122" spans="1:20" ht="18.75" x14ac:dyDescent="0.3">
      <c r="A122" s="88"/>
      <c r="B122" s="76"/>
      <c r="C122" s="167"/>
      <c r="D122" s="78"/>
      <c r="E122" s="121"/>
      <c r="F122" s="120"/>
      <c r="G122" s="78"/>
      <c r="H122" s="65">
        <f t="shared" si="2"/>
        <v>0</v>
      </c>
      <c r="I122" s="81"/>
      <c r="J122" s="165"/>
      <c r="K122" s="171"/>
      <c r="L122" s="83">
        <f t="shared" si="5"/>
        <v>0</v>
      </c>
      <c r="M122" s="406"/>
      <c r="N122" s="422"/>
      <c r="O122" s="374"/>
      <c r="P122" s="379"/>
      <c r="Q122" s="70"/>
      <c r="R122" s="71"/>
      <c r="S122" s="73"/>
      <c r="T122" s="74"/>
    </row>
    <row r="123" spans="1:20" ht="18.75" x14ac:dyDescent="0.3">
      <c r="A123" s="88"/>
      <c r="B123" s="76"/>
      <c r="C123" s="172"/>
      <c r="D123" s="78"/>
      <c r="E123" s="121"/>
      <c r="F123" s="120"/>
      <c r="G123" s="78"/>
      <c r="H123" s="65">
        <f t="shared" si="2"/>
        <v>0</v>
      </c>
      <c r="I123" s="81"/>
      <c r="J123" s="165"/>
      <c r="K123" s="171"/>
      <c r="L123" s="83">
        <f t="shared" si="5"/>
        <v>0</v>
      </c>
      <c r="M123" s="406"/>
      <c r="N123" s="422"/>
      <c r="O123" s="374"/>
      <c r="P123" s="379"/>
      <c r="Q123" s="70"/>
      <c r="R123" s="71"/>
      <c r="S123" s="73"/>
      <c r="T123" s="74"/>
    </row>
    <row r="124" spans="1:20" x14ac:dyDescent="0.25">
      <c r="A124" s="173"/>
      <c r="B124" s="76"/>
      <c r="C124" s="76"/>
      <c r="D124" s="174"/>
      <c r="E124" s="121"/>
      <c r="F124" s="175"/>
      <c r="G124" s="174">
        <v>0</v>
      </c>
      <c r="H124" s="176">
        <f t="shared" ref="H124:H131" si="6">G124-D124</f>
        <v>0</v>
      </c>
      <c r="I124" s="177"/>
      <c r="J124" s="177"/>
      <c r="K124" s="177"/>
      <c r="L124" s="40">
        <f t="shared" ref="L124:L135" si="7">I124*G124</f>
        <v>0</v>
      </c>
      <c r="M124" s="425"/>
      <c r="N124" s="422"/>
      <c r="O124" s="374"/>
      <c r="P124" s="432"/>
      <c r="Q124" s="179"/>
      <c r="R124" s="180"/>
      <c r="S124" s="178"/>
      <c r="T124" s="69"/>
    </row>
    <row r="125" spans="1:20" x14ac:dyDescent="0.25">
      <c r="A125" s="173"/>
      <c r="B125" s="76"/>
      <c r="C125" s="76"/>
      <c r="D125" s="174"/>
      <c r="E125" s="121"/>
      <c r="F125" s="175"/>
      <c r="G125" s="174">
        <v>0</v>
      </c>
      <c r="H125" s="176">
        <f t="shared" si="6"/>
        <v>0</v>
      </c>
      <c r="I125" s="177"/>
      <c r="J125" s="177"/>
      <c r="K125" s="177"/>
      <c r="L125" s="40">
        <f t="shared" si="7"/>
        <v>0</v>
      </c>
      <c r="M125" s="425"/>
      <c r="N125" s="422"/>
      <c r="O125" s="374"/>
      <c r="P125" s="432"/>
      <c r="Q125" s="179"/>
      <c r="R125" s="180"/>
      <c r="S125" s="178"/>
      <c r="T125" s="69"/>
    </row>
    <row r="126" spans="1:20" x14ac:dyDescent="0.25">
      <c r="A126" s="173"/>
      <c r="B126" s="76"/>
      <c r="C126" s="76"/>
      <c r="D126" s="174"/>
      <c r="E126" s="121"/>
      <c r="F126" s="175"/>
      <c r="G126" s="174">
        <v>0</v>
      </c>
      <c r="H126" s="176">
        <f t="shared" si="6"/>
        <v>0</v>
      </c>
      <c r="I126" s="177"/>
      <c r="J126" s="177"/>
      <c r="K126" s="177"/>
      <c r="L126" s="40">
        <f t="shared" si="7"/>
        <v>0</v>
      </c>
      <c r="M126" s="425"/>
      <c r="N126" s="422"/>
      <c r="O126" s="374"/>
      <c r="P126" s="432"/>
      <c r="Q126" s="179"/>
      <c r="R126" s="180"/>
      <c r="S126" s="178"/>
      <c r="T126" s="69"/>
    </row>
    <row r="127" spans="1:20" x14ac:dyDescent="0.25">
      <c r="A127" s="173"/>
      <c r="B127" s="76"/>
      <c r="C127" s="76"/>
      <c r="D127" s="174"/>
      <c r="E127" s="121"/>
      <c r="F127" s="181"/>
      <c r="G127" s="174">
        <v>0</v>
      </c>
      <c r="H127" s="176">
        <f t="shared" si="6"/>
        <v>0</v>
      </c>
      <c r="I127" s="177"/>
      <c r="J127" s="177"/>
      <c r="K127" s="177"/>
      <c r="L127" s="40">
        <f t="shared" si="7"/>
        <v>0</v>
      </c>
      <c r="M127" s="425"/>
      <c r="N127" s="422"/>
      <c r="O127" s="374"/>
      <c r="P127" s="432"/>
      <c r="Q127" s="179"/>
      <c r="R127" s="180"/>
      <c r="S127" s="178"/>
      <c r="T127" s="69"/>
    </row>
    <row r="128" spans="1:20" x14ac:dyDescent="0.25">
      <c r="A128" s="182"/>
      <c r="B128" s="76"/>
      <c r="C128" s="76"/>
      <c r="D128" s="174"/>
      <c r="E128" s="121"/>
      <c r="F128" s="183"/>
      <c r="G128" s="174">
        <v>0</v>
      </c>
      <c r="H128" s="176">
        <f t="shared" si="6"/>
        <v>0</v>
      </c>
      <c r="I128" s="177"/>
      <c r="J128" s="177"/>
      <c r="K128" s="177"/>
      <c r="L128" s="40">
        <f t="shared" si="7"/>
        <v>0</v>
      </c>
      <c r="M128" s="425"/>
      <c r="N128" s="422"/>
      <c r="O128" s="374"/>
      <c r="P128" s="432"/>
      <c r="Q128" s="179"/>
      <c r="R128" s="180"/>
      <c r="S128" s="73"/>
      <c r="T128" s="74"/>
    </row>
    <row r="129" spans="1:20" x14ac:dyDescent="0.25">
      <c r="A129" s="184"/>
      <c r="B129" s="185"/>
      <c r="F129" s="188"/>
      <c r="G129" s="186">
        <v>0</v>
      </c>
      <c r="H129" s="186">
        <f t="shared" si="6"/>
        <v>0</v>
      </c>
      <c r="I129" s="189"/>
      <c r="J129" s="189"/>
      <c r="K129" s="189"/>
      <c r="L129" s="40">
        <f t="shared" si="7"/>
        <v>0</v>
      </c>
      <c r="M129" s="190"/>
      <c r="O129" s="27"/>
      <c r="P129" s="201"/>
      <c r="Q129" s="202"/>
      <c r="R129" s="203"/>
      <c r="S129" s="33"/>
      <c r="T129" s="34"/>
    </row>
    <row r="130" spans="1:20" x14ac:dyDescent="0.25">
      <c r="A130" s="184"/>
      <c r="B130" s="185"/>
      <c r="G130" s="186">
        <v>0</v>
      </c>
      <c r="H130" s="186">
        <f t="shared" si="6"/>
        <v>0</v>
      </c>
      <c r="I130" s="189"/>
      <c r="J130" s="189"/>
      <c r="K130" s="189"/>
      <c r="L130" s="40">
        <f t="shared" si="7"/>
        <v>0</v>
      </c>
      <c r="M130" s="190"/>
      <c r="O130" s="27"/>
      <c r="P130" s="201"/>
      <c r="Q130" s="202"/>
      <c r="R130" s="203"/>
      <c r="S130" s="33"/>
      <c r="T130" s="34"/>
    </row>
    <row r="131" spans="1:20" ht="16.5" thickBot="1" x14ac:dyDescent="0.3">
      <c r="A131" s="184"/>
      <c r="B131" s="185"/>
      <c r="G131" s="205">
        <v>0</v>
      </c>
      <c r="H131" s="186">
        <f t="shared" si="6"/>
        <v>0</v>
      </c>
      <c r="I131" s="189"/>
      <c r="J131" s="189"/>
      <c r="K131" s="189"/>
      <c r="L131" s="40">
        <f t="shared" si="7"/>
        <v>0</v>
      </c>
      <c r="M131" s="190"/>
      <c r="O131" s="27"/>
      <c r="P131" s="201"/>
      <c r="Q131" s="202"/>
      <c r="R131" s="203"/>
      <c r="S131" s="33"/>
      <c r="T131" s="34"/>
    </row>
    <row r="132" spans="1:20" ht="19.5" thickTop="1" x14ac:dyDescent="0.3">
      <c r="A132" s="184"/>
      <c r="B132" s="185"/>
      <c r="D132" s="995" t="s">
        <v>33</v>
      </c>
      <c r="E132" s="995"/>
      <c r="F132" s="996"/>
      <c r="G132" s="206">
        <f>SUM(G4:G131)</f>
        <v>650228.80370300007</v>
      </c>
      <c r="H132" s="207"/>
      <c r="I132" s="189"/>
      <c r="J132" s="208"/>
      <c r="K132" s="189"/>
      <c r="L132" s="40">
        <f t="shared" si="7"/>
        <v>0</v>
      </c>
      <c r="M132" s="190"/>
      <c r="O132" s="27"/>
      <c r="P132" s="201"/>
      <c r="Q132" s="219"/>
      <c r="R132" s="220"/>
      <c r="T132" s="34"/>
    </row>
    <row r="133" spans="1:20" ht="19.5" thickBot="1" x14ac:dyDescent="0.3">
      <c r="A133" s="222"/>
      <c r="B133" s="185"/>
      <c r="G133" s="223"/>
      <c r="H133" s="207"/>
      <c r="I133" s="189"/>
      <c r="J133" s="208"/>
      <c r="K133" s="189"/>
      <c r="L133" s="40">
        <f t="shared" si="7"/>
        <v>0</v>
      </c>
      <c r="M133" s="190"/>
      <c r="O133" s="27"/>
      <c r="P133" s="201"/>
      <c r="Q133" s="219"/>
      <c r="R133" s="220"/>
      <c r="T133" s="34"/>
    </row>
    <row r="134" spans="1:20" ht="16.5" thickTop="1" x14ac:dyDescent="0.25">
      <c r="A134" s="184"/>
      <c r="B134" s="185"/>
      <c r="H134" s="186"/>
      <c r="I134" s="189"/>
      <c r="J134" s="189"/>
      <c r="K134" s="189"/>
      <c r="L134" s="40">
        <f t="shared" si="7"/>
        <v>0</v>
      </c>
      <c r="M134" s="190"/>
      <c r="O134" s="27"/>
      <c r="P134" s="201"/>
      <c r="Q134" s="219"/>
      <c r="R134" s="220"/>
      <c r="T134" s="34"/>
    </row>
    <row r="135" spans="1:20" ht="16.5" thickBot="1" x14ac:dyDescent="0.3">
      <c r="A135" s="184"/>
      <c r="B135" s="185"/>
      <c r="H135" s="186"/>
      <c r="I135" s="224"/>
      <c r="L135" s="40">
        <f t="shared" si="7"/>
        <v>0</v>
      </c>
      <c r="M135" s="225"/>
      <c r="O135" s="27"/>
      <c r="P135" s="201"/>
      <c r="Q135" s="219"/>
      <c r="R135" s="226"/>
      <c r="T135" s="34"/>
    </row>
    <row r="136" spans="1:20" ht="17.25" thickTop="1" thickBot="1" x14ac:dyDescent="0.3">
      <c r="A136" s="184"/>
      <c r="F136" s="227"/>
      <c r="G136" s="228" t="s">
        <v>34</v>
      </c>
      <c r="H136" s="229"/>
      <c r="I136" s="229"/>
      <c r="J136" s="230">
        <f>SUM(J124:J135)</f>
        <v>0</v>
      </c>
      <c r="K136" s="231"/>
      <c r="L136" s="232">
        <f>SUM(L4:L135)</f>
        <v>22260369.3699525</v>
      </c>
      <c r="M136" s="233"/>
      <c r="O136" s="234">
        <f>SUM(O4:O135)</f>
        <v>286722.07999999996</v>
      </c>
      <c r="P136" s="25"/>
      <c r="Q136" s="236">
        <f>SUM(Q5:Q135)</f>
        <v>221225.91</v>
      </c>
      <c r="R136" s="237"/>
      <c r="S136" s="235"/>
      <c r="T136" s="239">
        <f>SUM(T124:T135)</f>
        <v>0</v>
      </c>
    </row>
    <row r="137" spans="1:20" x14ac:dyDescent="0.25">
      <c r="A137" s="184"/>
      <c r="F137" s="227"/>
      <c r="G137" s="240"/>
      <c r="H137" s="241"/>
      <c r="I137" s="242"/>
      <c r="J137" s="242"/>
      <c r="K137" s="242"/>
      <c r="L137" s="40"/>
      <c r="M137" s="233"/>
      <c r="P137" s="201"/>
      <c r="Q137" s="251"/>
      <c r="S137" s="209"/>
      <c r="T137"/>
    </row>
    <row r="138" spans="1:20" ht="16.5" thickBot="1" x14ac:dyDescent="0.3">
      <c r="A138" s="184"/>
      <c r="F138" s="227"/>
      <c r="G138" s="240"/>
      <c r="H138" s="241"/>
      <c r="I138" s="242"/>
      <c r="J138" s="242"/>
      <c r="K138" s="242"/>
      <c r="L138" s="40"/>
      <c r="M138" s="233"/>
      <c r="P138" s="201"/>
      <c r="Q138" s="251"/>
      <c r="S138" s="209"/>
      <c r="T138"/>
    </row>
    <row r="139" spans="1:20" ht="16.5" customHeight="1" thickTop="1" x14ac:dyDescent="0.25">
      <c r="A139" s="184"/>
      <c r="G139" s="254" t="s">
        <v>35</v>
      </c>
      <c r="H139" s="255"/>
      <c r="I139" s="255"/>
      <c r="J139" s="256"/>
      <c r="K139" s="256"/>
      <c r="L139" s="257">
        <f>T136+Q136+O136+L136+J136</f>
        <v>22768317.359952498</v>
      </c>
      <c r="M139" s="258"/>
      <c r="P139" s="201"/>
      <c r="Q139" s="251"/>
      <c r="S139" s="209"/>
      <c r="T139"/>
    </row>
    <row r="140" spans="1:20" ht="16.5" customHeight="1" thickBot="1" x14ac:dyDescent="0.3">
      <c r="A140" s="259"/>
      <c r="G140" s="260"/>
      <c r="H140" s="261"/>
      <c r="I140" s="261"/>
      <c r="J140" s="262"/>
      <c r="K140" s="262"/>
      <c r="L140" s="263"/>
      <c r="M140" s="264"/>
      <c r="P140" s="201"/>
      <c r="Q140" s="251"/>
      <c r="S140" s="209"/>
      <c r="T140"/>
    </row>
    <row r="141" spans="1:20" ht="16.5" thickTop="1" x14ac:dyDescent="0.25">
      <c r="A141" s="259"/>
      <c r="G141" s="240"/>
      <c r="H141" s="241"/>
      <c r="I141" s="242"/>
      <c r="J141" s="242"/>
      <c r="K141" s="242"/>
      <c r="L141" s="40"/>
      <c r="M141" s="233"/>
      <c r="P141" s="201"/>
      <c r="Q141" s="251"/>
      <c r="S141" s="209"/>
      <c r="T141"/>
    </row>
    <row r="142" spans="1:20" x14ac:dyDescent="0.25">
      <c r="A142" s="184"/>
      <c r="G142" s="240"/>
      <c r="H142" s="241"/>
      <c r="I142" s="242"/>
      <c r="J142" s="242"/>
      <c r="K142" s="242"/>
      <c r="L142" s="40"/>
      <c r="M142" s="233"/>
      <c r="P142" s="201"/>
      <c r="Q142" s="251"/>
      <c r="S142" s="209"/>
      <c r="T142"/>
    </row>
    <row r="143" spans="1:20" x14ac:dyDescent="0.25">
      <c r="A143" s="184"/>
      <c r="G143" s="240"/>
      <c r="H143" s="265"/>
      <c r="I143" s="242"/>
      <c r="J143" s="242"/>
      <c r="K143" s="242"/>
      <c r="L143" s="40"/>
      <c r="M143" s="266"/>
      <c r="P143" s="201"/>
      <c r="Q143" s="251"/>
      <c r="S143" s="209"/>
      <c r="T143"/>
    </row>
    <row r="144" spans="1:20" x14ac:dyDescent="0.25">
      <c r="A144" s="259"/>
      <c r="L144" s="40"/>
      <c r="M144" s="267"/>
      <c r="P144" s="201"/>
      <c r="Q144" s="251"/>
      <c r="S144" s="209"/>
      <c r="T144"/>
    </row>
    <row r="145" spans="1:20" x14ac:dyDescent="0.25">
      <c r="A145" s="259"/>
      <c r="M145" s="267"/>
      <c r="Q145" s="251"/>
      <c r="S145" s="209"/>
      <c r="T145"/>
    </row>
    <row r="146" spans="1:20" x14ac:dyDescent="0.25">
      <c r="A146" s="184"/>
      <c r="B146" s="185"/>
      <c r="L146" s="40"/>
      <c r="M146" s="233"/>
      <c r="Q146" s="251"/>
      <c r="S146" s="209"/>
      <c r="T146"/>
    </row>
    <row r="147" spans="1:20" x14ac:dyDescent="0.25">
      <c r="A147" s="259"/>
      <c r="B147" s="185"/>
      <c r="L147" s="40"/>
      <c r="M147" s="233"/>
      <c r="Q147" s="251"/>
      <c r="S147" s="209"/>
      <c r="T147"/>
    </row>
    <row r="148" spans="1:20" x14ac:dyDescent="0.25">
      <c r="A148" s="184"/>
      <c r="B148" s="185"/>
      <c r="G148" s="240"/>
      <c r="H148" s="241"/>
      <c r="I148" s="242"/>
      <c r="J148" s="242"/>
      <c r="K148" s="242"/>
      <c r="L148" s="40"/>
      <c r="M148" s="233"/>
      <c r="Q148" s="251"/>
      <c r="S148" s="209"/>
      <c r="T148"/>
    </row>
    <row r="149" spans="1:20" x14ac:dyDescent="0.25">
      <c r="A149" s="259"/>
      <c r="B149" s="185"/>
      <c r="G149" s="240"/>
      <c r="H149" s="241"/>
      <c r="I149" s="242"/>
      <c r="J149" s="242"/>
      <c r="K149" s="242"/>
      <c r="L149" s="40"/>
      <c r="M149" s="233"/>
      <c r="Q149" s="251"/>
      <c r="S149" s="209"/>
      <c r="T149"/>
    </row>
    <row r="150" spans="1:20" x14ac:dyDescent="0.25">
      <c r="A150" s="184"/>
      <c r="B150" s="185"/>
      <c r="G150" s="279"/>
      <c r="H150" s="235"/>
      <c r="I150" s="235"/>
      <c r="L150" s="40"/>
      <c r="M150" s="233"/>
      <c r="Q150" s="251"/>
      <c r="S150" s="209"/>
      <c r="T150"/>
    </row>
    <row r="151" spans="1:20" x14ac:dyDescent="0.25">
      <c r="A151" s="259"/>
      <c r="Q151" s="251"/>
      <c r="S151" s="209"/>
      <c r="T151"/>
    </row>
    <row r="152" spans="1:20" x14ac:dyDescent="0.25">
      <c r="A152" s="184"/>
      <c r="Q152" s="251"/>
      <c r="S152" s="209"/>
      <c r="T152"/>
    </row>
    <row r="153" spans="1:20" x14ac:dyDescent="0.25">
      <c r="A153" s="184"/>
      <c r="B153" s="280"/>
      <c r="C153" s="280"/>
      <c r="D153" s="246"/>
      <c r="E153"/>
      <c r="F153" s="39"/>
      <c r="G153" s="38"/>
      <c r="H153"/>
      <c r="I153"/>
      <c r="J153"/>
      <c r="K153"/>
      <c r="N153" s="281"/>
      <c r="O153"/>
      <c r="Q153" s="251"/>
      <c r="S153" s="209"/>
      <c r="T153"/>
    </row>
    <row r="154" spans="1:20" x14ac:dyDescent="0.25">
      <c r="A154" s="259"/>
      <c r="B154" s="280"/>
      <c r="C154" s="280"/>
      <c r="D154" s="246"/>
      <c r="E154"/>
      <c r="F154" s="39"/>
      <c r="G154" s="38"/>
      <c r="H154"/>
      <c r="I154"/>
      <c r="J154"/>
      <c r="K154"/>
      <c r="N154" s="281"/>
      <c r="O154"/>
      <c r="Q154" s="251"/>
      <c r="S154" s="209"/>
      <c r="T154"/>
    </row>
    <row r="155" spans="1:20" x14ac:dyDescent="0.25">
      <c r="A155" s="259"/>
      <c r="B155" s="280"/>
      <c r="C155" s="280"/>
      <c r="D155" s="246"/>
      <c r="E155"/>
      <c r="F155" s="39"/>
      <c r="G155" s="38"/>
      <c r="H155"/>
      <c r="I155"/>
      <c r="J155"/>
      <c r="K155"/>
      <c r="N155" s="281"/>
      <c r="O155"/>
      <c r="Q155" s="251"/>
      <c r="S155" s="209"/>
      <c r="T155"/>
    </row>
    <row r="156" spans="1:20" x14ac:dyDescent="0.25">
      <c r="A156" s="259"/>
      <c r="B156" s="280"/>
      <c r="C156" s="280"/>
      <c r="D156" s="246"/>
      <c r="E156"/>
      <c r="F156" s="39"/>
      <c r="G156" s="38"/>
      <c r="H156"/>
      <c r="I156"/>
      <c r="J156"/>
      <c r="K156"/>
      <c r="N156" s="281"/>
      <c r="O156"/>
      <c r="Q156" s="251"/>
      <c r="S156" s="209"/>
      <c r="T156"/>
    </row>
    <row r="157" spans="1:20" x14ac:dyDescent="0.25">
      <c r="A157" s="282"/>
      <c r="B157" s="280"/>
      <c r="C157" s="280"/>
      <c r="D157" s="246"/>
      <c r="E157"/>
      <c r="F157" s="39"/>
      <c r="G157" s="38"/>
      <c r="H157"/>
      <c r="I157"/>
      <c r="J157"/>
      <c r="K157"/>
      <c r="N157" s="281"/>
      <c r="O157"/>
      <c r="Q157" s="251"/>
      <c r="S157" s="209"/>
      <c r="T157"/>
    </row>
    <row r="158" spans="1:20" x14ac:dyDescent="0.25">
      <c r="A158" s="222"/>
      <c r="B158" s="280"/>
      <c r="C158" s="280"/>
      <c r="D158" s="246"/>
      <c r="E158"/>
      <c r="F158" s="39"/>
      <c r="G158" s="38"/>
      <c r="H158"/>
      <c r="I158"/>
      <c r="J158"/>
      <c r="K158"/>
      <c r="N158" s="281"/>
      <c r="O158"/>
      <c r="Q158" s="251"/>
      <c r="S158" s="209"/>
      <c r="T158"/>
    </row>
    <row r="159" spans="1:20" x14ac:dyDescent="0.25">
      <c r="A159" s="184"/>
      <c r="B159" s="280"/>
      <c r="C159" s="280"/>
      <c r="D159" s="246"/>
      <c r="E159"/>
      <c r="F159" s="39"/>
      <c r="G159" s="38"/>
      <c r="H159"/>
      <c r="I159"/>
      <c r="J159"/>
      <c r="K159"/>
      <c r="N159" s="281"/>
      <c r="O159"/>
      <c r="Q159" s="251"/>
      <c r="S159" s="209"/>
      <c r="T159"/>
    </row>
    <row r="160" spans="1:20" x14ac:dyDescent="0.25">
      <c r="A160" s="184"/>
      <c r="B160" s="280"/>
      <c r="C160" s="280"/>
      <c r="D160" s="246"/>
      <c r="E160"/>
      <c r="F160" s="39"/>
      <c r="G160" s="38"/>
      <c r="H160"/>
      <c r="I160"/>
      <c r="J160"/>
      <c r="K160"/>
      <c r="N160" s="281"/>
      <c r="O160"/>
      <c r="Q160" s="251"/>
      <c r="S160" s="209"/>
      <c r="T160"/>
    </row>
    <row r="161" spans="1:20" x14ac:dyDescent="0.25">
      <c r="A161" s="184"/>
      <c r="B161" s="280"/>
      <c r="C161" s="280"/>
      <c r="D161" s="246"/>
      <c r="E161"/>
      <c r="F161" s="39"/>
      <c r="G161" s="38"/>
      <c r="H161"/>
      <c r="I161"/>
      <c r="J161"/>
      <c r="K161"/>
      <c r="N161" s="281"/>
      <c r="O161"/>
      <c r="Q161" s="251"/>
      <c r="S161" s="209"/>
      <c r="T161"/>
    </row>
    <row r="162" spans="1:20" x14ac:dyDescent="0.25">
      <c r="A162" s="184"/>
      <c r="B162" s="280"/>
      <c r="C162" s="280"/>
      <c r="D162" s="246"/>
      <c r="E162"/>
      <c r="F162" s="39"/>
      <c r="G162" s="38"/>
      <c r="H162"/>
      <c r="I162"/>
      <c r="J162"/>
      <c r="K162"/>
      <c r="N162" s="281"/>
      <c r="O162"/>
      <c r="Q162" s="251"/>
      <c r="S162" s="209"/>
      <c r="T162"/>
    </row>
    <row r="163" spans="1:20" x14ac:dyDescent="0.25">
      <c r="A163" s="184"/>
      <c r="B163" s="280"/>
      <c r="C163" s="280"/>
      <c r="D163" s="246"/>
      <c r="E163"/>
      <c r="F163" s="39"/>
      <c r="G163" s="38"/>
      <c r="H163"/>
      <c r="I163"/>
      <c r="J163"/>
      <c r="K163"/>
      <c r="N163" s="281"/>
      <c r="O163"/>
      <c r="Q163" s="251"/>
      <c r="S163" s="209"/>
      <c r="T163"/>
    </row>
    <row r="164" spans="1:20" x14ac:dyDescent="0.25">
      <c r="A164" s="184"/>
      <c r="B164" s="280"/>
      <c r="C164" s="280"/>
      <c r="D164" s="246"/>
      <c r="E164"/>
      <c r="F164" s="39"/>
      <c r="G164" s="38"/>
      <c r="H164"/>
      <c r="I164"/>
      <c r="J164"/>
      <c r="K164"/>
      <c r="N164" s="281"/>
      <c r="O164"/>
      <c r="Q164" s="251"/>
      <c r="S164" s="209"/>
      <c r="T164"/>
    </row>
    <row r="165" spans="1:20" x14ac:dyDescent="0.25">
      <c r="A165" s="184"/>
      <c r="B165" s="280"/>
      <c r="C165" s="280"/>
      <c r="D165" s="246"/>
      <c r="E165"/>
      <c r="F165" s="39"/>
      <c r="G165" s="38"/>
      <c r="H165"/>
      <c r="I165"/>
      <c r="J165"/>
      <c r="K165"/>
      <c r="N165" s="281"/>
      <c r="O165"/>
      <c r="Q165" s="251"/>
      <c r="S165" s="209"/>
      <c r="T165"/>
    </row>
  </sheetData>
  <sortState xmlns:xlrd2="http://schemas.microsoft.com/office/spreadsheetml/2017/richdata2" ref="A66:R67">
    <sortCondition ref="C66:C67"/>
  </sortState>
  <mergeCells count="25">
    <mergeCell ref="N81:N88"/>
    <mergeCell ref="M111:M112"/>
    <mergeCell ref="N111:N112"/>
    <mergeCell ref="A1:H2"/>
    <mergeCell ref="N68:N70"/>
    <mergeCell ref="A77:A80"/>
    <mergeCell ref="C77:C80"/>
    <mergeCell ref="F77:F80"/>
    <mergeCell ref="M77:M80"/>
    <mergeCell ref="N77:N80"/>
    <mergeCell ref="A81:A88"/>
    <mergeCell ref="C81:C88"/>
    <mergeCell ref="E81:E88"/>
    <mergeCell ref="F81:F88"/>
    <mergeCell ref="M81:M88"/>
    <mergeCell ref="N93:N94"/>
    <mergeCell ref="D132:F132"/>
    <mergeCell ref="A68:A70"/>
    <mergeCell ref="C68:C70"/>
    <mergeCell ref="F68:F70"/>
    <mergeCell ref="M68:M70"/>
    <mergeCell ref="A93:A94"/>
    <mergeCell ref="C93:C94"/>
    <mergeCell ref="F93:F94"/>
    <mergeCell ref="M93:M94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3F69F-BC4E-437C-A4A5-AF9E6E9A2F69}">
  <sheetPr>
    <tabColor rgb="FFFF66FF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345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1B012-7A9E-4845-BCC7-BEAB78DE5630}">
  <sheetPr>
    <tabColor rgb="FF66FFCC"/>
  </sheetPr>
  <dimension ref="A1:WYF204"/>
  <sheetViews>
    <sheetView topLeftCell="J1" workbookViewId="0">
      <pane xSplit="5" ySplit="3" topLeftCell="AC29" activePane="bottomRight" state="frozen"/>
      <selection activeCell="J1" sqref="J1"/>
      <selection pane="topRight" activeCell="O1" sqref="O1"/>
      <selection pane="bottomLeft" activeCell="J4" sqref="J4"/>
      <selection pane="bottomRight" activeCell="AD35" sqref="AD35"/>
    </sheetView>
  </sheetViews>
  <sheetFormatPr baseColWidth="10" defaultRowHeight="15.75" x14ac:dyDescent="0.25"/>
  <cols>
    <col min="1" max="1" width="6.85546875" style="1" customWidth="1"/>
    <col min="2" max="2" width="26" customWidth="1"/>
    <col min="3" max="3" width="17.7109375" customWidth="1"/>
    <col min="4" max="4" width="11.140625" customWidth="1"/>
    <col min="5" max="5" width="11.42578125" customWidth="1"/>
    <col min="6" max="6" width="11.42578125" style="41" customWidth="1"/>
    <col min="7" max="8" width="11.42578125" customWidth="1"/>
    <col min="9" max="9" width="11" bestFit="1" customWidth="1"/>
    <col min="10" max="10" width="49.28515625" customWidth="1"/>
    <col min="11" max="11" width="24.42578125" style="87" customWidth="1"/>
    <col min="12" max="12" width="14.7109375" style="87" customWidth="1"/>
    <col min="13" max="13" width="14.140625" style="186" customWidth="1"/>
    <col min="14" max="14" width="11.7109375" style="187" bestFit="1" customWidth="1"/>
    <col min="15" max="15" width="13.28515625" style="204" customWidth="1"/>
    <col min="16" max="16" width="16.28515625" style="186" customWidth="1"/>
    <col min="17" max="17" width="11.5703125" style="198" customWidth="1"/>
    <col min="18" max="18" width="12.42578125" style="25" bestFit="1" customWidth="1"/>
    <col min="19" max="20" width="8.140625" style="25" customWidth="1"/>
    <col min="21" max="21" width="18.85546875" bestFit="1" customWidth="1"/>
    <col min="22" max="22" width="16.42578125" style="26" bestFit="1" customWidth="1"/>
    <col min="23" max="23" width="13.85546875" style="7" bestFit="1" customWidth="1"/>
    <col min="24" max="24" width="14.140625" style="235" bestFit="1" customWidth="1"/>
    <col min="25" max="25" width="13.140625" style="192" bestFit="1" customWidth="1"/>
    <col min="26" max="26" width="12.42578125" style="283" bestFit="1" customWidth="1"/>
    <col min="27" max="27" width="13" style="252" bestFit="1" customWidth="1"/>
    <col min="28" max="28" width="11.42578125" style="210"/>
    <col min="29" max="29" width="11.42578125" style="235"/>
  </cols>
  <sheetData>
    <row r="1" spans="1:29" ht="37.5" customHeight="1" thickBot="1" x14ac:dyDescent="0.7">
      <c r="B1" s="2" t="s">
        <v>0</v>
      </c>
      <c r="C1" s="3"/>
      <c r="D1" s="3"/>
      <c r="E1" s="4"/>
      <c r="F1" s="5"/>
      <c r="G1" s="4"/>
      <c r="H1" s="4"/>
      <c r="I1" s="4"/>
      <c r="J1" s="972" t="s">
        <v>343</v>
      </c>
      <c r="K1" s="972"/>
      <c r="L1" s="972"/>
      <c r="M1" s="972"/>
      <c r="N1" s="972"/>
      <c r="O1" s="972"/>
      <c r="P1" s="972"/>
      <c r="Q1" s="972"/>
      <c r="R1" s="433"/>
      <c r="S1" s="433"/>
      <c r="T1" s="433"/>
      <c r="U1" s="433"/>
      <c r="V1" s="6">
        <v>1</v>
      </c>
      <c r="X1" s="8" t="s">
        <v>1</v>
      </c>
      <c r="Y1" s="12" t="s">
        <v>2</v>
      </c>
      <c r="Z1" s="13"/>
      <c r="AA1" s="14"/>
      <c r="AB1" s="16" t="s">
        <v>3</v>
      </c>
      <c r="AC1" s="17" t="s">
        <v>4</v>
      </c>
    </row>
    <row r="2" spans="1:29" ht="17.25" thickTop="1" thickBot="1" x14ac:dyDescent="0.3">
      <c r="A2" s="18" t="s">
        <v>5</v>
      </c>
      <c r="B2" s="19" t="s">
        <v>6</v>
      </c>
      <c r="C2" s="20" t="s">
        <v>7</v>
      </c>
      <c r="D2" s="21"/>
      <c r="E2" s="22" t="s">
        <v>8</v>
      </c>
      <c r="F2" s="23" t="s">
        <v>9</v>
      </c>
      <c r="G2" s="22" t="s">
        <v>10</v>
      </c>
      <c r="H2" s="24" t="s">
        <v>11</v>
      </c>
      <c r="I2" s="19" t="s">
        <v>12</v>
      </c>
      <c r="J2" s="972"/>
      <c r="K2" s="972"/>
      <c r="L2" s="972"/>
      <c r="M2" s="972"/>
      <c r="N2" s="972"/>
      <c r="O2" s="972"/>
      <c r="P2" s="972"/>
      <c r="Q2" s="972"/>
      <c r="X2" s="27"/>
      <c r="Y2" s="29"/>
      <c r="Z2" s="30"/>
      <c r="AA2" s="31"/>
      <c r="AB2" s="33"/>
      <c r="AC2" s="34"/>
    </row>
    <row r="3" spans="1:29" ht="33.75" customHeight="1" thickTop="1" thickBot="1" x14ac:dyDescent="0.35">
      <c r="B3" s="35" t="e">
        <f>#REF!</f>
        <v>#REF!</v>
      </c>
      <c r="C3" s="35" t="e">
        <f>#REF!</f>
        <v>#REF!</v>
      </c>
      <c r="D3" s="36" t="e">
        <f>#REF!</f>
        <v>#REF!</v>
      </c>
      <c r="E3" s="37" t="e">
        <f>#REF!</f>
        <v>#REF!</v>
      </c>
      <c r="F3" s="38" t="e">
        <f>#REF!</f>
        <v>#REF!</v>
      </c>
      <c r="G3" s="39" t="e">
        <f>#REF!</f>
        <v>#REF!</v>
      </c>
      <c r="H3" s="40" t="e">
        <f>#REF!</f>
        <v>#REF!</v>
      </c>
      <c r="I3" s="41" t="e">
        <f>#REF!</f>
        <v>#REF!</v>
      </c>
      <c r="J3" s="42" t="s">
        <v>6</v>
      </c>
      <c r="K3" s="43" t="s">
        <v>13</v>
      </c>
      <c r="L3" s="44" t="s">
        <v>14</v>
      </c>
      <c r="M3" s="474" t="s">
        <v>15</v>
      </c>
      <c r="N3" s="475" t="s">
        <v>16</v>
      </c>
      <c r="O3" s="476" t="s">
        <v>17</v>
      </c>
      <c r="P3" s="48" t="s">
        <v>18</v>
      </c>
      <c r="Q3" s="49" t="s">
        <v>19</v>
      </c>
      <c r="R3" s="50"/>
      <c r="S3" s="51" t="s">
        <v>20</v>
      </c>
      <c r="T3" s="51"/>
      <c r="U3" s="43" t="s">
        <v>21</v>
      </c>
      <c r="V3" s="443" t="s">
        <v>22</v>
      </c>
      <c r="W3" s="444" t="s">
        <v>16</v>
      </c>
      <c r="X3" s="27"/>
      <c r="Y3" s="55"/>
      <c r="Z3" s="56" t="s">
        <v>21</v>
      </c>
      <c r="AA3" s="57" t="s">
        <v>25</v>
      </c>
      <c r="AB3" s="33"/>
      <c r="AC3" s="34"/>
    </row>
    <row r="4" spans="1:29" ht="18" thickTop="1" x14ac:dyDescent="0.3">
      <c r="B4" s="35"/>
      <c r="C4" s="35"/>
      <c r="D4" s="36"/>
      <c r="E4" s="37"/>
      <c r="F4" s="38"/>
      <c r="G4" s="39"/>
      <c r="H4" s="40"/>
      <c r="I4" s="41"/>
      <c r="J4" s="624" t="s">
        <v>255</v>
      </c>
      <c r="K4" s="635" t="s">
        <v>258</v>
      </c>
      <c r="L4" s="546" t="s">
        <v>433</v>
      </c>
      <c r="M4" s="547">
        <v>16450</v>
      </c>
      <c r="N4" s="548">
        <v>43891</v>
      </c>
      <c r="O4" s="549" t="s">
        <v>419</v>
      </c>
      <c r="P4" s="550">
        <v>20950</v>
      </c>
      <c r="Q4" s="65">
        <f t="shared" ref="Q4:Q48" si="0">P4-M4</f>
        <v>4500</v>
      </c>
      <c r="R4" s="66">
        <v>28.5</v>
      </c>
      <c r="S4" s="67"/>
      <c r="T4" s="67"/>
      <c r="U4" s="68">
        <f t="shared" ref="U4:U52" si="1">R4*P4</f>
        <v>597075</v>
      </c>
      <c r="V4" s="372" t="s">
        <v>110</v>
      </c>
      <c r="W4" s="373">
        <v>43917</v>
      </c>
      <c r="X4" s="374">
        <v>17504.400000000001</v>
      </c>
      <c r="Y4" s="379">
        <v>43917</v>
      </c>
      <c r="Z4" s="70"/>
      <c r="AA4" s="71"/>
      <c r="AB4" s="73" t="s">
        <v>479</v>
      </c>
      <c r="AC4" s="74">
        <v>4640</v>
      </c>
    </row>
    <row r="5" spans="1:29" ht="18.75" x14ac:dyDescent="0.3">
      <c r="B5" s="35"/>
      <c r="C5" s="35"/>
      <c r="D5" s="36"/>
      <c r="E5" s="37"/>
      <c r="F5" s="38"/>
      <c r="G5" s="39"/>
      <c r="H5" s="40"/>
      <c r="I5" s="41"/>
      <c r="J5" s="625" t="s">
        <v>123</v>
      </c>
      <c r="K5" s="636" t="s">
        <v>43</v>
      </c>
      <c r="L5" s="371" t="s">
        <v>434</v>
      </c>
      <c r="M5" s="472">
        <v>11470</v>
      </c>
      <c r="N5" s="552">
        <v>43892</v>
      </c>
      <c r="O5" s="553">
        <v>26215</v>
      </c>
      <c r="P5" s="472">
        <v>11470</v>
      </c>
      <c r="Q5" s="65">
        <f t="shared" si="0"/>
        <v>0</v>
      </c>
      <c r="R5" s="81">
        <v>38.799999999999997</v>
      </c>
      <c r="S5" s="82"/>
      <c r="T5" s="82"/>
      <c r="U5" s="83">
        <f t="shared" si="1"/>
        <v>445035.99999999994</v>
      </c>
      <c r="V5" s="372" t="s">
        <v>52</v>
      </c>
      <c r="W5" s="373">
        <v>43908</v>
      </c>
      <c r="X5" s="374"/>
      <c r="Y5" s="379"/>
      <c r="Z5" s="70"/>
      <c r="AA5" s="71"/>
      <c r="AB5" s="73" t="s">
        <v>264</v>
      </c>
      <c r="AC5" s="702">
        <v>0</v>
      </c>
    </row>
    <row r="6" spans="1:29" ht="18" customHeight="1" x14ac:dyDescent="0.3">
      <c r="B6" s="35"/>
      <c r="C6" s="35"/>
      <c r="D6" s="36"/>
      <c r="E6" s="37"/>
      <c r="F6" s="38"/>
      <c r="G6" s="39"/>
      <c r="H6" s="40"/>
      <c r="I6" s="41"/>
      <c r="J6" s="634" t="s">
        <v>28</v>
      </c>
      <c r="K6" s="636" t="s">
        <v>132</v>
      </c>
      <c r="L6" s="371" t="s">
        <v>435</v>
      </c>
      <c r="M6" s="472">
        <v>20860</v>
      </c>
      <c r="N6" s="552">
        <v>43893</v>
      </c>
      <c r="O6" s="553">
        <v>1925</v>
      </c>
      <c r="P6" s="472">
        <v>20840</v>
      </c>
      <c r="Q6" s="65">
        <v>0</v>
      </c>
      <c r="R6" s="81">
        <v>38.200000000000003</v>
      </c>
      <c r="S6" s="82"/>
      <c r="T6" s="82"/>
      <c r="U6" s="657">
        <f t="shared" si="1"/>
        <v>796088.00000000012</v>
      </c>
      <c r="V6" s="658" t="s">
        <v>52</v>
      </c>
      <c r="W6" s="552">
        <v>43907</v>
      </c>
      <c r="X6" s="630"/>
      <c r="Y6" s="631"/>
      <c r="Z6" s="632"/>
      <c r="AA6" s="632"/>
      <c r="AB6" s="73" t="s">
        <v>264</v>
      </c>
      <c r="AC6" s="702">
        <v>0</v>
      </c>
    </row>
    <row r="7" spans="1:29" ht="17.25" x14ac:dyDescent="0.3">
      <c r="B7" s="35"/>
      <c r="C7" s="35"/>
      <c r="D7" s="36"/>
      <c r="E7" s="37"/>
      <c r="F7" s="38"/>
      <c r="G7" s="39"/>
      <c r="H7" s="40"/>
      <c r="I7" s="41"/>
      <c r="J7" s="626" t="s">
        <v>123</v>
      </c>
      <c r="K7" s="636" t="s">
        <v>27</v>
      </c>
      <c r="L7" s="371" t="s">
        <v>436</v>
      </c>
      <c r="M7" s="472">
        <v>12220</v>
      </c>
      <c r="N7" s="552">
        <v>43894</v>
      </c>
      <c r="O7" s="553">
        <v>26255</v>
      </c>
      <c r="P7" s="472">
        <v>12220</v>
      </c>
      <c r="Q7" s="65">
        <f t="shared" ref="Q7:Q12" si="2">P7-M7</f>
        <v>0</v>
      </c>
      <c r="R7" s="81">
        <v>38.200000000000003</v>
      </c>
      <c r="S7" s="82" t="s">
        <v>30</v>
      </c>
      <c r="T7" s="82"/>
      <c r="U7" s="83">
        <f t="shared" si="1"/>
        <v>466804.00000000006</v>
      </c>
      <c r="V7" s="372" t="s">
        <v>110</v>
      </c>
      <c r="W7" s="373">
        <v>43910</v>
      </c>
      <c r="X7" s="374"/>
      <c r="Y7" s="379"/>
      <c r="Z7" s="70"/>
      <c r="AA7" s="71"/>
      <c r="AB7" s="73" t="s">
        <v>264</v>
      </c>
      <c r="AC7" s="702">
        <v>0</v>
      </c>
    </row>
    <row r="8" spans="1:29" ht="31.5" x14ac:dyDescent="0.3">
      <c r="B8" s="35"/>
      <c r="C8" s="35"/>
      <c r="D8" s="36"/>
      <c r="E8" s="37"/>
      <c r="F8" s="38"/>
      <c r="G8" s="39"/>
      <c r="H8" s="40"/>
      <c r="I8" s="41"/>
      <c r="J8" s="626" t="s">
        <v>346</v>
      </c>
      <c r="K8" s="636" t="s">
        <v>27</v>
      </c>
      <c r="L8" s="371" t="s">
        <v>437</v>
      </c>
      <c r="M8" s="472">
        <v>11730</v>
      </c>
      <c r="N8" s="552">
        <v>43895</v>
      </c>
      <c r="O8" s="553" t="s">
        <v>426</v>
      </c>
      <c r="P8" s="472">
        <v>14705</v>
      </c>
      <c r="Q8" s="65">
        <f t="shared" si="2"/>
        <v>2975</v>
      </c>
      <c r="R8" s="81">
        <v>28</v>
      </c>
      <c r="S8" s="82"/>
      <c r="T8" s="82"/>
      <c r="U8" s="83">
        <f t="shared" si="1"/>
        <v>411740</v>
      </c>
      <c r="V8" s="372" t="s">
        <v>427</v>
      </c>
      <c r="W8" s="373">
        <v>43920</v>
      </c>
      <c r="X8" s="374">
        <v>11377.86</v>
      </c>
      <c r="Y8" s="379">
        <v>43920</v>
      </c>
      <c r="Z8" s="633">
        <v>20272</v>
      </c>
      <c r="AA8" s="633" t="s">
        <v>349</v>
      </c>
      <c r="AB8" s="73" t="s">
        <v>479</v>
      </c>
      <c r="AC8" s="74">
        <v>2784</v>
      </c>
    </row>
    <row r="9" spans="1:29" ht="17.25" x14ac:dyDescent="0.3">
      <c r="B9" s="35"/>
      <c r="C9" s="35"/>
      <c r="D9" s="36"/>
      <c r="E9" s="37"/>
      <c r="F9" s="38"/>
      <c r="G9" s="39"/>
      <c r="H9" s="40"/>
      <c r="I9" s="41"/>
      <c r="J9" s="624" t="s">
        <v>123</v>
      </c>
      <c r="K9" s="636" t="s">
        <v>136</v>
      </c>
      <c r="L9" s="371" t="s">
        <v>437</v>
      </c>
      <c r="M9" s="472">
        <v>13150</v>
      </c>
      <c r="N9" s="552">
        <v>43895</v>
      </c>
      <c r="O9" s="553">
        <v>26289</v>
      </c>
      <c r="P9" s="472">
        <v>13150</v>
      </c>
      <c r="Q9" s="65">
        <f t="shared" si="2"/>
        <v>0</v>
      </c>
      <c r="R9" s="81">
        <v>38.200000000000003</v>
      </c>
      <c r="S9" s="82"/>
      <c r="T9" s="82"/>
      <c r="U9" s="83">
        <f t="shared" si="1"/>
        <v>502330.00000000006</v>
      </c>
      <c r="V9" s="372" t="s">
        <v>52</v>
      </c>
      <c r="W9" s="373">
        <v>43910</v>
      </c>
      <c r="X9" s="374"/>
      <c r="Y9" s="379"/>
      <c r="Z9" s="633"/>
      <c r="AA9" s="633"/>
      <c r="AB9" s="73" t="s">
        <v>264</v>
      </c>
      <c r="AC9" s="702">
        <v>0</v>
      </c>
    </row>
    <row r="10" spans="1:29" ht="31.5" x14ac:dyDescent="0.3">
      <c r="B10" s="35"/>
      <c r="C10" s="35"/>
      <c r="D10" s="36"/>
      <c r="E10" s="37"/>
      <c r="F10" s="38"/>
      <c r="G10" s="39"/>
      <c r="H10" s="40"/>
      <c r="I10" s="41"/>
      <c r="J10" s="626" t="s">
        <v>347</v>
      </c>
      <c r="K10" s="636" t="s">
        <v>27</v>
      </c>
      <c r="L10" s="371" t="s">
        <v>438</v>
      </c>
      <c r="M10" s="472">
        <v>12730</v>
      </c>
      <c r="N10" s="552">
        <v>43896</v>
      </c>
      <c r="O10" s="553" t="s">
        <v>428</v>
      </c>
      <c r="P10" s="472">
        <v>16140</v>
      </c>
      <c r="Q10" s="65">
        <f t="shared" si="2"/>
        <v>3410</v>
      </c>
      <c r="R10" s="81">
        <v>28</v>
      </c>
      <c r="S10" s="82"/>
      <c r="T10" s="82"/>
      <c r="U10" s="83">
        <f t="shared" si="1"/>
        <v>451920</v>
      </c>
      <c r="V10" s="372" t="s">
        <v>429</v>
      </c>
      <c r="W10" s="373">
        <v>43920</v>
      </c>
      <c r="X10" s="374">
        <v>11377.86</v>
      </c>
      <c r="Y10" s="379">
        <v>43920</v>
      </c>
      <c r="Z10" s="633">
        <v>20272</v>
      </c>
      <c r="AA10" s="633" t="s">
        <v>365</v>
      </c>
      <c r="AB10" s="73" t="s">
        <v>479</v>
      </c>
      <c r="AC10" s="74">
        <v>2784</v>
      </c>
    </row>
    <row r="11" spans="1:29" ht="17.25" x14ac:dyDescent="0.3">
      <c r="B11" s="35"/>
      <c r="C11" s="35"/>
      <c r="D11" s="36"/>
      <c r="E11" s="37"/>
      <c r="F11" s="38"/>
      <c r="G11" s="39"/>
      <c r="H11" s="40"/>
      <c r="I11" s="41"/>
      <c r="J11" s="651" t="s">
        <v>28</v>
      </c>
      <c r="K11" s="636" t="s">
        <v>348</v>
      </c>
      <c r="L11" s="371" t="s">
        <v>438</v>
      </c>
      <c r="M11" s="472">
        <v>21020</v>
      </c>
      <c r="N11" s="552">
        <v>43896</v>
      </c>
      <c r="O11" s="553">
        <v>1926</v>
      </c>
      <c r="P11" s="472">
        <v>21010</v>
      </c>
      <c r="Q11" s="65">
        <f t="shared" si="2"/>
        <v>-10</v>
      </c>
      <c r="R11" s="81">
        <v>38.200000000000003</v>
      </c>
      <c r="S11" s="82"/>
      <c r="T11" s="82"/>
      <c r="U11" s="83">
        <f t="shared" si="1"/>
        <v>802582.00000000012</v>
      </c>
      <c r="V11" s="372" t="s">
        <v>52</v>
      </c>
      <c r="W11" s="373">
        <v>43909</v>
      </c>
      <c r="X11" s="374"/>
      <c r="Y11" s="379"/>
      <c r="Z11" s="70"/>
      <c r="AA11" s="71"/>
      <c r="AB11" s="73" t="s">
        <v>264</v>
      </c>
      <c r="AC11" s="702">
        <v>0</v>
      </c>
    </row>
    <row r="12" spans="1:29" ht="17.25" x14ac:dyDescent="0.3">
      <c r="B12" s="35"/>
      <c r="C12" s="35"/>
      <c r="D12" s="36"/>
      <c r="E12" s="37"/>
      <c r="F12" s="38"/>
      <c r="G12" s="39"/>
      <c r="H12" s="40"/>
      <c r="I12" s="41"/>
      <c r="J12" s="626" t="s">
        <v>123</v>
      </c>
      <c r="K12" s="636" t="s">
        <v>27</v>
      </c>
      <c r="L12" s="667" t="s">
        <v>439</v>
      </c>
      <c r="M12" s="472">
        <v>12000</v>
      </c>
      <c r="N12" s="552">
        <v>43898</v>
      </c>
      <c r="O12" s="553">
        <v>26387</v>
      </c>
      <c r="P12" s="472">
        <v>12000</v>
      </c>
      <c r="Q12" s="65">
        <f t="shared" si="2"/>
        <v>0</v>
      </c>
      <c r="R12" s="81">
        <v>38.200000000000003</v>
      </c>
      <c r="S12" s="82"/>
      <c r="T12" s="82"/>
      <c r="U12" s="83">
        <f t="shared" si="1"/>
        <v>458400.00000000006</v>
      </c>
      <c r="V12" s="372" t="s">
        <v>52</v>
      </c>
      <c r="W12" s="373">
        <v>43915</v>
      </c>
      <c r="X12" s="374"/>
      <c r="Y12" s="379"/>
      <c r="Z12" s="70"/>
      <c r="AA12" s="71"/>
      <c r="AB12" s="73" t="s">
        <v>264</v>
      </c>
      <c r="AC12" s="702">
        <v>0</v>
      </c>
    </row>
    <row r="13" spans="1:29" ht="17.25" x14ac:dyDescent="0.3">
      <c r="B13" s="35"/>
      <c r="C13" s="35"/>
      <c r="D13" s="36"/>
      <c r="E13" s="37"/>
      <c r="F13" s="38"/>
      <c r="G13" s="39"/>
      <c r="H13" s="40"/>
      <c r="I13" s="41"/>
      <c r="J13" s="624" t="s">
        <v>123</v>
      </c>
      <c r="K13" s="636" t="s">
        <v>27</v>
      </c>
      <c r="L13" s="371" t="s">
        <v>440</v>
      </c>
      <c r="M13" s="472">
        <v>11250</v>
      </c>
      <c r="N13" s="552">
        <v>43899</v>
      </c>
      <c r="O13" s="553">
        <v>26362</v>
      </c>
      <c r="P13" s="472">
        <v>11250</v>
      </c>
      <c r="Q13" s="65">
        <f t="shared" si="0"/>
        <v>0</v>
      </c>
      <c r="R13" s="81">
        <v>38.200000000000003</v>
      </c>
      <c r="S13" s="82"/>
      <c r="T13" s="82"/>
      <c r="U13" s="83">
        <f t="shared" si="1"/>
        <v>429750.00000000006</v>
      </c>
      <c r="V13" s="372" t="s">
        <v>52</v>
      </c>
      <c r="W13" s="373">
        <v>43915</v>
      </c>
      <c r="X13" s="374"/>
      <c r="Y13" s="379"/>
      <c r="Z13" s="70"/>
      <c r="AA13" s="71"/>
      <c r="AB13" s="73" t="s">
        <v>264</v>
      </c>
      <c r="AC13" s="702">
        <v>0</v>
      </c>
    </row>
    <row r="14" spans="1:29" ht="17.25" x14ac:dyDescent="0.3">
      <c r="B14" s="35"/>
      <c r="C14" s="35"/>
      <c r="D14" s="36"/>
      <c r="E14" s="37"/>
      <c r="F14" s="38"/>
      <c r="G14" s="39"/>
      <c r="H14" s="40"/>
      <c r="I14" s="41"/>
      <c r="J14" s="662" t="s">
        <v>28</v>
      </c>
      <c r="K14" s="636" t="s">
        <v>46</v>
      </c>
      <c r="L14" s="371" t="s">
        <v>441</v>
      </c>
      <c r="M14" s="472">
        <v>19560</v>
      </c>
      <c r="N14" s="552">
        <v>43900</v>
      </c>
      <c r="O14" s="553">
        <v>1930</v>
      </c>
      <c r="P14" s="472">
        <v>19560</v>
      </c>
      <c r="Q14" s="65">
        <f t="shared" si="0"/>
        <v>0</v>
      </c>
      <c r="R14" s="81">
        <v>37.6</v>
      </c>
      <c r="S14" s="82"/>
      <c r="T14" s="82"/>
      <c r="U14" s="83">
        <f t="shared" si="1"/>
        <v>735456</v>
      </c>
      <c r="V14" s="372" t="s">
        <v>52</v>
      </c>
      <c r="W14" s="373">
        <v>43914</v>
      </c>
      <c r="X14" s="374"/>
      <c r="Y14" s="379"/>
      <c r="Z14" s="70"/>
      <c r="AA14" s="71"/>
      <c r="AB14" s="73" t="s">
        <v>264</v>
      </c>
      <c r="AC14" s="702">
        <v>0</v>
      </c>
    </row>
    <row r="15" spans="1:29" ht="17.25" x14ac:dyDescent="0.3">
      <c r="B15" s="35"/>
      <c r="C15" s="35"/>
      <c r="D15" s="36"/>
      <c r="E15" s="37"/>
      <c r="F15" s="38"/>
      <c r="G15" s="39"/>
      <c r="H15" s="40"/>
      <c r="I15" s="41"/>
      <c r="J15" s="627" t="s">
        <v>123</v>
      </c>
      <c r="K15" s="636" t="s">
        <v>27</v>
      </c>
      <c r="L15" s="371" t="s">
        <v>442</v>
      </c>
      <c r="M15" s="472">
        <v>11460</v>
      </c>
      <c r="N15" s="552">
        <v>43901</v>
      </c>
      <c r="O15" s="553">
        <v>26399</v>
      </c>
      <c r="P15" s="472">
        <v>11460</v>
      </c>
      <c r="Q15" s="65">
        <f t="shared" si="0"/>
        <v>0</v>
      </c>
      <c r="R15" s="81">
        <v>37.700000000000003</v>
      </c>
      <c r="S15" s="82"/>
      <c r="T15" s="82"/>
      <c r="U15" s="83">
        <f t="shared" si="1"/>
        <v>432042.00000000006</v>
      </c>
      <c r="V15" s="372" t="s">
        <v>52</v>
      </c>
      <c r="W15" s="373">
        <v>43921</v>
      </c>
      <c r="X15" s="374"/>
      <c r="Y15" s="379"/>
      <c r="Z15" s="70"/>
      <c r="AA15" s="71"/>
      <c r="AB15" s="73" t="s">
        <v>264</v>
      </c>
      <c r="AC15" s="702">
        <v>0</v>
      </c>
    </row>
    <row r="16" spans="1:29" ht="30" x14ac:dyDescent="0.3">
      <c r="B16" s="35"/>
      <c r="C16" s="35"/>
      <c r="D16" s="36"/>
      <c r="E16" s="37"/>
      <c r="F16" s="38"/>
      <c r="G16" s="39"/>
      <c r="H16" s="40"/>
      <c r="I16" s="41"/>
      <c r="J16" s="628" t="s">
        <v>370</v>
      </c>
      <c r="K16" s="636" t="s">
        <v>27</v>
      </c>
      <c r="L16" s="371" t="s">
        <v>443</v>
      </c>
      <c r="M16" s="472">
        <v>11030</v>
      </c>
      <c r="N16" s="552">
        <v>43902</v>
      </c>
      <c r="O16" s="553" t="s">
        <v>430</v>
      </c>
      <c r="P16" s="472">
        <v>14010</v>
      </c>
      <c r="Q16" s="65">
        <f t="shared" si="0"/>
        <v>2980</v>
      </c>
      <c r="R16" s="81">
        <v>27.5</v>
      </c>
      <c r="S16" s="82"/>
      <c r="T16" s="82"/>
      <c r="U16" s="666">
        <f t="shared" si="1"/>
        <v>385275</v>
      </c>
      <c r="V16" s="372" t="s">
        <v>52</v>
      </c>
      <c r="W16" s="373">
        <v>43920</v>
      </c>
      <c r="X16" s="380">
        <v>11913.2</v>
      </c>
      <c r="Y16" s="379">
        <v>43920</v>
      </c>
      <c r="Z16" s="70">
        <v>20272</v>
      </c>
      <c r="AA16" s="70" t="s">
        <v>380</v>
      </c>
      <c r="AB16" s="73" t="s">
        <v>479</v>
      </c>
      <c r="AC16" s="702">
        <v>2784</v>
      </c>
    </row>
    <row r="17" spans="2:29" ht="17.25" x14ac:dyDescent="0.3">
      <c r="B17" s="35"/>
      <c r="C17" s="35"/>
      <c r="D17" s="36"/>
      <c r="E17" s="37"/>
      <c r="F17" s="38"/>
      <c r="G17" s="39"/>
      <c r="H17" s="40"/>
      <c r="I17" s="41"/>
      <c r="J17" s="628" t="s">
        <v>123</v>
      </c>
      <c r="K17" s="636" t="s">
        <v>46</v>
      </c>
      <c r="L17" s="371" t="s">
        <v>443</v>
      </c>
      <c r="M17" s="472">
        <v>17190</v>
      </c>
      <c r="N17" s="552">
        <v>43902</v>
      </c>
      <c r="O17" s="510">
        <v>26422</v>
      </c>
      <c r="P17" s="472">
        <v>17190</v>
      </c>
      <c r="Q17" s="65">
        <f t="shared" si="0"/>
        <v>0</v>
      </c>
      <c r="R17" s="81">
        <v>37.700000000000003</v>
      </c>
      <c r="S17" s="82"/>
      <c r="T17" s="82"/>
      <c r="U17" s="83">
        <f t="shared" si="1"/>
        <v>648063</v>
      </c>
      <c r="V17" s="488" t="s">
        <v>52</v>
      </c>
      <c r="W17" s="489">
        <v>43924</v>
      </c>
      <c r="X17" s="380"/>
      <c r="Y17" s="379"/>
      <c r="Z17" s="70"/>
      <c r="AA17" s="70"/>
      <c r="AB17" s="73" t="s">
        <v>264</v>
      </c>
      <c r="AC17" s="702">
        <v>0</v>
      </c>
    </row>
    <row r="18" spans="2:29" ht="25.5" x14ac:dyDescent="0.3">
      <c r="B18" s="35"/>
      <c r="C18" s="35"/>
      <c r="D18" s="36"/>
      <c r="E18" s="37"/>
      <c r="F18" s="38"/>
      <c r="G18" s="39"/>
      <c r="H18" s="40"/>
      <c r="I18" s="41"/>
      <c r="J18" s="635" t="s">
        <v>198</v>
      </c>
      <c r="K18" s="636" t="s">
        <v>27</v>
      </c>
      <c r="L18" s="371" t="s">
        <v>444</v>
      </c>
      <c r="M18" s="472">
        <v>11420</v>
      </c>
      <c r="N18" s="552">
        <v>43903</v>
      </c>
      <c r="O18" s="553" t="s">
        <v>431</v>
      </c>
      <c r="P18" s="472">
        <v>14460</v>
      </c>
      <c r="Q18" s="65">
        <f t="shared" si="0"/>
        <v>3040</v>
      </c>
      <c r="R18" s="81">
        <v>27.5</v>
      </c>
      <c r="S18" s="82"/>
      <c r="T18" s="82"/>
      <c r="U18" s="666">
        <f t="shared" si="1"/>
        <v>397650</v>
      </c>
      <c r="V18" s="372" t="s">
        <v>52</v>
      </c>
      <c r="W18" s="373">
        <v>43921</v>
      </c>
      <c r="X18" s="380">
        <v>11913.2</v>
      </c>
      <c r="Y18" s="379">
        <v>43921</v>
      </c>
      <c r="Z18" s="70">
        <v>20272</v>
      </c>
      <c r="AA18" s="71" t="s">
        <v>384</v>
      </c>
      <c r="AB18" s="73" t="s">
        <v>479</v>
      </c>
      <c r="AC18" s="702">
        <v>2784</v>
      </c>
    </row>
    <row r="19" spans="2:29" ht="17.25" x14ac:dyDescent="0.3">
      <c r="B19" s="35"/>
      <c r="C19" s="35"/>
      <c r="D19" s="36"/>
      <c r="E19" s="37"/>
      <c r="F19" s="38"/>
      <c r="G19" s="39"/>
      <c r="H19" s="40"/>
      <c r="I19" s="41"/>
      <c r="J19" s="661" t="s">
        <v>28</v>
      </c>
      <c r="K19" s="637" t="s">
        <v>304</v>
      </c>
      <c r="L19" s="371" t="s">
        <v>444</v>
      </c>
      <c r="M19" s="472">
        <v>19700</v>
      </c>
      <c r="N19" s="552">
        <v>43903</v>
      </c>
      <c r="O19" s="553">
        <v>2013</v>
      </c>
      <c r="P19" s="472">
        <v>19670</v>
      </c>
      <c r="Q19" s="65">
        <f t="shared" si="0"/>
        <v>-30</v>
      </c>
      <c r="R19" s="81">
        <v>37.6</v>
      </c>
      <c r="S19" s="82"/>
      <c r="T19" s="82"/>
      <c r="U19" s="83">
        <f t="shared" si="1"/>
        <v>739592</v>
      </c>
      <c r="V19" s="372" t="s">
        <v>110</v>
      </c>
      <c r="W19" s="373">
        <v>43917</v>
      </c>
      <c r="X19" s="380"/>
      <c r="Y19" s="379"/>
      <c r="Z19" s="70"/>
      <c r="AA19" s="71"/>
      <c r="AB19" s="73"/>
      <c r="AC19" s="702">
        <v>0</v>
      </c>
    </row>
    <row r="20" spans="2:29" ht="17.25" x14ac:dyDescent="0.3">
      <c r="B20" s="35"/>
      <c r="C20" s="35"/>
      <c r="D20" s="36"/>
      <c r="E20" s="37"/>
      <c r="F20" s="38"/>
      <c r="G20" s="39"/>
      <c r="H20" s="40"/>
      <c r="I20" s="41"/>
      <c r="J20" s="629" t="s">
        <v>123</v>
      </c>
      <c r="K20" s="637" t="s">
        <v>383</v>
      </c>
      <c r="L20" s="371" t="s">
        <v>445</v>
      </c>
      <c r="M20" s="472">
        <v>11350</v>
      </c>
      <c r="N20" s="552">
        <v>43905</v>
      </c>
      <c r="O20" s="510">
        <v>26464</v>
      </c>
      <c r="P20" s="472">
        <v>11350</v>
      </c>
      <c r="Q20" s="65">
        <f t="shared" si="0"/>
        <v>0</v>
      </c>
      <c r="R20" s="81">
        <v>37.200000000000003</v>
      </c>
      <c r="S20" s="82"/>
      <c r="T20" s="82"/>
      <c r="U20" s="83">
        <f t="shared" si="1"/>
        <v>422220.00000000006</v>
      </c>
      <c r="V20" s="488" t="s">
        <v>52</v>
      </c>
      <c r="W20" s="489">
        <v>43923</v>
      </c>
      <c r="X20" s="480"/>
      <c r="Y20" s="485"/>
      <c r="Z20" s="70"/>
      <c r="AA20" s="71"/>
      <c r="AB20" s="73"/>
      <c r="AC20" s="702"/>
    </row>
    <row r="21" spans="2:29" ht="17.25" x14ac:dyDescent="0.3">
      <c r="B21" s="35"/>
      <c r="C21" s="35"/>
      <c r="D21" s="36"/>
      <c r="E21" s="37"/>
      <c r="F21" s="38"/>
      <c r="G21" s="39"/>
      <c r="H21" s="40"/>
      <c r="I21" s="41"/>
      <c r="J21" s="629" t="s">
        <v>123</v>
      </c>
      <c r="K21" s="637" t="s">
        <v>138</v>
      </c>
      <c r="L21" s="371" t="s">
        <v>446</v>
      </c>
      <c r="M21" s="472">
        <v>12830</v>
      </c>
      <c r="N21" s="552">
        <v>43906</v>
      </c>
      <c r="O21" s="510">
        <v>26496</v>
      </c>
      <c r="P21" s="472">
        <v>12830</v>
      </c>
      <c r="Q21" s="65">
        <f t="shared" si="0"/>
        <v>0</v>
      </c>
      <c r="R21" s="81">
        <v>37.200000000000003</v>
      </c>
      <c r="S21" s="82"/>
      <c r="T21" s="82"/>
      <c r="U21" s="83">
        <f t="shared" si="1"/>
        <v>477276.00000000006</v>
      </c>
      <c r="V21" s="488" t="s">
        <v>52</v>
      </c>
      <c r="W21" s="489">
        <v>43928</v>
      </c>
      <c r="X21" s="480"/>
      <c r="Y21" s="485"/>
      <c r="Z21" s="70"/>
      <c r="AA21" s="71"/>
      <c r="AB21" s="73"/>
      <c r="AC21" s="703"/>
    </row>
    <row r="22" spans="2:29" ht="17.25" x14ac:dyDescent="0.3">
      <c r="B22" s="35"/>
      <c r="C22" s="35"/>
      <c r="D22" s="36"/>
      <c r="E22" s="37"/>
      <c r="F22" s="38"/>
      <c r="G22" s="39"/>
      <c r="H22" s="40"/>
      <c r="I22" s="41"/>
      <c r="J22" s="693" t="s">
        <v>28</v>
      </c>
      <c r="K22" s="638" t="s">
        <v>132</v>
      </c>
      <c r="L22" s="371" t="s">
        <v>447</v>
      </c>
      <c r="M22" s="472">
        <v>21530</v>
      </c>
      <c r="N22" s="552">
        <v>43907</v>
      </c>
      <c r="O22" s="510">
        <v>2014</v>
      </c>
      <c r="P22" s="472">
        <v>21490</v>
      </c>
      <c r="Q22" s="65">
        <f t="shared" si="0"/>
        <v>-40</v>
      </c>
      <c r="R22" s="81">
        <v>36.6</v>
      </c>
      <c r="S22" s="82"/>
      <c r="T22" s="82"/>
      <c r="U22" s="83">
        <f t="shared" si="1"/>
        <v>786534</v>
      </c>
      <c r="V22" s="488" t="s">
        <v>52</v>
      </c>
      <c r="W22" s="489">
        <v>43922</v>
      </c>
      <c r="X22" s="480"/>
      <c r="Y22" s="485"/>
      <c r="Z22" s="70"/>
      <c r="AA22" s="71"/>
      <c r="AB22" s="73"/>
      <c r="AC22" s="702"/>
    </row>
    <row r="23" spans="2:29" ht="17.25" x14ac:dyDescent="0.3">
      <c r="B23" s="35"/>
      <c r="C23" s="35"/>
      <c r="D23" s="36"/>
      <c r="E23" s="37"/>
      <c r="F23" s="38"/>
      <c r="G23" s="39"/>
      <c r="H23" s="40"/>
      <c r="I23" s="41"/>
      <c r="J23" s="88" t="s">
        <v>123</v>
      </c>
      <c r="K23" s="639" t="s">
        <v>138</v>
      </c>
      <c r="L23" s="371" t="s">
        <v>448</v>
      </c>
      <c r="M23" s="472">
        <v>11470</v>
      </c>
      <c r="N23" s="552">
        <v>43908</v>
      </c>
      <c r="O23" s="510">
        <v>26575</v>
      </c>
      <c r="P23" s="472">
        <v>11470</v>
      </c>
      <c r="Q23" s="65">
        <f t="shared" si="0"/>
        <v>0</v>
      </c>
      <c r="R23" s="81">
        <v>37.200000000000003</v>
      </c>
      <c r="S23" s="82"/>
      <c r="T23" s="82"/>
      <c r="U23" s="83">
        <f t="shared" si="1"/>
        <v>426684.00000000006</v>
      </c>
      <c r="V23" s="488" t="s">
        <v>52</v>
      </c>
      <c r="W23" s="489">
        <v>43934</v>
      </c>
      <c r="X23" s="480"/>
      <c r="Y23" s="485"/>
      <c r="Z23" s="70"/>
      <c r="AA23" s="71"/>
      <c r="AB23" s="73"/>
      <c r="AC23" s="702"/>
    </row>
    <row r="24" spans="2:29" ht="25.5" x14ac:dyDescent="0.3">
      <c r="B24" s="35"/>
      <c r="C24" s="35"/>
      <c r="D24" s="36"/>
      <c r="E24" s="37"/>
      <c r="F24" s="38"/>
      <c r="G24" s="39"/>
      <c r="H24" s="40"/>
      <c r="I24" s="41"/>
      <c r="J24" s="76" t="s">
        <v>123</v>
      </c>
      <c r="K24" s="639" t="s">
        <v>391</v>
      </c>
      <c r="L24" s="371" t="s">
        <v>449</v>
      </c>
      <c r="M24" s="472">
        <v>26510</v>
      </c>
      <c r="N24" s="552">
        <v>43909</v>
      </c>
      <c r="O24" s="510">
        <v>26589</v>
      </c>
      <c r="P24" s="472">
        <v>26510</v>
      </c>
      <c r="Q24" s="65">
        <f t="shared" si="0"/>
        <v>0</v>
      </c>
      <c r="R24" s="81">
        <v>36.9</v>
      </c>
      <c r="S24" s="82"/>
      <c r="T24" s="82"/>
      <c r="U24" s="83">
        <f t="shared" si="1"/>
        <v>978219</v>
      </c>
      <c r="V24" s="488" t="s">
        <v>52</v>
      </c>
      <c r="W24" s="489">
        <v>43929</v>
      </c>
      <c r="X24" s="480"/>
      <c r="Y24" s="485"/>
      <c r="Z24" s="70">
        <v>20272</v>
      </c>
      <c r="AA24" s="71" t="s">
        <v>398</v>
      </c>
      <c r="AB24" s="73"/>
      <c r="AC24" s="702"/>
    </row>
    <row r="25" spans="2:29" ht="18.75" x14ac:dyDescent="0.3">
      <c r="B25" s="35"/>
      <c r="C25" s="35"/>
      <c r="D25" s="36"/>
      <c r="E25" s="37"/>
      <c r="F25" s="38"/>
      <c r="G25" s="39"/>
      <c r="H25" s="40"/>
      <c r="I25" s="41"/>
      <c r="J25" s="437" t="s">
        <v>28</v>
      </c>
      <c r="K25" s="639" t="s">
        <v>204</v>
      </c>
      <c r="L25" s="371" t="s">
        <v>450</v>
      </c>
      <c r="M25" s="472">
        <v>21640</v>
      </c>
      <c r="N25" s="552">
        <v>43910</v>
      </c>
      <c r="O25" s="701">
        <v>2016</v>
      </c>
      <c r="P25" s="472">
        <v>21630</v>
      </c>
      <c r="Q25" s="65">
        <f t="shared" si="0"/>
        <v>-10</v>
      </c>
      <c r="R25" s="81">
        <v>36.6</v>
      </c>
      <c r="S25" s="82"/>
      <c r="T25" s="82"/>
      <c r="U25" s="83">
        <f t="shared" si="1"/>
        <v>791658</v>
      </c>
      <c r="V25" s="488" t="s">
        <v>52</v>
      </c>
      <c r="W25" s="489">
        <v>43927</v>
      </c>
      <c r="X25" s="480"/>
      <c r="Y25" s="485"/>
      <c r="Z25" s="70"/>
      <c r="AA25" s="71"/>
      <c r="AB25" s="73"/>
      <c r="AC25" s="702"/>
    </row>
    <row r="26" spans="2:29" ht="18" customHeight="1" x14ac:dyDescent="0.3">
      <c r="B26" s="35"/>
      <c r="C26" s="35"/>
      <c r="D26" s="36"/>
      <c r="E26" s="37"/>
      <c r="F26" s="38"/>
      <c r="G26" s="39"/>
      <c r="H26" s="40"/>
      <c r="I26" s="41"/>
      <c r="J26" s="88" t="s">
        <v>392</v>
      </c>
      <c r="K26" s="639" t="s">
        <v>138</v>
      </c>
      <c r="L26" s="371" t="s">
        <v>450</v>
      </c>
      <c r="M26" s="472">
        <v>11820</v>
      </c>
      <c r="N26" s="552">
        <v>43910</v>
      </c>
      <c r="O26" s="510" t="s">
        <v>478</v>
      </c>
      <c r="P26" s="472">
        <v>14975</v>
      </c>
      <c r="Q26" s="65">
        <f t="shared" si="0"/>
        <v>3155</v>
      </c>
      <c r="R26" s="81">
        <v>27</v>
      </c>
      <c r="S26" s="82"/>
      <c r="T26" s="82"/>
      <c r="U26" s="83">
        <f t="shared" si="1"/>
        <v>404325</v>
      </c>
      <c r="V26" s="488" t="s">
        <v>52</v>
      </c>
      <c r="W26" s="489">
        <v>43934</v>
      </c>
      <c r="X26" s="480">
        <v>11913.2</v>
      </c>
      <c r="Y26" s="485"/>
      <c r="Z26" s="70"/>
      <c r="AA26" s="71"/>
      <c r="AB26" s="73" t="s">
        <v>520</v>
      </c>
      <c r="AC26" s="702">
        <v>2784</v>
      </c>
    </row>
    <row r="27" spans="2:29" ht="17.25" x14ac:dyDescent="0.3">
      <c r="B27" s="35"/>
      <c r="C27" s="35"/>
      <c r="D27" s="36"/>
      <c r="E27" s="37"/>
      <c r="F27" s="38"/>
      <c r="G27" s="39"/>
      <c r="H27" s="40"/>
      <c r="I27" s="41"/>
      <c r="J27" s="76" t="s">
        <v>123</v>
      </c>
      <c r="K27" s="639" t="s">
        <v>416</v>
      </c>
      <c r="L27" s="371"/>
      <c r="M27" s="472">
        <v>1971.4</v>
      </c>
      <c r="N27" s="552">
        <v>43910</v>
      </c>
      <c r="O27" s="555">
        <v>26590</v>
      </c>
      <c r="P27" s="472">
        <v>1971.4</v>
      </c>
      <c r="Q27" s="65">
        <f t="shared" si="0"/>
        <v>0</v>
      </c>
      <c r="R27" s="81">
        <v>37.799999999999997</v>
      </c>
      <c r="S27" s="82"/>
      <c r="T27" s="82"/>
      <c r="U27" s="83">
        <f t="shared" si="1"/>
        <v>74518.92</v>
      </c>
      <c r="V27" s="372" t="s">
        <v>52</v>
      </c>
      <c r="W27" s="373">
        <v>43914</v>
      </c>
      <c r="X27" s="380"/>
      <c r="Y27" s="379"/>
      <c r="Z27" s="70"/>
      <c r="AA27" s="71"/>
      <c r="AB27" s="73"/>
      <c r="AC27" s="702"/>
    </row>
    <row r="28" spans="2:29" ht="17.25" x14ac:dyDescent="0.3">
      <c r="B28" s="35"/>
      <c r="C28" s="35"/>
      <c r="D28" s="36"/>
      <c r="E28" s="37"/>
      <c r="F28" s="38"/>
      <c r="G28" s="39"/>
      <c r="H28" s="40"/>
      <c r="I28" s="41"/>
      <c r="J28" s="76" t="s">
        <v>123</v>
      </c>
      <c r="K28" s="639" t="s">
        <v>40</v>
      </c>
      <c r="L28" s="371" t="s">
        <v>451</v>
      </c>
      <c r="M28" s="472">
        <v>15180</v>
      </c>
      <c r="N28" s="552">
        <v>43912</v>
      </c>
      <c r="O28" s="510">
        <v>26647</v>
      </c>
      <c r="P28" s="472">
        <v>15180</v>
      </c>
      <c r="Q28" s="65">
        <f t="shared" si="0"/>
        <v>0</v>
      </c>
      <c r="R28" s="81">
        <v>36.4</v>
      </c>
      <c r="S28" s="82"/>
      <c r="T28" s="82"/>
      <c r="U28" s="83">
        <f t="shared" si="1"/>
        <v>552552</v>
      </c>
      <c r="V28" s="488" t="s">
        <v>237</v>
      </c>
      <c r="W28" s="489">
        <v>43936</v>
      </c>
      <c r="X28" s="480"/>
      <c r="Y28" s="485"/>
      <c r="Z28" s="70"/>
      <c r="AA28" s="71"/>
      <c r="AB28" s="73"/>
      <c r="AC28" s="702"/>
    </row>
    <row r="29" spans="2:29" ht="17.25" x14ac:dyDescent="0.3">
      <c r="B29" s="35"/>
      <c r="C29" s="35"/>
      <c r="D29" s="36"/>
      <c r="E29" s="37"/>
      <c r="F29" s="38"/>
      <c r="G29" s="39"/>
      <c r="H29" s="40"/>
      <c r="I29" s="41"/>
      <c r="J29" s="76" t="s">
        <v>123</v>
      </c>
      <c r="K29" s="639" t="s">
        <v>136</v>
      </c>
      <c r="L29" s="371" t="s">
        <v>452</v>
      </c>
      <c r="M29" s="472">
        <v>14070</v>
      </c>
      <c r="N29" s="552">
        <v>43913</v>
      </c>
      <c r="O29" s="510">
        <v>26662</v>
      </c>
      <c r="P29" s="472">
        <v>14070</v>
      </c>
      <c r="Q29" s="65">
        <f t="shared" si="0"/>
        <v>0</v>
      </c>
      <c r="R29" s="663">
        <v>36.4</v>
      </c>
      <c r="S29" s="82"/>
      <c r="T29" s="82"/>
      <c r="U29" s="83">
        <f t="shared" si="1"/>
        <v>512148</v>
      </c>
      <c r="V29" s="488" t="s">
        <v>240</v>
      </c>
      <c r="W29" s="489">
        <v>43937</v>
      </c>
      <c r="X29" s="480"/>
      <c r="Y29" s="485"/>
      <c r="Z29" s="70"/>
      <c r="AA29" s="71"/>
      <c r="AB29" s="73"/>
      <c r="AC29" s="702"/>
    </row>
    <row r="30" spans="2:29" ht="17.25" x14ac:dyDescent="0.3">
      <c r="B30" s="35"/>
      <c r="C30" s="35"/>
      <c r="D30" s="36"/>
      <c r="E30" s="37"/>
      <c r="F30" s="38"/>
      <c r="G30" s="39"/>
      <c r="H30" s="40"/>
      <c r="I30" s="41"/>
      <c r="J30" s="90" t="s">
        <v>28</v>
      </c>
      <c r="K30" s="639" t="s">
        <v>104</v>
      </c>
      <c r="L30" s="371" t="s">
        <v>453</v>
      </c>
      <c r="M30" s="472">
        <v>21460</v>
      </c>
      <c r="N30" s="552">
        <v>43914</v>
      </c>
      <c r="O30" s="692">
        <v>2044</v>
      </c>
      <c r="P30" s="472">
        <v>21480</v>
      </c>
      <c r="Q30" s="65">
        <f t="shared" si="0"/>
        <v>20</v>
      </c>
      <c r="R30" s="81">
        <v>35.799999999999997</v>
      </c>
      <c r="S30" s="82"/>
      <c r="T30" s="82"/>
      <c r="U30" s="83">
        <f t="shared" si="1"/>
        <v>768983.99999999988</v>
      </c>
      <c r="V30" s="694" t="s">
        <v>52</v>
      </c>
      <c r="W30" s="695">
        <v>43929</v>
      </c>
      <c r="X30" s="480"/>
      <c r="Y30" s="485"/>
      <c r="Z30" s="70"/>
      <c r="AA30" s="71"/>
      <c r="AB30" s="73"/>
      <c r="AC30" s="702"/>
    </row>
    <row r="31" spans="2:29" ht="17.25" x14ac:dyDescent="0.3">
      <c r="B31" s="35"/>
      <c r="C31" s="35"/>
      <c r="D31" s="36"/>
      <c r="E31" s="37"/>
      <c r="F31" s="38"/>
      <c r="G31" s="39"/>
      <c r="H31" s="40"/>
      <c r="I31" s="41"/>
      <c r="J31" s="76" t="s">
        <v>123</v>
      </c>
      <c r="K31" s="639" t="s">
        <v>417</v>
      </c>
      <c r="L31" s="371" t="s">
        <v>454</v>
      </c>
      <c r="M31" s="472">
        <v>16200</v>
      </c>
      <c r="N31" s="552">
        <v>43915</v>
      </c>
      <c r="O31" s="514">
        <v>26747</v>
      </c>
      <c r="P31" s="472">
        <v>16200</v>
      </c>
      <c r="Q31" s="65">
        <f t="shared" si="0"/>
        <v>0</v>
      </c>
      <c r="R31" s="81">
        <v>36.4</v>
      </c>
      <c r="S31" s="82"/>
      <c r="T31" s="82"/>
      <c r="U31" s="83">
        <f t="shared" si="1"/>
        <v>589680</v>
      </c>
      <c r="V31" s="488" t="s">
        <v>240</v>
      </c>
      <c r="W31" s="489">
        <v>43938</v>
      </c>
      <c r="X31" s="480"/>
      <c r="Y31" s="485"/>
      <c r="Z31" s="70"/>
      <c r="AA31" s="71"/>
      <c r="AB31" s="73"/>
      <c r="AC31" s="702"/>
    </row>
    <row r="32" spans="2:29" ht="17.25" x14ac:dyDescent="0.3">
      <c r="B32" s="35"/>
      <c r="C32" s="35"/>
      <c r="D32" s="36"/>
      <c r="E32" s="37"/>
      <c r="F32" s="38"/>
      <c r="G32" s="39"/>
      <c r="H32" s="40"/>
      <c r="I32" s="41"/>
      <c r="J32" s="76" t="s">
        <v>123</v>
      </c>
      <c r="K32" s="639" t="s">
        <v>418</v>
      </c>
      <c r="L32" s="371" t="s">
        <v>455</v>
      </c>
      <c r="M32" s="472">
        <v>17270</v>
      </c>
      <c r="N32" s="552">
        <v>43916</v>
      </c>
      <c r="O32" s="515">
        <v>26774</v>
      </c>
      <c r="P32" s="472">
        <v>17270</v>
      </c>
      <c r="Q32" s="65">
        <f t="shared" si="0"/>
        <v>0</v>
      </c>
      <c r="R32" s="81">
        <v>36.4</v>
      </c>
      <c r="S32" s="82"/>
      <c r="T32" s="82"/>
      <c r="U32" s="83">
        <f t="shared" si="1"/>
        <v>628628</v>
      </c>
      <c r="V32" s="488" t="s">
        <v>237</v>
      </c>
      <c r="W32" s="489">
        <v>43941</v>
      </c>
      <c r="X32" s="480"/>
      <c r="Y32" s="485"/>
      <c r="Z32" s="70"/>
      <c r="AA32" s="71"/>
      <c r="AB32" s="73"/>
      <c r="AC32" s="702"/>
    </row>
    <row r="33" spans="2:29" ht="18.75" x14ac:dyDescent="0.3">
      <c r="B33" s="35"/>
      <c r="C33" s="35"/>
      <c r="D33" s="36"/>
      <c r="E33" s="37"/>
      <c r="F33" s="38"/>
      <c r="G33" s="39"/>
      <c r="H33" s="40"/>
      <c r="I33" s="41"/>
      <c r="J33" s="90" t="s">
        <v>28</v>
      </c>
      <c r="K33" s="639" t="s">
        <v>104</v>
      </c>
      <c r="L33" s="371" t="s">
        <v>456</v>
      </c>
      <c r="M33" s="472">
        <v>22090</v>
      </c>
      <c r="N33" s="552">
        <v>43917</v>
      </c>
      <c r="O33" s="691">
        <v>2046</v>
      </c>
      <c r="P33" s="472">
        <v>22070</v>
      </c>
      <c r="Q33" s="65">
        <f t="shared" si="0"/>
        <v>-20</v>
      </c>
      <c r="R33" s="81">
        <v>35.799999999999997</v>
      </c>
      <c r="S33" s="82"/>
      <c r="T33" s="82"/>
      <c r="U33" s="83">
        <f t="shared" si="1"/>
        <v>790105.99999999988</v>
      </c>
      <c r="V33" s="488" t="s">
        <v>52</v>
      </c>
      <c r="W33" s="489">
        <v>43934</v>
      </c>
      <c r="X33" s="480"/>
      <c r="Y33" s="485"/>
      <c r="Z33" s="70"/>
      <c r="AA33" s="71"/>
      <c r="AB33" s="73"/>
      <c r="AC33" s="702"/>
    </row>
    <row r="34" spans="2:29" ht="17.25" x14ac:dyDescent="0.3">
      <c r="B34" s="35"/>
      <c r="C34" s="35"/>
      <c r="D34" s="36"/>
      <c r="E34" s="37"/>
      <c r="F34" s="38"/>
      <c r="G34" s="39"/>
      <c r="H34" s="40"/>
      <c r="I34" s="41"/>
      <c r="J34" s="462" t="s">
        <v>123</v>
      </c>
      <c r="K34" s="639" t="s">
        <v>27</v>
      </c>
      <c r="L34" s="371" t="s">
        <v>457</v>
      </c>
      <c r="M34" s="472">
        <v>11810</v>
      </c>
      <c r="N34" s="552">
        <v>43919</v>
      </c>
      <c r="O34" s="514">
        <v>26827</v>
      </c>
      <c r="P34" s="472">
        <v>11810</v>
      </c>
      <c r="Q34" s="65">
        <f t="shared" si="0"/>
        <v>0</v>
      </c>
      <c r="R34" s="81">
        <v>35.6</v>
      </c>
      <c r="S34" s="82"/>
      <c r="T34" s="82"/>
      <c r="U34" s="83">
        <f t="shared" si="1"/>
        <v>420436</v>
      </c>
      <c r="V34" s="488" t="s">
        <v>52</v>
      </c>
      <c r="W34" s="489">
        <v>43941</v>
      </c>
      <c r="X34" s="480"/>
      <c r="Y34" s="485"/>
      <c r="Z34" s="70"/>
      <c r="AA34" s="71"/>
      <c r="AB34" s="73"/>
      <c r="AC34" s="702"/>
    </row>
    <row r="35" spans="2:29" ht="25.5" x14ac:dyDescent="0.3">
      <c r="B35" s="35"/>
      <c r="C35" s="35"/>
      <c r="D35" s="36"/>
      <c r="E35" s="37"/>
      <c r="F35" s="38"/>
      <c r="G35" s="39"/>
      <c r="H35" s="40"/>
      <c r="I35" s="41"/>
      <c r="J35" s="76" t="s">
        <v>425</v>
      </c>
      <c r="K35" s="639" t="s">
        <v>27</v>
      </c>
      <c r="L35" s="371" t="s">
        <v>457</v>
      </c>
      <c r="M35" s="472">
        <v>12110</v>
      </c>
      <c r="N35" s="552">
        <v>43919</v>
      </c>
      <c r="O35" s="514" t="s">
        <v>509</v>
      </c>
      <c r="P35" s="472">
        <v>15100</v>
      </c>
      <c r="Q35" s="65">
        <f t="shared" si="0"/>
        <v>2990</v>
      </c>
      <c r="R35" s="81">
        <v>26</v>
      </c>
      <c r="S35" s="82"/>
      <c r="T35" s="82"/>
      <c r="U35" s="83">
        <f t="shared" si="1"/>
        <v>392600</v>
      </c>
      <c r="V35" s="488" t="s">
        <v>237</v>
      </c>
      <c r="W35" s="489">
        <v>43938</v>
      </c>
      <c r="X35" s="480">
        <v>11913.2</v>
      </c>
      <c r="Y35" s="485">
        <v>43938</v>
      </c>
      <c r="Z35" s="70">
        <v>20272</v>
      </c>
      <c r="AA35" s="71" t="s">
        <v>432</v>
      </c>
      <c r="AB35" s="73" t="s">
        <v>520</v>
      </c>
      <c r="AC35" s="702">
        <v>2784</v>
      </c>
    </row>
    <row r="36" spans="2:29" ht="17.25" x14ac:dyDescent="0.3">
      <c r="B36" s="35"/>
      <c r="C36" s="35"/>
      <c r="D36" s="36"/>
      <c r="E36" s="37"/>
      <c r="F36" s="38"/>
      <c r="G36" s="39"/>
      <c r="H36" s="40"/>
      <c r="I36" s="41"/>
      <c r="J36" s="76" t="s">
        <v>123</v>
      </c>
      <c r="K36" s="639" t="s">
        <v>138</v>
      </c>
      <c r="L36" s="371" t="s">
        <v>458</v>
      </c>
      <c r="M36" s="472">
        <v>12080</v>
      </c>
      <c r="N36" s="552">
        <v>43920</v>
      </c>
      <c r="O36" s="510">
        <v>26853</v>
      </c>
      <c r="P36" s="472">
        <v>12080</v>
      </c>
      <c r="Q36" s="65">
        <f t="shared" si="0"/>
        <v>0</v>
      </c>
      <c r="R36" s="81">
        <v>35.6</v>
      </c>
      <c r="S36" s="82"/>
      <c r="T36" s="82"/>
      <c r="U36" s="83">
        <f t="shared" si="1"/>
        <v>430048</v>
      </c>
      <c r="V36" s="488" t="s">
        <v>52</v>
      </c>
      <c r="W36" s="489">
        <v>43941</v>
      </c>
      <c r="X36" s="480"/>
      <c r="Y36" s="485"/>
      <c r="Z36" s="70"/>
      <c r="AA36" s="71"/>
      <c r="AB36" s="73"/>
      <c r="AC36" s="702"/>
    </row>
    <row r="37" spans="2:29" ht="17.25" x14ac:dyDescent="0.3">
      <c r="B37" s="35"/>
      <c r="C37" s="35"/>
      <c r="D37" s="36"/>
      <c r="E37" s="37"/>
      <c r="F37" s="38"/>
      <c r="G37" s="39"/>
      <c r="H37" s="40"/>
      <c r="I37" s="41"/>
      <c r="J37" s="520" t="s">
        <v>28</v>
      </c>
      <c r="K37" s="639" t="s">
        <v>46</v>
      </c>
      <c r="L37" s="371" t="s">
        <v>459</v>
      </c>
      <c r="M37" s="472">
        <v>18430</v>
      </c>
      <c r="N37" s="552">
        <v>43921</v>
      </c>
      <c r="O37" s="510">
        <v>2067</v>
      </c>
      <c r="P37" s="472">
        <v>18390</v>
      </c>
      <c r="Q37" s="65">
        <f t="shared" si="0"/>
        <v>-40</v>
      </c>
      <c r="R37" s="81">
        <v>34.6</v>
      </c>
      <c r="S37" s="82"/>
      <c r="T37" s="82"/>
      <c r="U37" s="83">
        <f t="shared" si="1"/>
        <v>636294</v>
      </c>
      <c r="V37" s="488" t="s">
        <v>52</v>
      </c>
      <c r="W37" s="489">
        <v>43935</v>
      </c>
      <c r="X37" s="480"/>
      <c r="Y37" s="485"/>
      <c r="Z37" s="70"/>
      <c r="AA37" s="71"/>
      <c r="AB37" s="73"/>
      <c r="AC37" s="702"/>
    </row>
    <row r="38" spans="2:29" ht="17.25" x14ac:dyDescent="0.3">
      <c r="B38" s="35"/>
      <c r="C38" s="35"/>
      <c r="D38" s="36"/>
      <c r="E38" s="37"/>
      <c r="F38" s="38"/>
      <c r="G38" s="39"/>
      <c r="H38" s="40"/>
      <c r="I38" s="41"/>
      <c r="J38" s="76"/>
      <c r="K38" s="640"/>
      <c r="L38" s="371"/>
      <c r="M38" s="550"/>
      <c r="N38" s="552"/>
      <c r="O38" s="559"/>
      <c r="P38" s="550"/>
      <c r="Q38" s="65">
        <f t="shared" si="0"/>
        <v>0</v>
      </c>
      <c r="R38" s="81"/>
      <c r="S38" s="82"/>
      <c r="T38" s="82"/>
      <c r="U38" s="83">
        <f t="shared" si="1"/>
        <v>0</v>
      </c>
      <c r="V38" s="388"/>
      <c r="W38" s="389"/>
      <c r="X38" s="392"/>
      <c r="Y38" s="397"/>
      <c r="Z38" s="70"/>
      <c r="AA38" s="71"/>
      <c r="AB38" s="73"/>
      <c r="AC38" s="74"/>
    </row>
    <row r="39" spans="2:29" ht="17.25" x14ac:dyDescent="0.3">
      <c r="B39" s="35"/>
      <c r="C39" s="35"/>
      <c r="D39" s="36"/>
      <c r="E39" s="37"/>
      <c r="F39" s="38"/>
      <c r="G39" s="39"/>
      <c r="H39" s="40"/>
      <c r="I39" s="41"/>
      <c r="J39" s="520"/>
      <c r="K39" s="640"/>
      <c r="L39" s="371"/>
      <c r="M39" s="550"/>
      <c r="N39" s="552"/>
      <c r="O39" s="559"/>
      <c r="P39" s="550"/>
      <c r="Q39" s="65">
        <f t="shared" si="0"/>
        <v>0</v>
      </c>
      <c r="R39" s="81"/>
      <c r="S39" s="82"/>
      <c r="T39" s="82"/>
      <c r="U39" s="83">
        <f t="shared" si="1"/>
        <v>0</v>
      </c>
      <c r="V39" s="388"/>
      <c r="W39" s="391"/>
      <c r="X39" s="392"/>
      <c r="Y39" s="397"/>
      <c r="Z39" s="70"/>
      <c r="AA39" s="71"/>
      <c r="AB39" s="73"/>
      <c r="AC39" s="74"/>
    </row>
    <row r="40" spans="2:29" ht="18.75" x14ac:dyDescent="0.3">
      <c r="B40" s="35"/>
      <c r="C40" s="35"/>
      <c r="D40" s="36"/>
      <c r="E40" s="37"/>
      <c r="F40" s="38"/>
      <c r="G40" s="39"/>
      <c r="H40" s="40"/>
      <c r="I40" s="41"/>
      <c r="J40" s="76"/>
      <c r="K40" s="640"/>
      <c r="L40" s="371"/>
      <c r="M40" s="550"/>
      <c r="N40" s="552"/>
      <c r="O40" s="560"/>
      <c r="P40" s="550"/>
      <c r="Q40" s="65">
        <f t="shared" si="0"/>
        <v>0</v>
      </c>
      <c r="R40" s="81"/>
      <c r="S40" s="82"/>
      <c r="T40" s="82"/>
      <c r="U40" s="83">
        <f t="shared" si="1"/>
        <v>0</v>
      </c>
      <c r="V40" s="388"/>
      <c r="W40" s="391"/>
      <c r="X40" s="392"/>
      <c r="Y40" s="397"/>
      <c r="Z40" s="70"/>
      <c r="AA40" s="71"/>
      <c r="AB40" s="73"/>
      <c r="AC40" s="74"/>
    </row>
    <row r="41" spans="2:29" ht="18" customHeight="1" x14ac:dyDescent="0.3">
      <c r="B41" s="35"/>
      <c r="C41" s="35"/>
      <c r="D41" s="36"/>
      <c r="E41" s="37"/>
      <c r="F41" s="38"/>
      <c r="G41" s="39"/>
      <c r="H41" s="40"/>
      <c r="I41" s="41"/>
      <c r="J41" s="76"/>
      <c r="K41" s="640"/>
      <c r="L41" s="371"/>
      <c r="M41" s="550"/>
      <c r="N41" s="552"/>
      <c r="O41" s="561"/>
      <c r="P41" s="550"/>
      <c r="Q41" s="65">
        <f t="shared" si="0"/>
        <v>0</v>
      </c>
      <c r="R41" s="81"/>
      <c r="S41" s="82"/>
      <c r="T41" s="82"/>
      <c r="U41" s="83">
        <f t="shared" si="1"/>
        <v>0</v>
      </c>
      <c r="V41" s="388"/>
      <c r="W41" s="391"/>
      <c r="X41" s="392"/>
      <c r="Y41" s="397"/>
      <c r="Z41" s="70"/>
      <c r="AA41" s="71"/>
      <c r="AB41" s="73"/>
      <c r="AC41" s="74"/>
    </row>
    <row r="42" spans="2:29" ht="17.25" x14ac:dyDescent="0.3">
      <c r="B42" s="35"/>
      <c r="C42" s="35"/>
      <c r="D42" s="36"/>
      <c r="E42" s="37"/>
      <c r="F42" s="38"/>
      <c r="G42" s="39"/>
      <c r="H42" s="40"/>
      <c r="I42" s="41"/>
      <c r="J42" s="76"/>
      <c r="K42" s="640"/>
      <c r="L42" s="371"/>
      <c r="M42" s="550"/>
      <c r="N42" s="552"/>
      <c r="O42" s="559"/>
      <c r="P42" s="550"/>
      <c r="Q42" s="65">
        <f t="shared" si="0"/>
        <v>0</v>
      </c>
      <c r="R42" s="81"/>
      <c r="S42" s="82"/>
      <c r="T42" s="82"/>
      <c r="U42" s="83">
        <f t="shared" si="1"/>
        <v>0</v>
      </c>
      <c r="V42" s="388"/>
      <c r="W42" s="391"/>
      <c r="X42" s="392"/>
      <c r="Y42" s="397"/>
      <c r="Z42" s="70"/>
      <c r="AA42" s="71"/>
      <c r="AB42" s="73"/>
      <c r="AC42" s="74"/>
    </row>
    <row r="43" spans="2:29" ht="17.25" x14ac:dyDescent="0.3">
      <c r="B43" s="35"/>
      <c r="C43" s="35"/>
      <c r="D43" s="36"/>
      <c r="E43" s="37"/>
      <c r="F43" s="38"/>
      <c r="G43" s="39"/>
      <c r="H43" s="40"/>
      <c r="I43" s="41"/>
      <c r="J43" s="97"/>
      <c r="K43" s="640"/>
      <c r="L43" s="371"/>
      <c r="M43" s="550"/>
      <c r="N43" s="552"/>
      <c r="O43" s="562"/>
      <c r="P43" s="550"/>
      <c r="Q43" s="65">
        <f t="shared" si="0"/>
        <v>0</v>
      </c>
      <c r="R43" s="81"/>
      <c r="S43" s="82"/>
      <c r="T43" s="82"/>
      <c r="U43" s="83">
        <f t="shared" si="1"/>
        <v>0</v>
      </c>
      <c r="V43" s="398"/>
      <c r="W43" s="399"/>
      <c r="X43" s="400"/>
      <c r="Y43" s="405"/>
      <c r="Z43" s="70"/>
      <c r="AA43" s="71"/>
      <c r="AB43" s="73"/>
      <c r="AC43" s="74"/>
    </row>
    <row r="44" spans="2:29" ht="17.25" x14ac:dyDescent="0.3">
      <c r="B44" s="35"/>
      <c r="C44" s="35"/>
      <c r="D44" s="36"/>
      <c r="E44" s="37"/>
      <c r="F44" s="38"/>
      <c r="G44" s="39"/>
      <c r="H44" s="40"/>
      <c r="I44" s="41"/>
      <c r="J44" s="464"/>
      <c r="K44" s="639"/>
      <c r="L44" s="371"/>
      <c r="M44" s="472"/>
      <c r="N44" s="563"/>
      <c r="O44" s="564"/>
      <c r="P44" s="565"/>
      <c r="Q44" s="65">
        <f t="shared" si="0"/>
        <v>0</v>
      </c>
      <c r="R44" s="81"/>
      <c r="S44" s="82"/>
      <c r="T44" s="82"/>
      <c r="U44" s="83">
        <f t="shared" si="1"/>
        <v>0</v>
      </c>
      <c r="V44" s="406"/>
      <c r="W44" s="407"/>
      <c r="X44" s="386"/>
      <c r="Y44" s="387"/>
      <c r="Z44" s="70"/>
      <c r="AA44" s="71"/>
      <c r="AB44" s="73"/>
      <c r="AC44" s="74"/>
    </row>
    <row r="45" spans="2:29" ht="17.25" x14ac:dyDescent="0.3">
      <c r="B45" s="35"/>
      <c r="C45" s="35"/>
      <c r="D45" s="36"/>
      <c r="E45" s="37"/>
      <c r="F45" s="38"/>
      <c r="G45" s="39"/>
      <c r="H45" s="40"/>
      <c r="I45" s="41"/>
      <c r="J45" s="88"/>
      <c r="K45" s="639"/>
      <c r="L45" s="371"/>
      <c r="M45" s="472"/>
      <c r="N45" s="566"/>
      <c r="O45" s="567"/>
      <c r="P45" s="568"/>
      <c r="Q45" s="65">
        <f t="shared" si="0"/>
        <v>0</v>
      </c>
      <c r="R45" s="81"/>
      <c r="S45" s="82"/>
      <c r="T45" s="82"/>
      <c r="U45" s="83">
        <f t="shared" si="1"/>
        <v>0</v>
      </c>
      <c r="V45" s="406"/>
      <c r="W45" s="407"/>
      <c r="X45" s="386"/>
      <c r="Y45" s="387"/>
      <c r="Z45" s="70"/>
      <c r="AA45" s="71"/>
      <c r="AB45" s="73"/>
      <c r="AC45" s="74"/>
    </row>
    <row r="46" spans="2:29" ht="17.25" x14ac:dyDescent="0.3">
      <c r="B46" s="35"/>
      <c r="C46" s="35"/>
      <c r="D46" s="36"/>
      <c r="E46" s="37"/>
      <c r="F46" s="38"/>
      <c r="G46" s="39"/>
      <c r="H46" s="40"/>
      <c r="I46" s="41"/>
      <c r="J46" s="88"/>
      <c r="K46" s="639"/>
      <c r="L46" s="371"/>
      <c r="M46" s="472"/>
      <c r="N46" s="566"/>
      <c r="O46" s="564"/>
      <c r="P46" s="568"/>
      <c r="Q46" s="65">
        <f t="shared" si="0"/>
        <v>0</v>
      </c>
      <c r="R46" s="103"/>
      <c r="S46" s="82"/>
      <c r="T46" s="82" t="s">
        <v>30</v>
      </c>
      <c r="U46" s="83">
        <f t="shared" si="1"/>
        <v>0</v>
      </c>
      <c r="V46" s="408"/>
      <c r="W46" s="409"/>
      <c r="X46" s="410"/>
      <c r="Y46" s="411"/>
      <c r="Z46" s="70"/>
      <c r="AA46" s="71"/>
      <c r="AB46" s="73"/>
      <c r="AC46" s="74"/>
    </row>
    <row r="47" spans="2:29" ht="17.25" x14ac:dyDescent="0.3">
      <c r="B47" s="35"/>
      <c r="C47" s="35"/>
      <c r="D47" s="36"/>
      <c r="E47" s="37"/>
      <c r="F47" s="38"/>
      <c r="G47" s="39"/>
      <c r="H47" s="40"/>
      <c r="I47" s="41"/>
      <c r="J47" s="76"/>
      <c r="K47" s="639"/>
      <c r="L47" s="371"/>
      <c r="M47" s="472"/>
      <c r="N47" s="566"/>
      <c r="O47" s="564"/>
      <c r="P47" s="568"/>
      <c r="Q47" s="65">
        <f t="shared" si="0"/>
        <v>0</v>
      </c>
      <c r="R47" s="103"/>
      <c r="S47" s="82"/>
      <c r="T47" s="82"/>
      <c r="U47" s="104">
        <f t="shared" si="1"/>
        <v>0</v>
      </c>
      <c r="V47" s="412"/>
      <c r="W47" s="413"/>
      <c r="X47" s="414"/>
      <c r="Y47" s="387"/>
      <c r="Z47" s="70"/>
      <c r="AA47" s="71"/>
      <c r="AB47" s="73"/>
      <c r="AC47" s="74"/>
    </row>
    <row r="48" spans="2:29" ht="18" thickBot="1" x14ac:dyDescent="0.35">
      <c r="B48" s="35"/>
      <c r="C48" s="35"/>
      <c r="D48" s="36"/>
      <c r="E48" s="37"/>
      <c r="F48" s="38"/>
      <c r="G48" s="39"/>
      <c r="H48" s="40"/>
      <c r="I48" s="41"/>
      <c r="J48" s="157"/>
      <c r="K48" s="639"/>
      <c r="L48" s="569"/>
      <c r="M48" s="472"/>
      <c r="N48" s="570"/>
      <c r="O48" s="571"/>
      <c r="P48" s="472"/>
      <c r="Q48" s="65">
        <f t="shared" si="0"/>
        <v>0</v>
      </c>
      <c r="R48" s="81"/>
      <c r="S48" s="82"/>
      <c r="T48" s="82"/>
      <c r="U48" s="83">
        <f t="shared" si="1"/>
        <v>0</v>
      </c>
      <c r="V48" s="478"/>
      <c r="W48" s="479"/>
      <c r="X48" s="374"/>
      <c r="Y48" s="379"/>
      <c r="Z48" s="70"/>
      <c r="AA48" s="71"/>
      <c r="AB48" s="73"/>
      <c r="AC48" s="74"/>
    </row>
    <row r="49" spans="2:29" ht="17.25" x14ac:dyDescent="0.3">
      <c r="B49" s="35"/>
      <c r="C49" s="35"/>
      <c r="D49" s="36"/>
      <c r="E49" s="37"/>
      <c r="F49" s="38"/>
      <c r="G49" s="39"/>
      <c r="H49" s="40"/>
      <c r="I49" s="41"/>
      <c r="J49" s="437"/>
      <c r="K49" s="639"/>
      <c r="L49" s="371"/>
      <c r="M49" s="472"/>
      <c r="N49" s="566"/>
      <c r="O49" s="555"/>
      <c r="P49" s="568"/>
      <c r="Q49" s="65">
        <f>P49-M49</f>
        <v>0</v>
      </c>
      <c r="R49" s="103"/>
      <c r="S49" s="105"/>
      <c r="T49" s="105"/>
      <c r="U49" s="104">
        <f t="shared" si="1"/>
        <v>0</v>
      </c>
      <c r="V49" s="415"/>
      <c r="W49" s="416"/>
      <c r="X49" s="417"/>
      <c r="Y49" s="411"/>
      <c r="Z49" s="70"/>
      <c r="AA49" s="71"/>
      <c r="AB49" s="73"/>
      <c r="AC49" s="74"/>
    </row>
    <row r="50" spans="2:29" ht="17.25" x14ac:dyDescent="0.3">
      <c r="B50" s="35"/>
      <c r="C50" s="35"/>
      <c r="D50" s="36"/>
      <c r="E50" s="37"/>
      <c r="F50" s="38"/>
      <c r="G50" s="39"/>
      <c r="H50" s="40"/>
      <c r="I50" s="41"/>
      <c r="J50" s="76"/>
      <c r="K50" s="638"/>
      <c r="L50" s="371"/>
      <c r="M50" s="572"/>
      <c r="N50" s="566"/>
      <c r="O50" s="555"/>
      <c r="P50" s="568"/>
      <c r="Q50" s="65">
        <f t="shared" ref="Q50:Q162" si="3">P50-M50</f>
        <v>0</v>
      </c>
      <c r="R50" s="103"/>
      <c r="S50" s="105"/>
      <c r="T50" s="105"/>
      <c r="U50" s="104">
        <f t="shared" si="1"/>
        <v>0</v>
      </c>
      <c r="V50" s="372"/>
      <c r="W50" s="390"/>
      <c r="X50" s="417"/>
      <c r="Y50" s="411"/>
      <c r="Z50" s="70"/>
      <c r="AA50" s="71"/>
      <c r="AB50" s="73"/>
      <c r="AC50" s="74"/>
    </row>
    <row r="51" spans="2:29" ht="17.25" x14ac:dyDescent="0.3">
      <c r="B51" s="35"/>
      <c r="C51" s="35"/>
      <c r="D51" s="36"/>
      <c r="E51" s="37"/>
      <c r="F51" s="38"/>
      <c r="G51" s="39"/>
      <c r="H51" s="40"/>
      <c r="I51" s="41"/>
      <c r="J51" s="88"/>
      <c r="K51" s="639"/>
      <c r="L51" s="371"/>
      <c r="M51" s="472"/>
      <c r="N51" s="566"/>
      <c r="O51" s="573"/>
      <c r="P51" s="568"/>
      <c r="Q51" s="65">
        <f t="shared" si="3"/>
        <v>0</v>
      </c>
      <c r="R51" s="108"/>
      <c r="S51" s="105"/>
      <c r="T51" s="105"/>
      <c r="U51" s="109">
        <f t="shared" si="1"/>
        <v>0</v>
      </c>
      <c r="V51" s="418"/>
      <c r="W51" s="419"/>
      <c r="X51" s="410"/>
      <c r="Y51" s="411"/>
      <c r="Z51" s="70"/>
      <c r="AA51" s="71"/>
      <c r="AB51" s="73"/>
      <c r="AC51" s="74"/>
    </row>
    <row r="52" spans="2:29" ht="18.75" x14ac:dyDescent="0.3">
      <c r="B52" s="35"/>
      <c r="C52" s="35"/>
      <c r="D52" s="36"/>
      <c r="E52" s="37"/>
      <c r="F52" s="38"/>
      <c r="G52" s="39"/>
      <c r="H52" s="40"/>
      <c r="I52" s="41"/>
      <c r="J52" s="88"/>
      <c r="K52" s="639"/>
      <c r="L52" s="371"/>
      <c r="M52" s="472"/>
      <c r="N52" s="566"/>
      <c r="O52" s="555"/>
      <c r="P52" s="574"/>
      <c r="Q52" s="65">
        <f t="shared" si="3"/>
        <v>0</v>
      </c>
      <c r="R52" s="111"/>
      <c r="S52" s="112"/>
      <c r="T52" s="112"/>
      <c r="U52" s="109">
        <f t="shared" si="1"/>
        <v>0</v>
      </c>
      <c r="V52" s="420"/>
      <c r="W52" s="421"/>
      <c r="X52" s="410"/>
      <c r="Y52" s="411"/>
      <c r="Z52" s="70"/>
      <c r="AA52" s="71"/>
      <c r="AB52" s="73"/>
      <c r="AC52" s="74"/>
    </row>
    <row r="53" spans="2:29" ht="17.25" x14ac:dyDescent="0.3">
      <c r="B53" s="35"/>
      <c r="C53" s="35"/>
      <c r="D53" s="36"/>
      <c r="E53" s="37"/>
      <c r="F53" s="38"/>
      <c r="G53" s="39"/>
      <c r="H53" s="40"/>
      <c r="I53" s="41"/>
      <c r="J53" s="467"/>
      <c r="K53" s="641"/>
      <c r="L53" s="371"/>
      <c r="M53" s="575"/>
      <c r="N53" s="576"/>
      <c r="O53" s="577"/>
      <c r="P53" s="578"/>
      <c r="Q53" s="65">
        <f t="shared" si="3"/>
        <v>0</v>
      </c>
      <c r="R53" s="111"/>
      <c r="S53" s="118"/>
      <c r="T53" s="118"/>
      <c r="U53" s="109">
        <f>R53*P53</f>
        <v>0</v>
      </c>
      <c r="V53" s="406"/>
      <c r="W53" s="407"/>
      <c r="X53" s="410"/>
      <c r="Y53" s="411"/>
      <c r="Z53" s="70"/>
      <c r="AA53" s="71"/>
      <c r="AB53" s="73"/>
      <c r="AC53" s="74"/>
    </row>
    <row r="54" spans="2:29" ht="17.25" x14ac:dyDescent="0.3">
      <c r="B54" s="35"/>
      <c r="C54" s="35"/>
      <c r="D54" s="36"/>
      <c r="E54" s="37"/>
      <c r="F54" s="38"/>
      <c r="G54" s="39"/>
      <c r="H54" s="40"/>
      <c r="I54" s="41"/>
      <c r="J54" s="97"/>
      <c r="K54" s="639"/>
      <c r="L54" s="371"/>
      <c r="M54" s="472"/>
      <c r="N54" s="566"/>
      <c r="O54" s="555"/>
      <c r="P54" s="574"/>
      <c r="Q54" s="65">
        <f t="shared" si="3"/>
        <v>0</v>
      </c>
      <c r="R54" s="111"/>
      <c r="S54" s="105"/>
      <c r="T54" s="105"/>
      <c r="U54" s="109">
        <f t="shared" ref="U54:U152" si="4">R54*P54</f>
        <v>0</v>
      </c>
      <c r="V54" s="420"/>
      <c r="W54" s="421"/>
      <c r="X54" s="410"/>
      <c r="Y54" s="411"/>
      <c r="Z54" s="70"/>
      <c r="AA54" s="71"/>
      <c r="AB54" s="73"/>
      <c r="AC54" s="74"/>
    </row>
    <row r="55" spans="2:29" ht="18.75" x14ac:dyDescent="0.3">
      <c r="B55" s="35"/>
      <c r="C55" s="35"/>
      <c r="D55" s="36"/>
      <c r="E55" s="37"/>
      <c r="F55" s="38"/>
      <c r="G55" s="39"/>
      <c r="H55" s="40"/>
      <c r="I55" s="41"/>
      <c r="J55" s="88"/>
      <c r="K55" s="639"/>
      <c r="L55" s="371"/>
      <c r="M55" s="472"/>
      <c r="N55" s="566"/>
      <c r="O55" s="579"/>
      <c r="P55" s="574"/>
      <c r="Q55" s="65">
        <f t="shared" si="3"/>
        <v>0</v>
      </c>
      <c r="R55" s="81"/>
      <c r="S55" s="105"/>
      <c r="T55" s="105"/>
      <c r="U55" s="83">
        <f t="shared" si="4"/>
        <v>0</v>
      </c>
      <c r="V55" s="420"/>
      <c r="W55" s="421"/>
      <c r="X55" s="410"/>
      <c r="Y55" s="411"/>
      <c r="Z55" s="70"/>
      <c r="AA55" s="71"/>
      <c r="AB55" s="73"/>
      <c r="AC55" s="74"/>
    </row>
    <row r="56" spans="2:29" ht="17.25" x14ac:dyDescent="0.3">
      <c r="B56" s="35"/>
      <c r="C56" s="35"/>
      <c r="D56" s="36"/>
      <c r="E56" s="37"/>
      <c r="F56" s="38"/>
      <c r="G56" s="39"/>
      <c r="H56" s="40"/>
      <c r="I56" s="41"/>
      <c r="J56" s="88"/>
      <c r="K56" s="639"/>
      <c r="L56" s="371"/>
      <c r="M56" s="472"/>
      <c r="N56" s="566"/>
      <c r="O56" s="567"/>
      <c r="P56" s="574"/>
      <c r="Q56" s="65">
        <f t="shared" si="3"/>
        <v>0</v>
      </c>
      <c r="R56" s="111"/>
      <c r="S56" s="105"/>
      <c r="T56" s="105"/>
      <c r="U56" s="109">
        <f t="shared" si="4"/>
        <v>0</v>
      </c>
      <c r="V56" s="420"/>
      <c r="W56" s="421"/>
      <c r="X56" s="410"/>
      <c r="Y56" s="411"/>
      <c r="Z56" s="70"/>
      <c r="AA56" s="71"/>
      <c r="AB56" s="73"/>
      <c r="AC56" s="74"/>
    </row>
    <row r="57" spans="2:29" ht="17.25" x14ac:dyDescent="0.3">
      <c r="B57" s="35"/>
      <c r="C57" s="35"/>
      <c r="D57" s="36"/>
      <c r="E57" s="37"/>
      <c r="F57" s="38"/>
      <c r="G57" s="39"/>
      <c r="H57" s="40"/>
      <c r="I57" s="41"/>
      <c r="J57" s="88"/>
      <c r="K57" s="639"/>
      <c r="L57" s="371"/>
      <c r="M57" s="472"/>
      <c r="N57" s="566"/>
      <c r="O57" s="580"/>
      <c r="P57" s="574"/>
      <c r="Q57" s="65">
        <f t="shared" si="3"/>
        <v>0</v>
      </c>
      <c r="R57" s="111"/>
      <c r="S57" s="105"/>
      <c r="T57" s="105"/>
      <c r="U57" s="109">
        <f t="shared" si="4"/>
        <v>0</v>
      </c>
      <c r="V57" s="420"/>
      <c r="W57" s="421"/>
      <c r="X57" s="410"/>
      <c r="Y57" s="411"/>
      <c r="Z57" s="70"/>
      <c r="AA57" s="71"/>
      <c r="AB57" s="73"/>
      <c r="AC57" s="74"/>
    </row>
    <row r="58" spans="2:29" ht="17.25" x14ac:dyDescent="0.3">
      <c r="B58" s="35"/>
      <c r="C58" s="35"/>
      <c r="D58" s="36"/>
      <c r="E58" s="37"/>
      <c r="F58" s="38"/>
      <c r="G58" s="39"/>
      <c r="H58" s="40"/>
      <c r="I58" s="41"/>
      <c r="J58" s="88"/>
      <c r="K58" s="639"/>
      <c r="L58" s="371"/>
      <c r="M58" s="472"/>
      <c r="N58" s="570"/>
      <c r="O58" s="581"/>
      <c r="P58" s="472"/>
      <c r="Q58" s="65">
        <f t="shared" si="3"/>
        <v>0</v>
      </c>
      <c r="R58" s="111"/>
      <c r="S58" s="123"/>
      <c r="T58" s="123"/>
      <c r="U58" s="109">
        <f t="shared" si="4"/>
        <v>0</v>
      </c>
      <c r="V58" s="420"/>
      <c r="W58" s="421"/>
      <c r="X58" s="410"/>
      <c r="Y58" s="411"/>
      <c r="Z58" s="70"/>
      <c r="AA58" s="71"/>
      <c r="AB58" s="73"/>
      <c r="AC58" s="74"/>
    </row>
    <row r="59" spans="2:29" ht="17.25" x14ac:dyDescent="0.3">
      <c r="B59" s="35"/>
      <c r="C59" s="35"/>
      <c r="D59" s="36"/>
      <c r="E59" s="37"/>
      <c r="F59" s="38"/>
      <c r="G59" s="39"/>
      <c r="H59" s="40"/>
      <c r="I59" s="41"/>
      <c r="J59" s="88"/>
      <c r="K59" s="639"/>
      <c r="L59" s="371"/>
      <c r="M59" s="472"/>
      <c r="N59" s="570"/>
      <c r="O59" s="580"/>
      <c r="P59" s="472"/>
      <c r="Q59" s="65">
        <f t="shared" si="3"/>
        <v>0</v>
      </c>
      <c r="R59" s="111"/>
      <c r="S59" s="123"/>
      <c r="T59" s="123"/>
      <c r="U59" s="109">
        <f t="shared" si="4"/>
        <v>0</v>
      </c>
      <c r="V59" s="420"/>
      <c r="W59" s="421"/>
      <c r="X59" s="410"/>
      <c r="Y59" s="411"/>
      <c r="Z59" s="70"/>
      <c r="AA59" s="71"/>
      <c r="AB59" s="73"/>
      <c r="AC59" s="74"/>
    </row>
    <row r="60" spans="2:29" ht="17.25" x14ac:dyDescent="0.3">
      <c r="B60" s="35"/>
      <c r="C60" s="35"/>
      <c r="D60" s="36"/>
      <c r="E60" s="37"/>
      <c r="F60" s="38"/>
      <c r="G60" s="39"/>
      <c r="H60" s="40"/>
      <c r="I60" s="41"/>
      <c r="J60" s="88"/>
      <c r="K60" s="639"/>
      <c r="L60" s="371"/>
      <c r="M60" s="472"/>
      <c r="N60" s="570"/>
      <c r="O60" s="580"/>
      <c r="P60" s="472"/>
      <c r="Q60" s="65">
        <f t="shared" si="3"/>
        <v>0</v>
      </c>
      <c r="R60" s="111"/>
      <c r="S60" s="123"/>
      <c r="T60" s="123"/>
      <c r="U60" s="109">
        <f t="shared" si="4"/>
        <v>0</v>
      </c>
      <c r="V60" s="420"/>
      <c r="W60" s="421"/>
      <c r="X60" s="410"/>
      <c r="Y60" s="411"/>
      <c r="Z60" s="70"/>
      <c r="AA60" s="71"/>
      <c r="AB60" s="73"/>
      <c r="AC60" s="74"/>
    </row>
    <row r="61" spans="2:29" ht="17.25" x14ac:dyDescent="0.3">
      <c r="B61" s="35"/>
      <c r="C61" s="35"/>
      <c r="D61" s="36"/>
      <c r="E61" s="37"/>
      <c r="F61" s="38"/>
      <c r="G61" s="39"/>
      <c r="H61" s="40"/>
      <c r="I61" s="41"/>
      <c r="J61" s="88"/>
      <c r="K61" s="639"/>
      <c r="L61" s="371"/>
      <c r="M61" s="472"/>
      <c r="N61" s="570"/>
      <c r="O61" s="580"/>
      <c r="P61" s="472"/>
      <c r="Q61" s="65">
        <f t="shared" si="3"/>
        <v>0</v>
      </c>
      <c r="R61" s="81"/>
      <c r="S61" s="82"/>
      <c r="T61" s="82"/>
      <c r="U61" s="83">
        <f t="shared" si="4"/>
        <v>0</v>
      </c>
      <c r="V61" s="420"/>
      <c r="W61" s="421"/>
      <c r="X61" s="410"/>
      <c r="Y61" s="411"/>
      <c r="Z61" s="70"/>
      <c r="AA61" s="71"/>
      <c r="AB61" s="73"/>
      <c r="AC61" s="74"/>
    </row>
    <row r="62" spans="2:29" ht="17.25" x14ac:dyDescent="0.3">
      <c r="B62" s="35"/>
      <c r="C62" s="35"/>
      <c r="D62" s="36"/>
      <c r="E62" s="37"/>
      <c r="F62" s="38"/>
      <c r="G62" s="39"/>
      <c r="H62" s="40"/>
      <c r="I62" s="41"/>
      <c r="J62" s="88"/>
      <c r="K62" s="639"/>
      <c r="L62" s="582"/>
      <c r="M62" s="472"/>
      <c r="N62" s="570"/>
      <c r="O62" s="580"/>
      <c r="P62" s="472"/>
      <c r="Q62" s="65">
        <f t="shared" si="3"/>
        <v>0</v>
      </c>
      <c r="R62" s="81"/>
      <c r="S62" s="82"/>
      <c r="T62" s="82"/>
      <c r="U62" s="83">
        <f t="shared" si="4"/>
        <v>0</v>
      </c>
      <c r="V62" s="406"/>
      <c r="W62" s="422"/>
      <c r="X62" s="380"/>
      <c r="Y62" s="379"/>
      <c r="Z62" s="70"/>
      <c r="AA62" s="71"/>
      <c r="AB62" s="73"/>
      <c r="AC62" s="74"/>
    </row>
    <row r="63" spans="2:29" ht="15" customHeight="1" thickBot="1" x14ac:dyDescent="0.35">
      <c r="B63" s="35"/>
      <c r="C63" s="35"/>
      <c r="D63" s="36"/>
      <c r="E63" s="37"/>
      <c r="F63" s="38"/>
      <c r="G63" s="39"/>
      <c r="H63" s="40"/>
      <c r="I63" s="41"/>
      <c r="J63" s="125"/>
      <c r="K63" s="642"/>
      <c r="L63" s="583"/>
      <c r="M63" s="584"/>
      <c r="N63" s="585"/>
      <c r="O63" s="586"/>
      <c r="P63" s="584"/>
      <c r="Q63" s="65">
        <f t="shared" si="3"/>
        <v>0</v>
      </c>
      <c r="R63" s="81"/>
      <c r="S63" s="82"/>
      <c r="T63" s="82"/>
      <c r="U63" s="83">
        <f t="shared" si="4"/>
        <v>0</v>
      </c>
      <c r="V63" s="406"/>
      <c r="W63" s="422"/>
      <c r="X63" s="380"/>
      <c r="Y63" s="379"/>
      <c r="Z63" s="70"/>
      <c r="AA63" s="71"/>
      <c r="AB63" s="73"/>
      <c r="AC63" s="74"/>
    </row>
    <row r="64" spans="2:29" ht="18" thickTop="1" x14ac:dyDescent="0.3">
      <c r="B64" s="35"/>
      <c r="C64" s="35"/>
      <c r="D64" s="36"/>
      <c r="E64" s="37"/>
      <c r="F64" s="38"/>
      <c r="G64" s="39"/>
      <c r="H64" s="40"/>
      <c r="I64" s="41"/>
      <c r="J64" s="131"/>
      <c r="K64" s="643"/>
      <c r="L64" s="587"/>
      <c r="M64" s="547"/>
      <c r="N64" s="588"/>
      <c r="O64" s="589"/>
      <c r="P64" s="547"/>
      <c r="Q64" s="65">
        <f t="shared" si="3"/>
        <v>0</v>
      </c>
      <c r="R64" s="81"/>
      <c r="S64" s="82"/>
      <c r="T64" s="82"/>
      <c r="U64" s="83">
        <f t="shared" si="4"/>
        <v>0</v>
      </c>
      <c r="V64" s="372"/>
      <c r="W64" s="390"/>
      <c r="X64" s="374"/>
      <c r="Y64" s="379"/>
      <c r="Z64" s="70"/>
      <c r="AA64" s="71"/>
      <c r="AB64" s="73"/>
      <c r="AC64" s="74"/>
    </row>
    <row r="65" spans="2:29 16204:16204" ht="17.25" x14ac:dyDescent="0.3">
      <c r="B65" s="35"/>
      <c r="C65" s="35"/>
      <c r="D65" s="36"/>
      <c r="E65" s="37"/>
      <c r="F65" s="38"/>
      <c r="G65" s="39"/>
      <c r="H65" s="40"/>
      <c r="I65" s="41"/>
      <c r="J65" s="136"/>
      <c r="K65" s="638"/>
      <c r="L65" s="590"/>
      <c r="M65" s="572"/>
      <c r="N65" s="591"/>
      <c r="O65" s="592"/>
      <c r="P65" s="572"/>
      <c r="Q65" s="142">
        <f t="shared" si="3"/>
        <v>0</v>
      </c>
      <c r="R65" s="81"/>
      <c r="S65" s="82"/>
      <c r="T65" s="82"/>
      <c r="U65" s="83">
        <f t="shared" si="4"/>
        <v>0</v>
      </c>
      <c r="V65" s="372"/>
      <c r="W65" s="390"/>
      <c r="X65" s="374"/>
      <c r="Y65" s="379"/>
      <c r="Z65" s="70"/>
      <c r="AA65" s="71"/>
      <c r="AB65" s="73"/>
      <c r="AC65" s="74"/>
    </row>
    <row r="66" spans="2:29 16204:16204" ht="17.25" customHeight="1" x14ac:dyDescent="0.3">
      <c r="B66" s="35"/>
      <c r="C66" s="35"/>
      <c r="D66" s="36"/>
      <c r="E66" s="37"/>
      <c r="F66" s="38"/>
      <c r="G66" s="39"/>
      <c r="H66" s="40"/>
      <c r="I66" s="41"/>
      <c r="J66" s="143"/>
      <c r="K66" s="638"/>
      <c r="L66" s="593"/>
      <c r="M66" s="572"/>
      <c r="N66" s="591"/>
      <c r="O66" s="594"/>
      <c r="P66" s="572"/>
      <c r="Q66" s="142">
        <f t="shared" si="3"/>
        <v>0</v>
      </c>
      <c r="R66" s="81"/>
      <c r="S66" s="82"/>
      <c r="T66" s="82"/>
      <c r="U66" s="83">
        <f t="shared" si="4"/>
        <v>0</v>
      </c>
      <c r="V66" s="372"/>
      <c r="W66" s="390"/>
      <c r="X66" s="374"/>
      <c r="Y66" s="379"/>
      <c r="Z66" s="70"/>
      <c r="AA66" s="71"/>
      <c r="AB66" s="73"/>
      <c r="AC66" s="74"/>
    </row>
    <row r="67" spans="2:29 16204:16204" ht="17.25" customHeight="1" thickBot="1" x14ac:dyDescent="0.35">
      <c r="B67" s="35"/>
      <c r="C67" s="35"/>
      <c r="D67" s="36"/>
      <c r="E67" s="37"/>
      <c r="F67" s="38"/>
      <c r="G67" s="39"/>
      <c r="H67" s="40"/>
      <c r="I67" s="41"/>
      <c r="J67" s="143"/>
      <c r="K67" s="638"/>
      <c r="L67" s="595"/>
      <c r="M67" s="572"/>
      <c r="N67" s="591"/>
      <c r="O67" s="594"/>
      <c r="P67" s="572"/>
      <c r="Q67" s="142">
        <f t="shared" si="3"/>
        <v>0</v>
      </c>
      <c r="R67" s="81"/>
      <c r="S67" s="82"/>
      <c r="T67" s="82"/>
      <c r="U67" s="83">
        <f t="shared" si="4"/>
        <v>0</v>
      </c>
      <c r="V67" s="372"/>
      <c r="W67" s="390"/>
      <c r="X67" s="374"/>
      <c r="Y67" s="379"/>
      <c r="Z67" s="70"/>
      <c r="AA67" s="71"/>
      <c r="AB67" s="73"/>
      <c r="AC67" s="74"/>
    </row>
    <row r="68" spans="2:29 16204:16204" ht="18" thickBot="1" x14ac:dyDescent="0.35">
      <c r="B68" s="35"/>
      <c r="C68" s="35"/>
      <c r="D68" s="36"/>
      <c r="E68" s="37"/>
      <c r="F68" s="38"/>
      <c r="G68" s="39"/>
      <c r="H68" s="40"/>
      <c r="I68" s="41"/>
      <c r="J68" s="147"/>
      <c r="K68" s="644"/>
      <c r="L68" s="596"/>
      <c r="M68" s="597"/>
      <c r="N68" s="598"/>
      <c r="O68" s="599"/>
      <c r="P68" s="600"/>
      <c r="Q68" s="142">
        <f t="shared" si="3"/>
        <v>0</v>
      </c>
      <c r="R68" s="81"/>
      <c r="S68" s="82"/>
      <c r="T68" s="82"/>
      <c r="U68" s="83">
        <f t="shared" si="4"/>
        <v>0</v>
      </c>
      <c r="V68" s="372"/>
      <c r="W68" s="390"/>
      <c r="X68" s="374"/>
      <c r="Y68" s="379"/>
      <c r="Z68" s="70"/>
      <c r="AA68" s="71"/>
      <c r="AB68" s="73"/>
      <c r="AC68" s="74"/>
    </row>
    <row r="69" spans="2:29 16204:16204" ht="17.25" x14ac:dyDescent="0.3">
      <c r="B69" s="35"/>
      <c r="C69" s="35"/>
      <c r="D69" s="36"/>
      <c r="E69" s="37"/>
      <c r="F69" s="38"/>
      <c r="G69" s="39"/>
      <c r="H69" s="40"/>
      <c r="I69" s="41"/>
      <c r="J69" s="439"/>
      <c r="K69" s="643"/>
      <c r="L69" s="601"/>
      <c r="M69" s="547"/>
      <c r="N69" s="588"/>
      <c r="O69" s="589"/>
      <c r="P69" s="602"/>
      <c r="Q69" s="142">
        <f t="shared" si="3"/>
        <v>0</v>
      </c>
      <c r="R69" s="81"/>
      <c r="S69" s="82"/>
      <c r="T69" s="82"/>
      <c r="U69" s="83">
        <f t="shared" si="4"/>
        <v>0</v>
      </c>
      <c r="V69" s="372"/>
      <c r="W69" s="390"/>
      <c r="X69" s="374"/>
      <c r="Y69" s="379"/>
      <c r="Z69" s="70"/>
      <c r="AA69" s="71"/>
      <c r="AB69" s="73"/>
      <c r="AC69" s="74"/>
    </row>
    <row r="70" spans="2:29 16204:16204" ht="17.25" x14ac:dyDescent="0.3">
      <c r="B70" s="35"/>
      <c r="C70" s="35"/>
      <c r="D70" s="36"/>
      <c r="E70" s="37"/>
      <c r="F70" s="38"/>
      <c r="G70" s="39"/>
      <c r="H70" s="40"/>
      <c r="I70" s="41"/>
      <c r="J70" s="439"/>
      <c r="K70" s="643"/>
      <c r="L70" s="601"/>
      <c r="M70" s="547"/>
      <c r="N70" s="588"/>
      <c r="O70" s="589"/>
      <c r="P70" s="602"/>
      <c r="Q70" s="142">
        <f t="shared" si="3"/>
        <v>0</v>
      </c>
      <c r="R70" s="81"/>
      <c r="S70" s="82"/>
      <c r="T70" s="82"/>
      <c r="U70" s="83">
        <f t="shared" si="4"/>
        <v>0</v>
      </c>
      <c r="V70" s="372"/>
      <c r="W70" s="390"/>
      <c r="X70" s="374"/>
      <c r="Y70" s="379"/>
      <c r="Z70" s="70"/>
      <c r="AA70" s="71"/>
      <c r="AB70" s="73"/>
      <c r="AC70" s="74"/>
    </row>
    <row r="71" spans="2:29 16204:16204" ht="36" customHeight="1" x14ac:dyDescent="0.3">
      <c r="B71" s="35"/>
      <c r="C71" s="35"/>
      <c r="D71" s="36"/>
      <c r="E71" s="37"/>
      <c r="F71" s="38"/>
      <c r="G71" s="39"/>
      <c r="H71" s="40"/>
      <c r="I71" s="41"/>
      <c r="J71" s="153" t="s">
        <v>139</v>
      </c>
      <c r="K71" s="640" t="s">
        <v>54</v>
      </c>
      <c r="L71" s="656" t="s">
        <v>357</v>
      </c>
      <c r="M71" s="550">
        <v>929.4</v>
      </c>
      <c r="N71" s="603">
        <v>43892</v>
      </c>
      <c r="O71" s="604" t="s">
        <v>358</v>
      </c>
      <c r="P71" s="550">
        <v>929.4</v>
      </c>
      <c r="Q71" s="65">
        <f t="shared" ref="Q71:Q81" si="5">P71-M71</f>
        <v>0</v>
      </c>
      <c r="R71" s="81">
        <v>67.5</v>
      </c>
      <c r="S71" s="82"/>
      <c r="T71" s="82"/>
      <c r="U71" s="83">
        <f t="shared" ref="U71:U81" si="6">R71*P71</f>
        <v>62734.5</v>
      </c>
      <c r="V71" s="372" t="s">
        <v>161</v>
      </c>
      <c r="W71" s="390">
        <v>43899</v>
      </c>
      <c r="X71" s="374"/>
      <c r="Y71" s="379"/>
      <c r="Z71" s="70"/>
      <c r="AA71" s="71"/>
      <c r="AB71" s="73"/>
      <c r="AC71" s="74"/>
    </row>
    <row r="72" spans="2:29 16204:16204" ht="34.5" customHeight="1" x14ac:dyDescent="0.3">
      <c r="B72" s="35"/>
      <c r="C72" s="35"/>
      <c r="D72" s="36"/>
      <c r="E72" s="37"/>
      <c r="F72" s="38"/>
      <c r="G72" s="39"/>
      <c r="H72" s="40"/>
      <c r="I72" s="41"/>
      <c r="J72" s="1032" t="s">
        <v>399</v>
      </c>
      <c r="K72" s="640" t="s">
        <v>400</v>
      </c>
      <c r="L72" s="1033" t="s">
        <v>401</v>
      </c>
      <c r="M72" s="550">
        <v>8</v>
      </c>
      <c r="N72" s="1036">
        <v>43892</v>
      </c>
      <c r="O72" s="1037" t="s">
        <v>402</v>
      </c>
      <c r="P72" s="550">
        <v>8</v>
      </c>
      <c r="Q72" s="65">
        <f t="shared" si="5"/>
        <v>0</v>
      </c>
      <c r="R72" s="81">
        <v>72.5</v>
      </c>
      <c r="S72" s="82"/>
      <c r="T72" s="82"/>
      <c r="U72" s="83">
        <f t="shared" si="6"/>
        <v>580</v>
      </c>
      <c r="V72" s="1029" t="s">
        <v>52</v>
      </c>
      <c r="W72" s="1052">
        <v>43910</v>
      </c>
      <c r="X72" s="374"/>
      <c r="Y72" s="379"/>
      <c r="Z72" s="70"/>
      <c r="AA72" s="71"/>
      <c r="AB72" s="73"/>
      <c r="AC72" s="74"/>
    </row>
    <row r="73" spans="2:29 16204:16204" ht="17.25" x14ac:dyDescent="0.3">
      <c r="B73" s="35"/>
      <c r="C73" s="35"/>
      <c r="D73" s="36"/>
      <c r="E73" s="37"/>
      <c r="F73" s="38"/>
      <c r="G73" s="39"/>
      <c r="H73" s="40"/>
      <c r="I73" s="41"/>
      <c r="J73" s="1032"/>
      <c r="K73" s="640" t="s">
        <v>403</v>
      </c>
      <c r="L73" s="1034"/>
      <c r="M73" s="550">
        <v>10</v>
      </c>
      <c r="N73" s="1036"/>
      <c r="O73" s="1038"/>
      <c r="P73" s="550">
        <v>10</v>
      </c>
      <c r="Q73" s="65">
        <f t="shared" si="5"/>
        <v>0</v>
      </c>
      <c r="R73" s="81">
        <v>79.5</v>
      </c>
      <c r="S73" s="82"/>
      <c r="T73" s="82"/>
      <c r="U73" s="83">
        <f t="shared" si="6"/>
        <v>795</v>
      </c>
      <c r="V73" s="1030"/>
      <c r="W73" s="1053"/>
      <c r="X73" s="374"/>
      <c r="Y73" s="379"/>
      <c r="Z73" s="70"/>
      <c r="AA73" s="71"/>
      <c r="AB73" s="73"/>
      <c r="AC73" s="74"/>
    </row>
    <row r="74" spans="2:29 16204:16204" ht="17.25" x14ac:dyDescent="0.3">
      <c r="B74" s="35"/>
      <c r="C74" s="35"/>
      <c r="D74" s="36"/>
      <c r="E74" s="37"/>
      <c r="F74" s="38"/>
      <c r="G74" s="39"/>
      <c r="H74" s="40"/>
      <c r="I74" s="41"/>
      <c r="J74" s="1032"/>
      <c r="K74" s="640" t="s">
        <v>404</v>
      </c>
      <c r="L74" s="1034"/>
      <c r="M74" s="550">
        <v>151</v>
      </c>
      <c r="N74" s="1036"/>
      <c r="O74" s="1038"/>
      <c r="P74" s="550">
        <v>151</v>
      </c>
      <c r="Q74" s="65">
        <f t="shared" si="5"/>
        <v>0</v>
      </c>
      <c r="R74" s="81">
        <v>25.5</v>
      </c>
      <c r="S74" s="82"/>
      <c r="T74" s="82"/>
      <c r="U74" s="83">
        <f t="shared" si="6"/>
        <v>3850.5</v>
      </c>
      <c r="V74" s="1030"/>
      <c r="W74" s="1053"/>
      <c r="X74" s="374"/>
      <c r="Y74" s="379"/>
      <c r="Z74" s="70"/>
      <c r="AA74" s="71"/>
      <c r="AB74" s="73"/>
      <c r="AC74" s="74"/>
    </row>
    <row r="75" spans="2:29 16204:16204" ht="17.25" x14ac:dyDescent="0.3">
      <c r="B75" s="35"/>
      <c r="C75" s="35"/>
      <c r="D75" s="36"/>
      <c r="E75" s="37"/>
      <c r="F75" s="38"/>
      <c r="G75" s="39"/>
      <c r="H75" s="40"/>
      <c r="I75" s="41"/>
      <c r="J75" s="1032"/>
      <c r="K75" s="640" t="s">
        <v>405</v>
      </c>
      <c r="L75" s="1034"/>
      <c r="M75" s="550">
        <v>102.4</v>
      </c>
      <c r="N75" s="1036"/>
      <c r="O75" s="1038"/>
      <c r="P75" s="550">
        <v>102.4</v>
      </c>
      <c r="Q75" s="65">
        <f t="shared" si="5"/>
        <v>0</v>
      </c>
      <c r="R75" s="81">
        <v>65.5</v>
      </c>
      <c r="S75" s="82"/>
      <c r="T75" s="82"/>
      <c r="U75" s="83">
        <f t="shared" si="6"/>
        <v>6707.2000000000007</v>
      </c>
      <c r="V75" s="1030"/>
      <c r="W75" s="1053"/>
      <c r="X75" s="374"/>
      <c r="Y75" s="379"/>
      <c r="Z75" s="70"/>
      <c r="AA75" s="71"/>
      <c r="AB75" s="73"/>
      <c r="AC75" s="74"/>
    </row>
    <row r="76" spans="2:29 16204:16204" ht="17.25" x14ac:dyDescent="0.3">
      <c r="B76" s="35"/>
      <c r="C76" s="35"/>
      <c r="D76" s="36"/>
      <c r="E76" s="37"/>
      <c r="F76" s="38"/>
      <c r="G76" s="39"/>
      <c r="H76" s="40"/>
      <c r="I76" s="41"/>
      <c r="J76" s="1032"/>
      <c r="K76" s="640" t="s">
        <v>78</v>
      </c>
      <c r="L76" s="1035"/>
      <c r="M76" s="550">
        <v>168</v>
      </c>
      <c r="N76" s="1036"/>
      <c r="O76" s="1039"/>
      <c r="P76" s="550">
        <v>168</v>
      </c>
      <c r="Q76" s="65">
        <f t="shared" si="5"/>
        <v>0</v>
      </c>
      <c r="R76" s="81">
        <v>55.5</v>
      </c>
      <c r="S76" s="82"/>
      <c r="T76" s="82"/>
      <c r="U76" s="83">
        <f t="shared" si="6"/>
        <v>9324</v>
      </c>
      <c r="V76" s="1031"/>
      <c r="W76" s="1054"/>
      <c r="X76" s="374"/>
      <c r="Y76" s="379"/>
      <c r="Z76" s="70"/>
      <c r="AA76" s="71"/>
      <c r="AB76" s="73"/>
      <c r="AC76" s="74"/>
    </row>
    <row r="77" spans="2:29 16204:16204" ht="48" x14ac:dyDescent="0.3">
      <c r="B77" s="35"/>
      <c r="C77" s="35"/>
      <c r="D77" s="36"/>
      <c r="E77" s="37"/>
      <c r="F77" s="38"/>
      <c r="G77" s="39"/>
      <c r="H77" s="40"/>
      <c r="I77" s="41"/>
      <c r="J77" s="157" t="s">
        <v>139</v>
      </c>
      <c r="K77" s="639" t="s">
        <v>54</v>
      </c>
      <c r="L77" s="605" t="s">
        <v>373</v>
      </c>
      <c r="M77" s="472">
        <v>571.20000000000005</v>
      </c>
      <c r="N77" s="570">
        <v>43893</v>
      </c>
      <c r="O77" s="571" t="s">
        <v>374</v>
      </c>
      <c r="P77" s="472">
        <v>571.20000000000005</v>
      </c>
      <c r="Q77" s="65">
        <f t="shared" si="5"/>
        <v>0</v>
      </c>
      <c r="R77" s="81">
        <v>67.5</v>
      </c>
      <c r="S77" s="82"/>
      <c r="T77" s="82"/>
      <c r="U77" s="83">
        <f t="shared" si="6"/>
        <v>38556</v>
      </c>
      <c r="V77" s="372" t="s">
        <v>161</v>
      </c>
      <c r="W77" s="390">
        <v>43902</v>
      </c>
      <c r="X77" s="374"/>
      <c r="Y77" s="379"/>
      <c r="Z77" s="70"/>
      <c r="AA77" s="71"/>
      <c r="AB77" s="73"/>
      <c r="AC77" s="74"/>
      <c r="WYF77" s="660">
        <f>SUM(M77:WYE77)</f>
        <v>127560.9</v>
      </c>
    </row>
    <row r="78" spans="2:29 16204:16204" ht="15" customHeight="1" x14ac:dyDescent="0.3">
      <c r="B78" s="35"/>
      <c r="C78" s="35"/>
      <c r="D78" s="36"/>
      <c r="E78" s="37"/>
      <c r="F78" s="38"/>
      <c r="G78" s="39"/>
      <c r="H78" s="40"/>
      <c r="I78" s="41"/>
      <c r="J78" s="157" t="s">
        <v>350</v>
      </c>
      <c r="K78" s="639" t="s">
        <v>351</v>
      </c>
      <c r="L78" s="618" t="s">
        <v>352</v>
      </c>
      <c r="M78" s="472">
        <v>699</v>
      </c>
      <c r="N78" s="570">
        <v>43893</v>
      </c>
      <c r="O78" s="571" t="s">
        <v>353</v>
      </c>
      <c r="P78" s="472">
        <v>699</v>
      </c>
      <c r="Q78" s="65">
        <f t="shared" si="5"/>
        <v>0</v>
      </c>
      <c r="R78" s="81">
        <v>49</v>
      </c>
      <c r="S78" s="82"/>
      <c r="T78" s="82"/>
      <c r="U78" s="83">
        <f t="shared" si="6"/>
        <v>34251</v>
      </c>
      <c r="V78" s="372" t="s">
        <v>161</v>
      </c>
      <c r="W78" s="390">
        <v>43894</v>
      </c>
      <c r="X78" s="374"/>
      <c r="Y78" s="379"/>
      <c r="Z78" s="70"/>
      <c r="AA78" s="71"/>
      <c r="AB78" s="73"/>
      <c r="AC78" s="74"/>
      <c r="WYF78" s="660">
        <f>SUM(M78:WYE78)</f>
        <v>123485</v>
      </c>
    </row>
    <row r="79" spans="2:29 16204:16204" ht="15" customHeight="1" x14ac:dyDescent="0.3">
      <c r="B79" s="35"/>
      <c r="C79" s="35"/>
      <c r="D79" s="36"/>
      <c r="E79" s="37"/>
      <c r="F79" s="38"/>
      <c r="G79" s="39"/>
      <c r="H79" s="40"/>
      <c r="I79" s="41"/>
      <c r="J79" s="157" t="s">
        <v>139</v>
      </c>
      <c r="K79" s="639" t="s">
        <v>54</v>
      </c>
      <c r="L79" s="618" t="s">
        <v>387</v>
      </c>
      <c r="M79" s="472">
        <v>675.5</v>
      </c>
      <c r="N79" s="570">
        <v>43894</v>
      </c>
      <c r="O79" s="571" t="s">
        <v>388</v>
      </c>
      <c r="P79" s="472">
        <v>675.5</v>
      </c>
      <c r="Q79" s="65">
        <f t="shared" si="5"/>
        <v>0</v>
      </c>
      <c r="R79" s="81">
        <v>67.5</v>
      </c>
      <c r="S79" s="82"/>
      <c r="T79" s="82"/>
      <c r="U79" s="83">
        <f t="shared" si="6"/>
        <v>45596.25</v>
      </c>
      <c r="V79" s="372" t="s">
        <v>52</v>
      </c>
      <c r="W79" s="390">
        <v>43903</v>
      </c>
      <c r="X79" s="374"/>
      <c r="Y79" s="379"/>
      <c r="Z79" s="70"/>
      <c r="AA79" s="71"/>
      <c r="AB79" s="73"/>
      <c r="AC79" s="74"/>
      <c r="WYF79" s="660">
        <f>SUM(M79:WYE79)</f>
        <v>134811.75</v>
      </c>
    </row>
    <row r="80" spans="2:29 16204:16204" ht="15.75" customHeight="1" x14ac:dyDescent="0.3">
      <c r="B80" s="35"/>
      <c r="C80" s="35"/>
      <c r="D80" s="36"/>
      <c r="E80" s="37"/>
      <c r="F80" s="38"/>
      <c r="G80" s="39"/>
      <c r="H80" s="40"/>
      <c r="I80" s="41"/>
      <c r="J80" s="157" t="s">
        <v>139</v>
      </c>
      <c r="K80" s="639" t="s">
        <v>54</v>
      </c>
      <c r="L80" s="606" t="s">
        <v>385</v>
      </c>
      <c r="M80" s="472">
        <v>671.6</v>
      </c>
      <c r="N80" s="570">
        <v>43895</v>
      </c>
      <c r="O80" s="571" t="s">
        <v>386</v>
      </c>
      <c r="P80" s="472">
        <v>671.6</v>
      </c>
      <c r="Q80" s="65">
        <f t="shared" si="5"/>
        <v>0</v>
      </c>
      <c r="R80" s="81">
        <v>67.5</v>
      </c>
      <c r="S80" s="82"/>
      <c r="T80" s="82"/>
      <c r="U80" s="83">
        <f t="shared" si="6"/>
        <v>45333</v>
      </c>
      <c r="V80" s="372" t="s">
        <v>52</v>
      </c>
      <c r="W80" s="390">
        <v>43903</v>
      </c>
      <c r="X80" s="374"/>
      <c r="Y80" s="379"/>
      <c r="Z80" s="70"/>
      <c r="AA80" s="71"/>
      <c r="AB80" s="73"/>
      <c r="AC80" s="74"/>
      <c r="WYF80" s="660">
        <f>SUM(M80:WYE80)</f>
        <v>134541.70000000001</v>
      </c>
    </row>
    <row r="81" spans="2:29 16204:16204" ht="15" customHeight="1" x14ac:dyDescent="0.3">
      <c r="B81" s="35"/>
      <c r="C81" s="35"/>
      <c r="D81" s="36"/>
      <c r="E81" s="37"/>
      <c r="F81" s="38"/>
      <c r="G81" s="39"/>
      <c r="H81" s="40"/>
      <c r="I81" s="41"/>
      <c r="J81" s="157" t="s">
        <v>82</v>
      </c>
      <c r="K81" s="639" t="s">
        <v>351</v>
      </c>
      <c r="L81" s="606" t="s">
        <v>359</v>
      </c>
      <c r="M81" s="472">
        <v>670</v>
      </c>
      <c r="N81" s="570">
        <v>43897</v>
      </c>
      <c r="O81" s="571" t="s">
        <v>360</v>
      </c>
      <c r="P81" s="472">
        <v>670</v>
      </c>
      <c r="Q81" s="65">
        <f t="shared" si="5"/>
        <v>0</v>
      </c>
      <c r="R81" s="81">
        <v>49</v>
      </c>
      <c r="S81" s="82"/>
      <c r="T81" s="82"/>
      <c r="U81" s="83">
        <f t="shared" si="6"/>
        <v>32830</v>
      </c>
      <c r="V81" s="372" t="s">
        <v>161</v>
      </c>
      <c r="W81" s="390">
        <v>43899</v>
      </c>
      <c r="X81" s="374"/>
      <c r="Y81" s="379"/>
      <c r="Z81" s="70"/>
      <c r="AA81" s="71"/>
      <c r="AB81" s="73"/>
      <c r="AC81" s="74"/>
      <c r="WYF81" s="660">
        <f>SUM(M81:WYE81)</f>
        <v>122015</v>
      </c>
    </row>
    <row r="82" spans="2:29 16204:16204" ht="17.25" customHeight="1" x14ac:dyDescent="0.3">
      <c r="B82" s="35"/>
      <c r="C82" s="35"/>
      <c r="D82" s="36"/>
      <c r="E82" s="37"/>
      <c r="F82" s="38"/>
      <c r="G82" s="39"/>
      <c r="H82" s="40"/>
      <c r="I82" s="41"/>
      <c r="J82" s="157" t="s">
        <v>139</v>
      </c>
      <c r="K82" s="639" t="s">
        <v>54</v>
      </c>
      <c r="L82" s="613" t="s">
        <v>375</v>
      </c>
      <c r="M82" s="472">
        <v>686.2</v>
      </c>
      <c r="N82" s="570">
        <v>43897</v>
      </c>
      <c r="O82" s="571" t="s">
        <v>376</v>
      </c>
      <c r="P82" s="472">
        <v>686.2</v>
      </c>
      <c r="Q82" s="65">
        <f t="shared" si="3"/>
        <v>0</v>
      </c>
      <c r="R82" s="81">
        <v>67.5</v>
      </c>
      <c r="S82" s="82"/>
      <c r="T82" s="82"/>
      <c r="U82" s="83">
        <f t="shared" si="4"/>
        <v>46318.5</v>
      </c>
      <c r="V82" s="372" t="s">
        <v>161</v>
      </c>
      <c r="W82" s="390">
        <v>43907</v>
      </c>
      <c r="X82" s="374"/>
      <c r="Y82" s="379"/>
      <c r="Z82" s="70"/>
      <c r="AA82" s="71"/>
      <c r="AB82" s="73"/>
      <c r="AC82" s="74"/>
    </row>
    <row r="83" spans="2:29 16204:16204" ht="38.25" customHeight="1" x14ac:dyDescent="0.3">
      <c r="B83" s="35"/>
      <c r="C83" s="35"/>
      <c r="D83" s="36"/>
      <c r="E83" s="37"/>
      <c r="F83" s="38"/>
      <c r="G83" s="39"/>
      <c r="H83" s="40"/>
      <c r="I83" s="41"/>
      <c r="J83" s="157" t="s">
        <v>139</v>
      </c>
      <c r="K83" s="639" t="s">
        <v>54</v>
      </c>
      <c r="L83" s="615" t="s">
        <v>393</v>
      </c>
      <c r="M83" s="472">
        <v>710.6</v>
      </c>
      <c r="N83" s="570">
        <v>43897</v>
      </c>
      <c r="O83" s="571" t="s">
        <v>394</v>
      </c>
      <c r="P83" s="472">
        <v>710.6</v>
      </c>
      <c r="Q83" s="65">
        <f t="shared" si="3"/>
        <v>0</v>
      </c>
      <c r="R83" s="81">
        <v>67.5</v>
      </c>
      <c r="S83" s="82"/>
      <c r="T83" s="82"/>
      <c r="U83" s="83">
        <f t="shared" si="4"/>
        <v>47965.5</v>
      </c>
      <c r="V83" s="372" t="s">
        <v>110</v>
      </c>
      <c r="W83" s="390">
        <v>43908</v>
      </c>
      <c r="X83" s="374"/>
      <c r="Y83" s="379"/>
      <c r="Z83" s="70"/>
      <c r="AA83" s="71"/>
      <c r="AB83" s="73"/>
      <c r="AC83" s="74"/>
    </row>
    <row r="84" spans="2:29 16204:16204" ht="47.25" x14ac:dyDescent="0.3">
      <c r="B84" s="35"/>
      <c r="C84" s="35"/>
      <c r="D84" s="36"/>
      <c r="E84" s="37"/>
      <c r="F84" s="38"/>
      <c r="G84" s="39"/>
      <c r="H84" s="40"/>
      <c r="I84" s="41"/>
      <c r="J84" s="157" t="s">
        <v>139</v>
      </c>
      <c r="K84" s="639" t="s">
        <v>54</v>
      </c>
      <c r="L84" s="659" t="s">
        <v>393</v>
      </c>
      <c r="M84" s="472">
        <v>207.4</v>
      </c>
      <c r="N84" s="570">
        <v>43897</v>
      </c>
      <c r="O84" s="571" t="s">
        <v>395</v>
      </c>
      <c r="P84" s="472">
        <v>207.4</v>
      </c>
      <c r="Q84" s="65">
        <f t="shared" si="3"/>
        <v>0</v>
      </c>
      <c r="R84" s="81">
        <v>60</v>
      </c>
      <c r="S84" s="82"/>
      <c r="T84" s="82"/>
      <c r="U84" s="83">
        <f t="shared" si="4"/>
        <v>12444</v>
      </c>
      <c r="V84" s="372" t="s">
        <v>52</v>
      </c>
      <c r="W84" s="390">
        <v>43908</v>
      </c>
      <c r="X84" s="374"/>
      <c r="Y84" s="379"/>
      <c r="Z84" s="70"/>
      <c r="AA84" s="71"/>
      <c r="AB84" s="73"/>
      <c r="AC84" s="74"/>
    </row>
    <row r="85" spans="2:29 16204:16204" ht="17.25" x14ac:dyDescent="0.3">
      <c r="B85" s="35"/>
      <c r="C85" s="35"/>
      <c r="D85" s="36"/>
      <c r="E85" s="37"/>
      <c r="F85" s="38"/>
      <c r="G85" s="39"/>
      <c r="H85" s="40"/>
      <c r="I85" s="41"/>
      <c r="J85" s="157" t="s">
        <v>123</v>
      </c>
      <c r="K85" s="639" t="s">
        <v>408</v>
      </c>
      <c r="L85" s="606" t="s">
        <v>409</v>
      </c>
      <c r="M85" s="472">
        <v>658</v>
      </c>
      <c r="N85" s="570">
        <v>43900</v>
      </c>
      <c r="O85" s="607">
        <v>26361</v>
      </c>
      <c r="P85" s="472">
        <v>658</v>
      </c>
      <c r="Q85" s="65">
        <f t="shared" si="3"/>
        <v>0</v>
      </c>
      <c r="R85" s="81">
        <v>54</v>
      </c>
      <c r="S85" s="82"/>
      <c r="T85" s="82"/>
      <c r="U85" s="83">
        <f t="shared" si="4"/>
        <v>35532</v>
      </c>
      <c r="V85" s="372" t="s">
        <v>208</v>
      </c>
      <c r="W85" s="390">
        <v>43914</v>
      </c>
      <c r="X85" s="374"/>
      <c r="Y85" s="379"/>
      <c r="Z85" s="70"/>
      <c r="AA85" s="71"/>
      <c r="AB85" s="73"/>
      <c r="AC85" s="74"/>
    </row>
    <row r="86" spans="2:29 16204:16204" ht="18" thickBot="1" x14ac:dyDescent="0.35">
      <c r="B86" s="35"/>
      <c r="C86" s="35"/>
      <c r="D86" s="36"/>
      <c r="E86" s="37"/>
      <c r="F86" s="38"/>
      <c r="G86" s="39"/>
      <c r="H86" s="40"/>
      <c r="I86" s="41"/>
      <c r="J86" s="447" t="s">
        <v>123</v>
      </c>
      <c r="K86" s="639" t="s">
        <v>410</v>
      </c>
      <c r="L86" s="698" t="s">
        <v>411</v>
      </c>
      <c r="M86" s="472">
        <v>756.5</v>
      </c>
      <c r="N86" s="576">
        <v>43902</v>
      </c>
      <c r="O86" s="608">
        <v>26494</v>
      </c>
      <c r="P86" s="574">
        <v>761.5</v>
      </c>
      <c r="Q86" s="65">
        <f t="shared" si="3"/>
        <v>5</v>
      </c>
      <c r="R86" s="81">
        <v>25</v>
      </c>
      <c r="S86" s="82"/>
      <c r="T86" s="82"/>
      <c r="U86" s="83">
        <f t="shared" si="4"/>
        <v>19037.5</v>
      </c>
      <c r="V86" s="381" t="s">
        <v>52</v>
      </c>
      <c r="W86" s="423">
        <v>43914</v>
      </c>
      <c r="X86" s="374"/>
      <c r="Y86" s="379"/>
      <c r="Z86" s="70"/>
      <c r="AA86" s="71"/>
      <c r="AB86" s="73"/>
      <c r="AC86" s="74"/>
    </row>
    <row r="87" spans="2:29 16204:16204" ht="18" thickTop="1" x14ac:dyDescent="0.3">
      <c r="B87" s="35"/>
      <c r="C87" s="35"/>
      <c r="D87" s="36"/>
      <c r="E87" s="37"/>
      <c r="F87" s="38"/>
      <c r="G87" s="39"/>
      <c r="H87" s="40"/>
      <c r="I87" s="41"/>
      <c r="J87" s="991" t="s">
        <v>399</v>
      </c>
      <c r="K87" s="697" t="s">
        <v>400</v>
      </c>
      <c r="L87" s="1040" t="s">
        <v>464</v>
      </c>
      <c r="M87" s="699">
        <v>10</v>
      </c>
      <c r="N87" s="1009">
        <v>43902</v>
      </c>
      <c r="O87" s="1042">
        <v>79370</v>
      </c>
      <c r="P87" s="578">
        <v>10</v>
      </c>
      <c r="Q87" s="65">
        <f t="shared" si="3"/>
        <v>0</v>
      </c>
      <c r="R87" s="81">
        <v>72.5</v>
      </c>
      <c r="S87" s="82"/>
      <c r="T87" s="82"/>
      <c r="U87" s="104">
        <f t="shared" si="4"/>
        <v>725</v>
      </c>
      <c r="V87" s="1047" t="s">
        <v>52</v>
      </c>
      <c r="W87" s="1050">
        <v>43924</v>
      </c>
      <c r="X87" s="424"/>
      <c r="Y87" s="379"/>
      <c r="Z87" s="70"/>
      <c r="AA87" s="71"/>
      <c r="AB87" s="73"/>
      <c r="AC87" s="74"/>
    </row>
    <row r="88" spans="2:29 16204:16204" ht="17.25" x14ac:dyDescent="0.3">
      <c r="B88" s="35"/>
      <c r="C88" s="35"/>
      <c r="D88" s="36"/>
      <c r="E88" s="37"/>
      <c r="F88" s="38"/>
      <c r="G88" s="39"/>
      <c r="H88" s="40"/>
      <c r="I88" s="41"/>
      <c r="J88" s="1006"/>
      <c r="K88" s="697" t="s">
        <v>403</v>
      </c>
      <c r="L88" s="1041"/>
      <c r="M88" s="699">
        <v>10</v>
      </c>
      <c r="N88" s="1010"/>
      <c r="O88" s="1043"/>
      <c r="P88" s="578">
        <v>10</v>
      </c>
      <c r="Q88" s="65">
        <f t="shared" si="3"/>
        <v>0</v>
      </c>
      <c r="R88" s="81">
        <v>79.5</v>
      </c>
      <c r="S88" s="82"/>
      <c r="T88" s="82"/>
      <c r="U88" s="104">
        <f t="shared" si="4"/>
        <v>795</v>
      </c>
      <c r="V88" s="1048"/>
      <c r="W88" s="1051"/>
      <c r="X88" s="424"/>
      <c r="Y88" s="379"/>
      <c r="Z88" s="70"/>
      <c r="AA88" s="71"/>
      <c r="AB88" s="73"/>
      <c r="AC88" s="74"/>
    </row>
    <row r="89" spans="2:29 16204:16204" ht="17.25" x14ac:dyDescent="0.3">
      <c r="B89" s="35"/>
      <c r="C89" s="35"/>
      <c r="D89" s="36"/>
      <c r="E89" s="37"/>
      <c r="F89" s="38"/>
      <c r="G89" s="39"/>
      <c r="H89" s="40"/>
      <c r="I89" s="41"/>
      <c r="J89" s="1006"/>
      <c r="K89" s="697" t="s">
        <v>465</v>
      </c>
      <c r="L89" s="1041"/>
      <c r="M89" s="699">
        <v>47.2</v>
      </c>
      <c r="N89" s="1010"/>
      <c r="O89" s="1043"/>
      <c r="P89" s="578">
        <v>47.2</v>
      </c>
      <c r="Q89" s="65">
        <f t="shared" si="3"/>
        <v>0</v>
      </c>
      <c r="R89" s="81">
        <v>31.5</v>
      </c>
      <c r="S89" s="82"/>
      <c r="T89" s="82"/>
      <c r="U89" s="104">
        <f t="shared" si="4"/>
        <v>1486.8000000000002</v>
      </c>
      <c r="V89" s="1048"/>
      <c r="W89" s="1051"/>
      <c r="X89" s="424"/>
      <c r="Y89" s="379"/>
      <c r="Z89" s="70"/>
      <c r="AA89" s="71"/>
      <c r="AB89" s="73"/>
      <c r="AC89" s="74"/>
    </row>
    <row r="90" spans="2:29 16204:16204" ht="17.25" x14ac:dyDescent="0.3">
      <c r="B90" s="35"/>
      <c r="C90" s="35"/>
      <c r="D90" s="36"/>
      <c r="E90" s="37"/>
      <c r="F90" s="38"/>
      <c r="G90" s="39"/>
      <c r="H90" s="40"/>
      <c r="I90" s="41"/>
      <c r="J90" s="1006"/>
      <c r="K90" s="697" t="s">
        <v>466</v>
      </c>
      <c r="L90" s="1041"/>
      <c r="M90" s="699">
        <v>56</v>
      </c>
      <c r="N90" s="1010"/>
      <c r="O90" s="1043"/>
      <c r="P90" s="578">
        <v>56</v>
      </c>
      <c r="Q90" s="65">
        <f t="shared" si="3"/>
        <v>0</v>
      </c>
      <c r="R90" s="81">
        <v>31.5</v>
      </c>
      <c r="S90" s="82"/>
      <c r="T90" s="82"/>
      <c r="U90" s="104">
        <f t="shared" si="4"/>
        <v>1764</v>
      </c>
      <c r="V90" s="1048"/>
      <c r="W90" s="1051"/>
      <c r="X90" s="424"/>
      <c r="Y90" s="379"/>
      <c r="Z90" s="70"/>
      <c r="AA90" s="71"/>
      <c r="AB90" s="73"/>
      <c r="AC90" s="74"/>
    </row>
    <row r="91" spans="2:29 16204:16204" ht="17.25" x14ac:dyDescent="0.3">
      <c r="B91" s="35"/>
      <c r="C91" s="35"/>
      <c r="D91" s="36"/>
      <c r="E91" s="37"/>
      <c r="F91" s="38"/>
      <c r="G91" s="39"/>
      <c r="H91" s="40"/>
      <c r="I91" s="41"/>
      <c r="J91" s="1006"/>
      <c r="K91" s="697" t="s">
        <v>404</v>
      </c>
      <c r="L91" s="1041"/>
      <c r="M91" s="699">
        <v>150.4</v>
      </c>
      <c r="N91" s="1010"/>
      <c r="O91" s="1043"/>
      <c r="P91" s="578">
        <v>150.4</v>
      </c>
      <c r="Q91" s="65">
        <f t="shared" si="3"/>
        <v>0</v>
      </c>
      <c r="R91" s="81">
        <v>25.5</v>
      </c>
      <c r="S91" s="82"/>
      <c r="T91" s="82"/>
      <c r="U91" s="104">
        <f t="shared" si="4"/>
        <v>3835.2000000000003</v>
      </c>
      <c r="V91" s="1048"/>
      <c r="W91" s="1051"/>
      <c r="X91" s="424"/>
      <c r="Y91" s="379"/>
      <c r="Z91" s="70"/>
      <c r="AA91" s="71"/>
      <c r="AB91" s="73"/>
      <c r="AC91" s="74"/>
    </row>
    <row r="92" spans="2:29 16204:16204" ht="17.25" x14ac:dyDescent="0.3">
      <c r="B92" s="35"/>
      <c r="C92" s="35"/>
      <c r="D92" s="36"/>
      <c r="E92" s="37"/>
      <c r="F92" s="38"/>
      <c r="G92" s="39"/>
      <c r="H92" s="40"/>
      <c r="I92" s="41"/>
      <c r="J92" s="1006"/>
      <c r="K92" s="697" t="s">
        <v>467</v>
      </c>
      <c r="L92" s="1041"/>
      <c r="M92" s="699">
        <v>8</v>
      </c>
      <c r="N92" s="1010"/>
      <c r="O92" s="1043"/>
      <c r="P92" s="578">
        <v>8</v>
      </c>
      <c r="Q92" s="65">
        <f t="shared" si="3"/>
        <v>0</v>
      </c>
      <c r="R92" s="81">
        <v>43.5</v>
      </c>
      <c r="S92" s="82"/>
      <c r="T92" s="82"/>
      <c r="U92" s="104">
        <f t="shared" si="4"/>
        <v>348</v>
      </c>
      <c r="V92" s="1048"/>
      <c r="W92" s="1051"/>
      <c r="X92" s="424"/>
      <c r="Y92" s="379"/>
      <c r="Z92" s="70"/>
      <c r="AA92" s="71"/>
      <c r="AB92" s="73"/>
      <c r="AC92" s="74"/>
    </row>
    <row r="93" spans="2:29 16204:16204" ht="17.25" x14ac:dyDescent="0.3">
      <c r="B93" s="35"/>
      <c r="C93" s="35"/>
      <c r="D93" s="36"/>
      <c r="E93" s="37"/>
      <c r="F93" s="38"/>
      <c r="G93" s="39"/>
      <c r="H93" s="40"/>
      <c r="I93" s="41"/>
      <c r="J93" s="1006"/>
      <c r="K93" s="697" t="s">
        <v>468</v>
      </c>
      <c r="L93" s="1041"/>
      <c r="M93" s="699">
        <v>181</v>
      </c>
      <c r="N93" s="1010"/>
      <c r="O93" s="1043"/>
      <c r="P93" s="578">
        <v>181</v>
      </c>
      <c r="Q93" s="65">
        <f t="shared" si="3"/>
        <v>0</v>
      </c>
      <c r="R93" s="81">
        <v>28.5</v>
      </c>
      <c r="S93" s="82"/>
      <c r="T93" s="82"/>
      <c r="U93" s="104">
        <f t="shared" si="4"/>
        <v>5158.5</v>
      </c>
      <c r="V93" s="1048"/>
      <c r="W93" s="1051"/>
      <c r="X93" s="424"/>
      <c r="Y93" s="379"/>
      <c r="Z93" s="70"/>
      <c r="AA93" s="71"/>
      <c r="AB93" s="73"/>
      <c r="AC93" s="74"/>
    </row>
    <row r="94" spans="2:29 16204:16204" ht="18" thickBot="1" x14ac:dyDescent="0.35">
      <c r="B94" s="35"/>
      <c r="C94" s="35"/>
      <c r="D94" s="36"/>
      <c r="E94" s="37"/>
      <c r="F94" s="38"/>
      <c r="G94" s="39"/>
      <c r="H94" s="40"/>
      <c r="I94" s="41"/>
      <c r="J94" s="1006"/>
      <c r="K94" s="697" t="s">
        <v>469</v>
      </c>
      <c r="L94" s="1041"/>
      <c r="M94" s="699">
        <v>59</v>
      </c>
      <c r="N94" s="1010"/>
      <c r="O94" s="1043"/>
      <c r="P94" s="578">
        <v>59</v>
      </c>
      <c r="Q94" s="65">
        <f t="shared" si="3"/>
        <v>0</v>
      </c>
      <c r="R94" s="81">
        <v>65.5</v>
      </c>
      <c r="S94" s="82"/>
      <c r="T94" s="82"/>
      <c r="U94" s="104">
        <f t="shared" si="4"/>
        <v>3864.5</v>
      </c>
      <c r="V94" s="1048"/>
      <c r="W94" s="1051"/>
      <c r="X94" s="424"/>
      <c r="Y94" s="379"/>
      <c r="Z94" s="70"/>
      <c r="AA94" s="71"/>
      <c r="AB94" s="73"/>
      <c r="AC94" s="74"/>
    </row>
    <row r="95" spans="2:29 16204:16204" ht="17.25" x14ac:dyDescent="0.3">
      <c r="B95" s="35"/>
      <c r="C95" s="35"/>
      <c r="D95" s="36"/>
      <c r="E95" s="37"/>
      <c r="F95" s="38"/>
      <c r="G95" s="39"/>
      <c r="H95" s="40"/>
      <c r="I95" s="41"/>
      <c r="J95" s="1006"/>
      <c r="K95" s="697" t="s">
        <v>78</v>
      </c>
      <c r="L95" s="1045" t="s">
        <v>470</v>
      </c>
      <c r="M95" s="699">
        <v>166.4</v>
      </c>
      <c r="N95" s="1010"/>
      <c r="O95" s="1043"/>
      <c r="P95" s="578">
        <v>166.4</v>
      </c>
      <c r="Q95" s="65">
        <f t="shared" si="3"/>
        <v>0</v>
      </c>
      <c r="R95" s="81">
        <v>55.5</v>
      </c>
      <c r="S95" s="82"/>
      <c r="T95" s="82"/>
      <c r="U95" s="104">
        <f t="shared" si="4"/>
        <v>9235.2000000000007</v>
      </c>
      <c r="V95" s="1048"/>
      <c r="W95" s="1051"/>
      <c r="X95" s="424"/>
      <c r="Y95" s="379"/>
      <c r="Z95" s="70"/>
      <c r="AA95" s="71"/>
      <c r="AB95" s="73"/>
      <c r="AC95" s="74"/>
    </row>
    <row r="96" spans="2:29 16204:16204" ht="18" thickBot="1" x14ac:dyDescent="0.35">
      <c r="B96" s="35"/>
      <c r="C96" s="35"/>
      <c r="D96" s="36"/>
      <c r="E96" s="37"/>
      <c r="F96" s="38"/>
      <c r="G96" s="39"/>
      <c r="H96" s="40"/>
      <c r="I96" s="41"/>
      <c r="J96" s="1006"/>
      <c r="K96" s="697" t="s">
        <v>467</v>
      </c>
      <c r="L96" s="1046"/>
      <c r="M96" s="699">
        <v>8</v>
      </c>
      <c r="N96" s="1011"/>
      <c r="O96" s="1044"/>
      <c r="P96" s="578">
        <v>8</v>
      </c>
      <c r="Q96" s="65">
        <f t="shared" si="3"/>
        <v>0</v>
      </c>
      <c r="R96" s="81">
        <v>54.5</v>
      </c>
      <c r="S96" s="82"/>
      <c r="T96" s="82"/>
      <c r="U96" s="104">
        <f t="shared" si="4"/>
        <v>436</v>
      </c>
      <c r="V96" s="1048"/>
      <c r="W96" s="1051"/>
      <c r="X96" s="424"/>
      <c r="Y96" s="379"/>
      <c r="Z96" s="70"/>
      <c r="AA96" s="71"/>
      <c r="AB96" s="73"/>
      <c r="AC96" s="74"/>
    </row>
    <row r="97" spans="2:29" ht="17.25" x14ac:dyDescent="0.3">
      <c r="B97" s="35"/>
      <c r="C97" s="35"/>
      <c r="D97" s="36"/>
      <c r="E97" s="37"/>
      <c r="F97" s="38"/>
      <c r="G97" s="39"/>
      <c r="H97" s="40"/>
      <c r="I97" s="41"/>
      <c r="J97" s="973" t="s">
        <v>123</v>
      </c>
      <c r="K97" s="697" t="s">
        <v>408</v>
      </c>
      <c r="L97" s="1040" t="s">
        <v>488</v>
      </c>
      <c r="M97" s="699">
        <v>623</v>
      </c>
      <c r="N97" s="1009">
        <v>43902</v>
      </c>
      <c r="O97" s="1042">
        <v>105538</v>
      </c>
      <c r="P97" s="578">
        <v>623</v>
      </c>
      <c r="Q97" s="65">
        <f t="shared" si="3"/>
        <v>0</v>
      </c>
      <c r="R97" s="81">
        <v>54</v>
      </c>
      <c r="S97" s="82"/>
      <c r="T97" s="82"/>
      <c r="U97" s="104">
        <f t="shared" si="4"/>
        <v>33642</v>
      </c>
      <c r="V97" s="1055" t="s">
        <v>52</v>
      </c>
      <c r="W97" s="1057">
        <v>43936</v>
      </c>
      <c r="X97" s="424"/>
      <c r="Y97" s="379"/>
      <c r="Z97" s="70"/>
      <c r="AA97" s="71"/>
      <c r="AB97" s="73"/>
      <c r="AC97" s="74"/>
    </row>
    <row r="98" spans="2:29" ht="16.5" thickBot="1" x14ac:dyDescent="0.3">
      <c r="B98" s="35"/>
      <c r="C98" s="35"/>
      <c r="D98" s="36"/>
      <c r="E98" s="37"/>
      <c r="F98" s="38"/>
      <c r="G98" s="39"/>
      <c r="H98" s="40"/>
      <c r="I98" s="41"/>
      <c r="J98" s="975"/>
      <c r="K98" s="704" t="s">
        <v>489</v>
      </c>
      <c r="L98" s="1049"/>
      <c r="M98" s="699">
        <v>603</v>
      </c>
      <c r="N98" s="1011"/>
      <c r="O98" s="1044"/>
      <c r="P98" s="578">
        <v>603</v>
      </c>
      <c r="Q98" s="65">
        <f t="shared" si="3"/>
        <v>0</v>
      </c>
      <c r="R98" s="81">
        <v>25</v>
      </c>
      <c r="S98" s="82"/>
      <c r="T98" s="82"/>
      <c r="U98" s="104">
        <f t="shared" si="4"/>
        <v>15075</v>
      </c>
      <c r="V98" s="1056"/>
      <c r="W98" s="1058"/>
      <c r="X98" s="424"/>
      <c r="Y98" s="379"/>
      <c r="Z98" s="70"/>
      <c r="AA98" s="71"/>
      <c r="AB98" s="73"/>
      <c r="AC98" s="74"/>
    </row>
    <row r="99" spans="2:29" ht="17.25" x14ac:dyDescent="0.3">
      <c r="B99" s="35"/>
      <c r="C99" s="35"/>
      <c r="D99" s="36"/>
      <c r="E99" s="37"/>
      <c r="F99" s="38"/>
      <c r="G99" s="39"/>
      <c r="H99" s="40"/>
      <c r="I99" s="41"/>
      <c r="J99" s="696" t="s">
        <v>82</v>
      </c>
      <c r="K99" s="641" t="s">
        <v>351</v>
      </c>
      <c r="L99" s="656" t="s">
        <v>378</v>
      </c>
      <c r="M99" s="609">
        <v>700</v>
      </c>
      <c r="N99" s="700">
        <v>43905</v>
      </c>
      <c r="O99" s="608" t="s">
        <v>379</v>
      </c>
      <c r="P99" s="578">
        <v>700</v>
      </c>
      <c r="Q99" s="65">
        <v>0</v>
      </c>
      <c r="R99" s="81">
        <v>49</v>
      </c>
      <c r="S99" s="82"/>
      <c r="T99" s="82"/>
      <c r="U99" s="83">
        <f t="shared" si="4"/>
        <v>34300</v>
      </c>
      <c r="V99" s="383" t="s">
        <v>161</v>
      </c>
      <c r="W99" s="385">
        <v>43907</v>
      </c>
      <c r="X99" s="374"/>
      <c r="Y99" s="379"/>
      <c r="Z99" s="70"/>
      <c r="AA99" s="71"/>
      <c r="AB99" s="73"/>
      <c r="AC99" s="74"/>
    </row>
    <row r="100" spans="2:29" ht="17.25" x14ac:dyDescent="0.25">
      <c r="B100" s="35"/>
      <c r="C100" s="35"/>
      <c r="D100" s="36"/>
      <c r="E100" s="37"/>
      <c r="F100" s="38"/>
      <c r="G100" s="39"/>
      <c r="H100" s="40"/>
      <c r="I100" s="41"/>
      <c r="J100" s="710" t="s">
        <v>123</v>
      </c>
      <c r="K100" s="554" t="s">
        <v>414</v>
      </c>
      <c r="L100" s="618" t="s">
        <v>415</v>
      </c>
      <c r="M100" s="472">
        <v>313.60000000000002</v>
      </c>
      <c r="N100" s="570">
        <v>43907</v>
      </c>
      <c r="O100" s="607">
        <v>26497</v>
      </c>
      <c r="P100" s="472">
        <v>313.60000000000002</v>
      </c>
      <c r="Q100" s="65">
        <f t="shared" si="3"/>
        <v>0</v>
      </c>
      <c r="R100" s="81">
        <v>23</v>
      </c>
      <c r="S100" s="82"/>
      <c r="T100" s="82"/>
      <c r="U100" s="104">
        <f>R100*P100+2*50</f>
        <v>7312.8</v>
      </c>
      <c r="V100" s="372" t="s">
        <v>110</v>
      </c>
      <c r="W100" s="390">
        <v>43914</v>
      </c>
      <c r="X100" s="424"/>
      <c r="Y100" s="379"/>
      <c r="Z100" s="70"/>
      <c r="AA100" s="71"/>
      <c r="AB100" s="73"/>
      <c r="AC100" s="74"/>
    </row>
    <row r="101" spans="2:29" ht="17.25" customHeight="1" x14ac:dyDescent="0.25">
      <c r="B101" s="35"/>
      <c r="C101" s="35"/>
      <c r="D101" s="36"/>
      <c r="E101" s="37"/>
      <c r="F101" s="38"/>
      <c r="G101" s="39"/>
      <c r="H101" s="40"/>
      <c r="I101" s="41"/>
      <c r="J101" s="157" t="s">
        <v>82</v>
      </c>
      <c r="K101" s="610" t="s">
        <v>351</v>
      </c>
      <c r="L101" s="654" t="s">
        <v>412</v>
      </c>
      <c r="M101" s="655">
        <v>670</v>
      </c>
      <c r="N101" s="689">
        <v>43914</v>
      </c>
      <c r="O101" s="646" t="s">
        <v>413</v>
      </c>
      <c r="P101" s="574">
        <v>670</v>
      </c>
      <c r="Q101" s="65">
        <f t="shared" si="3"/>
        <v>0</v>
      </c>
      <c r="R101" s="81">
        <v>49</v>
      </c>
      <c r="S101" s="82"/>
      <c r="T101" s="82"/>
      <c r="U101" s="104">
        <f t="shared" ref="U101:U112" si="7">R101*P101</f>
        <v>32830</v>
      </c>
      <c r="V101" s="372" t="s">
        <v>52</v>
      </c>
      <c r="W101" s="390">
        <v>43914</v>
      </c>
      <c r="X101" s="424"/>
      <c r="Y101" s="379"/>
      <c r="Z101" s="70"/>
      <c r="AA101" s="71"/>
      <c r="AB101" s="73"/>
      <c r="AC101" s="74"/>
    </row>
    <row r="102" spans="2:29" ht="17.25" customHeight="1" x14ac:dyDescent="0.25">
      <c r="B102" s="35"/>
      <c r="C102" s="35"/>
      <c r="D102" s="36"/>
      <c r="E102" s="37"/>
      <c r="F102" s="38"/>
      <c r="G102" s="39"/>
      <c r="H102" s="40"/>
      <c r="I102" s="41"/>
      <c r="J102" s="157" t="s">
        <v>377</v>
      </c>
      <c r="K102" s="610"/>
      <c r="L102" s="654"/>
      <c r="M102" s="655"/>
      <c r="N102" s="390"/>
      <c r="O102" s="646"/>
      <c r="P102" s="574"/>
      <c r="Q102" s="65">
        <f t="shared" si="3"/>
        <v>0</v>
      </c>
      <c r="R102" s="81"/>
      <c r="S102" s="82"/>
      <c r="T102" s="82"/>
      <c r="U102" s="104">
        <f t="shared" si="7"/>
        <v>0</v>
      </c>
      <c r="V102" s="372"/>
      <c r="W102" s="390"/>
      <c r="X102" s="424"/>
      <c r="Y102" s="379"/>
      <c r="Z102" s="70"/>
      <c r="AA102" s="71"/>
      <c r="AB102" s="73"/>
      <c r="AC102" s="74"/>
    </row>
    <row r="103" spans="2:29" ht="17.25" customHeight="1" x14ac:dyDescent="0.25">
      <c r="B103" s="35"/>
      <c r="C103" s="35"/>
      <c r="D103" s="36"/>
      <c r="E103" s="37"/>
      <c r="F103" s="38"/>
      <c r="G103" s="39"/>
      <c r="H103" s="40"/>
      <c r="I103" s="41"/>
      <c r="J103" s="157" t="s">
        <v>377</v>
      </c>
      <c r="K103" s="610"/>
      <c r="L103" s="654"/>
      <c r="M103" s="655"/>
      <c r="N103" s="390"/>
      <c r="O103" s="646"/>
      <c r="P103" s="574"/>
      <c r="Q103" s="65">
        <f t="shared" si="3"/>
        <v>0</v>
      </c>
      <c r="R103" s="81"/>
      <c r="S103" s="82"/>
      <c r="T103" s="82"/>
      <c r="U103" s="104">
        <f t="shared" si="7"/>
        <v>0</v>
      </c>
      <c r="V103" s="372"/>
      <c r="W103" s="390"/>
      <c r="X103" s="424"/>
      <c r="Y103" s="379"/>
      <c r="Z103" s="70"/>
      <c r="AA103" s="71"/>
      <c r="AB103" s="73"/>
      <c r="AC103" s="74"/>
    </row>
    <row r="104" spans="2:29" ht="17.25" customHeight="1" x14ac:dyDescent="0.25">
      <c r="B104" s="35"/>
      <c r="C104" s="35"/>
      <c r="D104" s="36"/>
      <c r="E104" s="37"/>
      <c r="F104" s="38"/>
      <c r="G104" s="39"/>
      <c r="H104" s="40"/>
      <c r="I104" s="41"/>
      <c r="J104" s="157" t="s">
        <v>82</v>
      </c>
      <c r="K104" s="610" t="s">
        <v>351</v>
      </c>
      <c r="L104" s="654" t="s">
        <v>423</v>
      </c>
      <c r="M104" s="655">
        <v>120</v>
      </c>
      <c r="N104" s="390">
        <v>43916</v>
      </c>
      <c r="O104" s="646" t="s">
        <v>424</v>
      </c>
      <c r="P104" s="574">
        <v>120</v>
      </c>
      <c r="Q104" s="65">
        <f t="shared" si="3"/>
        <v>0</v>
      </c>
      <c r="R104" s="81">
        <v>49</v>
      </c>
      <c r="S104" s="82"/>
      <c r="T104" s="82"/>
      <c r="U104" s="104">
        <f t="shared" si="7"/>
        <v>5880</v>
      </c>
      <c r="V104" s="372" t="s">
        <v>161</v>
      </c>
      <c r="W104" s="390">
        <v>43917</v>
      </c>
      <c r="X104" s="424"/>
      <c r="Y104" s="379"/>
      <c r="Z104" s="70"/>
      <c r="AA104" s="71"/>
      <c r="AB104" s="73"/>
      <c r="AC104" s="74"/>
    </row>
    <row r="105" spans="2:29" ht="17.25" customHeight="1" x14ac:dyDescent="0.25">
      <c r="B105" s="35"/>
      <c r="C105" s="35"/>
      <c r="D105" s="36"/>
      <c r="E105" s="37"/>
      <c r="F105" s="38"/>
      <c r="G105" s="39"/>
      <c r="H105" s="40"/>
      <c r="I105" s="41"/>
      <c r="J105" s="157" t="s">
        <v>377</v>
      </c>
      <c r="K105" s="610"/>
      <c r="L105" s="654"/>
      <c r="M105" s="655"/>
      <c r="N105" s="390"/>
      <c r="O105" s="646"/>
      <c r="P105" s="574"/>
      <c r="Q105" s="65">
        <f t="shared" si="3"/>
        <v>0</v>
      </c>
      <c r="R105" s="81"/>
      <c r="S105" s="82"/>
      <c r="T105" s="82"/>
      <c r="U105" s="104">
        <f t="shared" si="7"/>
        <v>0</v>
      </c>
      <c r="V105" s="372"/>
      <c r="W105" s="390"/>
      <c r="X105" s="424"/>
      <c r="Y105" s="379"/>
      <c r="Z105" s="70"/>
      <c r="AA105" s="71"/>
      <c r="AB105" s="73"/>
      <c r="AC105" s="74"/>
    </row>
    <row r="106" spans="2:29" ht="17.25" customHeight="1" thickBot="1" x14ac:dyDescent="0.3">
      <c r="B106" s="35"/>
      <c r="C106" s="35"/>
      <c r="D106" s="36"/>
      <c r="E106" s="37"/>
      <c r="F106" s="38"/>
      <c r="G106" s="39"/>
      <c r="H106" s="40"/>
      <c r="I106" s="41"/>
      <c r="J106" s="157" t="s">
        <v>82</v>
      </c>
      <c r="K106" s="610" t="s">
        <v>351</v>
      </c>
      <c r="L106" s="654" t="s">
        <v>421</v>
      </c>
      <c r="M106" s="655">
        <v>240</v>
      </c>
      <c r="N106" s="423">
        <v>43917</v>
      </c>
      <c r="O106" s="614" t="s">
        <v>422</v>
      </c>
      <c r="P106" s="574">
        <v>240</v>
      </c>
      <c r="Q106" s="65">
        <f t="shared" si="3"/>
        <v>0</v>
      </c>
      <c r="R106" s="81">
        <v>49</v>
      </c>
      <c r="S106" s="82"/>
      <c r="T106" s="82"/>
      <c r="U106" s="104">
        <f t="shared" si="7"/>
        <v>11760</v>
      </c>
      <c r="V106" s="372" t="s">
        <v>161</v>
      </c>
      <c r="W106" s="390">
        <v>43917</v>
      </c>
      <c r="X106" s="424"/>
      <c r="Y106" s="379"/>
      <c r="Z106" s="70"/>
      <c r="AA106" s="71"/>
      <c r="AB106" s="73"/>
      <c r="AC106" s="74"/>
    </row>
    <row r="107" spans="2:29" ht="17.25" customHeight="1" x14ac:dyDescent="0.25">
      <c r="B107" s="35"/>
      <c r="C107" s="35"/>
      <c r="D107" s="36"/>
      <c r="E107" s="37"/>
      <c r="F107" s="38"/>
      <c r="G107" s="39"/>
      <c r="H107" s="40"/>
      <c r="I107" s="41"/>
      <c r="J107" s="973" t="s">
        <v>399</v>
      </c>
      <c r="K107" s="610" t="s">
        <v>495</v>
      </c>
      <c r="L107" s="1059" t="s">
        <v>496</v>
      </c>
      <c r="M107" s="705">
        <v>20</v>
      </c>
      <c r="N107" s="1009">
        <v>43918</v>
      </c>
      <c r="O107" s="1042">
        <v>79793</v>
      </c>
      <c r="P107" s="574">
        <v>20</v>
      </c>
      <c r="Q107" s="65">
        <f t="shared" si="3"/>
        <v>0</v>
      </c>
      <c r="R107" s="81">
        <v>72.5</v>
      </c>
      <c r="S107" s="82"/>
      <c r="T107" s="82"/>
      <c r="U107" s="104">
        <f t="shared" si="7"/>
        <v>1450</v>
      </c>
      <c r="V107" s="372"/>
      <c r="W107" s="390"/>
      <c r="X107" s="424"/>
      <c r="Y107" s="379"/>
      <c r="Z107" s="70"/>
      <c r="AA107" s="71"/>
      <c r="AB107" s="73"/>
      <c r="AC107" s="74"/>
    </row>
    <row r="108" spans="2:29" ht="17.25" customHeight="1" x14ac:dyDescent="0.25">
      <c r="B108" s="35"/>
      <c r="C108" s="35"/>
      <c r="D108" s="36"/>
      <c r="E108" s="37"/>
      <c r="F108" s="38"/>
      <c r="G108" s="39"/>
      <c r="H108" s="40"/>
      <c r="I108" s="41"/>
      <c r="J108" s="974"/>
      <c r="K108" s="610" t="s">
        <v>497</v>
      </c>
      <c r="L108" s="1060"/>
      <c r="M108" s="705">
        <v>20</v>
      </c>
      <c r="N108" s="1010"/>
      <c r="O108" s="1043"/>
      <c r="P108" s="574">
        <v>20</v>
      </c>
      <c r="Q108" s="65">
        <f t="shared" si="3"/>
        <v>0</v>
      </c>
      <c r="R108" s="81">
        <v>79.5</v>
      </c>
      <c r="S108" s="82"/>
      <c r="T108" s="82"/>
      <c r="U108" s="104">
        <f t="shared" si="7"/>
        <v>1590</v>
      </c>
      <c r="V108" s="372"/>
      <c r="W108" s="390"/>
      <c r="X108" s="424"/>
      <c r="Y108" s="379"/>
      <c r="Z108" s="70"/>
      <c r="AA108" s="71"/>
      <c r="AB108" s="73"/>
      <c r="AC108" s="74"/>
    </row>
    <row r="109" spans="2:29" ht="17.25" customHeight="1" x14ac:dyDescent="0.25">
      <c r="B109" s="35"/>
      <c r="C109" s="35"/>
      <c r="D109" s="36"/>
      <c r="E109" s="37"/>
      <c r="F109" s="38"/>
      <c r="G109" s="39"/>
      <c r="H109" s="40"/>
      <c r="I109" s="41"/>
      <c r="J109" s="974"/>
      <c r="K109" s="610" t="s">
        <v>404</v>
      </c>
      <c r="L109" s="1060"/>
      <c r="M109" s="705">
        <v>151.19999999999999</v>
      </c>
      <c r="N109" s="1010"/>
      <c r="O109" s="1043"/>
      <c r="P109" s="574">
        <v>151.19999999999999</v>
      </c>
      <c r="Q109" s="65">
        <f t="shared" si="3"/>
        <v>0</v>
      </c>
      <c r="R109" s="81">
        <v>25.5</v>
      </c>
      <c r="S109" s="82"/>
      <c r="T109" s="82"/>
      <c r="U109" s="104">
        <f t="shared" si="7"/>
        <v>3855.6</v>
      </c>
      <c r="V109" s="372"/>
      <c r="W109" s="390"/>
      <c r="X109" s="424"/>
      <c r="Y109" s="379"/>
      <c r="Z109" s="70"/>
      <c r="AA109" s="71"/>
      <c r="AB109" s="73"/>
      <c r="AC109" s="74"/>
    </row>
    <row r="110" spans="2:29" ht="17.25" customHeight="1" x14ac:dyDescent="0.25">
      <c r="B110" s="35"/>
      <c r="C110" s="35"/>
      <c r="D110" s="36"/>
      <c r="E110" s="37"/>
      <c r="F110" s="38"/>
      <c r="G110" s="39"/>
      <c r="H110" s="40"/>
      <c r="I110" s="41"/>
      <c r="J110" s="974"/>
      <c r="K110" s="610" t="s">
        <v>468</v>
      </c>
      <c r="L110" s="1060"/>
      <c r="M110" s="705">
        <v>225.7</v>
      </c>
      <c r="N110" s="1010"/>
      <c r="O110" s="1043"/>
      <c r="P110" s="574">
        <v>225.7</v>
      </c>
      <c r="Q110" s="65">
        <f t="shared" si="3"/>
        <v>0</v>
      </c>
      <c r="R110" s="81">
        <v>28.5</v>
      </c>
      <c r="S110" s="82"/>
      <c r="T110" s="82"/>
      <c r="U110" s="104">
        <f t="shared" si="7"/>
        <v>6432.45</v>
      </c>
      <c r="V110" s="372"/>
      <c r="W110" s="390"/>
      <c r="X110" s="424"/>
      <c r="Y110" s="379"/>
      <c r="Z110" s="70"/>
      <c r="AA110" s="71"/>
      <c r="AB110" s="73"/>
      <c r="AC110" s="74"/>
    </row>
    <row r="111" spans="2:29" ht="17.25" customHeight="1" thickBot="1" x14ac:dyDescent="0.3">
      <c r="B111" s="35"/>
      <c r="C111" s="35"/>
      <c r="D111" s="36"/>
      <c r="E111" s="37"/>
      <c r="F111" s="38"/>
      <c r="G111" s="39"/>
      <c r="H111" s="40"/>
      <c r="I111" s="41"/>
      <c r="J111" s="975"/>
      <c r="K111" s="610" t="s">
        <v>78</v>
      </c>
      <c r="L111" s="1061"/>
      <c r="M111" s="705">
        <v>171.7</v>
      </c>
      <c r="N111" s="1011"/>
      <c r="O111" s="1044"/>
      <c r="P111" s="574">
        <v>171.7</v>
      </c>
      <c r="Q111" s="65">
        <f t="shared" si="3"/>
        <v>0</v>
      </c>
      <c r="R111" s="81">
        <v>55.5</v>
      </c>
      <c r="S111" s="82"/>
      <c r="T111" s="82"/>
      <c r="U111" s="104">
        <f t="shared" si="7"/>
        <v>9529.3499999999985</v>
      </c>
      <c r="V111" s="372"/>
      <c r="W111" s="390"/>
      <c r="X111" s="424"/>
      <c r="Y111" s="379"/>
      <c r="Z111" s="70"/>
      <c r="AA111" s="71"/>
      <c r="AB111" s="73"/>
      <c r="AC111" s="74"/>
    </row>
    <row r="112" spans="2:29" ht="17.25" customHeight="1" x14ac:dyDescent="0.25">
      <c r="B112" s="35"/>
      <c r="C112" s="35"/>
      <c r="D112" s="36"/>
      <c r="E112" s="37"/>
      <c r="F112" s="38"/>
      <c r="G112" s="39"/>
      <c r="H112" s="40"/>
      <c r="I112" s="41"/>
      <c r="J112" s="157" t="s">
        <v>123</v>
      </c>
      <c r="K112" s="610" t="s">
        <v>482</v>
      </c>
      <c r="L112" s="654" t="s">
        <v>483</v>
      </c>
      <c r="M112" s="472">
        <v>361</v>
      </c>
      <c r="N112" s="389">
        <v>43920</v>
      </c>
      <c r="O112" s="617">
        <v>26828</v>
      </c>
      <c r="P112" s="574">
        <v>361</v>
      </c>
      <c r="Q112" s="65">
        <f t="shared" si="3"/>
        <v>0</v>
      </c>
      <c r="R112" s="81">
        <v>38</v>
      </c>
      <c r="S112" s="82"/>
      <c r="T112" s="82"/>
      <c r="U112" s="104">
        <f t="shared" si="7"/>
        <v>13718</v>
      </c>
      <c r="V112" s="488" t="s">
        <v>161</v>
      </c>
      <c r="W112" s="489">
        <v>43937</v>
      </c>
      <c r="X112" s="424"/>
      <c r="Y112" s="379"/>
      <c r="Z112" s="70"/>
      <c r="AA112" s="71"/>
      <c r="AB112" s="73"/>
      <c r="AC112" s="74"/>
    </row>
    <row r="113" spans="2:29" ht="17.25" customHeight="1" x14ac:dyDescent="0.25">
      <c r="B113" s="35"/>
      <c r="C113" s="35"/>
      <c r="D113" s="36"/>
      <c r="E113" s="37"/>
      <c r="F113" s="38"/>
      <c r="G113" s="39"/>
      <c r="H113" s="40"/>
      <c r="I113" s="41"/>
      <c r="J113" s="153" t="s">
        <v>377</v>
      </c>
      <c r="K113" s="623"/>
      <c r="L113" s="606"/>
      <c r="M113" s="472"/>
      <c r="N113" s="570"/>
      <c r="O113" s="652"/>
      <c r="P113" s="472"/>
      <c r="Q113" s="65">
        <f t="shared" si="3"/>
        <v>0</v>
      </c>
      <c r="R113" s="81"/>
      <c r="S113" s="82"/>
      <c r="T113" s="82"/>
      <c r="U113" s="104">
        <f t="shared" si="4"/>
        <v>0</v>
      </c>
      <c r="V113" s="372"/>
      <c r="W113" s="390"/>
      <c r="X113" s="424"/>
      <c r="Y113" s="379"/>
      <c r="Z113" s="70"/>
      <c r="AA113" s="71"/>
      <c r="AB113" s="73"/>
      <c r="AC113" s="74"/>
    </row>
    <row r="114" spans="2:29" ht="17.25" customHeight="1" x14ac:dyDescent="0.25">
      <c r="B114" s="35"/>
      <c r="C114" s="35"/>
      <c r="D114" s="36"/>
      <c r="E114" s="37"/>
      <c r="F114" s="38"/>
      <c r="G114" s="39"/>
      <c r="H114" s="40"/>
      <c r="I114" s="41"/>
      <c r="J114" s="157" t="s">
        <v>377</v>
      </c>
      <c r="K114" s="623"/>
      <c r="L114" s="606"/>
      <c r="M114" s="472"/>
      <c r="N114" s="570"/>
      <c r="O114" s="653"/>
      <c r="P114" s="472"/>
      <c r="Q114" s="65">
        <f t="shared" si="3"/>
        <v>0</v>
      </c>
      <c r="R114" s="81"/>
      <c r="S114" s="82"/>
      <c r="T114" s="82"/>
      <c r="U114" s="83">
        <f t="shared" si="4"/>
        <v>0</v>
      </c>
      <c r="V114" s="372"/>
      <c r="W114" s="390"/>
      <c r="X114" s="374"/>
      <c r="Y114" s="379"/>
      <c r="Z114" s="70"/>
      <c r="AA114" s="71"/>
      <c r="AB114" s="73"/>
      <c r="AC114" s="74"/>
    </row>
    <row r="115" spans="2:29" ht="17.25" x14ac:dyDescent="0.25">
      <c r="B115" s="35"/>
      <c r="C115" s="35"/>
      <c r="D115" s="36"/>
      <c r="E115" s="37"/>
      <c r="F115" s="38"/>
      <c r="G115" s="39"/>
      <c r="H115" s="40"/>
      <c r="I115" s="41"/>
      <c r="J115" s="157"/>
      <c r="K115" s="554"/>
      <c r="L115" s="606"/>
      <c r="M115" s="472"/>
      <c r="N115" s="570"/>
      <c r="O115" s="571"/>
      <c r="P115" s="472"/>
      <c r="Q115" s="65">
        <f t="shared" si="3"/>
        <v>0</v>
      </c>
      <c r="R115" s="81"/>
      <c r="S115" s="82"/>
      <c r="T115" s="82"/>
      <c r="U115" s="83">
        <f t="shared" si="4"/>
        <v>0</v>
      </c>
      <c r="V115" s="372"/>
      <c r="W115" s="390"/>
      <c r="X115" s="374"/>
      <c r="Y115" s="379"/>
      <c r="Z115" s="70"/>
      <c r="AA115" s="71"/>
      <c r="AB115" s="73"/>
      <c r="AC115" s="74"/>
    </row>
    <row r="116" spans="2:29" ht="17.25" x14ac:dyDescent="0.25">
      <c r="B116" s="35"/>
      <c r="C116" s="35"/>
      <c r="D116" s="36"/>
      <c r="E116" s="37"/>
      <c r="F116" s="38"/>
      <c r="G116" s="39"/>
      <c r="H116" s="40"/>
      <c r="I116" s="41"/>
      <c r="J116" s="157"/>
      <c r="K116" s="554"/>
      <c r="L116" s="606"/>
      <c r="M116" s="472"/>
      <c r="N116" s="570"/>
      <c r="O116" s="571"/>
      <c r="P116" s="472"/>
      <c r="Q116" s="65">
        <f t="shared" si="3"/>
        <v>0</v>
      </c>
      <c r="R116" s="81"/>
      <c r="S116" s="82"/>
      <c r="T116" s="82"/>
      <c r="U116" s="83">
        <f t="shared" si="4"/>
        <v>0</v>
      </c>
      <c r="V116" s="381"/>
      <c r="W116" s="423"/>
      <c r="X116" s="374"/>
      <c r="Y116" s="379"/>
      <c r="Z116" s="70"/>
      <c r="AA116" s="71"/>
      <c r="AB116" s="73"/>
      <c r="AC116" s="74"/>
    </row>
    <row r="117" spans="2:29" ht="17.25" x14ac:dyDescent="0.25">
      <c r="B117" s="35"/>
      <c r="C117" s="35"/>
      <c r="D117" s="36"/>
      <c r="E117" s="37"/>
      <c r="F117" s="38"/>
      <c r="G117" s="39"/>
      <c r="H117" s="40"/>
      <c r="I117" s="41"/>
      <c r="J117" s="157"/>
      <c r="K117" s="554"/>
      <c r="L117" s="606"/>
      <c r="M117" s="472"/>
      <c r="N117" s="570"/>
      <c r="O117" s="571"/>
      <c r="P117" s="472"/>
      <c r="Q117" s="65">
        <f t="shared" si="3"/>
        <v>0</v>
      </c>
      <c r="R117" s="81"/>
      <c r="S117" s="82"/>
      <c r="T117" s="82"/>
      <c r="U117" s="83">
        <f t="shared" si="4"/>
        <v>0</v>
      </c>
      <c r="V117" s="381"/>
      <c r="W117" s="423"/>
      <c r="X117" s="374"/>
      <c r="Y117" s="379"/>
      <c r="Z117" s="70"/>
      <c r="AA117" s="71"/>
      <c r="AB117" s="73"/>
      <c r="AC117" s="74"/>
    </row>
    <row r="118" spans="2:29" ht="17.25" x14ac:dyDescent="0.25">
      <c r="B118" s="35"/>
      <c r="C118" s="35"/>
      <c r="D118" s="36"/>
      <c r="E118" s="37"/>
      <c r="F118" s="38"/>
      <c r="G118" s="39"/>
      <c r="H118" s="40"/>
      <c r="I118" s="41"/>
      <c r="J118" s="157"/>
      <c r="K118" s="554"/>
      <c r="L118" s="606"/>
      <c r="M118" s="472"/>
      <c r="N118" s="570"/>
      <c r="O118" s="571"/>
      <c r="P118" s="472"/>
      <c r="Q118" s="65">
        <f t="shared" si="3"/>
        <v>0</v>
      </c>
      <c r="R118" s="81"/>
      <c r="S118" s="82"/>
      <c r="T118" s="82"/>
      <c r="U118" s="83">
        <f t="shared" si="4"/>
        <v>0</v>
      </c>
      <c r="V118" s="381"/>
      <c r="W118" s="423"/>
      <c r="X118" s="374"/>
      <c r="Y118" s="379"/>
      <c r="Z118" s="70"/>
      <c r="AA118" s="71"/>
      <c r="AB118" s="73"/>
      <c r="AC118" s="74"/>
    </row>
    <row r="119" spans="2:29" ht="17.25" x14ac:dyDescent="0.25">
      <c r="B119" s="35"/>
      <c r="C119" s="35"/>
      <c r="D119" s="36"/>
      <c r="E119" s="37"/>
      <c r="F119" s="38"/>
      <c r="G119" s="39"/>
      <c r="H119" s="40"/>
      <c r="I119" s="41"/>
      <c r="J119" s="157"/>
      <c r="K119" s="554"/>
      <c r="L119" s="606"/>
      <c r="M119" s="472"/>
      <c r="N119" s="570"/>
      <c r="O119" s="571"/>
      <c r="P119" s="472"/>
      <c r="Q119" s="65">
        <f t="shared" si="3"/>
        <v>0</v>
      </c>
      <c r="R119" s="81"/>
      <c r="S119" s="82"/>
      <c r="T119" s="82"/>
      <c r="U119" s="83">
        <f t="shared" si="4"/>
        <v>0</v>
      </c>
      <c r="V119" s="381"/>
      <c r="W119" s="423"/>
      <c r="X119" s="374"/>
      <c r="Y119" s="379"/>
      <c r="Z119" s="70"/>
      <c r="AA119" s="71"/>
      <c r="AB119" s="73"/>
      <c r="AC119" s="74"/>
    </row>
    <row r="120" spans="2:29" ht="17.25" x14ac:dyDescent="0.25">
      <c r="B120" s="35"/>
      <c r="C120" s="35"/>
      <c r="D120" s="36"/>
      <c r="E120" s="37"/>
      <c r="F120" s="38"/>
      <c r="G120" s="39"/>
      <c r="H120" s="40"/>
      <c r="I120" s="41"/>
      <c r="J120" s="157"/>
      <c r="K120" s="554"/>
      <c r="L120" s="606"/>
      <c r="M120" s="472"/>
      <c r="N120" s="570"/>
      <c r="O120" s="571"/>
      <c r="P120" s="472"/>
      <c r="Q120" s="65">
        <f t="shared" si="3"/>
        <v>0</v>
      </c>
      <c r="R120" s="81"/>
      <c r="S120" s="82"/>
      <c r="T120" s="82"/>
      <c r="U120" s="83">
        <f t="shared" si="4"/>
        <v>0</v>
      </c>
      <c r="V120" s="381"/>
      <c r="W120" s="423"/>
      <c r="X120" s="374"/>
      <c r="Y120" s="379"/>
      <c r="Z120" s="70"/>
      <c r="AA120" s="71"/>
      <c r="AB120" s="73"/>
      <c r="AC120" s="74"/>
    </row>
    <row r="121" spans="2:29" ht="17.25" customHeight="1" thickBot="1" x14ac:dyDescent="0.3">
      <c r="B121" s="35"/>
      <c r="C121" s="35"/>
      <c r="D121" s="36"/>
      <c r="E121" s="37"/>
      <c r="F121" s="38"/>
      <c r="G121" s="39"/>
      <c r="H121" s="40"/>
      <c r="I121" s="41"/>
      <c r="J121" s="76"/>
      <c r="K121" s="611"/>
      <c r="L121" s="606"/>
      <c r="M121" s="472"/>
      <c r="N121" s="552"/>
      <c r="O121" s="553"/>
      <c r="P121" s="472"/>
      <c r="Q121" s="65">
        <f t="shared" si="3"/>
        <v>0</v>
      </c>
      <c r="R121" s="81"/>
      <c r="S121" s="82"/>
      <c r="T121" s="82"/>
      <c r="U121" s="83">
        <f t="shared" si="4"/>
        <v>0</v>
      </c>
      <c r="V121" s="381"/>
      <c r="W121" s="423"/>
      <c r="X121" s="374"/>
      <c r="Y121" s="379"/>
      <c r="Z121" s="70"/>
      <c r="AA121" s="71"/>
      <c r="AB121" s="73"/>
      <c r="AC121" s="74"/>
    </row>
    <row r="122" spans="2:29" ht="18.75" customHeight="1" x14ac:dyDescent="0.25">
      <c r="B122" s="35"/>
      <c r="C122" s="35"/>
      <c r="D122" s="36"/>
      <c r="E122" s="37"/>
      <c r="F122" s="38"/>
      <c r="G122" s="39"/>
      <c r="H122" s="40"/>
      <c r="I122" s="41"/>
      <c r="J122" s="446"/>
      <c r="K122" s="554"/>
      <c r="L122" s="606"/>
      <c r="M122" s="472"/>
      <c r="N122" s="570"/>
      <c r="O122" s="571"/>
      <c r="P122" s="472"/>
      <c r="Q122" s="65">
        <f t="shared" si="3"/>
        <v>0</v>
      </c>
      <c r="R122" s="81"/>
      <c r="S122" s="82"/>
      <c r="T122" s="82"/>
      <c r="U122" s="104">
        <f t="shared" si="4"/>
        <v>0</v>
      </c>
      <c r="V122" s="450"/>
      <c r="W122" s="453"/>
      <c r="X122" s="424"/>
      <c r="Y122" s="379"/>
      <c r="Z122" s="70"/>
      <c r="AA122" s="71"/>
      <c r="AB122" s="73"/>
      <c r="AC122" s="74"/>
    </row>
    <row r="123" spans="2:29" ht="17.25" customHeight="1" x14ac:dyDescent="0.25">
      <c r="B123" s="35"/>
      <c r="C123" s="35"/>
      <c r="D123" s="36"/>
      <c r="E123" s="37"/>
      <c r="F123" s="38"/>
      <c r="G123" s="39"/>
      <c r="H123" s="40"/>
      <c r="I123" s="41"/>
      <c r="J123" s="446"/>
      <c r="K123" s="554"/>
      <c r="L123" s="606"/>
      <c r="M123" s="472"/>
      <c r="N123" s="570"/>
      <c r="O123" s="571"/>
      <c r="P123" s="472"/>
      <c r="Q123" s="65">
        <f t="shared" si="3"/>
        <v>0</v>
      </c>
      <c r="R123" s="81"/>
      <c r="S123" s="82"/>
      <c r="T123" s="82"/>
      <c r="U123" s="104">
        <f t="shared" si="4"/>
        <v>0</v>
      </c>
      <c r="V123" s="451"/>
      <c r="W123" s="454"/>
      <c r="X123" s="424"/>
      <c r="Y123" s="379"/>
      <c r="Z123" s="70"/>
      <c r="AA123" s="71"/>
      <c r="AB123" s="73"/>
      <c r="AC123" s="74"/>
    </row>
    <row r="124" spans="2:29" ht="17.25" customHeight="1" x14ac:dyDescent="0.25">
      <c r="B124" s="35"/>
      <c r="C124" s="35"/>
      <c r="D124" s="36"/>
      <c r="E124" s="37"/>
      <c r="F124" s="38"/>
      <c r="G124" s="39"/>
      <c r="H124" s="40"/>
      <c r="I124" s="41"/>
      <c r="J124" s="446"/>
      <c r="K124" s="554"/>
      <c r="L124" s="606"/>
      <c r="M124" s="472"/>
      <c r="N124" s="570"/>
      <c r="O124" s="571"/>
      <c r="P124" s="472"/>
      <c r="Q124" s="65">
        <f t="shared" si="3"/>
        <v>0</v>
      </c>
      <c r="R124" s="81"/>
      <c r="S124" s="82"/>
      <c r="T124" s="82"/>
      <c r="U124" s="104">
        <f t="shared" si="4"/>
        <v>0</v>
      </c>
      <c r="V124" s="451"/>
      <c r="W124" s="454"/>
      <c r="X124" s="424"/>
      <c r="Y124" s="379"/>
      <c r="Z124" s="70"/>
      <c r="AA124" s="71"/>
      <c r="AB124" s="73"/>
      <c r="AC124" s="74"/>
    </row>
    <row r="125" spans="2:29" ht="17.25" customHeight="1" thickBot="1" x14ac:dyDescent="0.3">
      <c r="B125" s="35"/>
      <c r="C125" s="35"/>
      <c r="D125" s="36"/>
      <c r="E125" s="37"/>
      <c r="F125" s="38"/>
      <c r="G125" s="39"/>
      <c r="H125" s="40"/>
      <c r="I125" s="41"/>
      <c r="J125" s="446"/>
      <c r="K125" s="554"/>
      <c r="L125" s="606"/>
      <c r="M125" s="472"/>
      <c r="N125" s="570"/>
      <c r="O125" s="571"/>
      <c r="P125" s="472"/>
      <c r="Q125" s="65">
        <f t="shared" si="3"/>
        <v>0</v>
      </c>
      <c r="R125" s="81"/>
      <c r="S125" s="82"/>
      <c r="T125" s="82"/>
      <c r="U125" s="104">
        <f t="shared" si="4"/>
        <v>0</v>
      </c>
      <c r="V125" s="452"/>
      <c r="W125" s="455"/>
      <c r="X125" s="424"/>
      <c r="Y125" s="379"/>
      <c r="Z125" s="70"/>
      <c r="AA125" s="71"/>
      <c r="AB125" s="73"/>
      <c r="AC125" s="74"/>
    </row>
    <row r="126" spans="2:29" ht="17.25" x14ac:dyDescent="0.25">
      <c r="B126" s="35"/>
      <c r="C126" s="35"/>
      <c r="D126" s="36"/>
      <c r="E126" s="37"/>
      <c r="F126" s="38"/>
      <c r="G126" s="39"/>
      <c r="H126" s="40"/>
      <c r="I126" s="41"/>
      <c r="J126" s="161"/>
      <c r="K126" s="554"/>
      <c r="L126" s="606"/>
      <c r="M126" s="472"/>
      <c r="N126" s="570"/>
      <c r="O126" s="604"/>
      <c r="P126" s="472"/>
      <c r="Q126" s="65">
        <f t="shared" si="3"/>
        <v>0</v>
      </c>
      <c r="R126" s="81"/>
      <c r="S126" s="82"/>
      <c r="T126" s="82"/>
      <c r="U126" s="83">
        <f t="shared" si="4"/>
        <v>0</v>
      </c>
      <c r="V126" s="388"/>
      <c r="W126" s="389"/>
      <c r="X126" s="374"/>
      <c r="Y126" s="379"/>
      <c r="Z126" s="70"/>
      <c r="AA126" s="71"/>
      <c r="AB126" s="73"/>
      <c r="AC126" s="74"/>
    </row>
    <row r="127" spans="2:29" ht="17.25" x14ac:dyDescent="0.25">
      <c r="B127" s="35"/>
      <c r="C127" s="35"/>
      <c r="D127" s="36"/>
      <c r="E127" s="37"/>
      <c r="F127" s="38"/>
      <c r="G127" s="39"/>
      <c r="H127" s="40"/>
      <c r="I127" s="41"/>
      <c r="J127" s="157"/>
      <c r="K127" s="554"/>
      <c r="L127" s="606"/>
      <c r="M127" s="472"/>
      <c r="N127" s="570"/>
      <c r="O127" s="571"/>
      <c r="P127" s="472"/>
      <c r="Q127" s="65">
        <f t="shared" si="3"/>
        <v>0</v>
      </c>
      <c r="R127" s="81"/>
      <c r="S127" s="82"/>
      <c r="T127" s="82"/>
      <c r="U127" s="83">
        <f t="shared" si="4"/>
        <v>0</v>
      </c>
      <c r="V127" s="372"/>
      <c r="W127" s="390"/>
      <c r="X127" s="374"/>
      <c r="Y127" s="379"/>
      <c r="Z127" s="70"/>
      <c r="AA127" s="71"/>
      <c r="AB127" s="73"/>
      <c r="AC127" s="74"/>
    </row>
    <row r="128" spans="2:29" ht="17.25" x14ac:dyDescent="0.25">
      <c r="B128" s="35"/>
      <c r="C128" s="35"/>
      <c r="D128" s="36"/>
      <c r="E128" s="37"/>
      <c r="F128" s="38"/>
      <c r="G128" s="39"/>
      <c r="H128" s="40"/>
      <c r="I128" s="41"/>
      <c r="J128" s="157"/>
      <c r="K128" s="554"/>
      <c r="L128" s="606"/>
      <c r="M128" s="472"/>
      <c r="N128" s="570"/>
      <c r="O128" s="571"/>
      <c r="P128" s="472"/>
      <c r="Q128" s="65">
        <f t="shared" si="3"/>
        <v>0</v>
      </c>
      <c r="R128" s="81"/>
      <c r="S128" s="82"/>
      <c r="T128" s="82"/>
      <c r="U128" s="83">
        <f t="shared" si="4"/>
        <v>0</v>
      </c>
      <c r="V128" s="372"/>
      <c r="W128" s="390"/>
      <c r="X128" s="374"/>
      <c r="Y128" s="379"/>
      <c r="Z128" s="70"/>
      <c r="AA128" s="71"/>
      <c r="AB128" s="73"/>
      <c r="AC128" s="74"/>
    </row>
    <row r="129" spans="2:29" ht="17.25" customHeight="1" x14ac:dyDescent="0.25">
      <c r="B129" s="35"/>
      <c r="C129" s="35"/>
      <c r="D129" s="36"/>
      <c r="E129" s="37"/>
      <c r="F129" s="38"/>
      <c r="G129" s="39"/>
      <c r="H129" s="40"/>
      <c r="I129" s="41"/>
      <c r="J129" s="157"/>
      <c r="K129" s="551"/>
      <c r="L129" s="606"/>
      <c r="M129" s="472"/>
      <c r="N129" s="570"/>
      <c r="O129" s="571"/>
      <c r="P129" s="472"/>
      <c r="Q129" s="65">
        <f t="shared" si="3"/>
        <v>0</v>
      </c>
      <c r="R129" s="81"/>
      <c r="S129" s="82"/>
      <c r="T129" s="82"/>
      <c r="U129" s="83">
        <f t="shared" si="4"/>
        <v>0</v>
      </c>
      <c r="V129" s="372"/>
      <c r="W129" s="390"/>
      <c r="X129" s="374"/>
      <c r="Y129" s="379"/>
      <c r="Z129" s="70"/>
      <c r="AA129" s="71"/>
      <c r="AB129" s="73"/>
      <c r="AC129" s="74"/>
    </row>
    <row r="130" spans="2:29" ht="17.25" customHeight="1" x14ac:dyDescent="0.25">
      <c r="B130" s="35"/>
      <c r="C130" s="35"/>
      <c r="D130" s="36"/>
      <c r="E130" s="37"/>
      <c r="F130" s="38"/>
      <c r="G130" s="39"/>
      <c r="H130" s="40"/>
      <c r="I130" s="41"/>
      <c r="J130" s="157"/>
      <c r="K130" s="551"/>
      <c r="L130" s="606"/>
      <c r="M130" s="472"/>
      <c r="N130" s="570"/>
      <c r="O130" s="571"/>
      <c r="P130" s="472"/>
      <c r="Q130" s="65">
        <f t="shared" si="3"/>
        <v>0</v>
      </c>
      <c r="R130" s="81"/>
      <c r="S130" s="82"/>
      <c r="T130" s="82"/>
      <c r="U130" s="83">
        <f t="shared" si="4"/>
        <v>0</v>
      </c>
      <c r="V130" s="372"/>
      <c r="W130" s="390"/>
      <c r="X130" s="374"/>
      <c r="Y130" s="379"/>
      <c r="Z130" s="70"/>
      <c r="AA130" s="71"/>
      <c r="AB130" s="73"/>
      <c r="AC130" s="74"/>
    </row>
    <row r="131" spans="2:29" ht="17.25" customHeight="1" x14ac:dyDescent="0.25">
      <c r="B131" s="35"/>
      <c r="C131" s="35"/>
      <c r="D131" s="36"/>
      <c r="E131" s="37"/>
      <c r="F131" s="38"/>
      <c r="G131" s="39"/>
      <c r="H131" s="40"/>
      <c r="I131" s="41"/>
      <c r="J131" s="157"/>
      <c r="K131" s="551"/>
      <c r="L131" s="606"/>
      <c r="M131" s="472"/>
      <c r="N131" s="570"/>
      <c r="O131" s="571"/>
      <c r="P131" s="472"/>
      <c r="Q131" s="65">
        <f t="shared" si="3"/>
        <v>0</v>
      </c>
      <c r="R131" s="81"/>
      <c r="S131" s="82"/>
      <c r="T131" s="82"/>
      <c r="U131" s="83">
        <f t="shared" si="4"/>
        <v>0</v>
      </c>
      <c r="V131" s="372"/>
      <c r="W131" s="390"/>
      <c r="X131" s="374"/>
      <c r="Y131" s="379"/>
      <c r="Z131" s="70"/>
      <c r="AA131" s="71"/>
      <c r="AB131" s="73"/>
      <c r="AC131" s="74"/>
    </row>
    <row r="132" spans="2:29" ht="17.25" customHeight="1" x14ac:dyDescent="0.25">
      <c r="B132" s="35"/>
      <c r="C132" s="35"/>
      <c r="D132" s="36"/>
      <c r="E132" s="37"/>
      <c r="F132" s="38"/>
      <c r="G132" s="39"/>
      <c r="H132" s="40"/>
      <c r="I132" s="41"/>
      <c r="J132" s="157"/>
      <c r="K132" s="551"/>
      <c r="L132" s="606"/>
      <c r="M132" s="472"/>
      <c r="N132" s="570"/>
      <c r="O132" s="571"/>
      <c r="P132" s="472"/>
      <c r="Q132" s="65">
        <f t="shared" si="3"/>
        <v>0</v>
      </c>
      <c r="R132" s="81"/>
      <c r="S132" s="82"/>
      <c r="T132" s="82"/>
      <c r="U132" s="83">
        <f t="shared" si="4"/>
        <v>0</v>
      </c>
      <c r="V132" s="372"/>
      <c r="W132" s="390"/>
      <c r="X132" s="374"/>
      <c r="Y132" s="379"/>
      <c r="Z132" s="70"/>
      <c r="AA132" s="71"/>
      <c r="AB132" s="73"/>
      <c r="AC132" s="74"/>
    </row>
    <row r="133" spans="2:29" ht="17.25" customHeight="1" x14ac:dyDescent="0.25">
      <c r="B133" s="35"/>
      <c r="C133" s="35"/>
      <c r="D133" s="36"/>
      <c r="E133" s="37"/>
      <c r="F133" s="38"/>
      <c r="G133" s="39"/>
      <c r="H133" s="40"/>
      <c r="I133" s="41"/>
      <c r="J133" s="157"/>
      <c r="K133" s="551"/>
      <c r="L133" s="606"/>
      <c r="M133" s="472"/>
      <c r="N133" s="570"/>
      <c r="O133" s="571"/>
      <c r="P133" s="472"/>
      <c r="Q133" s="65">
        <f t="shared" si="3"/>
        <v>0</v>
      </c>
      <c r="R133" s="81"/>
      <c r="S133" s="82"/>
      <c r="T133" s="82"/>
      <c r="U133" s="83">
        <f t="shared" si="4"/>
        <v>0</v>
      </c>
      <c r="V133" s="372"/>
      <c r="W133" s="390"/>
      <c r="X133" s="374"/>
      <c r="Y133" s="379"/>
      <c r="Z133" s="70"/>
      <c r="AA133" s="71"/>
      <c r="AB133" s="73"/>
      <c r="AC133" s="74"/>
    </row>
    <row r="134" spans="2:29" ht="17.25" customHeight="1" x14ac:dyDescent="0.25">
      <c r="B134" s="35"/>
      <c r="C134" s="35"/>
      <c r="D134" s="36"/>
      <c r="E134" s="37"/>
      <c r="F134" s="38"/>
      <c r="G134" s="39"/>
      <c r="H134" s="40"/>
      <c r="I134" s="41"/>
      <c r="J134" s="157"/>
      <c r="K134" s="551"/>
      <c r="L134" s="606"/>
      <c r="M134" s="472"/>
      <c r="N134" s="570"/>
      <c r="O134" s="571"/>
      <c r="P134" s="472"/>
      <c r="Q134" s="65">
        <f t="shared" si="3"/>
        <v>0</v>
      </c>
      <c r="R134" s="81"/>
      <c r="S134" s="82"/>
      <c r="T134" s="82"/>
      <c r="U134" s="83">
        <f t="shared" si="4"/>
        <v>0</v>
      </c>
      <c r="V134" s="372"/>
      <c r="W134" s="390"/>
      <c r="X134" s="374"/>
      <c r="Y134" s="379"/>
      <c r="Z134" s="70"/>
      <c r="AA134" s="71"/>
      <c r="AB134" s="73"/>
      <c r="AC134" s="74"/>
    </row>
    <row r="135" spans="2:29" ht="17.25" x14ac:dyDescent="0.25">
      <c r="B135" s="35"/>
      <c r="C135" s="35"/>
      <c r="D135" s="36"/>
      <c r="E135" s="37"/>
      <c r="F135" s="38"/>
      <c r="G135" s="39"/>
      <c r="H135" s="40"/>
      <c r="I135" s="41"/>
      <c r="J135" s="157"/>
      <c r="K135" s="551"/>
      <c r="L135" s="606"/>
      <c r="M135" s="472"/>
      <c r="N135" s="570"/>
      <c r="O135" s="571"/>
      <c r="P135" s="472"/>
      <c r="Q135" s="65">
        <f t="shared" si="3"/>
        <v>0</v>
      </c>
      <c r="R135" s="81"/>
      <c r="S135" s="82"/>
      <c r="T135" s="82"/>
      <c r="U135" s="83">
        <f t="shared" si="4"/>
        <v>0</v>
      </c>
      <c r="V135" s="372"/>
      <c r="W135" s="390"/>
      <c r="X135" s="374"/>
      <c r="Y135" s="379"/>
      <c r="Z135" s="70"/>
      <c r="AA135" s="71"/>
      <c r="AB135" s="73"/>
      <c r="AC135" s="74"/>
    </row>
    <row r="136" spans="2:29" ht="17.25" customHeight="1" x14ac:dyDescent="0.25">
      <c r="B136" s="35"/>
      <c r="C136" s="35"/>
      <c r="D136" s="36"/>
      <c r="E136" s="37"/>
      <c r="F136" s="38"/>
      <c r="G136" s="39"/>
      <c r="H136" s="40"/>
      <c r="I136" s="41"/>
      <c r="J136" s="157"/>
      <c r="K136" s="551"/>
      <c r="L136" s="612"/>
      <c r="M136" s="472"/>
      <c r="N136" s="570"/>
      <c r="O136" s="571"/>
      <c r="P136" s="472"/>
      <c r="Q136" s="65">
        <f t="shared" si="3"/>
        <v>0</v>
      </c>
      <c r="R136" s="81"/>
      <c r="S136" s="82"/>
      <c r="T136" s="82"/>
      <c r="U136" s="83">
        <f t="shared" si="4"/>
        <v>0</v>
      </c>
      <c r="V136" s="372"/>
      <c r="W136" s="390"/>
      <c r="X136" s="374"/>
      <c r="Y136" s="379"/>
      <c r="Z136" s="70"/>
      <c r="AA136" s="71"/>
      <c r="AB136" s="73"/>
      <c r="AC136" s="74"/>
    </row>
    <row r="137" spans="2:29" ht="17.25" x14ac:dyDescent="0.25">
      <c r="B137" s="35"/>
      <c r="C137" s="35"/>
      <c r="D137" s="36"/>
      <c r="E137" s="37"/>
      <c r="F137" s="38"/>
      <c r="G137" s="39"/>
      <c r="H137" s="40"/>
      <c r="I137" s="41"/>
      <c r="J137" s="157"/>
      <c r="K137" s="554"/>
      <c r="L137" s="606"/>
      <c r="M137" s="472"/>
      <c r="N137" s="570"/>
      <c r="O137" s="571"/>
      <c r="P137" s="472"/>
      <c r="Q137" s="65">
        <f t="shared" si="3"/>
        <v>0</v>
      </c>
      <c r="R137" s="81"/>
      <c r="S137" s="82"/>
      <c r="T137" s="82"/>
      <c r="U137" s="83">
        <f t="shared" si="4"/>
        <v>0</v>
      </c>
      <c r="V137" s="372"/>
      <c r="W137" s="390"/>
      <c r="X137" s="374"/>
      <c r="Y137" s="379"/>
      <c r="Z137" s="70"/>
      <c r="AA137" s="71"/>
      <c r="AB137" s="73"/>
      <c r="AC137" s="74"/>
    </row>
    <row r="138" spans="2:29" ht="17.25" customHeight="1" x14ac:dyDescent="0.25">
      <c r="B138" s="35"/>
      <c r="C138" s="35"/>
      <c r="D138" s="36"/>
      <c r="E138" s="37"/>
      <c r="F138" s="38"/>
      <c r="G138" s="39"/>
      <c r="H138" s="40"/>
      <c r="I138" s="41"/>
      <c r="J138" s="157"/>
      <c r="K138" s="554"/>
      <c r="L138" s="613"/>
      <c r="M138" s="472"/>
      <c r="N138" s="570"/>
      <c r="O138" s="614"/>
      <c r="P138" s="472"/>
      <c r="Q138" s="65">
        <f t="shared" si="3"/>
        <v>0</v>
      </c>
      <c r="R138" s="81"/>
      <c r="S138" s="82"/>
      <c r="T138" s="82"/>
      <c r="U138" s="83">
        <f t="shared" si="4"/>
        <v>0</v>
      </c>
      <c r="V138" s="372"/>
      <c r="W138" s="390"/>
      <c r="X138" s="374"/>
      <c r="Y138" s="379"/>
      <c r="Z138" s="70"/>
      <c r="AA138" s="71"/>
      <c r="AB138" s="73"/>
      <c r="AC138" s="74"/>
    </row>
    <row r="139" spans="2:29" ht="17.25" x14ac:dyDescent="0.25">
      <c r="B139" s="35"/>
      <c r="C139" s="35"/>
      <c r="D139" s="36"/>
      <c r="E139" s="37"/>
      <c r="F139" s="38"/>
      <c r="G139" s="39"/>
      <c r="H139" s="40"/>
      <c r="I139" s="41"/>
      <c r="J139" s="157"/>
      <c r="K139" s="554"/>
      <c r="L139" s="615"/>
      <c r="M139" s="472"/>
      <c r="N139" s="570"/>
      <c r="O139" s="589"/>
      <c r="P139" s="472"/>
      <c r="Q139" s="65">
        <f t="shared" si="3"/>
        <v>0</v>
      </c>
      <c r="R139" s="81"/>
      <c r="S139" s="82"/>
      <c r="T139" s="82"/>
      <c r="U139" s="83">
        <f t="shared" si="4"/>
        <v>0</v>
      </c>
      <c r="V139" s="372"/>
      <c r="W139" s="390"/>
      <c r="X139" s="374"/>
      <c r="Y139" s="379"/>
      <c r="Z139" s="70"/>
      <c r="AA139" s="71"/>
      <c r="AB139" s="73"/>
      <c r="AC139" s="74"/>
    </row>
    <row r="140" spans="2:29" ht="17.25" x14ac:dyDescent="0.25">
      <c r="B140" s="35"/>
      <c r="C140" s="35"/>
      <c r="D140" s="36"/>
      <c r="E140" s="37"/>
      <c r="F140" s="38"/>
      <c r="G140" s="39"/>
      <c r="H140" s="40"/>
      <c r="I140" s="41"/>
      <c r="J140" s="157"/>
      <c r="K140" s="554"/>
      <c r="L140" s="615"/>
      <c r="M140" s="472"/>
      <c r="N140" s="570"/>
      <c r="O140" s="616"/>
      <c r="P140" s="472"/>
      <c r="Q140" s="65">
        <f t="shared" si="3"/>
        <v>0</v>
      </c>
      <c r="R140" s="81"/>
      <c r="S140" s="82"/>
      <c r="T140" s="82"/>
      <c r="U140" s="83">
        <f t="shared" si="4"/>
        <v>0</v>
      </c>
      <c r="V140" s="372"/>
      <c r="W140" s="390"/>
      <c r="X140" s="374"/>
      <c r="Y140" s="379"/>
      <c r="Z140" s="70"/>
      <c r="AA140" s="71"/>
      <c r="AB140" s="73"/>
      <c r="AC140" s="74"/>
    </row>
    <row r="141" spans="2:29" ht="17.25" customHeight="1" x14ac:dyDescent="0.25">
      <c r="B141" s="35"/>
      <c r="C141" s="35"/>
      <c r="D141" s="36"/>
      <c r="E141" s="37"/>
      <c r="F141" s="38"/>
      <c r="G141" s="39"/>
      <c r="H141" s="40"/>
      <c r="I141" s="41"/>
      <c r="J141" s="157"/>
      <c r="K141" s="554"/>
      <c r="L141" s="613"/>
      <c r="M141" s="472"/>
      <c r="N141" s="570"/>
      <c r="O141" s="617"/>
      <c r="P141" s="472"/>
      <c r="Q141" s="65">
        <f t="shared" si="3"/>
        <v>0</v>
      </c>
      <c r="R141" s="81"/>
      <c r="S141" s="82"/>
      <c r="T141" s="82"/>
      <c r="U141" s="83">
        <f t="shared" si="4"/>
        <v>0</v>
      </c>
      <c r="V141" s="372"/>
      <c r="W141" s="390"/>
      <c r="X141" s="374"/>
      <c r="Y141" s="379"/>
      <c r="Z141" s="70"/>
      <c r="AA141" s="71"/>
      <c r="AB141" s="73"/>
      <c r="AC141" s="74"/>
    </row>
    <row r="142" spans="2:29" ht="17.25" x14ac:dyDescent="0.25">
      <c r="B142" s="35"/>
      <c r="C142" s="35"/>
      <c r="D142" s="36"/>
      <c r="E142" s="37"/>
      <c r="F142" s="38"/>
      <c r="G142" s="39"/>
      <c r="H142" s="40"/>
      <c r="I142" s="41"/>
      <c r="J142" s="157"/>
      <c r="K142" s="554"/>
      <c r="L142" s="618"/>
      <c r="M142" s="472"/>
      <c r="N142" s="570"/>
      <c r="O142" s="571"/>
      <c r="P142" s="472"/>
      <c r="Q142" s="65">
        <f t="shared" si="3"/>
        <v>0</v>
      </c>
      <c r="R142" s="81"/>
      <c r="S142" s="82"/>
      <c r="T142" s="82"/>
      <c r="U142" s="83">
        <f t="shared" si="4"/>
        <v>0</v>
      </c>
      <c r="V142" s="372"/>
      <c r="W142" s="390"/>
      <c r="X142" s="374"/>
      <c r="Y142" s="379"/>
      <c r="Z142" s="70"/>
      <c r="AA142" s="71"/>
      <c r="AB142" s="73"/>
      <c r="AC142" s="74"/>
    </row>
    <row r="143" spans="2:29" ht="17.25" x14ac:dyDescent="0.25">
      <c r="B143" s="35"/>
      <c r="C143" s="35"/>
      <c r="D143" s="36"/>
      <c r="E143" s="37"/>
      <c r="F143" s="38"/>
      <c r="G143" s="39"/>
      <c r="H143" s="40"/>
      <c r="I143" s="41"/>
      <c r="J143" s="157"/>
      <c r="K143" s="554"/>
      <c r="L143" s="371"/>
      <c r="M143" s="472"/>
      <c r="N143" s="570"/>
      <c r="O143" s="571"/>
      <c r="P143" s="472"/>
      <c r="Q143" s="65">
        <f t="shared" si="3"/>
        <v>0</v>
      </c>
      <c r="R143" s="81"/>
      <c r="S143" s="82"/>
      <c r="T143" s="82"/>
      <c r="U143" s="83">
        <f t="shared" si="4"/>
        <v>0</v>
      </c>
      <c r="V143" s="372"/>
      <c r="W143" s="390"/>
      <c r="X143" s="374"/>
      <c r="Y143" s="379"/>
      <c r="Z143" s="70"/>
      <c r="AA143" s="71"/>
      <c r="AB143" s="73"/>
      <c r="AC143" s="74"/>
    </row>
    <row r="144" spans="2:29" ht="17.25" x14ac:dyDescent="0.25">
      <c r="B144" s="35"/>
      <c r="C144" s="35"/>
      <c r="D144" s="36"/>
      <c r="E144" s="37"/>
      <c r="F144" s="38"/>
      <c r="G144" s="39"/>
      <c r="H144" s="40"/>
      <c r="I144" s="41"/>
      <c r="J144" s="88"/>
      <c r="K144" s="554"/>
      <c r="L144" s="569"/>
      <c r="M144" s="472"/>
      <c r="N144" s="570"/>
      <c r="O144" s="571"/>
      <c r="P144" s="472"/>
      <c r="Q144" s="65">
        <f t="shared" si="3"/>
        <v>0</v>
      </c>
      <c r="R144" s="81"/>
      <c r="S144" s="82"/>
      <c r="T144" s="82"/>
      <c r="U144" s="83">
        <f t="shared" si="4"/>
        <v>0</v>
      </c>
      <c r="V144" s="372"/>
      <c r="W144" s="390"/>
      <c r="X144" s="374"/>
      <c r="Y144" s="379"/>
      <c r="Z144" s="70"/>
      <c r="AA144" s="71"/>
      <c r="AB144" s="73"/>
      <c r="AC144" s="74"/>
    </row>
    <row r="145" spans="2:29" ht="17.25" x14ac:dyDescent="0.25">
      <c r="B145" s="35"/>
      <c r="C145" s="35"/>
      <c r="D145" s="36"/>
      <c r="E145" s="37"/>
      <c r="F145" s="38"/>
      <c r="G145" s="39"/>
      <c r="H145" s="40"/>
      <c r="I145" s="41"/>
      <c r="J145" s="157"/>
      <c r="K145" s="554"/>
      <c r="L145" s="569"/>
      <c r="M145" s="472"/>
      <c r="N145" s="570"/>
      <c r="O145" s="571"/>
      <c r="P145" s="472"/>
      <c r="Q145" s="65">
        <f t="shared" si="3"/>
        <v>0</v>
      </c>
      <c r="R145" s="81"/>
      <c r="S145" s="82"/>
      <c r="T145" s="82"/>
      <c r="U145" s="83">
        <f t="shared" si="4"/>
        <v>0</v>
      </c>
      <c r="V145" s="372"/>
      <c r="W145" s="390"/>
      <c r="X145" s="374"/>
      <c r="Y145" s="379"/>
      <c r="Z145" s="70"/>
      <c r="AA145" s="71"/>
      <c r="AB145" s="73"/>
      <c r="AC145" s="74"/>
    </row>
    <row r="146" spans="2:29" ht="17.25" x14ac:dyDescent="0.25">
      <c r="B146" s="35"/>
      <c r="C146" s="35"/>
      <c r="D146" s="36"/>
      <c r="E146" s="37"/>
      <c r="F146" s="38"/>
      <c r="G146" s="39"/>
      <c r="H146" s="40"/>
      <c r="I146" s="41"/>
      <c r="J146" s="157"/>
      <c r="K146" s="554"/>
      <c r="L146" s="569"/>
      <c r="M146" s="472"/>
      <c r="N146" s="570"/>
      <c r="O146" s="571"/>
      <c r="P146" s="472"/>
      <c r="Q146" s="65">
        <f t="shared" si="3"/>
        <v>0</v>
      </c>
      <c r="R146" s="81"/>
      <c r="S146" s="82"/>
      <c r="T146" s="82"/>
      <c r="U146" s="83">
        <f t="shared" si="4"/>
        <v>0</v>
      </c>
      <c r="V146" s="372"/>
      <c r="W146" s="390"/>
      <c r="X146" s="374"/>
      <c r="Y146" s="379"/>
      <c r="Z146" s="70"/>
      <c r="AA146" s="71"/>
      <c r="AB146" s="73"/>
      <c r="AC146" s="74"/>
    </row>
    <row r="147" spans="2:29" ht="17.25" x14ac:dyDescent="0.25">
      <c r="B147" s="35"/>
      <c r="C147" s="35"/>
      <c r="D147" s="36"/>
      <c r="E147" s="37"/>
      <c r="F147" s="38"/>
      <c r="G147" s="39"/>
      <c r="H147" s="40"/>
      <c r="I147" s="41"/>
      <c r="J147" s="542"/>
      <c r="K147" s="554"/>
      <c r="L147" s="569"/>
      <c r="M147" s="472"/>
      <c r="N147" s="570"/>
      <c r="O147" s="571"/>
      <c r="P147" s="472"/>
      <c r="Q147" s="65">
        <f t="shared" si="3"/>
        <v>0</v>
      </c>
      <c r="R147" s="81"/>
      <c r="S147" s="82"/>
      <c r="T147" s="82"/>
      <c r="U147" s="83">
        <f t="shared" si="4"/>
        <v>0</v>
      </c>
      <c r="V147" s="372"/>
      <c r="W147" s="390"/>
      <c r="X147" s="374"/>
      <c r="Y147" s="379"/>
      <c r="Z147" s="70"/>
      <c r="AA147" s="71"/>
      <c r="AB147" s="73"/>
      <c r="AC147" s="74"/>
    </row>
    <row r="148" spans="2:29" x14ac:dyDescent="0.25">
      <c r="B148" s="35"/>
      <c r="C148" s="35"/>
      <c r="D148" s="36"/>
      <c r="E148" s="37"/>
      <c r="F148" s="38"/>
      <c r="G148" s="39"/>
      <c r="H148" s="40"/>
      <c r="I148" s="41"/>
      <c r="J148" s="88"/>
      <c r="K148" s="554"/>
      <c r="L148" s="569"/>
      <c r="M148" s="472"/>
      <c r="N148" s="570"/>
      <c r="O148" s="553"/>
      <c r="P148" s="472"/>
      <c r="Q148" s="65">
        <f t="shared" si="3"/>
        <v>0</v>
      </c>
      <c r="R148" s="81"/>
      <c r="S148" s="82"/>
      <c r="T148" s="82"/>
      <c r="U148" s="83">
        <f t="shared" si="4"/>
        <v>0</v>
      </c>
      <c r="V148" s="372"/>
      <c r="W148" s="390"/>
      <c r="X148" s="374"/>
      <c r="Y148" s="379"/>
      <c r="Z148" s="70"/>
      <c r="AA148" s="71"/>
      <c r="AB148" s="73"/>
      <c r="AC148" s="74"/>
    </row>
    <row r="149" spans="2:29" ht="17.25" x14ac:dyDescent="0.25">
      <c r="B149" s="35"/>
      <c r="C149" s="35"/>
      <c r="D149" s="36"/>
      <c r="E149" s="37"/>
      <c r="F149" s="38"/>
      <c r="G149" s="39"/>
      <c r="H149" s="40"/>
      <c r="I149" s="41"/>
      <c r="J149" s="88"/>
      <c r="K149" s="554"/>
      <c r="L149" s="569"/>
      <c r="M149" s="472"/>
      <c r="N149" s="570"/>
      <c r="O149" s="571"/>
      <c r="P149" s="472"/>
      <c r="Q149" s="65">
        <f t="shared" si="3"/>
        <v>0</v>
      </c>
      <c r="R149" s="81"/>
      <c r="S149" s="82"/>
      <c r="T149" s="82"/>
      <c r="U149" s="83">
        <f t="shared" si="4"/>
        <v>0</v>
      </c>
      <c r="V149" s="372"/>
      <c r="W149" s="390"/>
      <c r="X149" s="374"/>
      <c r="Y149" s="379"/>
      <c r="Z149" s="70"/>
      <c r="AA149" s="71"/>
      <c r="AB149" s="73"/>
      <c r="AC149" s="74"/>
    </row>
    <row r="150" spans="2:29" ht="17.25" customHeight="1" x14ac:dyDescent="0.25">
      <c r="B150" s="35"/>
      <c r="C150" s="35"/>
      <c r="D150" s="36"/>
      <c r="E150" s="37"/>
      <c r="F150" s="38"/>
      <c r="G150" s="39"/>
      <c r="H150" s="40"/>
      <c r="I150" s="41"/>
      <c r="J150" s="157"/>
      <c r="K150" s="554"/>
      <c r="L150" s="619"/>
      <c r="M150" s="472"/>
      <c r="N150" s="570"/>
      <c r="O150" s="571"/>
      <c r="P150" s="472"/>
      <c r="Q150" s="65">
        <f t="shared" si="3"/>
        <v>0</v>
      </c>
      <c r="R150" s="81"/>
      <c r="S150" s="82"/>
      <c r="T150" s="82"/>
      <c r="U150" s="83">
        <f t="shared" si="4"/>
        <v>0</v>
      </c>
      <c r="V150" s="982"/>
      <c r="W150" s="969"/>
      <c r="X150" s="374"/>
      <c r="Y150" s="379"/>
      <c r="Z150" s="70"/>
      <c r="AA150" s="71"/>
      <c r="AB150" s="73"/>
      <c r="AC150" s="74"/>
    </row>
    <row r="151" spans="2:29" ht="17.25" customHeight="1" x14ac:dyDescent="0.25">
      <c r="B151" s="35"/>
      <c r="C151" s="35"/>
      <c r="D151" s="36"/>
      <c r="E151" s="37"/>
      <c r="F151" s="38"/>
      <c r="G151" s="39"/>
      <c r="H151" s="40"/>
      <c r="I151" s="41"/>
      <c r="J151" s="157"/>
      <c r="K151" s="554"/>
      <c r="L151" s="619"/>
      <c r="M151" s="472"/>
      <c r="N151" s="570"/>
      <c r="O151" s="571"/>
      <c r="P151" s="472"/>
      <c r="Q151" s="65">
        <f t="shared" si="3"/>
        <v>0</v>
      </c>
      <c r="R151" s="81"/>
      <c r="S151" s="82"/>
      <c r="T151" s="82"/>
      <c r="U151" s="83">
        <f t="shared" si="4"/>
        <v>0</v>
      </c>
      <c r="V151" s="984"/>
      <c r="W151" s="971"/>
      <c r="X151" s="374"/>
      <c r="Y151" s="379"/>
      <c r="Z151" s="70"/>
      <c r="AA151" s="71"/>
      <c r="AB151" s="73"/>
      <c r="AC151" s="74"/>
    </row>
    <row r="152" spans="2:29" x14ac:dyDescent="0.25">
      <c r="B152" s="35"/>
      <c r="C152" s="35"/>
      <c r="D152" s="36"/>
      <c r="E152" s="37"/>
      <c r="F152" s="38"/>
      <c r="G152" s="39"/>
      <c r="H152" s="40"/>
      <c r="I152" s="41"/>
      <c r="J152" s="88"/>
      <c r="K152" s="554"/>
      <c r="L152" s="582"/>
      <c r="M152" s="472"/>
      <c r="N152" s="570"/>
      <c r="O152" s="580"/>
      <c r="P152" s="472"/>
      <c r="Q152" s="65">
        <f t="shared" si="3"/>
        <v>0</v>
      </c>
      <c r="R152" s="81"/>
      <c r="S152" s="82"/>
      <c r="T152" s="82"/>
      <c r="U152" s="83">
        <f t="shared" si="4"/>
        <v>0</v>
      </c>
      <c r="V152" s="406"/>
      <c r="W152" s="422"/>
      <c r="X152" s="374"/>
      <c r="Y152" s="379"/>
      <c r="Z152" s="70"/>
      <c r="AA152" s="71"/>
      <c r="AB152" s="73"/>
      <c r="AC152" s="74"/>
    </row>
    <row r="153" spans="2:29" x14ac:dyDescent="0.25">
      <c r="B153" s="35"/>
      <c r="C153" s="35"/>
      <c r="D153" s="36"/>
      <c r="E153" s="37"/>
      <c r="F153" s="38"/>
      <c r="G153" s="39"/>
      <c r="H153" s="40"/>
      <c r="I153" s="41"/>
      <c r="J153" s="88"/>
      <c r="K153" s="554"/>
      <c r="L153" s="620"/>
      <c r="M153" s="472"/>
      <c r="N153" s="570"/>
      <c r="O153" s="580"/>
      <c r="P153" s="472"/>
      <c r="Q153" s="65">
        <f t="shared" si="3"/>
        <v>0</v>
      </c>
      <c r="R153" s="81"/>
      <c r="S153" s="165"/>
      <c r="T153" s="166"/>
      <c r="U153" s="83">
        <f t="shared" ref="U153:U162" si="8">R153*P153-T153</f>
        <v>0</v>
      </c>
      <c r="V153" s="406"/>
      <c r="W153" s="422"/>
      <c r="X153" s="374"/>
      <c r="Y153" s="379"/>
      <c r="Z153" s="70"/>
      <c r="AA153" s="71"/>
      <c r="AB153" s="73"/>
      <c r="AC153" s="74"/>
    </row>
    <row r="154" spans="2:29" x14ac:dyDescent="0.25">
      <c r="B154" s="35"/>
      <c r="C154" s="35"/>
      <c r="D154" s="36"/>
      <c r="E154" s="37"/>
      <c r="F154" s="38"/>
      <c r="G154" s="39"/>
      <c r="H154" s="40"/>
      <c r="I154" s="41"/>
      <c r="J154" s="88"/>
      <c r="K154" s="610"/>
      <c r="L154" s="621"/>
      <c r="M154" s="621"/>
      <c r="N154" s="621"/>
      <c r="O154" s="622"/>
      <c r="P154" s="574"/>
      <c r="Q154" s="65">
        <f t="shared" si="3"/>
        <v>0</v>
      </c>
      <c r="R154" s="81"/>
      <c r="S154" s="165"/>
      <c r="T154" s="166"/>
      <c r="U154" s="83">
        <f t="shared" si="8"/>
        <v>0</v>
      </c>
      <c r="V154" s="406"/>
      <c r="W154" s="422"/>
      <c r="X154" s="374"/>
      <c r="Y154" s="379"/>
      <c r="Z154" s="70"/>
      <c r="AA154" s="71"/>
      <c r="AB154" s="73"/>
      <c r="AC154" s="74"/>
    </row>
    <row r="155" spans="2:29" x14ac:dyDescent="0.25">
      <c r="B155" s="35"/>
      <c r="C155" s="35"/>
      <c r="D155" s="36"/>
      <c r="E155" s="37"/>
      <c r="F155" s="38"/>
      <c r="G155" s="39"/>
      <c r="H155" s="40"/>
      <c r="I155" s="41"/>
      <c r="J155" s="88"/>
      <c r="K155" s="610"/>
      <c r="L155" s="621"/>
      <c r="M155" s="621"/>
      <c r="N155" s="621"/>
      <c r="O155" s="622"/>
      <c r="P155" s="574"/>
      <c r="Q155" s="65">
        <f t="shared" si="3"/>
        <v>0</v>
      </c>
      <c r="R155" s="81"/>
      <c r="S155" s="165"/>
      <c r="T155" s="166"/>
      <c r="U155" s="83">
        <f t="shared" si="8"/>
        <v>0</v>
      </c>
      <c r="V155" s="406"/>
      <c r="W155" s="422"/>
      <c r="X155" s="374"/>
      <c r="Y155" s="379"/>
      <c r="Z155" s="70"/>
      <c r="AA155" s="71"/>
      <c r="AB155" s="73"/>
      <c r="AC155" s="74"/>
    </row>
    <row r="156" spans="2:29" x14ac:dyDescent="0.25">
      <c r="B156" s="35"/>
      <c r="C156" s="35"/>
      <c r="D156" s="36"/>
      <c r="E156" s="37"/>
      <c r="F156" s="38"/>
      <c r="G156" s="39"/>
      <c r="H156" s="40"/>
      <c r="I156" s="41"/>
      <c r="J156" s="88"/>
      <c r="K156" s="623"/>
      <c r="L156" s="621"/>
      <c r="M156" s="621"/>
      <c r="N156" s="621"/>
      <c r="O156" s="622"/>
      <c r="P156" s="574"/>
      <c r="Q156" s="65">
        <f t="shared" si="3"/>
        <v>0</v>
      </c>
      <c r="R156" s="81"/>
      <c r="S156" s="165"/>
      <c r="T156" s="166"/>
      <c r="U156" s="83">
        <f t="shared" si="8"/>
        <v>0</v>
      </c>
      <c r="V156" s="372"/>
      <c r="W156" s="373"/>
      <c r="X156" s="374"/>
      <c r="Y156" s="379"/>
      <c r="Z156" s="70"/>
      <c r="AA156" s="71"/>
      <c r="AB156" s="73"/>
      <c r="AC156" s="74"/>
    </row>
    <row r="157" spans="2:29" x14ac:dyDescent="0.25">
      <c r="B157" s="35"/>
      <c r="C157" s="35"/>
      <c r="D157" s="36"/>
      <c r="E157" s="37"/>
      <c r="F157" s="38"/>
      <c r="G157" s="39"/>
      <c r="H157" s="40"/>
      <c r="I157" s="41"/>
      <c r="J157" s="88"/>
      <c r="K157" s="623"/>
      <c r="L157" s="621"/>
      <c r="M157" s="621"/>
      <c r="N157" s="621"/>
      <c r="O157" s="622"/>
      <c r="P157" s="574"/>
      <c r="Q157" s="65">
        <f t="shared" si="3"/>
        <v>0</v>
      </c>
      <c r="R157" s="81"/>
      <c r="S157" s="165"/>
      <c r="T157" s="166"/>
      <c r="U157" s="83">
        <f t="shared" si="8"/>
        <v>0</v>
      </c>
      <c r="V157" s="372"/>
      <c r="W157" s="373"/>
      <c r="X157" s="374"/>
      <c r="Y157" s="379"/>
      <c r="Z157" s="70"/>
      <c r="AA157" s="71"/>
      <c r="AB157" s="73"/>
      <c r="AC157" s="74"/>
    </row>
    <row r="158" spans="2:29" x14ac:dyDescent="0.25">
      <c r="B158" s="35"/>
      <c r="C158" s="35"/>
      <c r="D158" s="36"/>
      <c r="E158" s="37"/>
      <c r="F158" s="38"/>
      <c r="G158" s="39"/>
      <c r="H158" s="40"/>
      <c r="I158" s="41"/>
      <c r="J158" s="88"/>
      <c r="K158" s="623"/>
      <c r="L158" s="621"/>
      <c r="M158" s="621"/>
      <c r="N158" s="621"/>
      <c r="O158" s="622"/>
      <c r="P158" s="574"/>
      <c r="Q158" s="65">
        <f t="shared" si="3"/>
        <v>0</v>
      </c>
      <c r="R158" s="81"/>
      <c r="S158" s="165"/>
      <c r="T158" s="166"/>
      <c r="U158" s="83">
        <f t="shared" si="8"/>
        <v>0</v>
      </c>
      <c r="V158" s="372"/>
      <c r="W158" s="373"/>
      <c r="X158" s="374"/>
      <c r="Y158" s="379"/>
      <c r="Z158" s="70"/>
      <c r="AA158" s="71"/>
      <c r="AB158" s="73"/>
      <c r="AC158" s="74"/>
    </row>
    <row r="159" spans="2:29" ht="18.75" x14ac:dyDescent="0.3">
      <c r="B159" s="35"/>
      <c r="C159" s="35"/>
      <c r="D159" s="36"/>
      <c r="E159" s="37"/>
      <c r="F159" s="38"/>
      <c r="G159" s="39"/>
      <c r="H159" s="40"/>
      <c r="I159" s="41"/>
      <c r="J159" s="88"/>
      <c r="K159" s="76"/>
      <c r="L159" s="167"/>
      <c r="M159" s="64"/>
      <c r="N159" s="155"/>
      <c r="O159" s="170"/>
      <c r="P159" s="78"/>
      <c r="Q159" s="65">
        <f t="shared" si="3"/>
        <v>0</v>
      </c>
      <c r="R159" s="81"/>
      <c r="S159" s="165"/>
      <c r="T159" s="171"/>
      <c r="U159" s="83">
        <f t="shared" si="8"/>
        <v>0</v>
      </c>
      <c r="V159" s="406"/>
      <c r="W159" s="422"/>
      <c r="X159" s="374"/>
      <c r="Y159" s="379"/>
      <c r="Z159" s="70"/>
      <c r="AA159" s="71"/>
      <c r="AB159" s="73"/>
      <c r="AC159" s="74"/>
    </row>
    <row r="160" spans="2:29" ht="18.75" x14ac:dyDescent="0.3">
      <c r="B160" s="35"/>
      <c r="C160" s="35"/>
      <c r="D160" s="36"/>
      <c r="E160" s="37"/>
      <c r="F160" s="38"/>
      <c r="G160" s="39"/>
      <c r="H160" s="40"/>
      <c r="I160" s="41"/>
      <c r="J160" s="88"/>
      <c r="K160" s="76"/>
      <c r="L160" s="167"/>
      <c r="M160" s="78"/>
      <c r="N160" s="121"/>
      <c r="O160" s="120"/>
      <c r="P160" s="78"/>
      <c r="Q160" s="65">
        <f t="shared" si="3"/>
        <v>0</v>
      </c>
      <c r="R160" s="81"/>
      <c r="S160" s="165"/>
      <c r="T160" s="171"/>
      <c r="U160" s="83">
        <f t="shared" si="8"/>
        <v>0</v>
      </c>
      <c r="V160" s="406"/>
      <c r="W160" s="422"/>
      <c r="X160" s="374"/>
      <c r="Y160" s="379"/>
      <c r="Z160" s="70"/>
      <c r="AA160" s="71"/>
      <c r="AB160" s="73"/>
      <c r="AC160" s="74"/>
    </row>
    <row r="161" spans="1:29" ht="18.75" x14ac:dyDescent="0.3">
      <c r="B161" s="35"/>
      <c r="C161" s="35"/>
      <c r="D161" s="36"/>
      <c r="E161" s="37"/>
      <c r="F161" s="38"/>
      <c r="G161" s="39"/>
      <c r="H161" s="40"/>
      <c r="I161" s="41"/>
      <c r="J161" s="88"/>
      <c r="K161" s="76"/>
      <c r="L161" s="167"/>
      <c r="M161" s="78"/>
      <c r="N161" s="121"/>
      <c r="O161" s="120"/>
      <c r="P161" s="78"/>
      <c r="Q161" s="65">
        <f t="shared" si="3"/>
        <v>0</v>
      </c>
      <c r="R161" s="81"/>
      <c r="S161" s="165"/>
      <c r="T161" s="171"/>
      <c r="U161" s="83">
        <f t="shared" si="8"/>
        <v>0</v>
      </c>
      <c r="V161" s="406"/>
      <c r="W161" s="422"/>
      <c r="X161" s="374"/>
      <c r="Y161" s="379"/>
      <c r="Z161" s="70"/>
      <c r="AA161" s="71"/>
      <c r="AB161" s="73"/>
      <c r="AC161" s="74"/>
    </row>
    <row r="162" spans="1:29" ht="18.75" x14ac:dyDescent="0.3">
      <c r="B162" s="35"/>
      <c r="C162" s="35"/>
      <c r="D162" s="36"/>
      <c r="E162" s="37"/>
      <c r="F162" s="38"/>
      <c r="G162" s="39"/>
      <c r="H162" s="40"/>
      <c r="I162" s="41"/>
      <c r="J162" s="88"/>
      <c r="K162" s="76"/>
      <c r="L162" s="172"/>
      <c r="M162" s="78"/>
      <c r="N162" s="121"/>
      <c r="O162" s="120"/>
      <c r="P162" s="78"/>
      <c r="Q162" s="65">
        <f t="shared" si="3"/>
        <v>0</v>
      </c>
      <c r="R162" s="81"/>
      <c r="S162" s="165"/>
      <c r="T162" s="171"/>
      <c r="U162" s="83">
        <f t="shared" si="8"/>
        <v>0</v>
      </c>
      <c r="V162" s="406"/>
      <c r="W162" s="422"/>
      <c r="X162" s="374"/>
      <c r="Y162" s="379"/>
      <c r="Z162" s="70"/>
      <c r="AA162" s="71"/>
      <c r="AB162" s="73"/>
      <c r="AC162" s="74"/>
    </row>
    <row r="163" spans="1:29" x14ac:dyDescent="0.25">
      <c r="A163"/>
      <c r="D163" s="36"/>
      <c r="E163" s="37"/>
      <c r="F163" s="38"/>
      <c r="G163" s="39"/>
      <c r="H163" s="40"/>
      <c r="I163" s="41"/>
      <c r="J163" s="173"/>
      <c r="K163" s="76"/>
      <c r="L163" s="76"/>
      <c r="M163" s="174"/>
      <c r="N163" s="121"/>
      <c r="O163" s="175"/>
      <c r="P163" s="174">
        <v>0</v>
      </c>
      <c r="Q163" s="176">
        <f t="shared" ref="Q163:Q170" si="9">P163-M163</f>
        <v>0</v>
      </c>
      <c r="R163" s="177"/>
      <c r="S163" s="177"/>
      <c r="T163" s="177"/>
      <c r="U163" s="40">
        <f t="shared" ref="U163:U174" si="10">R163*P163</f>
        <v>0</v>
      </c>
      <c r="V163" s="425"/>
      <c r="W163" s="422"/>
      <c r="X163" s="374"/>
      <c r="Y163" s="432"/>
      <c r="Z163" s="179"/>
      <c r="AA163" s="180"/>
      <c r="AB163" s="178"/>
      <c r="AC163" s="69"/>
    </row>
    <row r="164" spans="1:29" x14ac:dyDescent="0.25">
      <c r="A164"/>
      <c r="D164" s="36"/>
      <c r="E164" s="37"/>
      <c r="F164" s="38"/>
      <c r="G164" s="39"/>
      <c r="H164" s="40"/>
      <c r="I164" s="41"/>
      <c r="J164" s="173"/>
      <c r="K164" s="76"/>
      <c r="L164" s="76"/>
      <c r="M164" s="174"/>
      <c r="N164" s="121"/>
      <c r="O164" s="175"/>
      <c r="P164" s="174">
        <v>0</v>
      </c>
      <c r="Q164" s="176">
        <f t="shared" si="9"/>
        <v>0</v>
      </c>
      <c r="R164" s="177"/>
      <c r="S164" s="177"/>
      <c r="T164" s="177"/>
      <c r="U164" s="40">
        <f t="shared" si="10"/>
        <v>0</v>
      </c>
      <c r="V164" s="425"/>
      <c r="W164" s="422"/>
      <c r="X164" s="374"/>
      <c r="Y164" s="432"/>
      <c r="Z164" s="179"/>
      <c r="AA164" s="180"/>
      <c r="AB164" s="178"/>
      <c r="AC164" s="69"/>
    </row>
    <row r="165" spans="1:29" x14ac:dyDescent="0.25">
      <c r="A165"/>
      <c r="D165" s="36"/>
      <c r="E165" s="37"/>
      <c r="F165" s="38"/>
      <c r="G165" s="39"/>
      <c r="H165" s="40"/>
      <c r="I165" s="41"/>
      <c r="J165" s="173"/>
      <c r="K165" s="76"/>
      <c r="L165" s="76"/>
      <c r="M165" s="174"/>
      <c r="N165" s="121"/>
      <c r="O165" s="175"/>
      <c r="P165" s="174">
        <v>0</v>
      </c>
      <c r="Q165" s="176">
        <f t="shared" si="9"/>
        <v>0</v>
      </c>
      <c r="R165" s="177"/>
      <c r="S165" s="177"/>
      <c r="T165" s="177"/>
      <c r="U165" s="40">
        <f t="shared" si="10"/>
        <v>0</v>
      </c>
      <c r="V165" s="425"/>
      <c r="W165" s="422"/>
      <c r="X165" s="374"/>
      <c r="Y165" s="432"/>
      <c r="Z165" s="179"/>
      <c r="AA165" s="180"/>
      <c r="AB165" s="178"/>
      <c r="AC165" s="69"/>
    </row>
    <row r="166" spans="1:29" x14ac:dyDescent="0.25">
      <c r="A166"/>
      <c r="D166" s="36"/>
      <c r="E166" s="37"/>
      <c r="F166" s="38"/>
      <c r="G166" s="39"/>
      <c r="H166" s="40"/>
      <c r="I166" s="41"/>
      <c r="J166" s="173"/>
      <c r="K166" s="76"/>
      <c r="L166" s="76"/>
      <c r="M166" s="174"/>
      <c r="N166" s="121"/>
      <c r="O166" s="181"/>
      <c r="P166" s="174">
        <v>0</v>
      </c>
      <c r="Q166" s="176">
        <f t="shared" si="9"/>
        <v>0</v>
      </c>
      <c r="R166" s="177"/>
      <c r="S166" s="177"/>
      <c r="T166" s="177"/>
      <c r="U166" s="40">
        <f t="shared" si="10"/>
        <v>0</v>
      </c>
      <c r="V166" s="425"/>
      <c r="W166" s="422"/>
      <c r="X166" s="374"/>
      <c r="Y166" s="432"/>
      <c r="Z166" s="179"/>
      <c r="AA166" s="180"/>
      <c r="AB166" s="178"/>
      <c r="AC166" s="69"/>
    </row>
    <row r="167" spans="1:29" x14ac:dyDescent="0.25">
      <c r="A167"/>
      <c r="D167" s="36"/>
      <c r="E167" s="37"/>
      <c r="F167" s="38"/>
      <c r="G167" s="39"/>
      <c r="H167" s="40"/>
      <c r="I167" s="41"/>
      <c r="J167" s="182"/>
      <c r="K167" s="76"/>
      <c r="L167" s="76"/>
      <c r="M167" s="174"/>
      <c r="N167" s="121"/>
      <c r="O167" s="183"/>
      <c r="P167" s="174">
        <v>0</v>
      </c>
      <c r="Q167" s="176">
        <f t="shared" si="9"/>
        <v>0</v>
      </c>
      <c r="R167" s="177"/>
      <c r="S167" s="177"/>
      <c r="T167" s="177"/>
      <c r="U167" s="40">
        <f t="shared" si="10"/>
        <v>0</v>
      </c>
      <c r="V167" s="425"/>
      <c r="W167" s="422"/>
      <c r="X167" s="374"/>
      <c r="Y167" s="432"/>
      <c r="Z167" s="179"/>
      <c r="AA167" s="180"/>
      <c r="AB167" s="73"/>
      <c r="AC167" s="74"/>
    </row>
    <row r="168" spans="1:29" x14ac:dyDescent="0.25">
      <c r="A168"/>
      <c r="D168" s="36"/>
      <c r="E168" s="37"/>
      <c r="F168" s="38"/>
      <c r="G168" s="39"/>
      <c r="H168" s="40"/>
      <c r="I168" s="41"/>
      <c r="J168" s="184"/>
      <c r="K168" s="185"/>
      <c r="O168" s="188"/>
      <c r="P168" s="186">
        <v>0</v>
      </c>
      <c r="Q168" s="186">
        <f t="shared" si="9"/>
        <v>0</v>
      </c>
      <c r="R168" s="189"/>
      <c r="S168" s="189"/>
      <c r="T168" s="189"/>
      <c r="U168" s="40">
        <f t="shared" si="10"/>
        <v>0</v>
      </c>
      <c r="V168" s="190"/>
      <c r="X168" s="27"/>
      <c r="Y168" s="201"/>
      <c r="Z168" s="202"/>
      <c r="AA168" s="203"/>
      <c r="AB168" s="33"/>
      <c r="AC168" s="34"/>
    </row>
    <row r="169" spans="1:29" x14ac:dyDescent="0.25">
      <c r="A169"/>
      <c r="D169" s="36"/>
      <c r="E169" s="37"/>
      <c r="F169" s="38"/>
      <c r="G169" s="39"/>
      <c r="H169" s="40"/>
      <c r="I169" s="41"/>
      <c r="J169" s="184"/>
      <c r="K169" s="185"/>
      <c r="P169" s="186">
        <v>0</v>
      </c>
      <c r="Q169" s="186">
        <f t="shared" si="9"/>
        <v>0</v>
      </c>
      <c r="R169" s="189"/>
      <c r="S169" s="189"/>
      <c r="T169" s="189"/>
      <c r="U169" s="40">
        <f t="shared" si="10"/>
        <v>0</v>
      </c>
      <c r="V169" s="190"/>
      <c r="X169" s="27"/>
      <c r="Y169" s="201"/>
      <c r="Z169" s="202"/>
      <c r="AA169" s="203"/>
      <c r="AB169" s="33"/>
      <c r="AC169" s="34"/>
    </row>
    <row r="170" spans="1:29" ht="16.5" thickBot="1" x14ac:dyDescent="0.3">
      <c r="A170"/>
      <c r="D170" s="36"/>
      <c r="E170" s="37"/>
      <c r="F170" s="38"/>
      <c r="G170" s="39"/>
      <c r="H170" s="40"/>
      <c r="I170" s="41"/>
      <c r="J170" s="184"/>
      <c r="K170" s="185"/>
      <c r="P170" s="205">
        <v>0</v>
      </c>
      <c r="Q170" s="186">
        <f t="shared" si="9"/>
        <v>0</v>
      </c>
      <c r="R170" s="189"/>
      <c r="S170" s="189"/>
      <c r="T170" s="189"/>
      <c r="U170" s="40">
        <f t="shared" si="10"/>
        <v>0</v>
      </c>
      <c r="V170" s="190"/>
      <c r="X170" s="27"/>
      <c r="Y170" s="201"/>
      <c r="Z170" s="202"/>
      <c r="AA170" s="203"/>
      <c r="AB170" s="33"/>
      <c r="AC170" s="34"/>
    </row>
    <row r="171" spans="1:29" ht="19.5" thickTop="1" x14ac:dyDescent="0.3">
      <c r="A171"/>
      <c r="D171" s="36"/>
      <c r="E171" s="37"/>
      <c r="F171" s="38"/>
      <c r="G171" s="39"/>
      <c r="H171" s="40"/>
      <c r="I171" s="41"/>
      <c r="J171" s="184"/>
      <c r="K171" s="185"/>
      <c r="M171" s="967" t="s">
        <v>33</v>
      </c>
      <c r="N171" s="967"/>
      <c r="O171" s="968"/>
      <c r="P171" s="206">
        <f>SUM(P4:P170)</f>
        <v>548556.39999999979</v>
      </c>
      <c r="Q171" s="207"/>
      <c r="R171" s="189"/>
      <c r="S171" s="208"/>
      <c r="T171" s="189"/>
      <c r="U171" s="40">
        <f t="shared" si="10"/>
        <v>0</v>
      </c>
      <c r="V171" s="190"/>
      <c r="X171" s="27"/>
      <c r="Y171" s="201"/>
      <c r="Z171" s="219"/>
      <c r="AA171" s="220"/>
      <c r="AC171" s="34"/>
    </row>
    <row r="172" spans="1:29" ht="19.5" thickBot="1" x14ac:dyDescent="0.3">
      <c r="A172"/>
      <c r="D172" s="36"/>
      <c r="E172" s="37"/>
      <c r="F172" s="38"/>
      <c r="G172" s="39"/>
      <c r="H172" s="40"/>
      <c r="I172" s="41"/>
      <c r="J172" s="222"/>
      <c r="K172" s="185"/>
      <c r="P172" s="223"/>
      <c r="Q172" s="207"/>
      <c r="R172" s="189"/>
      <c r="S172" s="208"/>
      <c r="T172" s="189"/>
      <c r="U172" s="40">
        <f t="shared" si="10"/>
        <v>0</v>
      </c>
      <c r="V172" s="190"/>
      <c r="X172" s="27"/>
      <c r="Y172" s="201"/>
      <c r="Z172" s="219"/>
      <c r="AA172" s="220"/>
      <c r="AC172" s="34"/>
    </row>
    <row r="173" spans="1:29" ht="16.5" thickTop="1" x14ac:dyDescent="0.25">
      <c r="A173"/>
      <c r="D173" s="36"/>
      <c r="E173" s="37"/>
      <c r="F173" s="38"/>
      <c r="G173" s="39"/>
      <c r="H173" s="40"/>
      <c r="I173" s="41"/>
      <c r="J173" s="184"/>
      <c r="K173" s="185"/>
      <c r="Q173" s="186"/>
      <c r="R173" s="189"/>
      <c r="S173" s="189"/>
      <c r="T173" s="189"/>
      <c r="U173" s="40">
        <f t="shared" si="10"/>
        <v>0</v>
      </c>
      <c r="V173" s="190"/>
      <c r="X173" s="27"/>
      <c r="Y173" s="201"/>
      <c r="Z173" s="219"/>
      <c r="AA173" s="220"/>
      <c r="AC173" s="34"/>
    </row>
    <row r="174" spans="1:29" ht="16.5" thickBot="1" x14ac:dyDescent="0.3">
      <c r="A174"/>
      <c r="D174" s="36"/>
      <c r="E174" s="37"/>
      <c r="F174" s="38"/>
      <c r="G174" s="39"/>
      <c r="H174" s="40"/>
      <c r="I174" s="41"/>
      <c r="J174" s="184"/>
      <c r="K174" s="185"/>
      <c r="Q174" s="186"/>
      <c r="R174" s="224"/>
      <c r="U174" s="40">
        <f t="shared" si="10"/>
        <v>0</v>
      </c>
      <c r="V174" s="225"/>
      <c r="X174" s="27"/>
      <c r="Y174" s="201"/>
      <c r="Z174" s="219"/>
      <c r="AA174" s="226"/>
      <c r="AC174" s="34"/>
    </row>
    <row r="175" spans="1:29" ht="17.25" thickTop="1" thickBot="1" x14ac:dyDescent="0.3">
      <c r="A175"/>
      <c r="D175" s="36"/>
      <c r="E175" s="37"/>
      <c r="F175" s="38"/>
      <c r="G175" s="39"/>
      <c r="H175" s="40"/>
      <c r="I175" s="41"/>
      <c r="J175" s="184"/>
      <c r="O175" s="227"/>
      <c r="P175" s="228" t="s">
        <v>34</v>
      </c>
      <c r="Q175" s="229"/>
      <c r="R175" s="229"/>
      <c r="S175" s="230">
        <f>SUM(S163:S174)</f>
        <v>0</v>
      </c>
      <c r="T175" s="231"/>
      <c r="U175" s="232">
        <f>SUM(U4:U174)</f>
        <v>19429592.27</v>
      </c>
      <c r="V175" s="233"/>
      <c r="X175" s="234">
        <f>SUM(X4:X174)</f>
        <v>87912.92</v>
      </c>
      <c r="Y175" s="25"/>
      <c r="Z175" s="236">
        <f>SUM(Z5:Z174)</f>
        <v>121632</v>
      </c>
      <c r="AA175" s="237"/>
      <c r="AB175" s="235"/>
      <c r="AC175" s="239">
        <f>SUM(AC163:AC174)</f>
        <v>0</v>
      </c>
    </row>
    <row r="176" spans="1:29" x14ac:dyDescent="0.25">
      <c r="D176" s="36"/>
      <c r="E176" s="37"/>
      <c r="F176" s="38"/>
      <c r="G176" s="39"/>
      <c r="H176" s="40"/>
      <c r="I176" s="41"/>
      <c r="J176" s="184"/>
      <c r="O176" s="227"/>
      <c r="P176" s="240"/>
      <c r="Q176" s="241"/>
      <c r="R176" s="242"/>
      <c r="S176" s="242"/>
      <c r="T176" s="242"/>
      <c r="U176" s="40"/>
      <c r="V176" s="233"/>
      <c r="Y176" s="201"/>
      <c r="Z176" s="251"/>
      <c r="AB176" s="209"/>
      <c r="AC176"/>
    </row>
    <row r="177" spans="1:29" ht="16.5" thickBot="1" x14ac:dyDescent="0.3">
      <c r="D177" s="36"/>
      <c r="E177" s="37"/>
      <c r="F177" s="38"/>
      <c r="G177" s="39"/>
      <c r="H177" s="40"/>
      <c r="I177" s="41"/>
      <c r="J177" s="184"/>
      <c r="O177" s="227"/>
      <c r="P177" s="240"/>
      <c r="Q177" s="241"/>
      <c r="R177" s="242"/>
      <c r="S177" s="242"/>
      <c r="T177" s="242"/>
      <c r="U177" s="40"/>
      <c r="V177" s="233"/>
      <c r="Y177" s="201"/>
      <c r="Z177" s="251"/>
      <c r="AB177" s="209"/>
      <c r="AC177"/>
    </row>
    <row r="178" spans="1:29" ht="16.5" customHeight="1" thickTop="1" x14ac:dyDescent="0.25">
      <c r="D178" s="36"/>
      <c r="E178" s="37"/>
      <c r="F178" s="38"/>
      <c r="G178" s="39"/>
      <c r="H178" s="40"/>
      <c r="I178" s="41"/>
      <c r="J178" s="184"/>
      <c r="P178" s="254" t="s">
        <v>35</v>
      </c>
      <c r="Q178" s="255"/>
      <c r="R178" s="255"/>
      <c r="S178" s="256"/>
      <c r="T178" s="256"/>
      <c r="U178" s="257">
        <f>AC175+Z175+X175+U175+S175</f>
        <v>19639137.190000001</v>
      </c>
      <c r="V178" s="258"/>
      <c r="Y178" s="201"/>
      <c r="Z178" s="251"/>
      <c r="AB178" s="209"/>
      <c r="AC178"/>
    </row>
    <row r="179" spans="1:29" ht="16.5" customHeight="1" thickBot="1" x14ac:dyDescent="0.3">
      <c r="D179" s="36"/>
      <c r="E179" s="37"/>
      <c r="F179" s="38"/>
      <c r="G179" s="39"/>
      <c r="H179" s="40"/>
      <c r="I179" s="41"/>
      <c r="J179" s="259"/>
      <c r="P179" s="260"/>
      <c r="Q179" s="261"/>
      <c r="R179" s="261"/>
      <c r="S179" s="262"/>
      <c r="T179" s="262"/>
      <c r="U179" s="263"/>
      <c r="V179" s="264"/>
      <c r="Y179" s="201"/>
      <c r="Z179" s="251"/>
      <c r="AB179" s="209"/>
      <c r="AC179"/>
    </row>
    <row r="180" spans="1:29" ht="16.5" thickTop="1" x14ac:dyDescent="0.25">
      <c r="D180" s="36"/>
      <c r="E180" s="37"/>
      <c r="F180" s="38"/>
      <c r="G180" s="39"/>
      <c r="H180" s="40"/>
      <c r="I180" s="41"/>
      <c r="J180" s="259"/>
      <c r="P180" s="240"/>
      <c r="Q180" s="241"/>
      <c r="R180" s="242"/>
      <c r="S180" s="242"/>
      <c r="T180" s="242"/>
      <c r="U180" s="40"/>
      <c r="V180" s="233"/>
      <c r="Y180" s="201"/>
      <c r="Z180" s="251"/>
      <c r="AB180" s="209"/>
      <c r="AC180"/>
    </row>
    <row r="181" spans="1:29" x14ac:dyDescent="0.25">
      <c r="D181" s="36"/>
      <c r="E181" s="37"/>
      <c r="F181" s="38"/>
      <c r="G181" s="39"/>
      <c r="H181" s="40"/>
      <c r="I181" s="41"/>
      <c r="J181" s="184"/>
      <c r="P181" s="240"/>
      <c r="Q181" s="241"/>
      <c r="R181" s="242"/>
      <c r="S181" s="242"/>
      <c r="T181" s="242"/>
      <c r="U181" s="40"/>
      <c r="V181" s="233"/>
      <c r="Y181" s="201"/>
      <c r="Z181" s="251"/>
      <c r="AB181" s="209"/>
      <c r="AC181"/>
    </row>
    <row r="182" spans="1:29" x14ac:dyDescent="0.25">
      <c r="A182" s="1">
        <v>25</v>
      </c>
      <c r="B182" t="e">
        <f>#REF!</f>
        <v>#REF!</v>
      </c>
      <c r="C182" t="e">
        <f>#REF!</f>
        <v>#REF!</v>
      </c>
      <c r="D182" s="36" t="e">
        <f>#REF!</f>
        <v>#REF!</v>
      </c>
      <c r="E182" s="37" t="e">
        <f>#REF!</f>
        <v>#REF!</v>
      </c>
      <c r="F182" s="38" t="e">
        <f>#REF!</f>
        <v>#REF!</v>
      </c>
      <c r="G182" s="39" t="e">
        <f>#REF!</f>
        <v>#REF!</v>
      </c>
      <c r="H182" s="40" t="e">
        <f>#REF!</f>
        <v>#REF!</v>
      </c>
      <c r="I182" s="41" t="e">
        <f>#REF!</f>
        <v>#REF!</v>
      </c>
      <c r="J182" s="184"/>
      <c r="P182" s="240"/>
      <c r="Q182" s="265"/>
      <c r="R182" s="242"/>
      <c r="S182" s="242"/>
      <c r="T182" s="242"/>
      <c r="U182" s="40"/>
      <c r="V182" s="266"/>
      <c r="Y182" s="201"/>
      <c r="Z182" s="251"/>
      <c r="AB182" s="209"/>
      <c r="AC182"/>
    </row>
    <row r="183" spans="1:29" x14ac:dyDescent="0.25">
      <c r="A183" s="1">
        <v>26</v>
      </c>
      <c r="B183" t="e">
        <f>#REF!</f>
        <v>#REF!</v>
      </c>
      <c r="C183" t="e">
        <f>#REF!</f>
        <v>#REF!</v>
      </c>
      <c r="D183" s="36" t="e">
        <f>#REF!</f>
        <v>#REF!</v>
      </c>
      <c r="E183" s="37" t="e">
        <f>#REF!</f>
        <v>#REF!</v>
      </c>
      <c r="F183" s="38" t="e">
        <f>#REF!</f>
        <v>#REF!</v>
      </c>
      <c r="G183" s="39" t="e">
        <f>#REF!</f>
        <v>#REF!</v>
      </c>
      <c r="H183" s="40" t="e">
        <f>#REF!</f>
        <v>#REF!</v>
      </c>
      <c r="I183" s="41" t="e">
        <f>#REF!</f>
        <v>#REF!</v>
      </c>
      <c r="J183" s="259"/>
      <c r="U183" s="40"/>
      <c r="V183" s="267"/>
      <c r="Y183" s="201"/>
      <c r="Z183" s="251"/>
      <c r="AB183" s="209"/>
      <c r="AC183"/>
    </row>
    <row r="184" spans="1:29" x14ac:dyDescent="0.25">
      <c r="A184" s="1">
        <v>27</v>
      </c>
      <c r="B184" t="e">
        <f>#REF!</f>
        <v>#REF!</v>
      </c>
      <c r="C184" t="e">
        <f>#REF!</f>
        <v>#REF!</v>
      </c>
      <c r="D184" s="36" t="e">
        <f>#REF!</f>
        <v>#REF!</v>
      </c>
      <c r="E184" s="37" t="e">
        <f>#REF!</f>
        <v>#REF!</v>
      </c>
      <c r="F184" s="38" t="e">
        <f>#REF!</f>
        <v>#REF!</v>
      </c>
      <c r="G184" s="39" t="e">
        <f>#REF!</f>
        <v>#REF!</v>
      </c>
      <c r="H184" s="40" t="e">
        <f>#REF!</f>
        <v>#REF!</v>
      </c>
      <c r="I184" s="41" t="e">
        <f>#REF!</f>
        <v>#REF!</v>
      </c>
      <c r="J184" s="259"/>
      <c r="V184" s="267"/>
      <c r="Z184" s="251"/>
      <c r="AB184" s="209"/>
      <c r="AC184"/>
    </row>
    <row r="185" spans="1:29" x14ac:dyDescent="0.25">
      <c r="J185" s="184"/>
      <c r="K185" s="185"/>
      <c r="U185" s="40"/>
      <c r="V185" s="233"/>
      <c r="Z185" s="251"/>
      <c r="AB185" s="209"/>
      <c r="AC185"/>
    </row>
    <row r="186" spans="1:29" x14ac:dyDescent="0.25">
      <c r="J186" s="259"/>
      <c r="K186" s="185"/>
      <c r="U186" s="40"/>
      <c r="V186" s="233"/>
      <c r="Z186" s="251"/>
      <c r="AB186" s="209"/>
      <c r="AC186"/>
    </row>
    <row r="187" spans="1:29" x14ac:dyDescent="0.25">
      <c r="J187" s="184"/>
      <c r="K187" s="185"/>
      <c r="P187" s="240"/>
      <c r="Q187" s="241"/>
      <c r="R187" s="242"/>
      <c r="S187" s="242"/>
      <c r="T187" s="242"/>
      <c r="U187" s="40"/>
      <c r="V187" s="233"/>
      <c r="Z187" s="251"/>
      <c r="AB187" s="209"/>
      <c r="AC187"/>
    </row>
    <row r="188" spans="1:29" x14ac:dyDescent="0.25">
      <c r="J188" s="259"/>
      <c r="K188" s="185"/>
      <c r="P188" s="240"/>
      <c r="Q188" s="241"/>
      <c r="R188" s="242"/>
      <c r="S188" s="242"/>
      <c r="T188" s="242"/>
      <c r="U188" s="40"/>
      <c r="V188" s="233"/>
      <c r="Z188" s="251"/>
      <c r="AB188" s="209"/>
      <c r="AC188"/>
    </row>
    <row r="189" spans="1:29" x14ac:dyDescent="0.25">
      <c r="J189" s="184"/>
      <c r="K189" s="185"/>
      <c r="P189" s="279"/>
      <c r="Q189" s="235"/>
      <c r="R189" s="235"/>
      <c r="U189" s="40"/>
      <c r="V189" s="233"/>
      <c r="Z189" s="251"/>
      <c r="AB189" s="209"/>
      <c r="AC189"/>
    </row>
    <row r="190" spans="1:29" x14ac:dyDescent="0.25">
      <c r="J190" s="259"/>
      <c r="Z190" s="251"/>
      <c r="AB190" s="209"/>
      <c r="AC190"/>
    </row>
    <row r="191" spans="1:29" x14ac:dyDescent="0.25">
      <c r="J191" s="184"/>
      <c r="Z191" s="251"/>
      <c r="AB191" s="209"/>
      <c r="AC191"/>
    </row>
    <row r="192" spans="1:29" x14ac:dyDescent="0.25">
      <c r="A192"/>
      <c r="F192"/>
      <c r="J192" s="184"/>
      <c r="K192" s="280"/>
      <c r="L192" s="280"/>
      <c r="M192" s="246"/>
      <c r="N192"/>
      <c r="O192" s="39"/>
      <c r="P192" s="38"/>
      <c r="Q192"/>
      <c r="R192"/>
      <c r="S192"/>
      <c r="T192"/>
      <c r="W192" s="281"/>
      <c r="X192"/>
      <c r="Z192" s="251"/>
      <c r="AB192" s="209"/>
      <c r="AC192"/>
    </row>
    <row r="193" spans="1:29" x14ac:dyDescent="0.25">
      <c r="A193"/>
      <c r="F193"/>
      <c r="J193" s="259"/>
      <c r="K193" s="280"/>
      <c r="L193" s="280"/>
      <c r="M193" s="246"/>
      <c r="N193"/>
      <c r="O193" s="39"/>
      <c r="P193" s="38"/>
      <c r="Q193"/>
      <c r="R193"/>
      <c r="S193"/>
      <c r="T193"/>
      <c r="W193" s="281"/>
      <c r="X193"/>
      <c r="Z193" s="251"/>
      <c r="AB193" s="209"/>
      <c r="AC193"/>
    </row>
    <row r="194" spans="1:29" x14ac:dyDescent="0.25">
      <c r="A194"/>
      <c r="F194"/>
      <c r="J194" s="259"/>
      <c r="K194" s="280"/>
      <c r="L194" s="280"/>
      <c r="M194" s="246"/>
      <c r="N194"/>
      <c r="O194" s="39"/>
      <c r="P194" s="38"/>
      <c r="Q194"/>
      <c r="R194"/>
      <c r="S194"/>
      <c r="T194"/>
      <c r="W194" s="281"/>
      <c r="X194"/>
      <c r="Z194" s="251"/>
      <c r="AB194" s="209"/>
      <c r="AC194"/>
    </row>
    <row r="195" spans="1:29" x14ac:dyDescent="0.25">
      <c r="A195"/>
      <c r="F195"/>
      <c r="J195" s="259"/>
      <c r="K195" s="280"/>
      <c r="L195" s="280"/>
      <c r="M195" s="246"/>
      <c r="N195"/>
      <c r="O195" s="39"/>
      <c r="P195" s="38"/>
      <c r="Q195"/>
      <c r="R195"/>
      <c r="S195"/>
      <c r="T195"/>
      <c r="W195" s="281"/>
      <c r="X195"/>
      <c r="Z195" s="251"/>
      <c r="AB195" s="209"/>
      <c r="AC195"/>
    </row>
    <row r="196" spans="1:29" x14ac:dyDescent="0.25">
      <c r="A196"/>
      <c r="F196"/>
      <c r="J196" s="282"/>
      <c r="K196" s="280"/>
      <c r="L196" s="280"/>
      <c r="M196" s="246"/>
      <c r="N196"/>
      <c r="O196" s="39"/>
      <c r="P196" s="38"/>
      <c r="Q196"/>
      <c r="R196"/>
      <c r="S196"/>
      <c r="T196"/>
      <c r="W196" s="281"/>
      <c r="X196"/>
      <c r="Z196" s="251"/>
      <c r="AB196" s="209"/>
      <c r="AC196"/>
    </row>
    <row r="197" spans="1:29" x14ac:dyDescent="0.25">
      <c r="A197"/>
      <c r="F197"/>
      <c r="J197" s="222"/>
      <c r="K197" s="280"/>
      <c r="L197" s="280"/>
      <c r="M197" s="246"/>
      <c r="N197"/>
      <c r="O197" s="39"/>
      <c r="P197" s="38"/>
      <c r="Q197"/>
      <c r="R197"/>
      <c r="S197"/>
      <c r="T197"/>
      <c r="W197" s="281"/>
      <c r="X197"/>
      <c r="Z197" s="251"/>
      <c r="AB197" s="209"/>
      <c r="AC197"/>
    </row>
    <row r="198" spans="1:29" x14ac:dyDescent="0.25">
      <c r="A198"/>
      <c r="F198"/>
      <c r="J198" s="184"/>
      <c r="K198" s="280"/>
      <c r="L198" s="280"/>
      <c r="M198" s="246"/>
      <c r="N198"/>
      <c r="O198" s="39"/>
      <c r="P198" s="38"/>
      <c r="Q198"/>
      <c r="R198"/>
      <c r="S198"/>
      <c r="T198"/>
      <c r="W198" s="281"/>
      <c r="X198"/>
      <c r="Z198" s="251"/>
      <c r="AB198" s="209"/>
      <c r="AC198"/>
    </row>
    <row r="199" spans="1:29" x14ac:dyDescent="0.25">
      <c r="A199"/>
      <c r="F199"/>
      <c r="J199" s="184"/>
      <c r="K199" s="280"/>
      <c r="L199" s="280"/>
      <c r="M199" s="246"/>
      <c r="N199"/>
      <c r="O199" s="39"/>
      <c r="P199" s="38"/>
      <c r="Q199"/>
      <c r="R199"/>
      <c r="S199"/>
      <c r="T199"/>
      <c r="W199" s="281"/>
      <c r="X199"/>
      <c r="Z199" s="251"/>
      <c r="AB199" s="209"/>
      <c r="AC199"/>
    </row>
    <row r="200" spans="1:29" x14ac:dyDescent="0.25">
      <c r="A200"/>
      <c r="F200"/>
      <c r="J200" s="184"/>
      <c r="K200" s="280"/>
      <c r="L200" s="280"/>
      <c r="M200" s="246"/>
      <c r="N200"/>
      <c r="O200" s="39"/>
      <c r="P200" s="38"/>
      <c r="Q200"/>
      <c r="R200"/>
      <c r="S200"/>
      <c r="T200"/>
      <c r="W200" s="281"/>
      <c r="X200"/>
      <c r="Z200" s="251"/>
      <c r="AB200" s="209"/>
      <c r="AC200"/>
    </row>
    <row r="201" spans="1:29" x14ac:dyDescent="0.25">
      <c r="A201"/>
      <c r="F201"/>
      <c r="J201" s="184"/>
      <c r="K201" s="280"/>
      <c r="L201" s="280"/>
      <c r="M201" s="246"/>
      <c r="N201"/>
      <c r="O201" s="39"/>
      <c r="P201" s="38"/>
      <c r="Q201"/>
      <c r="R201"/>
      <c r="S201"/>
      <c r="T201"/>
      <c r="W201" s="281"/>
      <c r="X201"/>
      <c r="Z201" s="251"/>
      <c r="AB201" s="209"/>
      <c r="AC201"/>
    </row>
    <row r="202" spans="1:29" x14ac:dyDescent="0.25">
      <c r="A202"/>
      <c r="F202"/>
      <c r="J202" s="184"/>
      <c r="K202" s="280"/>
      <c r="L202" s="280"/>
      <c r="M202" s="246"/>
      <c r="N202"/>
      <c r="O202" s="39"/>
      <c r="P202" s="38"/>
      <c r="Q202"/>
      <c r="R202"/>
      <c r="S202"/>
      <c r="T202"/>
      <c r="W202" s="281"/>
      <c r="X202"/>
      <c r="Z202" s="251"/>
      <c r="AB202" s="209"/>
      <c r="AC202"/>
    </row>
    <row r="203" spans="1:29" x14ac:dyDescent="0.25">
      <c r="A203"/>
      <c r="F203"/>
      <c r="J203" s="184"/>
      <c r="K203" s="280"/>
      <c r="L203" s="280"/>
      <c r="M203" s="246"/>
      <c r="N203"/>
      <c r="O203" s="39"/>
      <c r="P203" s="38"/>
      <c r="Q203"/>
      <c r="R203"/>
      <c r="S203"/>
      <c r="T203"/>
      <c r="W203" s="281"/>
      <c r="X203"/>
      <c r="Z203" s="251"/>
      <c r="AB203" s="209"/>
      <c r="AC203"/>
    </row>
    <row r="204" spans="1:29" x14ac:dyDescent="0.25">
      <c r="A204"/>
      <c r="F204"/>
      <c r="J204" s="184"/>
      <c r="K204" s="280"/>
      <c r="L204" s="280"/>
      <c r="M204" s="246"/>
      <c r="N204"/>
      <c r="O204" s="39"/>
      <c r="P204" s="38"/>
      <c r="Q204"/>
      <c r="R204"/>
      <c r="S204"/>
      <c r="T204"/>
      <c r="W204" s="281"/>
      <c r="X204"/>
      <c r="Z204" s="251"/>
      <c r="AB204" s="209"/>
      <c r="AC204"/>
    </row>
  </sheetData>
  <sortState xmlns:xlrd2="http://schemas.microsoft.com/office/spreadsheetml/2017/richdata2" ref="J71:AA80">
    <sortCondition ref="N71:N80"/>
  </sortState>
  <mergeCells count="27">
    <mergeCell ref="W87:W96"/>
    <mergeCell ref="J1:Q2"/>
    <mergeCell ref="V150:V151"/>
    <mergeCell ref="W150:W151"/>
    <mergeCell ref="W72:W76"/>
    <mergeCell ref="V97:V98"/>
    <mergeCell ref="W97:W98"/>
    <mergeCell ref="J107:J111"/>
    <mergeCell ref="L107:L111"/>
    <mergeCell ref="O107:O111"/>
    <mergeCell ref="N107:N111"/>
    <mergeCell ref="M171:O171"/>
    <mergeCell ref="V72:V76"/>
    <mergeCell ref="J72:J76"/>
    <mergeCell ref="L72:L76"/>
    <mergeCell ref="N72:N76"/>
    <mergeCell ref="O72:O76"/>
    <mergeCell ref="J87:J96"/>
    <mergeCell ref="L87:L94"/>
    <mergeCell ref="O87:O96"/>
    <mergeCell ref="N87:N96"/>
    <mergeCell ref="L95:L96"/>
    <mergeCell ref="V87:V96"/>
    <mergeCell ref="J97:J98"/>
    <mergeCell ref="O97:O98"/>
    <mergeCell ref="N97:N98"/>
    <mergeCell ref="L97:L98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1EDF3-36F7-4C73-A2E1-A928D7F207F9}">
  <sheetPr>
    <tabColor rgb="FF66FFCC"/>
  </sheetPr>
  <dimension ref="A1:N260"/>
  <sheetViews>
    <sheetView workbookViewId="0">
      <selection activeCell="C16" sqref="C16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344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CDD2-6504-487D-9B7F-55BBB265C39F}">
  <sheetPr>
    <tabColor rgb="FFFFFF00"/>
  </sheetPr>
  <dimension ref="A1:WXW191"/>
  <sheetViews>
    <sheetView workbookViewId="0">
      <pane xSplit="5" ySplit="3" topLeftCell="F4" activePane="bottomRight" state="frozen"/>
      <selection pane="topRight" activeCell="F1" sqref="F1"/>
      <selection pane="bottomLeft" activeCell="A4" sqref="A4"/>
      <selection pane="bottomRight" activeCell="D10" sqref="D10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1.710937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6.42578125" style="26" bestFit="1" customWidth="1"/>
    <col min="14" max="14" width="13.85546875" style="7" bestFit="1" customWidth="1"/>
    <col min="15" max="15" width="14.140625" style="235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72" t="s">
        <v>460</v>
      </c>
      <c r="B1" s="972"/>
      <c r="C1" s="972"/>
      <c r="D1" s="972"/>
      <c r="E1" s="972"/>
      <c r="F1" s="972"/>
      <c r="G1" s="972"/>
      <c r="H1" s="972"/>
      <c r="I1" s="433"/>
      <c r="J1" s="433"/>
      <c r="K1" s="433"/>
      <c r="L1" s="433"/>
      <c r="M1" s="6">
        <v>1</v>
      </c>
      <c r="O1" s="8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72"/>
      <c r="B2" s="972"/>
      <c r="C2" s="972"/>
      <c r="D2" s="972"/>
      <c r="E2" s="972"/>
      <c r="F2" s="972"/>
      <c r="G2" s="972"/>
      <c r="H2" s="972"/>
      <c r="O2" s="27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27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27</v>
      </c>
      <c r="C4" s="546" t="s">
        <v>523</v>
      </c>
      <c r="D4" s="547">
        <v>13260</v>
      </c>
      <c r="E4" s="548">
        <v>43922</v>
      </c>
      <c r="F4" s="549">
        <v>26892</v>
      </c>
      <c r="G4" s="550">
        <v>13260</v>
      </c>
      <c r="H4" s="65">
        <f t="shared" ref="H4:H50" si="0">G4-D4</f>
        <v>0</v>
      </c>
      <c r="I4" s="66">
        <v>35.6</v>
      </c>
      <c r="J4" s="67"/>
      <c r="K4" s="67"/>
      <c r="L4" s="68">
        <f t="shared" ref="L4:L54" si="1">I4*G4</f>
        <v>472056</v>
      </c>
      <c r="M4" s="372" t="s">
        <v>110</v>
      </c>
      <c r="N4" s="373">
        <v>43941</v>
      </c>
      <c r="O4" s="374"/>
      <c r="P4" s="379"/>
      <c r="Q4" s="70"/>
      <c r="R4" s="71"/>
      <c r="S4" s="73"/>
      <c r="T4" s="74"/>
    </row>
    <row r="5" spans="1:20" ht="18.75" x14ac:dyDescent="0.3">
      <c r="A5" s="625" t="s">
        <v>79</v>
      </c>
      <c r="B5" s="636" t="s">
        <v>461</v>
      </c>
      <c r="C5" s="371" t="s">
        <v>523</v>
      </c>
      <c r="D5" s="472">
        <v>8320</v>
      </c>
      <c r="E5" s="552">
        <v>43923</v>
      </c>
      <c r="F5" s="553">
        <v>26904</v>
      </c>
      <c r="G5" s="472">
        <v>8310</v>
      </c>
      <c r="H5" s="65">
        <f t="shared" si="0"/>
        <v>-10</v>
      </c>
      <c r="I5" s="81">
        <v>35.6</v>
      </c>
      <c r="J5" s="82"/>
      <c r="K5" s="82"/>
      <c r="L5" s="83">
        <f t="shared" si="1"/>
        <v>295836</v>
      </c>
      <c r="M5" s="372" t="s">
        <v>110</v>
      </c>
      <c r="N5" s="373">
        <v>43942</v>
      </c>
      <c r="O5" s="374"/>
      <c r="P5" s="379"/>
      <c r="Q5" s="70"/>
      <c r="R5" s="71"/>
      <c r="S5" s="73"/>
      <c r="T5" s="74"/>
    </row>
    <row r="6" spans="1:20" ht="18" customHeight="1" x14ac:dyDescent="0.35">
      <c r="A6" s="90" t="s">
        <v>463</v>
      </c>
      <c r="B6" s="636" t="s">
        <v>462</v>
      </c>
      <c r="C6" s="371" t="s">
        <v>523</v>
      </c>
      <c r="D6" s="472">
        <v>17580</v>
      </c>
      <c r="E6" s="552">
        <v>43924</v>
      </c>
      <c r="F6" s="553">
        <v>2070</v>
      </c>
      <c r="G6" s="472">
        <v>17540</v>
      </c>
      <c r="H6" s="65">
        <v>0</v>
      </c>
      <c r="I6" s="81">
        <v>35</v>
      </c>
      <c r="J6" s="82"/>
      <c r="K6" s="82"/>
      <c r="L6" s="690">
        <f t="shared" si="1"/>
        <v>613900</v>
      </c>
      <c r="M6" s="658" t="s">
        <v>110</v>
      </c>
      <c r="N6" s="552">
        <v>43937</v>
      </c>
      <c r="O6" s="63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138</v>
      </c>
      <c r="C7" s="371" t="s">
        <v>523</v>
      </c>
      <c r="D7" s="472">
        <v>13090</v>
      </c>
      <c r="E7" s="552">
        <v>43925</v>
      </c>
      <c r="F7" s="510"/>
      <c r="G7" s="472">
        <v>13090</v>
      </c>
      <c r="H7" s="65">
        <f t="shared" ref="H7:H12" si="2">G7-D7</f>
        <v>0</v>
      </c>
      <c r="I7" s="81">
        <v>34.5</v>
      </c>
      <c r="J7" s="82" t="s">
        <v>30</v>
      </c>
      <c r="K7" s="82"/>
      <c r="L7" s="83">
        <f t="shared" si="1"/>
        <v>451605</v>
      </c>
      <c r="M7" s="372" t="s">
        <v>110</v>
      </c>
      <c r="N7" s="373">
        <v>43944</v>
      </c>
      <c r="O7" s="374"/>
      <c r="P7" s="379"/>
      <c r="Q7" s="70"/>
      <c r="R7" s="71"/>
      <c r="S7" s="73"/>
      <c r="T7" s="74"/>
    </row>
    <row r="8" spans="1:20" ht="17.25" x14ac:dyDescent="0.3">
      <c r="A8" s="626" t="s">
        <v>79</v>
      </c>
      <c r="B8" s="636" t="s">
        <v>383</v>
      </c>
      <c r="C8" s="371" t="s">
        <v>523</v>
      </c>
      <c r="D8" s="472">
        <v>11820</v>
      </c>
      <c r="E8" s="552">
        <v>43926</v>
      </c>
      <c r="F8" s="553">
        <v>26939</v>
      </c>
      <c r="G8" s="472">
        <v>11820</v>
      </c>
      <c r="H8" s="65">
        <f t="shared" si="2"/>
        <v>0</v>
      </c>
      <c r="I8" s="81">
        <v>34.5</v>
      </c>
      <c r="J8" s="82"/>
      <c r="K8" s="82"/>
      <c r="L8" s="83">
        <f t="shared" si="1"/>
        <v>407790</v>
      </c>
      <c r="M8" s="372" t="s">
        <v>110</v>
      </c>
      <c r="N8" s="373">
        <v>43945</v>
      </c>
      <c r="O8" s="374"/>
      <c r="P8" s="379"/>
      <c r="Q8" s="633"/>
      <c r="R8" s="633"/>
      <c r="S8" s="73"/>
      <c r="T8" s="74"/>
    </row>
    <row r="9" spans="1:20" ht="17.25" x14ac:dyDescent="0.3">
      <c r="A9" s="624" t="s">
        <v>79</v>
      </c>
      <c r="B9" s="636" t="s">
        <v>40</v>
      </c>
      <c r="C9" s="371" t="s">
        <v>524</v>
      </c>
      <c r="D9" s="472">
        <v>13260</v>
      </c>
      <c r="E9" s="552">
        <v>43927</v>
      </c>
      <c r="F9" s="553">
        <v>26995</v>
      </c>
      <c r="G9" s="472">
        <v>13260</v>
      </c>
      <c r="H9" s="65">
        <f t="shared" si="2"/>
        <v>0</v>
      </c>
      <c r="I9" s="81">
        <v>34.5</v>
      </c>
      <c r="J9" s="82"/>
      <c r="K9" s="82"/>
      <c r="L9" s="83">
        <f t="shared" si="1"/>
        <v>457470</v>
      </c>
      <c r="M9" s="372" t="s">
        <v>110</v>
      </c>
      <c r="N9" s="373">
        <v>43950</v>
      </c>
      <c r="O9" s="374"/>
      <c r="P9" s="379"/>
      <c r="Q9" s="633"/>
      <c r="R9" s="633"/>
      <c r="S9" s="73"/>
      <c r="T9" s="74"/>
    </row>
    <row r="10" spans="1:20" ht="17.25" x14ac:dyDescent="0.3">
      <c r="A10" s="651" t="s">
        <v>473</v>
      </c>
      <c r="B10" s="636" t="s">
        <v>46</v>
      </c>
      <c r="C10" s="371" t="s">
        <v>526</v>
      </c>
      <c r="D10" s="472">
        <v>17970</v>
      </c>
      <c r="E10" s="552">
        <v>43928</v>
      </c>
      <c r="F10" s="553">
        <v>2071</v>
      </c>
      <c r="G10" s="472">
        <v>17960</v>
      </c>
      <c r="H10" s="65">
        <f t="shared" si="2"/>
        <v>-10</v>
      </c>
      <c r="I10" s="81">
        <v>33.799999999999997</v>
      </c>
      <c r="J10" s="82"/>
      <c r="K10" s="82"/>
      <c r="L10" s="83">
        <f t="shared" si="1"/>
        <v>607048</v>
      </c>
      <c r="M10" s="372" t="s">
        <v>110</v>
      </c>
      <c r="N10" s="373">
        <v>43938</v>
      </c>
      <c r="O10" s="374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474</v>
      </c>
      <c r="C11" s="371" t="s">
        <v>525</v>
      </c>
      <c r="D11" s="472">
        <v>5240</v>
      </c>
      <c r="E11" s="552">
        <v>43928</v>
      </c>
      <c r="F11" s="553">
        <v>27010</v>
      </c>
      <c r="G11" s="472">
        <v>5240</v>
      </c>
      <c r="H11" s="65">
        <f t="shared" si="2"/>
        <v>0</v>
      </c>
      <c r="I11" s="81">
        <v>34.5</v>
      </c>
      <c r="J11" s="82"/>
      <c r="K11" s="82"/>
      <c r="L11" s="83">
        <f t="shared" si="1"/>
        <v>180780</v>
      </c>
      <c r="M11" s="372" t="s">
        <v>110</v>
      </c>
      <c r="N11" s="373">
        <v>43945</v>
      </c>
      <c r="O11" s="374"/>
      <c r="P11" s="379"/>
      <c r="Q11" s="70"/>
      <c r="R11" s="71"/>
      <c r="S11" s="73"/>
      <c r="T11" s="74"/>
    </row>
    <row r="12" spans="1:20" ht="17.25" x14ac:dyDescent="0.3">
      <c r="A12" s="626" t="s">
        <v>79</v>
      </c>
      <c r="B12" s="636" t="s">
        <v>475</v>
      </c>
      <c r="C12" s="371" t="s">
        <v>527</v>
      </c>
      <c r="D12" s="472">
        <v>25830</v>
      </c>
      <c r="E12" s="552">
        <v>43929</v>
      </c>
      <c r="F12" s="553">
        <v>27102</v>
      </c>
      <c r="G12" s="472">
        <v>25830</v>
      </c>
      <c r="H12" s="65">
        <f t="shared" si="2"/>
        <v>0</v>
      </c>
      <c r="I12" s="81">
        <v>34.5</v>
      </c>
      <c r="J12" s="82"/>
      <c r="K12" s="82"/>
      <c r="L12" s="83">
        <f t="shared" si="1"/>
        <v>891135</v>
      </c>
      <c r="M12" s="372" t="s">
        <v>110</v>
      </c>
      <c r="N12" s="373">
        <v>43948</v>
      </c>
      <c r="O12" s="374"/>
      <c r="P12" s="379"/>
      <c r="Q12" s="70"/>
      <c r="R12" s="71"/>
      <c r="S12" s="73"/>
      <c r="T12" s="74"/>
    </row>
    <row r="13" spans="1:20" ht="17.25" x14ac:dyDescent="0.3">
      <c r="A13" s="651" t="s">
        <v>473</v>
      </c>
      <c r="B13" s="636" t="s">
        <v>476</v>
      </c>
      <c r="C13" s="371" t="s">
        <v>527</v>
      </c>
      <c r="D13" s="472">
        <v>20080</v>
      </c>
      <c r="E13" s="552">
        <v>43930</v>
      </c>
      <c r="F13" s="553">
        <v>2092</v>
      </c>
      <c r="G13" s="472">
        <v>20060</v>
      </c>
      <c r="H13" s="65">
        <f t="shared" si="0"/>
        <v>-20</v>
      </c>
      <c r="I13" s="81">
        <v>33.799999999999997</v>
      </c>
      <c r="J13" s="82"/>
      <c r="K13" s="82"/>
      <c r="L13" s="83">
        <f t="shared" si="1"/>
        <v>678028</v>
      </c>
      <c r="M13" s="372" t="s">
        <v>110</v>
      </c>
      <c r="N13" s="373">
        <v>43942</v>
      </c>
      <c r="O13" s="374"/>
      <c r="P13" s="379"/>
      <c r="Q13" s="70"/>
      <c r="R13" s="71"/>
      <c r="S13" s="73"/>
      <c r="T13" s="74"/>
    </row>
    <row r="14" spans="1:20" ht="17.25" x14ac:dyDescent="0.3">
      <c r="A14" s="628" t="s">
        <v>79</v>
      </c>
      <c r="B14" s="636" t="s">
        <v>136</v>
      </c>
      <c r="C14" s="371" t="s">
        <v>528</v>
      </c>
      <c r="D14" s="472">
        <v>14960</v>
      </c>
      <c r="E14" s="552">
        <v>43934</v>
      </c>
      <c r="F14" s="510">
        <v>27137</v>
      </c>
      <c r="G14" s="472">
        <v>14960</v>
      </c>
      <c r="H14" s="65">
        <f t="shared" si="0"/>
        <v>0</v>
      </c>
      <c r="I14" s="81">
        <v>33.299999999999997</v>
      </c>
      <c r="J14" s="82"/>
      <c r="K14" s="82"/>
      <c r="L14" s="83">
        <f t="shared" si="1"/>
        <v>498167.99999999994</v>
      </c>
      <c r="M14" s="488" t="s">
        <v>110</v>
      </c>
      <c r="N14" s="489">
        <v>43955</v>
      </c>
      <c r="O14" s="374"/>
      <c r="P14" s="379"/>
      <c r="Q14" s="70"/>
      <c r="R14" s="71"/>
      <c r="S14" s="73"/>
      <c r="T14" s="74"/>
    </row>
    <row r="15" spans="1:20" ht="17.25" x14ac:dyDescent="0.3">
      <c r="A15" s="627" t="s">
        <v>79</v>
      </c>
      <c r="B15" s="636" t="s">
        <v>258</v>
      </c>
      <c r="C15" s="371" t="s">
        <v>528</v>
      </c>
      <c r="D15" s="472">
        <v>18420</v>
      </c>
      <c r="E15" s="552">
        <v>43933</v>
      </c>
      <c r="F15" s="510">
        <v>27103</v>
      </c>
      <c r="G15" s="472">
        <v>18420</v>
      </c>
      <c r="H15" s="65">
        <f t="shared" si="0"/>
        <v>0</v>
      </c>
      <c r="I15" s="81">
        <v>33.299999999999997</v>
      </c>
      <c r="J15" s="82"/>
      <c r="K15" s="82"/>
      <c r="L15" s="83">
        <f t="shared" si="1"/>
        <v>613386</v>
      </c>
      <c r="M15" s="488" t="s">
        <v>550</v>
      </c>
      <c r="N15" s="489">
        <v>43955</v>
      </c>
      <c r="O15" s="374"/>
      <c r="P15" s="379"/>
      <c r="Q15" s="70"/>
      <c r="R15" s="71"/>
      <c r="S15" s="73"/>
      <c r="T15" s="74"/>
    </row>
    <row r="16" spans="1:20" ht="17.25" x14ac:dyDescent="0.3">
      <c r="A16" s="662" t="s">
        <v>28</v>
      </c>
      <c r="B16" s="636" t="s">
        <v>132</v>
      </c>
      <c r="C16" s="371" t="s">
        <v>529</v>
      </c>
      <c r="D16" s="472">
        <v>19090</v>
      </c>
      <c r="E16" s="552">
        <v>43935</v>
      </c>
      <c r="F16" s="553">
        <v>2093</v>
      </c>
      <c r="G16" s="472">
        <v>19090</v>
      </c>
      <c r="H16" s="65">
        <f t="shared" si="0"/>
        <v>0</v>
      </c>
      <c r="I16" s="81">
        <v>32.5</v>
      </c>
      <c r="J16" s="82"/>
      <c r="K16" s="82"/>
      <c r="L16" s="83">
        <f t="shared" si="1"/>
        <v>620425</v>
      </c>
      <c r="M16" s="372" t="s">
        <v>110</v>
      </c>
      <c r="N16" s="373">
        <v>43945</v>
      </c>
      <c r="O16" s="374"/>
      <c r="P16" s="379"/>
      <c r="Q16" s="70"/>
      <c r="R16" s="71"/>
      <c r="S16" s="73"/>
      <c r="T16" s="74"/>
    </row>
    <row r="17" spans="1:20" ht="17.25" x14ac:dyDescent="0.3">
      <c r="A17" s="628" t="s">
        <v>79</v>
      </c>
      <c r="B17" s="636" t="s">
        <v>40</v>
      </c>
      <c r="C17" s="371" t="s">
        <v>530</v>
      </c>
      <c r="D17" s="472">
        <v>14740</v>
      </c>
      <c r="E17" s="552">
        <v>43936</v>
      </c>
      <c r="F17" s="510">
        <v>27216</v>
      </c>
      <c r="G17" s="472">
        <v>14740</v>
      </c>
      <c r="H17" s="65">
        <f t="shared" si="0"/>
        <v>0</v>
      </c>
      <c r="I17" s="81">
        <v>31.6</v>
      </c>
      <c r="J17" s="82"/>
      <c r="K17" s="82"/>
      <c r="L17" s="666">
        <f t="shared" si="1"/>
        <v>465784</v>
      </c>
      <c r="M17" s="488" t="s">
        <v>110</v>
      </c>
      <c r="N17" s="489">
        <v>43955</v>
      </c>
      <c r="O17" s="380"/>
      <c r="P17" s="379"/>
      <c r="Q17" s="70"/>
      <c r="R17" s="70"/>
      <c r="S17" s="73"/>
      <c r="T17" s="74"/>
    </row>
    <row r="18" spans="1:20" ht="17.25" x14ac:dyDescent="0.3">
      <c r="A18" s="628" t="s">
        <v>198</v>
      </c>
      <c r="B18" s="636" t="s">
        <v>477</v>
      </c>
      <c r="C18" s="371" t="s">
        <v>531</v>
      </c>
      <c r="D18" s="472">
        <v>11270</v>
      </c>
      <c r="E18" s="552">
        <v>43937</v>
      </c>
      <c r="F18" s="553" t="s">
        <v>522</v>
      </c>
      <c r="G18" s="472">
        <v>14225</v>
      </c>
      <c r="H18" s="65">
        <f t="shared" si="0"/>
        <v>2955</v>
      </c>
      <c r="I18" s="81">
        <v>23.5</v>
      </c>
      <c r="J18" s="82"/>
      <c r="K18" s="82"/>
      <c r="L18" s="83">
        <f t="shared" si="1"/>
        <v>334287.5</v>
      </c>
      <c r="M18" s="372" t="s">
        <v>110</v>
      </c>
      <c r="N18" s="373">
        <v>43951</v>
      </c>
      <c r="O18" s="380">
        <v>11729.92</v>
      </c>
      <c r="P18" s="379">
        <v>43951</v>
      </c>
      <c r="Q18" s="70"/>
      <c r="R18" s="70"/>
      <c r="S18" s="73" t="s">
        <v>577</v>
      </c>
      <c r="T18" s="74">
        <v>2320</v>
      </c>
    </row>
    <row r="19" spans="1:20" ht="17.25" x14ac:dyDescent="0.3">
      <c r="A19" s="635" t="s">
        <v>79</v>
      </c>
      <c r="B19" s="636" t="s">
        <v>132</v>
      </c>
      <c r="C19" s="371" t="s">
        <v>531</v>
      </c>
      <c r="D19" s="472">
        <v>22170</v>
      </c>
      <c r="E19" s="552">
        <v>43937</v>
      </c>
      <c r="F19" s="510">
        <v>27237</v>
      </c>
      <c r="G19" s="472">
        <v>22170</v>
      </c>
      <c r="H19" s="65">
        <f t="shared" si="0"/>
        <v>0</v>
      </c>
      <c r="I19" s="81">
        <v>31.6</v>
      </c>
      <c r="J19" s="82"/>
      <c r="K19" s="82"/>
      <c r="L19" s="666">
        <f t="shared" si="1"/>
        <v>700572</v>
      </c>
      <c r="M19" s="488" t="s">
        <v>110</v>
      </c>
      <c r="N19" s="489">
        <v>43956</v>
      </c>
      <c r="O19" s="380"/>
      <c r="P19" s="379"/>
      <c r="Q19" s="70"/>
      <c r="R19" s="71"/>
      <c r="S19" s="73"/>
      <c r="T19" s="74"/>
    </row>
    <row r="20" spans="1:20" ht="17.25" x14ac:dyDescent="0.3">
      <c r="A20" s="674" t="s">
        <v>28</v>
      </c>
      <c r="B20" s="636" t="s">
        <v>490</v>
      </c>
      <c r="C20" s="371" t="s">
        <v>532</v>
      </c>
      <c r="D20" s="472">
        <v>18810</v>
      </c>
      <c r="E20" s="552">
        <v>43938</v>
      </c>
      <c r="F20" s="553">
        <v>2096</v>
      </c>
      <c r="G20" s="472">
        <v>18820</v>
      </c>
      <c r="H20" s="65">
        <f t="shared" si="0"/>
        <v>10</v>
      </c>
      <c r="I20" s="81">
        <v>29.5</v>
      </c>
      <c r="J20" s="82"/>
      <c r="K20" s="82"/>
      <c r="L20" s="83">
        <f t="shared" si="1"/>
        <v>555190</v>
      </c>
      <c r="M20" s="372" t="s">
        <v>110</v>
      </c>
      <c r="N20" s="373">
        <v>43949</v>
      </c>
      <c r="O20" s="380"/>
      <c r="P20" s="379"/>
      <c r="Q20" s="70"/>
      <c r="R20" s="71"/>
      <c r="S20" s="73"/>
      <c r="T20" s="74"/>
    </row>
    <row r="21" spans="1:20" ht="25.5" x14ac:dyDescent="0.3">
      <c r="A21" s="636" t="s">
        <v>255</v>
      </c>
      <c r="B21" s="636" t="s">
        <v>27</v>
      </c>
      <c r="C21" s="371" t="s">
        <v>532</v>
      </c>
      <c r="D21" s="472">
        <v>12050</v>
      </c>
      <c r="E21" s="552">
        <v>43938</v>
      </c>
      <c r="F21" s="510" t="s">
        <v>551</v>
      </c>
      <c r="G21" s="472">
        <v>14910</v>
      </c>
      <c r="H21" s="65">
        <f t="shared" si="0"/>
        <v>2860</v>
      </c>
      <c r="I21" s="81">
        <v>23.5</v>
      </c>
      <c r="J21" s="82"/>
      <c r="K21" s="82"/>
      <c r="L21" s="83">
        <f t="shared" si="1"/>
        <v>350385</v>
      </c>
      <c r="M21" s="488" t="s">
        <v>110</v>
      </c>
      <c r="N21" s="489">
        <v>43955</v>
      </c>
      <c r="O21" s="480">
        <v>11913.2</v>
      </c>
      <c r="P21" s="485">
        <v>43955</v>
      </c>
      <c r="Q21" s="70">
        <v>20272</v>
      </c>
      <c r="R21" s="71" t="s">
        <v>512</v>
      </c>
      <c r="S21" s="73" t="s">
        <v>614</v>
      </c>
      <c r="T21" s="74">
        <v>2320</v>
      </c>
    </row>
    <row r="22" spans="1:20" ht="17.25" x14ac:dyDescent="0.3">
      <c r="A22" s="636" t="s">
        <v>79</v>
      </c>
      <c r="B22" s="636" t="s">
        <v>494</v>
      </c>
      <c r="C22" s="371"/>
      <c r="D22" s="472">
        <v>1017</v>
      </c>
      <c r="E22" s="552">
        <v>43939</v>
      </c>
      <c r="F22" s="510"/>
      <c r="G22" s="472">
        <v>1017</v>
      </c>
      <c r="H22" s="65">
        <f t="shared" si="0"/>
        <v>0</v>
      </c>
      <c r="I22" s="81">
        <v>32.6</v>
      </c>
      <c r="J22" s="82"/>
      <c r="K22" s="82"/>
      <c r="L22" s="83">
        <f t="shared" si="1"/>
        <v>33154.200000000004</v>
      </c>
      <c r="M22" s="372" t="s">
        <v>110</v>
      </c>
      <c r="N22" s="373">
        <v>43942</v>
      </c>
      <c r="O22" s="380"/>
      <c r="P22" s="379"/>
      <c r="Q22" s="70"/>
      <c r="R22" s="71"/>
      <c r="S22" s="73"/>
      <c r="T22" s="74"/>
    </row>
    <row r="23" spans="1:20" ht="17.25" x14ac:dyDescent="0.3">
      <c r="A23" s="636" t="s">
        <v>79</v>
      </c>
      <c r="B23" s="636" t="s">
        <v>46</v>
      </c>
      <c r="C23" s="371" t="s">
        <v>533</v>
      </c>
      <c r="D23" s="472">
        <v>19470</v>
      </c>
      <c r="E23" s="552">
        <v>43940</v>
      </c>
      <c r="F23" s="510">
        <v>27341</v>
      </c>
      <c r="G23" s="472">
        <v>19470</v>
      </c>
      <c r="H23" s="65">
        <f t="shared" si="0"/>
        <v>0</v>
      </c>
      <c r="I23" s="81">
        <v>30.2</v>
      </c>
      <c r="J23" s="82"/>
      <c r="K23" s="82"/>
      <c r="L23" s="83">
        <f t="shared" si="1"/>
        <v>587994</v>
      </c>
      <c r="M23" s="488" t="s">
        <v>52</v>
      </c>
      <c r="N23" s="489">
        <v>43958</v>
      </c>
      <c r="O23" s="480"/>
      <c r="P23" s="485"/>
      <c r="Q23" s="70"/>
      <c r="R23" s="71"/>
      <c r="S23" s="73"/>
      <c r="T23" s="74"/>
    </row>
    <row r="24" spans="1:20" ht="25.5" x14ac:dyDescent="0.3">
      <c r="A24" s="626" t="s">
        <v>346</v>
      </c>
      <c r="B24" s="636" t="s">
        <v>477</v>
      </c>
      <c r="C24" s="371" t="s">
        <v>533</v>
      </c>
      <c r="D24" s="472">
        <v>12840</v>
      </c>
      <c r="E24" s="552">
        <v>43940</v>
      </c>
      <c r="F24" s="510" t="s">
        <v>555</v>
      </c>
      <c r="G24" s="472">
        <v>16000</v>
      </c>
      <c r="H24" s="65">
        <f t="shared" si="0"/>
        <v>3160</v>
      </c>
      <c r="I24" s="81">
        <v>22</v>
      </c>
      <c r="J24" s="82"/>
      <c r="K24" s="82"/>
      <c r="L24" s="83">
        <f t="shared" si="1"/>
        <v>352000</v>
      </c>
      <c r="M24" s="488" t="s">
        <v>110</v>
      </c>
      <c r="N24" s="489">
        <v>43957</v>
      </c>
      <c r="O24" s="480">
        <v>11729.92</v>
      </c>
      <c r="P24" s="485">
        <v>43957</v>
      </c>
      <c r="Q24" s="70">
        <v>20272</v>
      </c>
      <c r="R24" s="71" t="s">
        <v>513</v>
      </c>
      <c r="S24" s="73" t="s">
        <v>614</v>
      </c>
      <c r="T24" s="74">
        <v>2320</v>
      </c>
    </row>
    <row r="25" spans="1:20" ht="17.25" x14ac:dyDescent="0.3">
      <c r="A25" s="672" t="s">
        <v>79</v>
      </c>
      <c r="B25" s="636" t="s">
        <v>133</v>
      </c>
      <c r="C25" s="371" t="s">
        <v>534</v>
      </c>
      <c r="D25" s="472">
        <v>18130</v>
      </c>
      <c r="E25" s="552">
        <v>43941</v>
      </c>
      <c r="F25" s="510">
        <v>27365</v>
      </c>
      <c r="G25" s="472">
        <v>18130</v>
      </c>
      <c r="H25" s="65">
        <f t="shared" si="0"/>
        <v>0</v>
      </c>
      <c r="I25" s="81">
        <v>30.2</v>
      </c>
      <c r="J25" s="82"/>
      <c r="K25" s="82"/>
      <c r="L25" s="83">
        <f t="shared" si="1"/>
        <v>547526</v>
      </c>
      <c r="M25" s="488" t="s">
        <v>52</v>
      </c>
      <c r="N25" s="489">
        <v>43962</v>
      </c>
      <c r="O25" s="480"/>
      <c r="P25" s="485"/>
      <c r="Q25" s="70"/>
      <c r="R25" s="71"/>
      <c r="S25" s="73"/>
      <c r="T25" s="74"/>
    </row>
    <row r="26" spans="1:20" ht="17.25" x14ac:dyDescent="0.3">
      <c r="A26" s="675" t="s">
        <v>28</v>
      </c>
      <c r="B26" s="639" t="s">
        <v>491</v>
      </c>
      <c r="C26" s="371" t="s">
        <v>535</v>
      </c>
      <c r="D26" s="472">
        <v>21680</v>
      </c>
      <c r="E26" s="552">
        <v>43942</v>
      </c>
      <c r="F26" s="510">
        <v>2149</v>
      </c>
      <c r="G26" s="472">
        <v>21530</v>
      </c>
      <c r="H26" s="65">
        <f t="shared" si="0"/>
        <v>-150</v>
      </c>
      <c r="I26" s="81">
        <v>30.2</v>
      </c>
      <c r="J26" s="82"/>
      <c r="K26" s="82"/>
      <c r="L26" s="83">
        <f t="shared" si="1"/>
        <v>650206</v>
      </c>
      <c r="M26" s="488" t="s">
        <v>110</v>
      </c>
      <c r="N26" s="489">
        <v>43956</v>
      </c>
      <c r="O26" s="480"/>
      <c r="P26" s="485"/>
      <c r="Q26" s="70"/>
      <c r="R26" s="71"/>
      <c r="S26" s="73"/>
      <c r="T26" s="74"/>
    </row>
    <row r="27" spans="1:20" ht="17.25" x14ac:dyDescent="0.3">
      <c r="A27" s="672" t="s">
        <v>79</v>
      </c>
      <c r="B27" s="639" t="s">
        <v>492</v>
      </c>
      <c r="C27" s="371" t="s">
        <v>536</v>
      </c>
      <c r="D27" s="472">
        <v>10090</v>
      </c>
      <c r="E27" s="552">
        <v>43943</v>
      </c>
      <c r="F27" s="510">
        <v>27427</v>
      </c>
      <c r="G27" s="472">
        <v>10090</v>
      </c>
      <c r="H27" s="65">
        <f t="shared" si="0"/>
        <v>0</v>
      </c>
      <c r="I27" s="81">
        <v>30.2</v>
      </c>
      <c r="J27" s="82"/>
      <c r="K27" s="82"/>
      <c r="L27" s="83">
        <f t="shared" si="1"/>
        <v>304718</v>
      </c>
      <c r="M27" s="488" t="s">
        <v>52</v>
      </c>
      <c r="N27" s="489">
        <v>43959</v>
      </c>
      <c r="O27" s="480"/>
      <c r="P27" s="485"/>
      <c r="Q27" s="70"/>
      <c r="R27" s="71"/>
      <c r="S27" s="73"/>
      <c r="T27" s="74"/>
    </row>
    <row r="28" spans="1:20" ht="18" customHeight="1" x14ac:dyDescent="0.3">
      <c r="A28" s="672" t="s">
        <v>79</v>
      </c>
      <c r="B28" s="639" t="s">
        <v>493</v>
      </c>
      <c r="C28" s="371" t="s">
        <v>536</v>
      </c>
      <c r="D28" s="472">
        <v>17460</v>
      </c>
      <c r="E28" s="552">
        <v>43943</v>
      </c>
      <c r="F28" s="510">
        <v>27406</v>
      </c>
      <c r="G28" s="472">
        <v>17460</v>
      </c>
      <c r="H28" s="65">
        <f t="shared" si="0"/>
        <v>0</v>
      </c>
      <c r="I28" s="81">
        <v>30.2</v>
      </c>
      <c r="J28" s="1062">
        <v>17060</v>
      </c>
      <c r="K28" s="1063"/>
      <c r="L28" s="83">
        <f t="shared" si="1"/>
        <v>527292</v>
      </c>
      <c r="M28" s="488" t="s">
        <v>52</v>
      </c>
      <c r="N28" s="489">
        <v>43962</v>
      </c>
      <c r="O28" s="480"/>
      <c r="P28" s="485"/>
      <c r="Q28" s="70"/>
      <c r="R28" s="71"/>
      <c r="S28" s="73"/>
      <c r="T28" s="74"/>
    </row>
    <row r="29" spans="1:20" ht="17.25" x14ac:dyDescent="0.3">
      <c r="A29" s="551" t="s">
        <v>346</v>
      </c>
      <c r="B29" s="639" t="s">
        <v>27</v>
      </c>
      <c r="C29" s="371" t="s">
        <v>537</v>
      </c>
      <c r="D29" s="472">
        <v>12072</v>
      </c>
      <c r="E29" s="552">
        <v>43944</v>
      </c>
      <c r="F29" s="510" t="s">
        <v>556</v>
      </c>
      <c r="G29" s="472">
        <v>15090</v>
      </c>
      <c r="H29" s="65">
        <f t="shared" si="0"/>
        <v>3018</v>
      </c>
      <c r="I29" s="81">
        <v>22</v>
      </c>
      <c r="J29" s="82"/>
      <c r="K29" s="82"/>
      <c r="L29" s="83">
        <f t="shared" si="1"/>
        <v>331980</v>
      </c>
      <c r="M29" s="488" t="s">
        <v>110</v>
      </c>
      <c r="N29" s="489">
        <v>43957</v>
      </c>
      <c r="O29" s="480">
        <v>11913.2</v>
      </c>
      <c r="P29" s="485">
        <v>43957</v>
      </c>
      <c r="Q29" s="70"/>
      <c r="R29" s="71"/>
      <c r="S29" s="73" t="s">
        <v>614</v>
      </c>
      <c r="T29" s="74">
        <v>2320</v>
      </c>
    </row>
    <row r="30" spans="1:20" ht="17.25" x14ac:dyDescent="0.3">
      <c r="A30" s="551" t="s">
        <v>79</v>
      </c>
      <c r="B30" s="639" t="s">
        <v>32</v>
      </c>
      <c r="C30" s="371" t="s">
        <v>537</v>
      </c>
      <c r="D30" s="472">
        <v>23030</v>
      </c>
      <c r="E30" s="552">
        <v>43944</v>
      </c>
      <c r="F30" s="510">
        <v>27428</v>
      </c>
      <c r="G30" s="472">
        <v>23030</v>
      </c>
      <c r="H30" s="65">
        <f t="shared" si="0"/>
        <v>0</v>
      </c>
      <c r="I30" s="81">
        <v>30.2</v>
      </c>
      <c r="J30" s="82"/>
      <c r="K30" s="82"/>
      <c r="L30" s="83">
        <f t="shared" si="1"/>
        <v>695506</v>
      </c>
      <c r="M30" s="488" t="s">
        <v>52</v>
      </c>
      <c r="N30" s="489">
        <v>43963</v>
      </c>
      <c r="O30" s="480"/>
      <c r="P30" s="485"/>
      <c r="Q30" s="70"/>
      <c r="R30" s="71"/>
      <c r="S30" s="73"/>
      <c r="T30" s="74"/>
    </row>
    <row r="31" spans="1:20" ht="25.5" x14ac:dyDescent="0.3">
      <c r="A31" s="551" t="s">
        <v>198</v>
      </c>
      <c r="B31" s="639" t="s">
        <v>138</v>
      </c>
      <c r="C31" s="371" t="s">
        <v>538</v>
      </c>
      <c r="D31" s="472">
        <v>12610</v>
      </c>
      <c r="E31" s="552">
        <v>43945</v>
      </c>
      <c r="F31" s="510" t="s">
        <v>576</v>
      </c>
      <c r="G31" s="472">
        <v>15690</v>
      </c>
      <c r="H31" s="65">
        <f t="shared" si="0"/>
        <v>3080</v>
      </c>
      <c r="I31" s="663">
        <v>22</v>
      </c>
      <c r="J31" s="82"/>
      <c r="K31" s="82"/>
      <c r="L31" s="83">
        <f t="shared" si="1"/>
        <v>345180</v>
      </c>
      <c r="M31" s="488" t="s">
        <v>52</v>
      </c>
      <c r="N31" s="489">
        <v>43965</v>
      </c>
      <c r="O31" s="480">
        <v>11913.2</v>
      </c>
      <c r="P31" s="485">
        <v>43965</v>
      </c>
      <c r="Q31" s="70">
        <v>20272</v>
      </c>
      <c r="R31" s="71" t="s">
        <v>506</v>
      </c>
      <c r="S31" s="73" t="s">
        <v>614</v>
      </c>
      <c r="T31" s="74">
        <v>2320</v>
      </c>
    </row>
    <row r="32" spans="1:20" ht="17.25" x14ac:dyDescent="0.3">
      <c r="A32" s="636" t="s">
        <v>79</v>
      </c>
      <c r="B32" s="639" t="s">
        <v>514</v>
      </c>
      <c r="C32" s="371" t="s">
        <v>538</v>
      </c>
      <c r="D32" s="472">
        <v>23660</v>
      </c>
      <c r="E32" s="552">
        <v>43945</v>
      </c>
      <c r="F32" s="692">
        <v>27452</v>
      </c>
      <c r="G32" s="472">
        <v>23660</v>
      </c>
      <c r="H32" s="65">
        <f t="shared" si="0"/>
        <v>0</v>
      </c>
      <c r="I32" s="81">
        <v>30.2</v>
      </c>
      <c r="J32" s="82"/>
      <c r="K32" s="82"/>
      <c r="L32" s="83">
        <f t="shared" si="1"/>
        <v>714532</v>
      </c>
      <c r="M32" s="694" t="s">
        <v>52</v>
      </c>
      <c r="N32" s="695">
        <v>43966</v>
      </c>
      <c r="O32" s="480"/>
      <c r="P32" s="485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515</v>
      </c>
      <c r="C33" s="371" t="s">
        <v>539</v>
      </c>
      <c r="D33" s="472">
        <v>16420</v>
      </c>
      <c r="E33" s="552">
        <v>43947</v>
      </c>
      <c r="F33" s="514">
        <v>27487</v>
      </c>
      <c r="G33" s="472">
        <v>16420</v>
      </c>
      <c r="H33" s="65">
        <f t="shared" si="0"/>
        <v>0</v>
      </c>
      <c r="I33" s="81">
        <v>29</v>
      </c>
      <c r="J33" s="82"/>
      <c r="K33" s="82"/>
      <c r="L33" s="83">
        <f t="shared" si="1"/>
        <v>476180</v>
      </c>
      <c r="M33" s="488" t="s">
        <v>52</v>
      </c>
      <c r="N33" s="489">
        <v>43965</v>
      </c>
      <c r="O33" s="480"/>
      <c r="P33" s="485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516</v>
      </c>
      <c r="C34" s="371" t="s">
        <v>540</v>
      </c>
      <c r="D34" s="472">
        <v>17840</v>
      </c>
      <c r="E34" s="552">
        <v>43948</v>
      </c>
      <c r="F34" s="515">
        <v>27511</v>
      </c>
      <c r="G34" s="472">
        <v>17840</v>
      </c>
      <c r="H34" s="65">
        <f t="shared" si="0"/>
        <v>0</v>
      </c>
      <c r="I34" s="81">
        <v>29</v>
      </c>
      <c r="J34" s="82"/>
      <c r="K34" s="82"/>
      <c r="L34" s="83">
        <f t="shared" si="1"/>
        <v>517360</v>
      </c>
      <c r="M34" s="488" t="s">
        <v>52</v>
      </c>
      <c r="N34" s="489">
        <v>43969</v>
      </c>
      <c r="O34" s="480"/>
      <c r="P34" s="485"/>
      <c r="Q34" s="70"/>
      <c r="R34" s="71"/>
      <c r="S34" s="73"/>
      <c r="T34" s="74"/>
    </row>
    <row r="35" spans="1:20" ht="18.75" x14ac:dyDescent="0.3">
      <c r="A35" s="674" t="s">
        <v>517</v>
      </c>
      <c r="B35" s="639" t="s">
        <v>541</v>
      </c>
      <c r="C35" s="371" t="s">
        <v>542</v>
      </c>
      <c r="D35" s="472">
        <v>22510</v>
      </c>
      <c r="E35" s="552">
        <v>43949</v>
      </c>
      <c r="F35" s="691">
        <v>2166</v>
      </c>
      <c r="G35" s="472">
        <v>22510</v>
      </c>
      <c r="H35" s="65">
        <f t="shared" si="0"/>
        <v>0</v>
      </c>
      <c r="I35" s="81">
        <v>28.8</v>
      </c>
      <c r="J35" s="82"/>
      <c r="K35" s="82"/>
      <c r="L35" s="83">
        <f t="shared" si="1"/>
        <v>648288</v>
      </c>
      <c r="M35" s="488" t="s">
        <v>52</v>
      </c>
      <c r="N35" s="489">
        <v>43962</v>
      </c>
      <c r="O35" s="480"/>
      <c r="P35" s="485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515</v>
      </c>
      <c r="C36" s="371" t="s">
        <v>543</v>
      </c>
      <c r="D36" s="472">
        <v>18680</v>
      </c>
      <c r="E36" s="552">
        <v>43950</v>
      </c>
      <c r="F36" s="514">
        <v>27564</v>
      </c>
      <c r="G36" s="472">
        <v>18580</v>
      </c>
      <c r="H36" s="65">
        <f t="shared" si="0"/>
        <v>-100</v>
      </c>
      <c r="I36" s="81">
        <v>29</v>
      </c>
      <c r="J36" s="82"/>
      <c r="K36" s="82"/>
      <c r="L36" s="83">
        <f t="shared" si="1"/>
        <v>538820</v>
      </c>
      <c r="M36" s="488" t="s">
        <v>52</v>
      </c>
      <c r="N36" s="489">
        <v>43971</v>
      </c>
      <c r="O36" s="480"/>
      <c r="P36" s="485"/>
      <c r="Q36" s="70"/>
      <c r="R36" s="71"/>
      <c r="S36" s="73"/>
      <c r="T36" s="74"/>
    </row>
    <row r="37" spans="1:20" ht="17.25" x14ac:dyDescent="0.3">
      <c r="A37" s="551" t="s">
        <v>79</v>
      </c>
      <c r="B37" s="639" t="s">
        <v>514</v>
      </c>
      <c r="C37" s="371" t="s">
        <v>615</v>
      </c>
      <c r="D37" s="472">
        <v>22440</v>
      </c>
      <c r="E37" s="552">
        <v>43951</v>
      </c>
      <c r="F37" s="514">
        <v>27587</v>
      </c>
      <c r="G37" s="472">
        <v>22440</v>
      </c>
      <c r="H37" s="65">
        <f t="shared" si="0"/>
        <v>0</v>
      </c>
      <c r="I37" s="81">
        <v>29</v>
      </c>
      <c r="J37" s="82"/>
      <c r="K37" s="82"/>
      <c r="L37" s="83">
        <f t="shared" si="1"/>
        <v>650760</v>
      </c>
      <c r="M37" s="488" t="s">
        <v>52</v>
      </c>
      <c r="N37" s="489">
        <v>43973</v>
      </c>
      <c r="O37" s="480"/>
      <c r="P37" s="485"/>
      <c r="Q37" s="70"/>
      <c r="R37" s="71"/>
      <c r="S37" s="73"/>
      <c r="T37" s="74"/>
    </row>
    <row r="38" spans="1:20" ht="17.25" x14ac:dyDescent="0.3">
      <c r="A38" s="551" t="s">
        <v>79</v>
      </c>
      <c r="B38" s="639" t="s">
        <v>521</v>
      </c>
      <c r="C38" s="371" t="s">
        <v>615</v>
      </c>
      <c r="D38" s="472">
        <v>10320</v>
      </c>
      <c r="E38" s="552">
        <v>43951</v>
      </c>
      <c r="F38" s="510">
        <v>27586</v>
      </c>
      <c r="G38" s="472">
        <v>10320</v>
      </c>
      <c r="H38" s="65">
        <f t="shared" si="0"/>
        <v>0</v>
      </c>
      <c r="I38" s="81">
        <v>29</v>
      </c>
      <c r="J38" s="82"/>
      <c r="K38" s="82"/>
      <c r="L38" s="83">
        <f t="shared" si="1"/>
        <v>299280</v>
      </c>
      <c r="M38" s="488" t="s">
        <v>52</v>
      </c>
      <c r="N38" s="489">
        <v>43971</v>
      </c>
      <c r="O38" s="480"/>
      <c r="P38" s="485"/>
      <c r="Q38" s="70"/>
      <c r="R38" s="71"/>
      <c r="S38" s="73"/>
      <c r="T38" s="74"/>
    </row>
    <row r="39" spans="1:20" ht="17.25" x14ac:dyDescent="0.3">
      <c r="A39" s="551"/>
      <c r="B39" s="639"/>
      <c r="C39" s="371"/>
      <c r="D39" s="472"/>
      <c r="E39" s="552"/>
      <c r="F39" s="555"/>
      <c r="G39" s="472"/>
      <c r="H39" s="65">
        <f t="shared" si="0"/>
        <v>0</v>
      </c>
      <c r="I39" s="81"/>
      <c r="J39" s="82"/>
      <c r="K39" s="82"/>
      <c r="L39" s="83">
        <f t="shared" si="1"/>
        <v>0</v>
      </c>
      <c r="M39" s="372"/>
      <c r="N39" s="390"/>
      <c r="O39" s="386"/>
      <c r="P39" s="387"/>
      <c r="Q39" s="70"/>
      <c r="R39" s="71"/>
      <c r="S39" s="73"/>
      <c r="T39" s="74"/>
    </row>
    <row r="40" spans="1:20" ht="17.25" x14ac:dyDescent="0.3">
      <c r="A40" s="551"/>
      <c r="B40" s="640"/>
      <c r="C40" s="371"/>
      <c r="D40" s="550"/>
      <c r="E40" s="552"/>
      <c r="F40" s="559"/>
      <c r="G40" s="550"/>
      <c r="H40" s="65">
        <f t="shared" si="0"/>
        <v>0</v>
      </c>
      <c r="I40" s="81"/>
      <c r="J40" s="82"/>
      <c r="K40" s="82"/>
      <c r="L40" s="83">
        <f t="shared" si="1"/>
        <v>0</v>
      </c>
      <c r="M40" s="388"/>
      <c r="N40" s="389"/>
      <c r="O40" s="392"/>
      <c r="P40" s="397"/>
      <c r="Q40" s="70"/>
      <c r="R40" s="71"/>
      <c r="S40" s="73"/>
      <c r="T40" s="74"/>
    </row>
    <row r="41" spans="1:20" ht="17.25" x14ac:dyDescent="0.3">
      <c r="A41" s="675"/>
      <c r="B41" s="640"/>
      <c r="C41" s="371"/>
      <c r="D41" s="550"/>
      <c r="E41" s="552"/>
      <c r="F41" s="559"/>
      <c r="G41" s="550"/>
      <c r="H41" s="65">
        <f t="shared" si="0"/>
        <v>0</v>
      </c>
      <c r="I41" s="81"/>
      <c r="J41" s="82"/>
      <c r="K41" s="82"/>
      <c r="L41" s="83">
        <f t="shared" si="1"/>
        <v>0</v>
      </c>
      <c r="M41" s="388"/>
      <c r="N41" s="391"/>
      <c r="O41" s="392"/>
      <c r="P41" s="397"/>
      <c r="Q41" s="70"/>
      <c r="R41" s="71"/>
      <c r="S41" s="73"/>
      <c r="T41" s="74"/>
    </row>
    <row r="42" spans="1:20" ht="18.75" x14ac:dyDescent="0.3">
      <c r="A42" s="551"/>
      <c r="B42" s="640"/>
      <c r="C42" s="371"/>
      <c r="D42" s="550"/>
      <c r="E42" s="552"/>
      <c r="F42" s="560"/>
      <c r="G42" s="550"/>
      <c r="H42" s="65">
        <f t="shared" si="0"/>
        <v>0</v>
      </c>
      <c r="I42" s="81"/>
      <c r="J42" s="82"/>
      <c r="K42" s="82"/>
      <c r="L42" s="83">
        <f t="shared" si="1"/>
        <v>0</v>
      </c>
      <c r="M42" s="388"/>
      <c r="N42" s="391"/>
      <c r="O42" s="392"/>
      <c r="P42" s="397"/>
      <c r="Q42" s="70"/>
      <c r="R42" s="71"/>
      <c r="S42" s="73"/>
      <c r="T42" s="74"/>
    </row>
    <row r="43" spans="1:20" ht="18" customHeight="1" x14ac:dyDescent="0.3">
      <c r="A43" s="551"/>
      <c r="B43" s="640"/>
      <c r="C43" s="371"/>
      <c r="D43" s="550"/>
      <c r="E43" s="552"/>
      <c r="F43" s="561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88"/>
      <c r="N43" s="391"/>
      <c r="O43" s="392"/>
      <c r="P43" s="397"/>
      <c r="Q43" s="70"/>
      <c r="R43" s="71"/>
      <c r="S43" s="73"/>
      <c r="T43" s="74"/>
    </row>
    <row r="44" spans="1:20" ht="17.25" x14ac:dyDescent="0.3">
      <c r="A44" s="551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88"/>
      <c r="N44" s="391"/>
      <c r="O44" s="392"/>
      <c r="P44" s="397"/>
      <c r="Q44" s="70"/>
      <c r="R44" s="71"/>
      <c r="S44" s="73"/>
      <c r="T44" s="74"/>
    </row>
    <row r="45" spans="1:20" ht="17.25" x14ac:dyDescent="0.3">
      <c r="A45" s="676"/>
      <c r="B45" s="640"/>
      <c r="C45" s="371"/>
      <c r="D45" s="550"/>
      <c r="E45" s="552"/>
      <c r="F45" s="562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98"/>
      <c r="N45" s="399"/>
      <c r="O45" s="400"/>
      <c r="P45" s="405"/>
      <c r="Q45" s="70"/>
      <c r="R45" s="71"/>
      <c r="S45" s="73"/>
      <c r="T45" s="74"/>
    </row>
    <row r="46" spans="1:20" ht="17.25" x14ac:dyDescent="0.3">
      <c r="A46" s="651"/>
      <c r="B46" s="639"/>
      <c r="C46" s="371"/>
      <c r="D46" s="472"/>
      <c r="E46" s="563"/>
      <c r="F46" s="564"/>
      <c r="G46" s="565"/>
      <c r="H46" s="65">
        <f t="shared" si="0"/>
        <v>0</v>
      </c>
      <c r="I46" s="81"/>
      <c r="J46" s="82"/>
      <c r="K46" s="82"/>
      <c r="L46" s="83">
        <f t="shared" si="1"/>
        <v>0</v>
      </c>
      <c r="M46" s="406"/>
      <c r="N46" s="407"/>
      <c r="O46" s="386"/>
      <c r="P46" s="387"/>
      <c r="Q46" s="70"/>
      <c r="R46" s="71"/>
      <c r="S46" s="73"/>
      <c r="T46" s="74"/>
    </row>
    <row r="47" spans="1:20" ht="17.25" x14ac:dyDescent="0.3">
      <c r="A47" s="672"/>
      <c r="B47" s="639"/>
      <c r="C47" s="371"/>
      <c r="D47" s="472"/>
      <c r="E47" s="566"/>
      <c r="F47" s="567"/>
      <c r="G47" s="568"/>
      <c r="H47" s="65">
        <f t="shared" si="0"/>
        <v>0</v>
      </c>
      <c r="I47" s="81"/>
      <c r="J47" s="82"/>
      <c r="K47" s="82"/>
      <c r="L47" s="83">
        <f t="shared" si="1"/>
        <v>0</v>
      </c>
      <c r="M47" s="406"/>
      <c r="N47" s="407"/>
      <c r="O47" s="386"/>
      <c r="P47" s="387"/>
      <c r="Q47" s="70"/>
      <c r="R47" s="71"/>
      <c r="S47" s="73"/>
      <c r="T47" s="74"/>
    </row>
    <row r="48" spans="1:20" ht="17.25" x14ac:dyDescent="0.3">
      <c r="A48" s="672"/>
      <c r="B48" s="639"/>
      <c r="C48" s="371"/>
      <c r="D48" s="472"/>
      <c r="E48" s="566"/>
      <c r="F48" s="564"/>
      <c r="G48" s="568"/>
      <c r="H48" s="65">
        <f t="shared" si="0"/>
        <v>0</v>
      </c>
      <c r="I48" s="103"/>
      <c r="J48" s="82"/>
      <c r="K48" s="82" t="s">
        <v>30</v>
      </c>
      <c r="L48" s="83">
        <f t="shared" si="1"/>
        <v>0</v>
      </c>
      <c r="M48" s="408"/>
      <c r="N48" s="409"/>
      <c r="O48" s="410"/>
      <c r="P48" s="411"/>
      <c r="Q48" s="70"/>
      <c r="R48" s="71"/>
      <c r="S48" s="73"/>
      <c r="T48" s="74"/>
    </row>
    <row r="49" spans="1:20" ht="17.25" x14ac:dyDescent="0.3">
      <c r="A49" s="551"/>
      <c r="B49" s="639"/>
      <c r="C49" s="371"/>
      <c r="D49" s="472"/>
      <c r="E49" s="566"/>
      <c r="F49" s="564"/>
      <c r="G49" s="568"/>
      <c r="H49" s="65">
        <f t="shared" si="0"/>
        <v>0</v>
      </c>
      <c r="I49" s="103"/>
      <c r="J49" s="82"/>
      <c r="K49" s="82"/>
      <c r="L49" s="104">
        <f t="shared" si="1"/>
        <v>0</v>
      </c>
      <c r="M49" s="412"/>
      <c r="N49" s="413"/>
      <c r="O49" s="414"/>
      <c r="P49" s="387"/>
      <c r="Q49" s="70"/>
      <c r="R49" s="71"/>
      <c r="S49" s="73"/>
      <c r="T49" s="74"/>
    </row>
    <row r="50" spans="1:20" ht="18" thickBot="1" x14ac:dyDescent="0.35">
      <c r="A50" s="658"/>
      <c r="B50" s="639"/>
      <c r="C50" s="569"/>
      <c r="D50" s="472"/>
      <c r="E50" s="570"/>
      <c r="F50" s="571"/>
      <c r="G50" s="472"/>
      <c r="H50" s="65">
        <f t="shared" si="0"/>
        <v>0</v>
      </c>
      <c r="I50" s="81"/>
      <c r="J50" s="82"/>
      <c r="K50" s="82"/>
      <c r="L50" s="83">
        <f t="shared" si="1"/>
        <v>0</v>
      </c>
      <c r="M50" s="478"/>
      <c r="N50" s="479"/>
      <c r="O50" s="374"/>
      <c r="P50" s="379"/>
      <c r="Q50" s="70"/>
      <c r="R50" s="71"/>
      <c r="S50" s="73"/>
      <c r="T50" s="74"/>
    </row>
    <row r="51" spans="1:20" ht="17.25" x14ac:dyDescent="0.3">
      <c r="A51" s="673"/>
      <c r="B51" s="639"/>
      <c r="C51" s="371"/>
      <c r="D51" s="472"/>
      <c r="E51" s="566"/>
      <c r="F51" s="555"/>
      <c r="G51" s="568"/>
      <c r="H51" s="65">
        <f>G51-D51</f>
        <v>0</v>
      </c>
      <c r="I51" s="103"/>
      <c r="J51" s="105"/>
      <c r="K51" s="105"/>
      <c r="L51" s="104">
        <f t="shared" si="1"/>
        <v>0</v>
      </c>
      <c r="M51" s="415"/>
      <c r="N51" s="416"/>
      <c r="O51" s="417"/>
      <c r="P51" s="411"/>
      <c r="Q51" s="70"/>
      <c r="R51" s="71"/>
      <c r="S51" s="73"/>
      <c r="T51" s="74"/>
    </row>
    <row r="52" spans="1:20" ht="17.25" x14ac:dyDescent="0.3">
      <c r="A52" s="551"/>
      <c r="B52" s="638"/>
      <c r="C52" s="371"/>
      <c r="D52" s="572"/>
      <c r="E52" s="566"/>
      <c r="F52" s="555"/>
      <c r="G52" s="568"/>
      <c r="H52" s="65">
        <f t="shared" ref="H52:H149" si="3">G52-D52</f>
        <v>0</v>
      </c>
      <c r="I52" s="103"/>
      <c r="J52" s="105"/>
      <c r="K52" s="105"/>
      <c r="L52" s="104">
        <f t="shared" si="1"/>
        <v>0</v>
      </c>
      <c r="M52" s="372"/>
      <c r="N52" s="390"/>
      <c r="O52" s="417"/>
      <c r="P52" s="411"/>
      <c r="Q52" s="70"/>
      <c r="R52" s="71"/>
      <c r="S52" s="73"/>
      <c r="T52" s="74"/>
    </row>
    <row r="53" spans="1:20" ht="17.25" x14ac:dyDescent="0.3">
      <c r="A53" s="672"/>
      <c r="B53" s="639"/>
      <c r="C53" s="371"/>
      <c r="D53" s="472"/>
      <c r="E53" s="566"/>
      <c r="F53" s="573"/>
      <c r="G53" s="568"/>
      <c r="H53" s="65">
        <f t="shared" si="3"/>
        <v>0</v>
      </c>
      <c r="I53" s="108"/>
      <c r="J53" s="105"/>
      <c r="K53" s="105"/>
      <c r="L53" s="109">
        <f t="shared" si="1"/>
        <v>0</v>
      </c>
      <c r="M53" s="418"/>
      <c r="N53" s="419"/>
      <c r="O53" s="410"/>
      <c r="P53" s="411"/>
      <c r="Q53" s="70"/>
      <c r="R53" s="71"/>
      <c r="S53" s="73"/>
      <c r="T53" s="74"/>
    </row>
    <row r="54" spans="1:20" ht="18.75" x14ac:dyDescent="0.3">
      <c r="A54" s="672"/>
      <c r="B54" s="639"/>
      <c r="C54" s="371"/>
      <c r="D54" s="472"/>
      <c r="E54" s="566"/>
      <c r="F54" s="555"/>
      <c r="G54" s="574"/>
      <c r="H54" s="65">
        <f t="shared" si="3"/>
        <v>0</v>
      </c>
      <c r="I54" s="111"/>
      <c r="J54" s="112"/>
      <c r="K54" s="112"/>
      <c r="L54" s="109">
        <f t="shared" si="1"/>
        <v>0</v>
      </c>
      <c r="M54" s="420"/>
      <c r="N54" s="421"/>
      <c r="O54" s="410"/>
      <c r="P54" s="411"/>
      <c r="Q54" s="70"/>
      <c r="R54" s="71"/>
      <c r="S54" s="73"/>
      <c r="T54" s="74"/>
    </row>
    <row r="55" spans="1:20" ht="17.25" x14ac:dyDescent="0.3">
      <c r="A55" s="677"/>
      <c r="B55" s="641"/>
      <c r="C55" s="371"/>
      <c r="D55" s="575"/>
      <c r="E55" s="576"/>
      <c r="F55" s="577"/>
      <c r="G55" s="578"/>
      <c r="H55" s="65">
        <f t="shared" si="3"/>
        <v>0</v>
      </c>
      <c r="I55" s="111"/>
      <c r="J55" s="118"/>
      <c r="K55" s="118"/>
      <c r="L55" s="109">
        <f>I55*G55</f>
        <v>0</v>
      </c>
      <c r="M55" s="406"/>
      <c r="N55" s="407"/>
      <c r="O55" s="410"/>
      <c r="P55" s="411"/>
      <c r="Q55" s="70"/>
      <c r="R55" s="71"/>
      <c r="S55" s="73"/>
      <c r="T55" s="74"/>
    </row>
    <row r="56" spans="1:20" ht="17.25" x14ac:dyDescent="0.3">
      <c r="A56" s="676"/>
      <c r="B56" s="639"/>
      <c r="C56" s="371"/>
      <c r="D56" s="472"/>
      <c r="E56" s="566"/>
      <c r="F56" s="555"/>
      <c r="G56" s="574"/>
      <c r="H56" s="65">
        <f t="shared" si="3"/>
        <v>0</v>
      </c>
      <c r="I56" s="111"/>
      <c r="J56" s="105"/>
      <c r="K56" s="105"/>
      <c r="L56" s="109">
        <f t="shared" ref="L56:L139" si="4">I56*G56</f>
        <v>0</v>
      </c>
      <c r="M56" s="420"/>
      <c r="N56" s="421"/>
      <c r="O56" s="410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79"/>
      <c r="G57" s="574"/>
      <c r="H57" s="65">
        <f t="shared" si="3"/>
        <v>0</v>
      </c>
      <c r="I57" s="81"/>
      <c r="J57" s="105"/>
      <c r="K57" s="105"/>
      <c r="L57" s="83">
        <f t="shared" si="4"/>
        <v>0</v>
      </c>
      <c r="M57" s="420"/>
      <c r="N57" s="421"/>
      <c r="O57" s="410"/>
      <c r="P57" s="411"/>
      <c r="Q57" s="70"/>
      <c r="R57" s="71"/>
      <c r="S57" s="73"/>
      <c r="T57" s="74"/>
    </row>
    <row r="58" spans="1:20" ht="17.25" x14ac:dyDescent="0.3">
      <c r="A58" s="672"/>
      <c r="B58" s="639"/>
      <c r="C58" s="371"/>
      <c r="D58" s="472"/>
      <c r="E58" s="566"/>
      <c r="F58" s="567"/>
      <c r="G58" s="574"/>
      <c r="H58" s="65">
        <f t="shared" si="3"/>
        <v>0</v>
      </c>
      <c r="I58" s="111"/>
      <c r="J58" s="105"/>
      <c r="K58" s="105"/>
      <c r="L58" s="109">
        <f t="shared" si="4"/>
        <v>0</v>
      </c>
      <c r="M58" s="420"/>
      <c r="N58" s="421"/>
      <c r="O58" s="410"/>
      <c r="P58" s="411"/>
      <c r="Q58" s="70"/>
      <c r="R58" s="71"/>
      <c r="S58" s="73"/>
      <c r="T58" s="74"/>
    </row>
    <row r="59" spans="1:20" ht="17.25" x14ac:dyDescent="0.3">
      <c r="A59" s="672"/>
      <c r="B59" s="639"/>
      <c r="C59" s="371"/>
      <c r="D59" s="472"/>
      <c r="E59" s="566"/>
      <c r="F59" s="580"/>
      <c r="G59" s="574"/>
      <c r="H59" s="65">
        <f t="shared" si="3"/>
        <v>0</v>
      </c>
      <c r="I59" s="111"/>
      <c r="J59" s="105"/>
      <c r="K59" s="105"/>
      <c r="L59" s="109">
        <f t="shared" si="4"/>
        <v>0</v>
      </c>
      <c r="M59" s="420"/>
      <c r="N59" s="421"/>
      <c r="O59" s="410"/>
      <c r="P59" s="411"/>
      <c r="Q59" s="70"/>
      <c r="R59" s="71"/>
      <c r="S59" s="73"/>
      <c r="T59" s="74"/>
    </row>
    <row r="60" spans="1:20" ht="17.25" x14ac:dyDescent="0.3">
      <c r="A60" s="672"/>
      <c r="B60" s="639"/>
      <c r="C60" s="371"/>
      <c r="D60" s="472"/>
      <c r="E60" s="570"/>
      <c r="F60" s="581"/>
      <c r="G60" s="472"/>
      <c r="H60" s="65">
        <f t="shared" si="3"/>
        <v>0</v>
      </c>
      <c r="I60" s="111"/>
      <c r="J60" s="123"/>
      <c r="K60" s="123"/>
      <c r="L60" s="109">
        <f t="shared" si="4"/>
        <v>0</v>
      </c>
      <c r="M60" s="420"/>
      <c r="N60" s="421"/>
      <c r="O60" s="410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70"/>
      <c r="F61" s="580"/>
      <c r="G61" s="472"/>
      <c r="H61" s="65">
        <f t="shared" si="3"/>
        <v>0</v>
      </c>
      <c r="I61" s="111"/>
      <c r="J61" s="123"/>
      <c r="K61" s="123"/>
      <c r="L61" s="109">
        <f t="shared" si="4"/>
        <v>0</v>
      </c>
      <c r="M61" s="420"/>
      <c r="N61" s="421"/>
      <c r="O61" s="410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70"/>
      <c r="F62" s="580"/>
      <c r="G62" s="472"/>
      <c r="H62" s="65">
        <f t="shared" si="3"/>
        <v>0</v>
      </c>
      <c r="I62" s="111"/>
      <c r="J62" s="123"/>
      <c r="K62" s="123"/>
      <c r="L62" s="109">
        <f t="shared" si="4"/>
        <v>0</v>
      </c>
      <c r="M62" s="420"/>
      <c r="N62" s="421"/>
      <c r="O62" s="410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0"/>
      <c r="G63" s="472"/>
      <c r="H63" s="65">
        <f t="shared" si="3"/>
        <v>0</v>
      </c>
      <c r="I63" s="81"/>
      <c r="J63" s="82"/>
      <c r="K63" s="82"/>
      <c r="L63" s="83">
        <f t="shared" si="4"/>
        <v>0</v>
      </c>
      <c r="M63" s="420"/>
      <c r="N63" s="421"/>
      <c r="O63" s="410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582"/>
      <c r="D64" s="472"/>
      <c r="E64" s="570"/>
      <c r="F64" s="580"/>
      <c r="G64" s="472"/>
      <c r="H64" s="65">
        <f t="shared" si="3"/>
        <v>0</v>
      </c>
      <c r="I64" s="81"/>
      <c r="J64" s="82"/>
      <c r="K64" s="82"/>
      <c r="L64" s="83">
        <f t="shared" si="4"/>
        <v>0</v>
      </c>
      <c r="M64" s="406"/>
      <c r="N64" s="422"/>
      <c r="O64" s="380"/>
      <c r="P64" s="379"/>
      <c r="Q64" s="70"/>
      <c r="R64" s="71"/>
      <c r="S64" s="73"/>
      <c r="T64" s="74"/>
    </row>
    <row r="65" spans="1:20 16195:16195" ht="15" customHeight="1" thickBot="1" x14ac:dyDescent="0.35">
      <c r="A65" s="678"/>
      <c r="B65" s="642"/>
      <c r="C65" s="583"/>
      <c r="D65" s="584"/>
      <c r="E65" s="585"/>
      <c r="F65" s="586"/>
      <c r="G65" s="584"/>
      <c r="H65" s="65">
        <f t="shared" si="3"/>
        <v>0</v>
      </c>
      <c r="I65" s="81"/>
      <c r="J65" s="82"/>
      <c r="K65" s="82"/>
      <c r="L65" s="83">
        <f t="shared" si="4"/>
        <v>0</v>
      </c>
      <c r="M65" s="406"/>
      <c r="N65" s="422"/>
      <c r="O65" s="380"/>
      <c r="P65" s="379"/>
      <c r="Q65" s="70"/>
      <c r="R65" s="71"/>
      <c r="S65" s="73"/>
      <c r="T65" s="74"/>
    </row>
    <row r="66" spans="1:20 16195:16195" ht="18" thickTop="1" x14ac:dyDescent="0.3">
      <c r="A66" s="671"/>
      <c r="B66" s="643"/>
      <c r="C66" s="587"/>
      <c r="D66" s="547"/>
      <c r="E66" s="588"/>
      <c r="F66" s="669"/>
      <c r="G66" s="547"/>
      <c r="H66" s="65">
        <f t="shared" si="3"/>
        <v>0</v>
      </c>
      <c r="I66" s="81"/>
      <c r="J66" s="82"/>
      <c r="K66" s="82"/>
      <c r="L66" s="83">
        <f t="shared" si="4"/>
        <v>0</v>
      </c>
      <c r="M66" s="372"/>
      <c r="N66" s="390"/>
      <c r="O66" s="374"/>
      <c r="P66" s="379"/>
      <c r="Q66" s="70"/>
      <c r="R66" s="71"/>
      <c r="S66" s="73"/>
      <c r="T66" s="74"/>
    </row>
    <row r="67" spans="1:20 16195:16195" ht="17.25" x14ac:dyDescent="0.3">
      <c r="A67" s="679"/>
      <c r="B67" s="638"/>
      <c r="C67" s="590"/>
      <c r="D67" s="572"/>
      <c r="E67" s="591"/>
      <c r="F67" s="592"/>
      <c r="G67" s="572"/>
      <c r="H67" s="142">
        <f t="shared" si="3"/>
        <v>0</v>
      </c>
      <c r="I67" s="81"/>
      <c r="J67" s="82"/>
      <c r="K67" s="82"/>
      <c r="L67" s="83">
        <f t="shared" si="4"/>
        <v>0</v>
      </c>
      <c r="M67" s="372"/>
      <c r="N67" s="390"/>
      <c r="O67" s="374"/>
      <c r="P67" s="379"/>
      <c r="Q67" s="70"/>
      <c r="R67" s="71"/>
      <c r="S67" s="73"/>
      <c r="T67" s="74"/>
    </row>
    <row r="68" spans="1:20 16195:16195" ht="17.25" customHeight="1" x14ac:dyDescent="0.3">
      <c r="A68" s="680"/>
      <c r="B68" s="638"/>
      <c r="C68" s="593"/>
      <c r="D68" s="572"/>
      <c r="E68" s="591"/>
      <c r="F68" s="594"/>
      <c r="G68" s="572"/>
      <c r="H68" s="142">
        <f t="shared" si="3"/>
        <v>0</v>
      </c>
      <c r="I68" s="81"/>
      <c r="J68" s="82"/>
      <c r="K68" s="82"/>
      <c r="L68" s="83">
        <f t="shared" si="4"/>
        <v>0</v>
      </c>
      <c r="M68" s="372"/>
      <c r="N68" s="390"/>
      <c r="O68" s="374"/>
      <c r="P68" s="379"/>
      <c r="Q68" s="70"/>
      <c r="R68" s="71"/>
      <c r="S68" s="73"/>
      <c r="T68" s="74"/>
    </row>
    <row r="69" spans="1:20 16195:16195" ht="17.25" customHeight="1" thickBot="1" x14ac:dyDescent="0.35">
      <c r="A69" s="680"/>
      <c r="B69" s="638"/>
      <c r="C69" s="595"/>
      <c r="D69" s="572"/>
      <c r="E69" s="591"/>
      <c r="F69" s="594"/>
      <c r="G69" s="572"/>
      <c r="H69" s="142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374"/>
      <c r="P69" s="379"/>
      <c r="Q69" s="70"/>
      <c r="R69" s="71"/>
      <c r="S69" s="73"/>
      <c r="T69" s="74"/>
    </row>
    <row r="70" spans="1:20 16195:16195" ht="18" thickBot="1" x14ac:dyDescent="0.35">
      <c r="A70" s="681"/>
      <c r="B70" s="644"/>
      <c r="C70" s="596"/>
      <c r="D70" s="597"/>
      <c r="E70" s="598"/>
      <c r="F70" s="599"/>
      <c r="G70" s="600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374"/>
      <c r="P70" s="379"/>
      <c r="Q70" s="70"/>
      <c r="R70" s="71"/>
      <c r="S70" s="73"/>
      <c r="T70" s="74"/>
    </row>
    <row r="71" spans="1:20 16195:16195" ht="17.25" x14ac:dyDescent="0.3">
      <c r="A71" s="682"/>
      <c r="B71" s="643"/>
      <c r="C71" s="601"/>
      <c r="D71" s="547"/>
      <c r="E71" s="588"/>
      <c r="F71" s="669"/>
      <c r="G71" s="60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374"/>
      <c r="P71" s="379"/>
      <c r="Q71" s="70"/>
      <c r="R71" s="71"/>
      <c r="S71" s="73"/>
      <c r="T71" s="74"/>
    </row>
    <row r="72" spans="1:20 16195:16195" ht="18" thickBot="1" x14ac:dyDescent="0.35">
      <c r="A72" s="658" t="s">
        <v>82</v>
      </c>
      <c r="B72" s="636" t="s">
        <v>226</v>
      </c>
      <c r="C72" s="618" t="s">
        <v>471</v>
      </c>
      <c r="D72" s="472">
        <v>800</v>
      </c>
      <c r="E72" s="570">
        <v>43925</v>
      </c>
      <c r="F72" s="571" t="s">
        <v>472</v>
      </c>
      <c r="G72" s="472">
        <v>800</v>
      </c>
      <c r="H72" s="142">
        <f t="shared" si="3"/>
        <v>0</v>
      </c>
      <c r="I72" s="81">
        <v>49</v>
      </c>
      <c r="J72" s="82"/>
      <c r="K72" s="82"/>
      <c r="L72" s="83">
        <f t="shared" si="4"/>
        <v>39200</v>
      </c>
      <c r="M72" s="372" t="s">
        <v>161</v>
      </c>
      <c r="N72" s="390">
        <v>43928</v>
      </c>
      <c r="O72" s="374"/>
      <c r="P72" s="379"/>
      <c r="Q72" s="70"/>
      <c r="R72" s="71"/>
      <c r="S72" s="73"/>
      <c r="T72" s="74"/>
    </row>
    <row r="73" spans="1:20 16195:16195" ht="17.25" x14ac:dyDescent="0.3">
      <c r="A73" s="1074" t="s">
        <v>498</v>
      </c>
      <c r="B73" s="706" t="s">
        <v>499</v>
      </c>
      <c r="C73" s="1077" t="s">
        <v>500</v>
      </c>
      <c r="D73" s="574">
        <v>20</v>
      </c>
      <c r="E73" s="1080">
        <v>43929</v>
      </c>
      <c r="F73" s="1037">
        <v>80093</v>
      </c>
      <c r="G73" s="472">
        <v>20</v>
      </c>
      <c r="H73" s="65">
        <f t="shared" si="3"/>
        <v>0</v>
      </c>
      <c r="I73" s="81">
        <v>76.5</v>
      </c>
      <c r="J73" s="82"/>
      <c r="K73" s="82"/>
      <c r="L73" s="83">
        <f t="shared" si="4"/>
        <v>1530</v>
      </c>
      <c r="M73" s="1064"/>
      <c r="N73" s="1053"/>
      <c r="O73" s="374"/>
      <c r="P73" s="379"/>
      <c r="Q73" s="70"/>
      <c r="R73" s="71"/>
      <c r="S73" s="73"/>
      <c r="T73" s="74"/>
    </row>
    <row r="74" spans="1:20 16195:16195" ht="17.25" x14ac:dyDescent="0.3">
      <c r="A74" s="1075"/>
      <c r="B74" s="706" t="s">
        <v>501</v>
      </c>
      <c r="C74" s="1078"/>
      <c r="D74" s="574">
        <v>20</v>
      </c>
      <c r="E74" s="1081"/>
      <c r="F74" s="1038"/>
      <c r="G74" s="472">
        <v>20</v>
      </c>
      <c r="H74" s="65">
        <f t="shared" si="3"/>
        <v>0</v>
      </c>
      <c r="I74" s="81">
        <v>83.5</v>
      </c>
      <c r="J74" s="82"/>
      <c r="K74" s="82"/>
      <c r="L74" s="83">
        <f t="shared" si="4"/>
        <v>1670</v>
      </c>
      <c r="M74" s="1064"/>
      <c r="N74" s="1053"/>
      <c r="O74" s="374"/>
      <c r="P74" s="379"/>
      <c r="Q74" s="70"/>
      <c r="R74" s="71"/>
      <c r="S74" s="73"/>
      <c r="T74" s="74"/>
    </row>
    <row r="75" spans="1:20 16195:16195" ht="17.25" x14ac:dyDescent="0.3">
      <c r="A75" s="1075"/>
      <c r="B75" s="706" t="s">
        <v>502</v>
      </c>
      <c r="C75" s="1078"/>
      <c r="D75" s="574">
        <v>174.3</v>
      </c>
      <c r="E75" s="1081"/>
      <c r="F75" s="1038"/>
      <c r="G75" s="472">
        <v>174.3</v>
      </c>
      <c r="H75" s="65">
        <f t="shared" si="3"/>
        <v>0</v>
      </c>
      <c r="I75" s="81">
        <v>38.5</v>
      </c>
      <c r="J75" s="82"/>
      <c r="K75" s="82"/>
      <c r="L75" s="83">
        <f t="shared" si="4"/>
        <v>6710.55</v>
      </c>
      <c r="M75" s="1064"/>
      <c r="N75" s="1053"/>
      <c r="O75" s="374"/>
      <c r="P75" s="379"/>
      <c r="Q75" s="70"/>
      <c r="R75" s="71"/>
      <c r="S75" s="73"/>
      <c r="T75" s="74"/>
    </row>
    <row r="76" spans="1:20 16195:16195" ht="17.25" x14ac:dyDescent="0.3">
      <c r="A76" s="1075"/>
      <c r="B76" s="706" t="s">
        <v>503</v>
      </c>
      <c r="C76" s="1078"/>
      <c r="D76" s="574">
        <v>122.8</v>
      </c>
      <c r="E76" s="1081"/>
      <c r="F76" s="1038"/>
      <c r="G76" s="472">
        <v>122.8</v>
      </c>
      <c r="H76" s="65">
        <f t="shared" si="3"/>
        <v>0</v>
      </c>
      <c r="I76" s="81">
        <v>68.5</v>
      </c>
      <c r="J76" s="82"/>
      <c r="K76" s="82"/>
      <c r="L76" s="83">
        <f t="shared" si="4"/>
        <v>8411.7999999999993</v>
      </c>
      <c r="M76" s="1064"/>
      <c r="N76" s="1053"/>
      <c r="O76" s="374"/>
      <c r="P76" s="379"/>
      <c r="Q76" s="70"/>
      <c r="R76" s="71"/>
      <c r="S76" s="73"/>
      <c r="T76" s="74"/>
    </row>
    <row r="77" spans="1:20 16195:16195" ht="18" thickBot="1" x14ac:dyDescent="0.35">
      <c r="A77" s="1076"/>
      <c r="B77" s="707" t="s">
        <v>286</v>
      </c>
      <c r="C77" s="1079"/>
      <c r="D77" s="574">
        <v>338.4</v>
      </c>
      <c r="E77" s="1082"/>
      <c r="F77" s="1039"/>
      <c r="G77" s="472">
        <v>338.4</v>
      </c>
      <c r="H77" s="65">
        <f t="shared" si="3"/>
        <v>0</v>
      </c>
      <c r="I77" s="81">
        <v>59</v>
      </c>
      <c r="J77" s="82"/>
      <c r="K77" s="82"/>
      <c r="L77" s="83">
        <f t="shared" si="4"/>
        <v>19965.599999999999</v>
      </c>
      <c r="M77" s="1065"/>
      <c r="N77" s="1054"/>
      <c r="O77" s="374"/>
      <c r="P77" s="379"/>
      <c r="Q77" s="70"/>
      <c r="R77" s="71"/>
      <c r="S77" s="73"/>
      <c r="T77" s="74"/>
      <c r="WXW77" s="660">
        <f>SUM(D77:WXV77)</f>
        <v>20701.399999999998</v>
      </c>
    </row>
    <row r="78" spans="1:20 16195:16195" ht="15" customHeight="1" x14ac:dyDescent="0.3">
      <c r="A78" s="658" t="s">
        <v>82</v>
      </c>
      <c r="B78" s="639" t="s">
        <v>226</v>
      </c>
      <c r="C78" s="709" t="s">
        <v>480</v>
      </c>
      <c r="D78" s="472">
        <v>810</v>
      </c>
      <c r="E78" s="570">
        <v>43934</v>
      </c>
      <c r="F78" s="571" t="s">
        <v>481</v>
      </c>
      <c r="G78" s="472">
        <v>810</v>
      </c>
      <c r="H78" s="65">
        <f t="shared" si="3"/>
        <v>0</v>
      </c>
      <c r="I78" s="81">
        <v>49</v>
      </c>
      <c r="J78" s="82"/>
      <c r="K78" s="82"/>
      <c r="L78" s="83">
        <f t="shared" si="4"/>
        <v>39690</v>
      </c>
      <c r="M78" s="372" t="s">
        <v>110</v>
      </c>
      <c r="N78" s="390">
        <v>43936</v>
      </c>
      <c r="O78" s="374"/>
      <c r="P78" s="379"/>
      <c r="Q78" s="70"/>
      <c r="R78" s="71"/>
      <c r="S78" s="73"/>
      <c r="T78" s="74"/>
      <c r="WXW78" s="660">
        <f>SUM(D78:WXV78)</f>
        <v>129229</v>
      </c>
    </row>
    <row r="79" spans="1:20 16195:16195" ht="48" x14ac:dyDescent="0.3">
      <c r="A79" s="684" t="s">
        <v>510</v>
      </c>
      <c r="B79" s="639" t="s">
        <v>54</v>
      </c>
      <c r="C79" s="606" t="s">
        <v>511</v>
      </c>
      <c r="D79" s="472">
        <f>2118.4+2072</f>
        <v>4190.3999999999996</v>
      </c>
      <c r="E79" s="566">
        <v>43938</v>
      </c>
      <c r="F79" s="571">
        <v>38</v>
      </c>
      <c r="G79" s="574">
        <v>4190.3999999999996</v>
      </c>
      <c r="H79" s="65">
        <f t="shared" si="3"/>
        <v>0</v>
      </c>
      <c r="I79" s="81">
        <v>73</v>
      </c>
      <c r="J79" s="82"/>
      <c r="K79" s="82"/>
      <c r="L79" s="83">
        <f t="shared" si="4"/>
        <v>305899.19999999995</v>
      </c>
      <c r="M79" s="381" t="s">
        <v>237</v>
      </c>
      <c r="N79" s="423">
        <v>43943</v>
      </c>
      <c r="O79" s="374"/>
      <c r="P79" s="379"/>
      <c r="Q79" s="70"/>
      <c r="R79" s="71"/>
      <c r="S79" s="73"/>
      <c r="T79" s="74"/>
    </row>
    <row r="80" spans="1:20 16195:16195" ht="47.25" x14ac:dyDescent="0.25">
      <c r="A80" s="685" t="s">
        <v>79</v>
      </c>
      <c r="B80" s="554" t="s">
        <v>585</v>
      </c>
      <c r="C80" s="605" t="s">
        <v>584</v>
      </c>
      <c r="D80" s="472">
        <v>3931</v>
      </c>
      <c r="E80" s="570">
        <v>43940</v>
      </c>
      <c r="F80" s="668" t="s">
        <v>586</v>
      </c>
      <c r="G80" s="472">
        <f>3965-33.4</f>
        <v>3931.6</v>
      </c>
      <c r="H80" s="65">
        <f t="shared" si="3"/>
        <v>0.59999999999990905</v>
      </c>
      <c r="I80" s="81">
        <v>40</v>
      </c>
      <c r="J80" s="82"/>
      <c r="K80" s="82"/>
      <c r="L80" s="104">
        <f>I80*G80</f>
        <v>157264</v>
      </c>
      <c r="M80" s="488" t="s">
        <v>52</v>
      </c>
      <c r="N80" s="489">
        <v>43969</v>
      </c>
      <c r="O80" s="424"/>
      <c r="P80" s="379"/>
      <c r="Q80" s="70"/>
      <c r="R80" s="71"/>
      <c r="S80" s="73"/>
      <c r="T80" s="74"/>
    </row>
    <row r="81" spans="1:20" ht="17.25" customHeight="1" thickBot="1" x14ac:dyDescent="0.3">
      <c r="A81" s="658" t="s">
        <v>82</v>
      </c>
      <c r="B81" s="610" t="s">
        <v>226</v>
      </c>
      <c r="C81" s="654" t="s">
        <v>504</v>
      </c>
      <c r="D81" s="472">
        <v>345</v>
      </c>
      <c r="E81" s="570">
        <v>43942</v>
      </c>
      <c r="F81" s="614" t="s">
        <v>505</v>
      </c>
      <c r="G81" s="574">
        <v>345</v>
      </c>
      <c r="H81" s="65">
        <f t="shared" si="3"/>
        <v>0</v>
      </c>
      <c r="I81" s="81">
        <v>49</v>
      </c>
      <c r="J81" s="82"/>
      <c r="K81" s="82"/>
      <c r="L81" s="104">
        <f t="shared" ref="L81:L99" si="5">I81*G81</f>
        <v>16905</v>
      </c>
      <c r="M81" s="381" t="s">
        <v>161</v>
      </c>
      <c r="N81" s="423">
        <v>43943</v>
      </c>
      <c r="O81" s="424"/>
      <c r="P81" s="379"/>
      <c r="Q81" s="70"/>
      <c r="R81" s="71"/>
      <c r="S81" s="73"/>
      <c r="T81" s="74"/>
    </row>
    <row r="82" spans="1:20" ht="17.25" customHeight="1" x14ac:dyDescent="0.25">
      <c r="A82" s="1066" t="s">
        <v>510</v>
      </c>
      <c r="B82" s="610" t="s">
        <v>54</v>
      </c>
      <c r="C82" s="654" t="s">
        <v>518</v>
      </c>
      <c r="D82" s="472">
        <v>2010.6</v>
      </c>
      <c r="E82" s="566">
        <v>43943</v>
      </c>
      <c r="F82" s="1068">
        <v>39</v>
      </c>
      <c r="G82" s="574">
        <v>2010.6</v>
      </c>
      <c r="H82" s="65">
        <f t="shared" si="3"/>
        <v>0</v>
      </c>
      <c r="I82" s="81">
        <v>73</v>
      </c>
      <c r="J82" s="82"/>
      <c r="K82" s="82"/>
      <c r="L82" s="104">
        <f t="shared" si="5"/>
        <v>146773.79999999999</v>
      </c>
      <c r="M82" s="1070" t="s">
        <v>110</v>
      </c>
      <c r="N82" s="1072">
        <v>43948</v>
      </c>
      <c r="O82" s="424"/>
      <c r="P82" s="379"/>
      <c r="Q82" s="70"/>
      <c r="R82" s="71"/>
      <c r="S82" s="73"/>
      <c r="T82" s="74"/>
    </row>
    <row r="83" spans="1:20" ht="48" thickBot="1" x14ac:dyDescent="0.3">
      <c r="A83" s="1067"/>
      <c r="B83" s="610" t="s">
        <v>54</v>
      </c>
      <c r="C83" s="659" t="s">
        <v>519</v>
      </c>
      <c r="D83" s="472">
        <v>1999.4</v>
      </c>
      <c r="E83" s="566">
        <v>43943</v>
      </c>
      <c r="F83" s="1069"/>
      <c r="G83" s="574">
        <v>1999.4</v>
      </c>
      <c r="H83" s="65">
        <f t="shared" si="3"/>
        <v>0</v>
      </c>
      <c r="I83" s="81">
        <v>73</v>
      </c>
      <c r="J83" s="82"/>
      <c r="K83" s="82"/>
      <c r="L83" s="104">
        <f t="shared" si="5"/>
        <v>145956.20000000001</v>
      </c>
      <c r="M83" s="1071"/>
      <c r="N83" s="1073"/>
      <c r="O83" s="424"/>
      <c r="P83" s="379"/>
      <c r="Q83" s="70"/>
      <c r="R83" s="71"/>
      <c r="S83" s="73"/>
      <c r="T83" s="74"/>
    </row>
    <row r="84" spans="1:20" ht="17.25" customHeight="1" x14ac:dyDescent="0.25">
      <c r="A84" s="658" t="s">
        <v>82</v>
      </c>
      <c r="B84" s="610" t="s">
        <v>226</v>
      </c>
      <c r="C84" s="654" t="s">
        <v>507</v>
      </c>
      <c r="D84" s="655">
        <v>240</v>
      </c>
      <c r="E84" s="390">
        <v>43944</v>
      </c>
      <c r="F84" s="617" t="s">
        <v>508</v>
      </c>
      <c r="G84" s="574">
        <v>240</v>
      </c>
      <c r="H84" s="65">
        <f t="shared" si="3"/>
        <v>0</v>
      </c>
      <c r="I84" s="81">
        <v>49</v>
      </c>
      <c r="J84" s="82"/>
      <c r="K84" s="82"/>
      <c r="L84" s="104">
        <f t="shared" si="5"/>
        <v>11760</v>
      </c>
      <c r="M84" s="388" t="s">
        <v>161</v>
      </c>
      <c r="N84" s="389">
        <v>43945</v>
      </c>
      <c r="O84" s="424"/>
      <c r="P84" s="379"/>
      <c r="Q84" s="70"/>
      <c r="R84" s="71"/>
      <c r="S84" s="73"/>
      <c r="T84" s="74"/>
    </row>
    <row r="85" spans="1:20" ht="17.25" customHeight="1" x14ac:dyDescent="0.25">
      <c r="A85" s="1066" t="s">
        <v>552</v>
      </c>
      <c r="B85" s="610" t="s">
        <v>284</v>
      </c>
      <c r="C85" s="1059" t="s">
        <v>553</v>
      </c>
      <c r="D85" s="655">
        <v>183.2</v>
      </c>
      <c r="E85" s="390">
        <v>43944</v>
      </c>
      <c r="F85" s="1037">
        <v>80405</v>
      </c>
      <c r="G85" s="574">
        <v>183.2</v>
      </c>
      <c r="H85" s="65">
        <f t="shared" si="3"/>
        <v>0</v>
      </c>
      <c r="I85" s="81">
        <v>29.9</v>
      </c>
      <c r="J85" s="82"/>
      <c r="K85" s="82"/>
      <c r="L85" s="104">
        <f t="shared" ref="L85:L92" si="6">I85*G85</f>
        <v>5477.6799999999994</v>
      </c>
      <c r="M85" s="982" t="s">
        <v>110</v>
      </c>
      <c r="N85" s="969">
        <v>43956</v>
      </c>
      <c r="O85" s="424"/>
      <c r="P85" s="379"/>
      <c r="Q85" s="70"/>
      <c r="R85" s="71"/>
      <c r="S85" s="73"/>
      <c r="T85" s="74"/>
    </row>
    <row r="86" spans="1:20" ht="17.25" customHeight="1" x14ac:dyDescent="0.25">
      <c r="A86" s="1083"/>
      <c r="B86" s="610" t="s">
        <v>554</v>
      </c>
      <c r="C86" s="1060"/>
      <c r="D86" s="655">
        <v>122.1</v>
      </c>
      <c r="E86" s="390">
        <v>43944</v>
      </c>
      <c r="F86" s="1038"/>
      <c r="G86" s="574">
        <v>122.1</v>
      </c>
      <c r="H86" s="65">
        <f t="shared" si="3"/>
        <v>0</v>
      </c>
      <c r="I86" s="81">
        <v>68.5</v>
      </c>
      <c r="J86" s="82"/>
      <c r="K86" s="82"/>
      <c r="L86" s="104">
        <f t="shared" si="6"/>
        <v>8363.85</v>
      </c>
      <c r="M86" s="983"/>
      <c r="N86" s="970"/>
      <c r="O86" s="424"/>
      <c r="P86" s="379"/>
      <c r="Q86" s="70"/>
      <c r="R86" s="71"/>
      <c r="S86" s="73"/>
      <c r="T86" s="74"/>
    </row>
    <row r="87" spans="1:20" ht="17.25" customHeight="1" x14ac:dyDescent="0.25">
      <c r="A87" s="1067"/>
      <c r="B87" s="610" t="s">
        <v>286</v>
      </c>
      <c r="C87" s="1061"/>
      <c r="D87" s="655">
        <v>170.8</v>
      </c>
      <c r="E87" s="390">
        <v>43944</v>
      </c>
      <c r="F87" s="1039"/>
      <c r="G87" s="574">
        <v>170.8</v>
      </c>
      <c r="H87" s="65">
        <f t="shared" si="3"/>
        <v>0</v>
      </c>
      <c r="I87" s="81">
        <v>59</v>
      </c>
      <c r="J87" s="82"/>
      <c r="K87" s="82"/>
      <c r="L87" s="104">
        <f t="shared" si="6"/>
        <v>10077.200000000001</v>
      </c>
      <c r="M87" s="984"/>
      <c r="N87" s="971"/>
      <c r="O87" s="424"/>
      <c r="P87" s="379"/>
      <c r="Q87" s="70"/>
      <c r="R87" s="71"/>
      <c r="S87" s="73"/>
      <c r="T87" s="74"/>
    </row>
    <row r="88" spans="1:20" ht="47.25" x14ac:dyDescent="0.25">
      <c r="A88" s="730" t="s">
        <v>79</v>
      </c>
      <c r="B88" s="610" t="s">
        <v>567</v>
      </c>
      <c r="C88" s="740" t="s">
        <v>569</v>
      </c>
      <c r="D88" s="655">
        <v>287.8</v>
      </c>
      <c r="E88" s="390">
        <v>43944</v>
      </c>
      <c r="F88" s="729">
        <v>27405</v>
      </c>
      <c r="G88" s="574">
        <v>287.8</v>
      </c>
      <c r="H88" s="65">
        <f t="shared" si="3"/>
        <v>0</v>
      </c>
      <c r="I88" s="81">
        <v>37</v>
      </c>
      <c r="J88" s="82"/>
      <c r="K88" s="82"/>
      <c r="L88" s="104">
        <f t="shared" si="6"/>
        <v>10648.6</v>
      </c>
      <c r="M88" s="731" t="s">
        <v>161</v>
      </c>
      <c r="N88" s="727">
        <v>43956</v>
      </c>
      <c r="O88" s="424"/>
      <c r="P88" s="379"/>
      <c r="Q88" s="70"/>
      <c r="R88" s="71"/>
      <c r="S88" s="73"/>
      <c r="T88" s="74"/>
    </row>
    <row r="89" spans="1:20" ht="47.25" x14ac:dyDescent="0.25">
      <c r="A89" s="730" t="s">
        <v>79</v>
      </c>
      <c r="B89" s="610" t="s">
        <v>567</v>
      </c>
      <c r="C89" s="740" t="s">
        <v>568</v>
      </c>
      <c r="D89" s="655">
        <v>232.8</v>
      </c>
      <c r="E89" s="390">
        <v>43948</v>
      </c>
      <c r="F89" s="729">
        <v>27486</v>
      </c>
      <c r="G89" s="574">
        <v>232.8</v>
      </c>
      <c r="H89" s="65">
        <f t="shared" si="3"/>
        <v>0</v>
      </c>
      <c r="I89" s="81">
        <v>37</v>
      </c>
      <c r="J89" s="82"/>
      <c r="K89" s="82"/>
      <c r="L89" s="104">
        <f t="shared" si="6"/>
        <v>8613.6</v>
      </c>
      <c r="M89" s="731" t="s">
        <v>161</v>
      </c>
      <c r="N89" s="727">
        <v>43956</v>
      </c>
      <c r="O89" s="424"/>
      <c r="P89" s="379"/>
      <c r="Q89" s="70"/>
      <c r="R89" s="71"/>
      <c r="S89" s="73"/>
      <c r="T89" s="74"/>
    </row>
    <row r="90" spans="1:20" ht="17.25" customHeight="1" x14ac:dyDescent="0.25">
      <c r="A90" s="726" t="s">
        <v>79</v>
      </c>
      <c r="B90" s="610" t="s">
        <v>557</v>
      </c>
      <c r="C90" s="725" t="s">
        <v>558</v>
      </c>
      <c r="D90" s="655">
        <f>598.6+407.2</f>
        <v>1005.8</v>
      </c>
      <c r="E90" s="390">
        <v>43949</v>
      </c>
      <c r="F90" s="724">
        <v>27510</v>
      </c>
      <c r="G90" s="574">
        <v>1005.8</v>
      </c>
      <c r="H90" s="65">
        <f t="shared" si="3"/>
        <v>0</v>
      </c>
      <c r="I90" s="81">
        <v>33</v>
      </c>
      <c r="J90" s="82"/>
      <c r="K90" s="82"/>
      <c r="L90" s="104">
        <f t="shared" si="6"/>
        <v>33191.4</v>
      </c>
      <c r="M90" s="731" t="s">
        <v>52</v>
      </c>
      <c r="N90" s="723">
        <v>43959</v>
      </c>
      <c r="O90" s="424"/>
      <c r="P90" s="379"/>
      <c r="Q90" s="70"/>
      <c r="R90" s="71"/>
      <c r="S90" s="73"/>
      <c r="T90" s="74"/>
    </row>
    <row r="91" spans="1:20" ht="16.5" customHeight="1" x14ac:dyDescent="0.25">
      <c r="A91" s="1066" t="s">
        <v>79</v>
      </c>
      <c r="B91" s="610" t="s">
        <v>557</v>
      </c>
      <c r="C91" s="1084" t="s">
        <v>570</v>
      </c>
      <c r="D91" s="655">
        <v>516</v>
      </c>
      <c r="E91" s="390">
        <v>43949</v>
      </c>
      <c r="F91" s="1037">
        <v>27512</v>
      </c>
      <c r="G91" s="574">
        <v>516</v>
      </c>
      <c r="H91" s="65">
        <f t="shared" si="3"/>
        <v>0</v>
      </c>
      <c r="I91" s="81">
        <v>33</v>
      </c>
      <c r="J91" s="82"/>
      <c r="K91" s="82"/>
      <c r="L91" s="104">
        <f t="shared" si="6"/>
        <v>17028</v>
      </c>
      <c r="M91" s="1086" t="s">
        <v>161</v>
      </c>
      <c r="N91" s="1027">
        <v>43956</v>
      </c>
      <c r="O91" s="424"/>
      <c r="P91" s="379"/>
      <c r="Q91" s="70"/>
      <c r="R91" s="71"/>
      <c r="S91" s="73"/>
      <c r="T91" s="74"/>
    </row>
    <row r="92" spans="1:20" ht="17.25" customHeight="1" x14ac:dyDescent="0.25">
      <c r="A92" s="1067"/>
      <c r="B92" s="610" t="s">
        <v>567</v>
      </c>
      <c r="C92" s="1085"/>
      <c r="D92" s="655">
        <v>380</v>
      </c>
      <c r="E92" s="390">
        <v>43949</v>
      </c>
      <c r="F92" s="1039"/>
      <c r="G92" s="574">
        <v>380</v>
      </c>
      <c r="H92" s="65">
        <f t="shared" si="3"/>
        <v>0</v>
      </c>
      <c r="I92" s="81">
        <v>37</v>
      </c>
      <c r="J92" s="82"/>
      <c r="K92" s="82"/>
      <c r="L92" s="104">
        <f t="shared" si="6"/>
        <v>14060</v>
      </c>
      <c r="M92" s="1087"/>
      <c r="N92" s="1028"/>
      <c r="O92" s="424"/>
      <c r="P92" s="379"/>
      <c r="Q92" s="70"/>
      <c r="R92" s="71"/>
      <c r="S92" s="73"/>
      <c r="T92" s="74"/>
    </row>
    <row r="93" spans="1:20" ht="47.25" x14ac:dyDescent="0.3">
      <c r="A93" s="658" t="s">
        <v>510</v>
      </c>
      <c r="B93" s="741" t="s">
        <v>54</v>
      </c>
      <c r="C93" s="654" t="s">
        <v>549</v>
      </c>
      <c r="D93" s="655">
        <f>1764.5+2533.6</f>
        <v>4298.1000000000004</v>
      </c>
      <c r="E93" s="390">
        <v>43950</v>
      </c>
      <c r="F93" s="571">
        <v>44</v>
      </c>
      <c r="G93" s="574">
        <v>4298.1000000000004</v>
      </c>
      <c r="H93" s="65">
        <f t="shared" si="3"/>
        <v>0</v>
      </c>
      <c r="I93" s="81">
        <v>73</v>
      </c>
      <c r="J93" s="82"/>
      <c r="K93" s="82"/>
      <c r="L93" s="104">
        <f t="shared" si="5"/>
        <v>313761.30000000005</v>
      </c>
      <c r="M93" s="488" t="s">
        <v>110</v>
      </c>
      <c r="N93" s="489">
        <v>43955</v>
      </c>
      <c r="O93" s="424"/>
      <c r="P93" s="379"/>
      <c r="Q93" s="70"/>
      <c r="R93" s="71"/>
      <c r="S93" s="73"/>
      <c r="T93" s="74"/>
    </row>
    <row r="94" spans="1:20" ht="17.25" customHeight="1" x14ac:dyDescent="0.25">
      <c r="A94" s="1066" t="s">
        <v>596</v>
      </c>
      <c r="B94" s="610" t="s">
        <v>597</v>
      </c>
      <c r="C94" s="1059" t="s">
        <v>598</v>
      </c>
      <c r="D94" s="655">
        <v>72.2</v>
      </c>
      <c r="E94" s="390">
        <v>43951</v>
      </c>
      <c r="F94" s="1037">
        <v>315</v>
      </c>
      <c r="G94" s="574">
        <v>72.2</v>
      </c>
      <c r="H94" s="65">
        <f t="shared" si="3"/>
        <v>0</v>
      </c>
      <c r="I94" s="81">
        <v>90</v>
      </c>
      <c r="J94" s="82"/>
      <c r="K94" s="82"/>
      <c r="L94" s="104">
        <f t="shared" si="5"/>
        <v>6498</v>
      </c>
      <c r="M94" s="1086" t="s">
        <v>52</v>
      </c>
      <c r="N94" s="1027">
        <v>43972</v>
      </c>
      <c r="O94" s="424"/>
      <c r="P94" s="379"/>
      <c r="Q94" s="70"/>
      <c r="R94" s="71"/>
      <c r="S94" s="73"/>
      <c r="T94" s="74"/>
    </row>
    <row r="95" spans="1:20" ht="17.25" customHeight="1" x14ac:dyDescent="0.25">
      <c r="A95" s="1067"/>
      <c r="B95" s="610" t="s">
        <v>599</v>
      </c>
      <c r="C95" s="1061"/>
      <c r="D95" s="655">
        <v>2400</v>
      </c>
      <c r="E95" s="390">
        <v>43951</v>
      </c>
      <c r="F95" s="1039"/>
      <c r="G95" s="574">
        <v>2400</v>
      </c>
      <c r="H95" s="65">
        <f t="shared" si="3"/>
        <v>0</v>
      </c>
      <c r="I95" s="81">
        <v>18.5</v>
      </c>
      <c r="J95" s="82"/>
      <c r="K95" s="82"/>
      <c r="L95" s="104">
        <f t="shared" si="5"/>
        <v>44400</v>
      </c>
      <c r="M95" s="1087"/>
      <c r="N95" s="1028"/>
      <c r="O95" s="424"/>
      <c r="P95" s="379"/>
      <c r="Q95" s="70"/>
      <c r="R95" s="71"/>
      <c r="S95" s="73"/>
      <c r="T95" s="74"/>
    </row>
    <row r="96" spans="1:20" ht="17.25" customHeight="1" x14ac:dyDescent="0.25">
      <c r="A96" s="658"/>
      <c r="B96" s="610"/>
      <c r="C96" s="654"/>
      <c r="D96" s="655"/>
      <c r="E96" s="390"/>
      <c r="F96" s="646"/>
      <c r="G96" s="574"/>
      <c r="H96" s="65">
        <f t="shared" si="3"/>
        <v>0</v>
      </c>
      <c r="I96" s="81"/>
      <c r="J96" s="82"/>
      <c r="K96" s="82"/>
      <c r="L96" s="104">
        <f t="shared" si="5"/>
        <v>0</v>
      </c>
      <c r="M96" s="372"/>
      <c r="N96" s="390"/>
      <c r="O96" s="424"/>
      <c r="P96" s="379"/>
      <c r="Q96" s="70"/>
      <c r="R96" s="71"/>
      <c r="S96" s="73"/>
      <c r="T96" s="74"/>
    </row>
    <row r="97" spans="1:20" ht="17.25" customHeight="1" x14ac:dyDescent="0.25">
      <c r="A97" s="658"/>
      <c r="B97" s="610"/>
      <c r="C97" s="654"/>
      <c r="D97" s="655"/>
      <c r="E97" s="390"/>
      <c r="F97" s="646"/>
      <c r="G97" s="574"/>
      <c r="H97" s="65">
        <f t="shared" si="3"/>
        <v>0</v>
      </c>
      <c r="I97" s="81"/>
      <c r="J97" s="82"/>
      <c r="K97" s="82"/>
      <c r="L97" s="104">
        <f t="shared" si="5"/>
        <v>0</v>
      </c>
      <c r="M97" s="372"/>
      <c r="N97" s="390"/>
      <c r="O97" s="424"/>
      <c r="P97" s="379"/>
      <c r="Q97" s="70"/>
      <c r="R97" s="71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646"/>
      <c r="G98" s="574"/>
      <c r="H98" s="65">
        <f t="shared" si="3"/>
        <v>0</v>
      </c>
      <c r="I98" s="81"/>
      <c r="J98" s="82"/>
      <c r="K98" s="82"/>
      <c r="L98" s="104">
        <f t="shared" si="5"/>
        <v>0</v>
      </c>
      <c r="M98" s="372"/>
      <c r="N98" s="390"/>
      <c r="O98" s="424"/>
      <c r="P98" s="379"/>
      <c r="Q98" s="70"/>
      <c r="R98" s="71"/>
      <c r="S98" s="73"/>
      <c r="T98" s="74"/>
    </row>
    <row r="99" spans="1:20" ht="17.25" customHeight="1" x14ac:dyDescent="0.25">
      <c r="A99" s="658"/>
      <c r="B99" s="610"/>
      <c r="C99" s="654"/>
      <c r="D99" s="472"/>
      <c r="E99" s="390"/>
      <c r="F99" s="646"/>
      <c r="G99" s="574"/>
      <c r="H99" s="65">
        <f t="shared" si="3"/>
        <v>0</v>
      </c>
      <c r="I99" s="81"/>
      <c r="J99" s="82"/>
      <c r="K99" s="82"/>
      <c r="L99" s="104">
        <f t="shared" si="5"/>
        <v>0</v>
      </c>
      <c r="M99" s="372"/>
      <c r="N99" s="390"/>
      <c r="O99" s="424"/>
      <c r="P99" s="379"/>
      <c r="Q99" s="70"/>
      <c r="R99" s="71"/>
      <c r="S99" s="73"/>
      <c r="T99" s="74"/>
    </row>
    <row r="100" spans="1:20" ht="17.25" customHeight="1" x14ac:dyDescent="0.25">
      <c r="A100" s="683"/>
      <c r="B100" s="623"/>
      <c r="C100" s="606"/>
      <c r="D100" s="472"/>
      <c r="E100" s="570"/>
      <c r="F100" s="652"/>
      <c r="G100" s="472"/>
      <c r="H100" s="65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424"/>
      <c r="P100" s="379"/>
      <c r="Q100" s="70"/>
      <c r="R100" s="71"/>
      <c r="S100" s="73"/>
      <c r="T100" s="74"/>
    </row>
    <row r="101" spans="1:20" ht="17.25" customHeight="1" x14ac:dyDescent="0.25">
      <c r="A101" s="658"/>
      <c r="B101" s="623"/>
      <c r="C101" s="606"/>
      <c r="D101" s="472"/>
      <c r="E101" s="570"/>
      <c r="F101" s="653"/>
      <c r="G101" s="472"/>
      <c r="H101" s="65">
        <f t="shared" si="3"/>
        <v>0</v>
      </c>
      <c r="I101" s="81"/>
      <c r="J101" s="82"/>
      <c r="K101" s="82"/>
      <c r="L101" s="83">
        <f t="shared" si="4"/>
        <v>0</v>
      </c>
      <c r="M101" s="372"/>
      <c r="N101" s="390"/>
      <c r="O101" s="374"/>
      <c r="P101" s="379"/>
      <c r="Q101" s="70"/>
      <c r="R101" s="71"/>
      <c r="S101" s="73"/>
      <c r="T101" s="74"/>
    </row>
    <row r="102" spans="1:20" ht="17.25" x14ac:dyDescent="0.25">
      <c r="A102" s="658"/>
      <c r="B102" s="554"/>
      <c r="C102" s="606"/>
      <c r="D102" s="472"/>
      <c r="E102" s="570"/>
      <c r="F102" s="571"/>
      <c r="G102" s="472"/>
      <c r="H102" s="65">
        <f t="shared" si="3"/>
        <v>0</v>
      </c>
      <c r="I102" s="81"/>
      <c r="J102" s="82"/>
      <c r="K102" s="82"/>
      <c r="L102" s="83">
        <f t="shared" si="4"/>
        <v>0</v>
      </c>
      <c r="M102" s="372"/>
      <c r="N102" s="390"/>
      <c r="O102" s="374"/>
      <c r="P102" s="379"/>
      <c r="Q102" s="70"/>
      <c r="R102" s="71"/>
      <c r="S102" s="73"/>
      <c r="T102" s="74"/>
    </row>
    <row r="103" spans="1:20" ht="17.25" x14ac:dyDescent="0.25">
      <c r="A103" s="658"/>
      <c r="B103" s="554"/>
      <c r="C103" s="606"/>
      <c r="D103" s="472"/>
      <c r="E103" s="570"/>
      <c r="F103" s="571"/>
      <c r="G103" s="472"/>
      <c r="H103" s="65">
        <f t="shared" si="3"/>
        <v>0</v>
      </c>
      <c r="I103" s="81"/>
      <c r="J103" s="82"/>
      <c r="K103" s="82"/>
      <c r="L103" s="83">
        <f t="shared" si="4"/>
        <v>0</v>
      </c>
      <c r="M103" s="381"/>
      <c r="N103" s="423"/>
      <c r="O103" s="374"/>
      <c r="P103" s="379"/>
      <c r="Q103" s="70"/>
      <c r="R103" s="71"/>
      <c r="S103" s="73"/>
      <c r="T103" s="74"/>
    </row>
    <row r="104" spans="1:20" ht="17.25" x14ac:dyDescent="0.25">
      <c r="A104" s="658"/>
      <c r="B104" s="554"/>
      <c r="C104" s="606"/>
      <c r="D104" s="472"/>
      <c r="E104" s="570"/>
      <c r="F104" s="571"/>
      <c r="G104" s="472"/>
      <c r="H104" s="65">
        <f t="shared" si="3"/>
        <v>0</v>
      </c>
      <c r="I104" s="81"/>
      <c r="J104" s="82"/>
      <c r="K104" s="82"/>
      <c r="L104" s="83">
        <f t="shared" si="4"/>
        <v>0</v>
      </c>
      <c r="M104" s="381"/>
      <c r="N104" s="423"/>
      <c r="O104" s="374"/>
      <c r="P104" s="379"/>
      <c r="Q104" s="70"/>
      <c r="R104" s="71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83">
        <f t="shared" si="4"/>
        <v>0</v>
      </c>
      <c r="M105" s="381"/>
      <c r="N105" s="423"/>
      <c r="O105" s="374"/>
      <c r="P105" s="379"/>
      <c r="Q105" s="70"/>
      <c r="R105" s="71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83">
        <f t="shared" si="4"/>
        <v>0</v>
      </c>
      <c r="M106" s="381"/>
      <c r="N106" s="423"/>
      <c r="O106" s="374"/>
      <c r="P106" s="379"/>
      <c r="Q106" s="70"/>
      <c r="R106" s="71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83">
        <f t="shared" si="4"/>
        <v>0</v>
      </c>
      <c r="M107" s="381"/>
      <c r="N107" s="423"/>
      <c r="O107" s="374"/>
      <c r="P107" s="379"/>
      <c r="Q107" s="70"/>
      <c r="R107" s="71"/>
      <c r="S107" s="73"/>
      <c r="T107" s="74"/>
    </row>
    <row r="108" spans="1:20" ht="17.25" customHeight="1" thickBot="1" x14ac:dyDescent="0.3">
      <c r="A108" s="551"/>
      <c r="B108" s="611"/>
      <c r="C108" s="606"/>
      <c r="D108" s="472"/>
      <c r="E108" s="552"/>
      <c r="F108" s="553"/>
      <c r="G108" s="472"/>
      <c r="H108" s="65">
        <f t="shared" si="3"/>
        <v>0</v>
      </c>
      <c r="I108" s="81"/>
      <c r="J108" s="82"/>
      <c r="K108" s="82"/>
      <c r="L108" s="83">
        <f t="shared" si="4"/>
        <v>0</v>
      </c>
      <c r="M108" s="381"/>
      <c r="N108" s="423"/>
      <c r="O108" s="374"/>
      <c r="P108" s="379"/>
      <c r="Q108" s="70"/>
      <c r="R108" s="71"/>
      <c r="S108" s="73"/>
      <c r="T108" s="74"/>
    </row>
    <row r="109" spans="1:20" ht="18.75" customHeight="1" x14ac:dyDescent="0.25">
      <c r="A109" s="686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450"/>
      <c r="N109" s="453"/>
      <c r="O109" s="424"/>
      <c r="P109" s="379"/>
      <c r="Q109" s="70"/>
      <c r="R109" s="71"/>
      <c r="S109" s="73"/>
      <c r="T109" s="74"/>
    </row>
    <row r="110" spans="1:20" ht="17.25" customHeight="1" x14ac:dyDescent="0.25">
      <c r="A110" s="686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51"/>
      <c r="N110" s="454"/>
      <c r="O110" s="424"/>
      <c r="P110" s="379"/>
      <c r="Q110" s="70"/>
      <c r="R110" s="71"/>
      <c r="S110" s="73"/>
      <c r="T110" s="74"/>
    </row>
    <row r="111" spans="1:20" ht="17.25" customHeight="1" x14ac:dyDescent="0.25">
      <c r="A111" s="686"/>
      <c r="B111" s="554"/>
      <c r="C111" s="606"/>
      <c r="D111" s="472"/>
      <c r="E111" s="570"/>
      <c r="F111" s="571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451"/>
      <c r="N111" s="454"/>
      <c r="O111" s="424"/>
      <c r="P111" s="379"/>
      <c r="Q111" s="70"/>
      <c r="R111" s="71"/>
      <c r="S111" s="73"/>
      <c r="T111" s="74"/>
    </row>
    <row r="112" spans="1:20" ht="17.25" customHeight="1" thickBot="1" x14ac:dyDescent="0.3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452"/>
      <c r="N112" s="455"/>
      <c r="O112" s="424"/>
      <c r="P112" s="379"/>
      <c r="Q112" s="70"/>
      <c r="R112" s="71"/>
      <c r="S112" s="73"/>
      <c r="T112" s="74"/>
    </row>
    <row r="113" spans="1:20" ht="17.25" x14ac:dyDescent="0.25">
      <c r="A113" s="687"/>
      <c r="B113" s="554"/>
      <c r="C113" s="606"/>
      <c r="D113" s="472"/>
      <c r="E113" s="570"/>
      <c r="F113" s="670"/>
      <c r="G113" s="472"/>
      <c r="H113" s="65">
        <f t="shared" si="3"/>
        <v>0</v>
      </c>
      <c r="I113" s="81"/>
      <c r="J113" s="82"/>
      <c r="K113" s="82"/>
      <c r="L113" s="83">
        <f t="shared" si="4"/>
        <v>0</v>
      </c>
      <c r="M113" s="388"/>
      <c r="N113" s="389"/>
      <c r="O113" s="374"/>
      <c r="P113" s="379"/>
      <c r="Q113" s="70"/>
      <c r="R113" s="71"/>
      <c r="S113" s="73"/>
      <c r="T113" s="74"/>
    </row>
    <row r="114" spans="1:20" ht="17.25" x14ac:dyDescent="0.25">
      <c r="A114" s="658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83">
        <f t="shared" si="4"/>
        <v>0</v>
      </c>
      <c r="M114" s="372"/>
      <c r="N114" s="390"/>
      <c r="O114" s="374"/>
      <c r="P114" s="379"/>
      <c r="Q114" s="70"/>
      <c r="R114" s="71"/>
      <c r="S114" s="73"/>
      <c r="T114" s="74"/>
    </row>
    <row r="115" spans="1:20" ht="17.25" x14ac:dyDescent="0.25">
      <c r="A115" s="658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83">
        <f t="shared" si="4"/>
        <v>0</v>
      </c>
      <c r="M115" s="372"/>
      <c r="N115" s="390"/>
      <c r="O115" s="374"/>
      <c r="P115" s="379"/>
      <c r="Q115" s="70"/>
      <c r="R115" s="71"/>
      <c r="S115" s="73"/>
      <c r="T115" s="74"/>
    </row>
    <row r="116" spans="1:20" ht="17.25" customHeight="1" x14ac:dyDescent="0.25">
      <c r="A116" s="658"/>
      <c r="B116" s="551"/>
      <c r="C116" s="606"/>
      <c r="D116" s="472"/>
      <c r="E116" s="570"/>
      <c r="F116" s="571"/>
      <c r="G116" s="472"/>
      <c r="H116" s="65">
        <f t="shared" si="3"/>
        <v>0</v>
      </c>
      <c r="I116" s="81"/>
      <c r="J116" s="82"/>
      <c r="K116" s="82"/>
      <c r="L116" s="83">
        <f t="shared" si="4"/>
        <v>0</v>
      </c>
      <c r="M116" s="372"/>
      <c r="N116" s="390"/>
      <c r="O116" s="374"/>
      <c r="P116" s="379"/>
      <c r="Q116" s="70"/>
      <c r="R116" s="71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372"/>
      <c r="N117" s="390"/>
      <c r="O117" s="374"/>
      <c r="P117" s="379"/>
      <c r="Q117" s="70"/>
      <c r="R117" s="71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83">
        <f t="shared" si="4"/>
        <v>0</v>
      </c>
      <c r="M118" s="372"/>
      <c r="N118" s="390"/>
      <c r="O118" s="374"/>
      <c r="P118" s="379"/>
      <c r="Q118" s="70"/>
      <c r="R118" s="71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83">
        <f t="shared" si="4"/>
        <v>0</v>
      </c>
      <c r="M119" s="372"/>
      <c r="N119" s="390"/>
      <c r="O119" s="374"/>
      <c r="P119" s="379"/>
      <c r="Q119" s="70"/>
      <c r="R119" s="71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83">
        <f t="shared" si="4"/>
        <v>0</v>
      </c>
      <c r="M120" s="372"/>
      <c r="N120" s="390"/>
      <c r="O120" s="374"/>
      <c r="P120" s="379"/>
      <c r="Q120" s="70"/>
      <c r="R120" s="71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83">
        <f t="shared" si="4"/>
        <v>0</v>
      </c>
      <c r="M121" s="372"/>
      <c r="N121" s="390"/>
      <c r="O121" s="374"/>
      <c r="P121" s="379"/>
      <c r="Q121" s="70"/>
      <c r="R121" s="71"/>
      <c r="S121" s="73"/>
      <c r="T121" s="74"/>
    </row>
    <row r="122" spans="1:20" ht="17.25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83">
        <f t="shared" si="4"/>
        <v>0</v>
      </c>
      <c r="M122" s="372"/>
      <c r="N122" s="390"/>
      <c r="O122" s="374"/>
      <c r="P122" s="379"/>
      <c r="Q122" s="70"/>
      <c r="R122" s="71"/>
      <c r="S122" s="73"/>
      <c r="T122" s="74"/>
    </row>
    <row r="123" spans="1:20" ht="17.25" customHeight="1" x14ac:dyDescent="0.25">
      <c r="A123" s="658"/>
      <c r="B123" s="551"/>
      <c r="C123" s="612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83">
        <f t="shared" si="4"/>
        <v>0</v>
      </c>
      <c r="M123" s="372"/>
      <c r="N123" s="390"/>
      <c r="O123" s="374"/>
      <c r="P123" s="379"/>
      <c r="Q123" s="70"/>
      <c r="R123" s="71"/>
      <c r="S123" s="73"/>
      <c r="T123" s="74"/>
    </row>
    <row r="124" spans="1:20" ht="17.25" x14ac:dyDescent="0.25">
      <c r="A124" s="658"/>
      <c r="B124" s="554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83">
        <f t="shared" si="4"/>
        <v>0</v>
      </c>
      <c r="M124" s="372"/>
      <c r="N124" s="390"/>
      <c r="O124" s="374"/>
      <c r="P124" s="379"/>
      <c r="Q124" s="70"/>
      <c r="R124" s="71"/>
      <c r="S124" s="73"/>
      <c r="T124" s="74"/>
    </row>
    <row r="125" spans="1:20" ht="17.25" customHeight="1" x14ac:dyDescent="0.25">
      <c r="A125" s="658"/>
      <c r="B125" s="554"/>
      <c r="C125" s="613"/>
      <c r="D125" s="472"/>
      <c r="E125" s="570"/>
      <c r="F125" s="614"/>
      <c r="G125" s="472"/>
      <c r="H125" s="65">
        <f t="shared" si="3"/>
        <v>0</v>
      </c>
      <c r="I125" s="81"/>
      <c r="J125" s="82"/>
      <c r="K125" s="82"/>
      <c r="L125" s="83">
        <f t="shared" si="4"/>
        <v>0</v>
      </c>
      <c r="M125" s="372"/>
      <c r="N125" s="390"/>
      <c r="O125" s="374"/>
      <c r="P125" s="379"/>
      <c r="Q125" s="70"/>
      <c r="R125" s="71"/>
      <c r="S125" s="73"/>
      <c r="T125" s="74"/>
    </row>
    <row r="126" spans="1:20" ht="17.25" x14ac:dyDescent="0.25">
      <c r="A126" s="658"/>
      <c r="B126" s="554"/>
      <c r="C126" s="615"/>
      <c r="D126" s="472"/>
      <c r="E126" s="570"/>
      <c r="F126" s="669"/>
      <c r="G126" s="472"/>
      <c r="H126" s="65">
        <f t="shared" si="3"/>
        <v>0</v>
      </c>
      <c r="I126" s="81"/>
      <c r="J126" s="82"/>
      <c r="K126" s="82"/>
      <c r="L126" s="83">
        <f t="shared" si="4"/>
        <v>0</v>
      </c>
      <c r="M126" s="372"/>
      <c r="N126" s="390"/>
      <c r="O126" s="374"/>
      <c r="P126" s="379"/>
      <c r="Q126" s="70"/>
      <c r="R126" s="71"/>
      <c r="S126" s="73"/>
      <c r="T126" s="74"/>
    </row>
    <row r="127" spans="1:20" ht="17.25" x14ac:dyDescent="0.25">
      <c r="A127" s="658"/>
      <c r="B127" s="554"/>
      <c r="C127" s="615"/>
      <c r="D127" s="472"/>
      <c r="E127" s="570"/>
      <c r="F127" s="616"/>
      <c r="G127" s="472"/>
      <c r="H127" s="65">
        <f t="shared" si="3"/>
        <v>0</v>
      </c>
      <c r="I127" s="81"/>
      <c r="J127" s="82"/>
      <c r="K127" s="82"/>
      <c r="L127" s="83">
        <f t="shared" si="4"/>
        <v>0</v>
      </c>
      <c r="M127" s="372"/>
      <c r="N127" s="390"/>
      <c r="O127" s="374"/>
      <c r="P127" s="379"/>
      <c r="Q127" s="70"/>
      <c r="R127" s="71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617"/>
      <c r="G128" s="472"/>
      <c r="H128" s="65">
        <f t="shared" si="3"/>
        <v>0</v>
      </c>
      <c r="I128" s="81"/>
      <c r="J128" s="82"/>
      <c r="K128" s="82"/>
      <c r="L128" s="83">
        <f t="shared" si="4"/>
        <v>0</v>
      </c>
      <c r="M128" s="372"/>
      <c r="N128" s="390"/>
      <c r="O128" s="374"/>
      <c r="P128" s="379"/>
      <c r="Q128" s="70"/>
      <c r="R128" s="71"/>
      <c r="S128" s="73"/>
      <c r="T128" s="74"/>
    </row>
    <row r="129" spans="1:20" ht="17.25" x14ac:dyDescent="0.25">
      <c r="A129" s="658"/>
      <c r="B129" s="554"/>
      <c r="C129" s="618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83">
        <f t="shared" si="4"/>
        <v>0</v>
      </c>
      <c r="M129" s="372"/>
      <c r="N129" s="390"/>
      <c r="O129" s="374"/>
      <c r="P129" s="379"/>
      <c r="Q129" s="70"/>
      <c r="R129" s="71"/>
      <c r="S129" s="73"/>
      <c r="T129" s="74"/>
    </row>
    <row r="130" spans="1:20" ht="17.25" x14ac:dyDescent="0.25">
      <c r="A130" s="658"/>
      <c r="B130" s="554"/>
      <c r="C130" s="371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83">
        <f t="shared" si="4"/>
        <v>0</v>
      </c>
      <c r="M130" s="372"/>
      <c r="N130" s="390"/>
      <c r="O130" s="374"/>
      <c r="P130" s="379"/>
      <c r="Q130" s="70"/>
      <c r="R130" s="71"/>
      <c r="S130" s="73"/>
      <c r="T130" s="74"/>
    </row>
    <row r="131" spans="1:20" ht="17.25" x14ac:dyDescent="0.25">
      <c r="A131" s="672"/>
      <c r="B131" s="554"/>
      <c r="C131" s="569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83">
        <f t="shared" si="4"/>
        <v>0</v>
      </c>
      <c r="M131" s="372"/>
      <c r="N131" s="390"/>
      <c r="O131" s="374"/>
      <c r="P131" s="379"/>
      <c r="Q131" s="70"/>
      <c r="R131" s="71"/>
      <c r="S131" s="73"/>
      <c r="T131" s="74"/>
    </row>
    <row r="132" spans="1:20" ht="17.25" x14ac:dyDescent="0.25">
      <c r="A132" s="658"/>
      <c r="B132" s="554"/>
      <c r="C132" s="569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83">
        <f t="shared" si="4"/>
        <v>0</v>
      </c>
      <c r="M132" s="372"/>
      <c r="N132" s="390"/>
      <c r="O132" s="374"/>
      <c r="P132" s="379"/>
      <c r="Q132" s="70"/>
      <c r="R132" s="71"/>
      <c r="S132" s="73"/>
      <c r="T132" s="74"/>
    </row>
    <row r="133" spans="1:20" ht="17.25" x14ac:dyDescent="0.25">
      <c r="A133" s="658"/>
      <c r="B133" s="554"/>
      <c r="C133" s="569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83">
        <f t="shared" si="4"/>
        <v>0</v>
      </c>
      <c r="M133" s="372"/>
      <c r="N133" s="390"/>
      <c r="O133" s="374"/>
      <c r="P133" s="379"/>
      <c r="Q133" s="70"/>
      <c r="R133" s="71"/>
      <c r="S133" s="73"/>
      <c r="T133" s="74"/>
    </row>
    <row r="134" spans="1:20" ht="17.25" x14ac:dyDescent="0.25">
      <c r="A134" s="688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83">
        <f t="shared" si="4"/>
        <v>0</v>
      </c>
      <c r="M134" s="372"/>
      <c r="N134" s="390"/>
      <c r="O134" s="374"/>
      <c r="P134" s="379"/>
      <c r="Q134" s="70"/>
      <c r="R134" s="71"/>
      <c r="S134" s="73"/>
      <c r="T134" s="74"/>
    </row>
    <row r="135" spans="1:20" x14ac:dyDescent="0.25">
      <c r="A135" s="672"/>
      <c r="B135" s="554"/>
      <c r="C135" s="569"/>
      <c r="D135" s="472"/>
      <c r="E135" s="570"/>
      <c r="F135" s="553"/>
      <c r="G135" s="472"/>
      <c r="H135" s="65">
        <f t="shared" si="3"/>
        <v>0</v>
      </c>
      <c r="I135" s="81"/>
      <c r="J135" s="82"/>
      <c r="K135" s="82"/>
      <c r="L135" s="83">
        <f t="shared" si="4"/>
        <v>0</v>
      </c>
      <c r="M135" s="372"/>
      <c r="N135" s="390"/>
      <c r="O135" s="374"/>
      <c r="P135" s="379"/>
      <c r="Q135" s="70"/>
      <c r="R135" s="71"/>
      <c r="S135" s="73"/>
      <c r="T135" s="74"/>
    </row>
    <row r="136" spans="1:20" ht="17.25" x14ac:dyDescent="0.25">
      <c r="A136" s="672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83">
        <f t="shared" si="4"/>
        <v>0</v>
      </c>
      <c r="M136" s="372"/>
      <c r="N136" s="390"/>
      <c r="O136" s="374"/>
      <c r="P136" s="379"/>
      <c r="Q136" s="70"/>
      <c r="R136" s="71"/>
      <c r="S136" s="73"/>
      <c r="T136" s="74"/>
    </row>
    <row r="137" spans="1:20" ht="17.25" customHeight="1" x14ac:dyDescent="0.25">
      <c r="A137" s="658"/>
      <c r="B137" s="554"/>
      <c r="C137" s="61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83">
        <f t="shared" si="4"/>
        <v>0</v>
      </c>
      <c r="M137" s="982"/>
      <c r="N137" s="969"/>
      <c r="O137" s="374"/>
      <c r="P137" s="379"/>
      <c r="Q137" s="70"/>
      <c r="R137" s="71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83">
        <f t="shared" si="4"/>
        <v>0</v>
      </c>
      <c r="M138" s="984"/>
      <c r="N138" s="971"/>
      <c r="O138" s="374"/>
      <c r="P138" s="379"/>
      <c r="Q138" s="70"/>
      <c r="R138" s="71"/>
      <c r="S138" s="73"/>
      <c r="T138" s="74"/>
    </row>
    <row r="139" spans="1:20" x14ac:dyDescent="0.25">
      <c r="A139" s="672"/>
      <c r="B139" s="554"/>
      <c r="C139" s="582"/>
      <c r="D139" s="472"/>
      <c r="E139" s="570"/>
      <c r="F139" s="580"/>
      <c r="G139" s="472"/>
      <c r="H139" s="65">
        <f t="shared" si="3"/>
        <v>0</v>
      </c>
      <c r="I139" s="81"/>
      <c r="J139" s="82"/>
      <c r="K139" s="82"/>
      <c r="L139" s="83">
        <f t="shared" si="4"/>
        <v>0</v>
      </c>
      <c r="M139" s="406"/>
      <c r="N139" s="422"/>
      <c r="O139" s="374"/>
      <c r="P139" s="379"/>
      <c r="Q139" s="70"/>
      <c r="R139" s="71"/>
      <c r="S139" s="73"/>
      <c r="T139" s="74"/>
    </row>
    <row r="140" spans="1:20" x14ac:dyDescent="0.25">
      <c r="A140" s="672"/>
      <c r="B140" s="554"/>
      <c r="C140" s="620"/>
      <c r="D140" s="472"/>
      <c r="E140" s="570"/>
      <c r="F140" s="580"/>
      <c r="G140" s="472"/>
      <c r="H140" s="65">
        <f t="shared" si="3"/>
        <v>0</v>
      </c>
      <c r="I140" s="81"/>
      <c r="J140" s="165"/>
      <c r="K140" s="166"/>
      <c r="L140" s="83">
        <f t="shared" ref="L140:L149" si="7">I140*G140-K140</f>
        <v>0</v>
      </c>
      <c r="M140" s="406"/>
      <c r="N140" s="422"/>
      <c r="O140" s="374"/>
      <c r="P140" s="379"/>
      <c r="Q140" s="70"/>
      <c r="R140" s="71"/>
      <c r="S140" s="73"/>
      <c r="T140" s="74"/>
    </row>
    <row r="141" spans="1:20" x14ac:dyDescent="0.25">
      <c r="A141" s="672"/>
      <c r="B141" s="610"/>
      <c r="C141" s="621"/>
      <c r="D141" s="621"/>
      <c r="E141" s="621"/>
      <c r="F141" s="622"/>
      <c r="G141" s="574"/>
      <c r="H141" s="65">
        <f t="shared" si="3"/>
        <v>0</v>
      </c>
      <c r="I141" s="81"/>
      <c r="J141" s="165"/>
      <c r="K141" s="166"/>
      <c r="L141" s="83">
        <f t="shared" si="7"/>
        <v>0</v>
      </c>
      <c r="M141" s="406"/>
      <c r="N141" s="422"/>
      <c r="O141" s="374"/>
      <c r="P141" s="379"/>
      <c r="Q141" s="70"/>
      <c r="R141" s="71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83">
        <f t="shared" si="7"/>
        <v>0</v>
      </c>
      <c r="M142" s="406"/>
      <c r="N142" s="422"/>
      <c r="O142" s="374"/>
      <c r="P142" s="379"/>
      <c r="Q142" s="70"/>
      <c r="R142" s="71"/>
      <c r="S142" s="73"/>
      <c r="T142" s="74"/>
    </row>
    <row r="143" spans="1:20" x14ac:dyDescent="0.25">
      <c r="A143" s="672"/>
      <c r="B143" s="623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83">
        <f t="shared" si="7"/>
        <v>0</v>
      </c>
      <c r="M143" s="372"/>
      <c r="N143" s="373"/>
      <c r="O143" s="374"/>
      <c r="P143" s="379"/>
      <c r="Q143" s="70"/>
      <c r="R143" s="71"/>
      <c r="S143" s="73"/>
      <c r="T143" s="74"/>
    </row>
    <row r="144" spans="1:20" x14ac:dyDescent="0.25">
      <c r="A144" s="88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83">
        <f t="shared" si="7"/>
        <v>0</v>
      </c>
      <c r="M144" s="372"/>
      <c r="N144" s="373"/>
      <c r="O144" s="374"/>
      <c r="P144" s="379"/>
      <c r="Q144" s="70"/>
      <c r="R144" s="71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83">
        <f t="shared" si="7"/>
        <v>0</v>
      </c>
      <c r="M145" s="372"/>
      <c r="N145" s="373"/>
      <c r="O145" s="374"/>
      <c r="P145" s="379"/>
      <c r="Q145" s="70"/>
      <c r="R145" s="71"/>
      <c r="S145" s="73"/>
      <c r="T145" s="74"/>
    </row>
    <row r="146" spans="1:20" ht="18.75" x14ac:dyDescent="0.3">
      <c r="A146" s="88"/>
      <c r="B146" s="76"/>
      <c r="C146" s="167"/>
      <c r="D146" s="64"/>
      <c r="E146" s="155"/>
      <c r="F146" s="170"/>
      <c r="G146" s="78"/>
      <c r="H146" s="65">
        <f t="shared" si="3"/>
        <v>0</v>
      </c>
      <c r="I146" s="81"/>
      <c r="J146" s="165"/>
      <c r="K146" s="171"/>
      <c r="L146" s="83">
        <f t="shared" si="7"/>
        <v>0</v>
      </c>
      <c r="M146" s="406"/>
      <c r="N146" s="422"/>
      <c r="O146" s="374"/>
      <c r="P146" s="379"/>
      <c r="Q146" s="70"/>
      <c r="R146" s="71"/>
      <c r="S146" s="73"/>
      <c r="T146" s="74"/>
    </row>
    <row r="147" spans="1:20" ht="18.75" x14ac:dyDescent="0.3">
      <c r="A147" s="88"/>
      <c r="B147" s="76"/>
      <c r="C147" s="167"/>
      <c r="D147" s="78"/>
      <c r="E147" s="121"/>
      <c r="F147" s="120"/>
      <c r="G147" s="78"/>
      <c r="H147" s="65">
        <f t="shared" si="3"/>
        <v>0</v>
      </c>
      <c r="I147" s="81"/>
      <c r="J147" s="165"/>
      <c r="K147" s="171"/>
      <c r="L147" s="83">
        <f t="shared" si="7"/>
        <v>0</v>
      </c>
      <c r="M147" s="406"/>
      <c r="N147" s="422"/>
      <c r="O147" s="374"/>
      <c r="P147" s="379"/>
      <c r="Q147" s="70"/>
      <c r="R147" s="71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83">
        <f t="shared" si="7"/>
        <v>0</v>
      </c>
      <c r="M148" s="406"/>
      <c r="N148" s="422"/>
      <c r="O148" s="374"/>
      <c r="P148" s="379"/>
      <c r="Q148" s="70"/>
      <c r="R148" s="71"/>
      <c r="S148" s="73"/>
      <c r="T148" s="74"/>
    </row>
    <row r="149" spans="1:20" ht="18.75" x14ac:dyDescent="0.3">
      <c r="A149" s="88"/>
      <c r="B149" s="76"/>
      <c r="C149" s="172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83">
        <f t="shared" si="7"/>
        <v>0</v>
      </c>
      <c r="M149" s="406"/>
      <c r="N149" s="422"/>
      <c r="O149" s="374"/>
      <c r="P149" s="379"/>
      <c r="Q149" s="70"/>
      <c r="R149" s="71"/>
      <c r="S149" s="73"/>
      <c r="T149" s="74"/>
    </row>
    <row r="150" spans="1:20" x14ac:dyDescent="0.25">
      <c r="A150" s="173"/>
      <c r="B150" s="76"/>
      <c r="C150" s="76"/>
      <c r="D150" s="174"/>
      <c r="E150" s="121"/>
      <c r="F150" s="175"/>
      <c r="G150" s="174">
        <v>0</v>
      </c>
      <c r="H150" s="176">
        <f t="shared" ref="H150:H157" si="8">G150-D150</f>
        <v>0</v>
      </c>
      <c r="I150" s="177"/>
      <c r="J150" s="177"/>
      <c r="K150" s="177"/>
      <c r="L150" s="40">
        <f t="shared" ref="L150:L161" si="9">I150*G150</f>
        <v>0</v>
      </c>
      <c r="M150" s="425"/>
      <c r="N150" s="422"/>
      <c r="O150" s="374"/>
      <c r="P150" s="432"/>
      <c r="Q150" s="179"/>
      <c r="R150" s="180"/>
      <c r="S150" s="178"/>
      <c r="T150" s="69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si="8"/>
        <v>0</v>
      </c>
      <c r="I151" s="177"/>
      <c r="J151" s="177"/>
      <c r="K151" s="177"/>
      <c r="L151" s="40">
        <f t="shared" si="9"/>
        <v>0</v>
      </c>
      <c r="M151" s="425"/>
      <c r="N151" s="422"/>
      <c r="O151" s="374"/>
      <c r="P151" s="432"/>
      <c r="Q151" s="179"/>
      <c r="R151" s="180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8"/>
        <v>0</v>
      </c>
      <c r="I152" s="177"/>
      <c r="J152" s="177"/>
      <c r="K152" s="177"/>
      <c r="L152" s="40">
        <f t="shared" si="9"/>
        <v>0</v>
      </c>
      <c r="M152" s="425"/>
      <c r="N152" s="422"/>
      <c r="O152" s="374"/>
      <c r="P152" s="432"/>
      <c r="Q152" s="179"/>
      <c r="R152" s="180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81"/>
      <c r="G153" s="174">
        <v>0</v>
      </c>
      <c r="H153" s="176">
        <f t="shared" si="8"/>
        <v>0</v>
      </c>
      <c r="I153" s="177"/>
      <c r="J153" s="177"/>
      <c r="K153" s="177"/>
      <c r="L153" s="40">
        <f t="shared" si="9"/>
        <v>0</v>
      </c>
      <c r="M153" s="425"/>
      <c r="N153" s="422"/>
      <c r="O153" s="374"/>
      <c r="P153" s="432"/>
      <c r="Q153" s="179"/>
      <c r="R153" s="180"/>
      <c r="S153" s="178"/>
      <c r="T153" s="69"/>
    </row>
    <row r="154" spans="1:20" x14ac:dyDescent="0.25">
      <c r="A154" s="182"/>
      <c r="B154" s="76"/>
      <c r="C154" s="76"/>
      <c r="D154" s="174"/>
      <c r="E154" s="121"/>
      <c r="F154" s="183"/>
      <c r="G154" s="174">
        <v>0</v>
      </c>
      <c r="H154" s="176">
        <f t="shared" si="8"/>
        <v>0</v>
      </c>
      <c r="I154" s="177"/>
      <c r="J154" s="177"/>
      <c r="K154" s="177"/>
      <c r="L154" s="40">
        <f t="shared" si="9"/>
        <v>0</v>
      </c>
      <c r="M154" s="425"/>
      <c r="N154" s="422"/>
      <c r="O154" s="374"/>
      <c r="P154" s="432"/>
      <c r="Q154" s="179"/>
      <c r="R154" s="180"/>
      <c r="S154" s="73"/>
      <c r="T154" s="74"/>
    </row>
    <row r="155" spans="1:20" x14ac:dyDescent="0.25">
      <c r="A155" s="184"/>
      <c r="B155" s="185"/>
      <c r="F155" s="188"/>
      <c r="G155" s="186">
        <v>0</v>
      </c>
      <c r="H155" s="186">
        <f t="shared" si="8"/>
        <v>0</v>
      </c>
      <c r="I155" s="189"/>
      <c r="J155" s="189"/>
      <c r="K155" s="189"/>
      <c r="L155" s="40">
        <f t="shared" si="9"/>
        <v>0</v>
      </c>
      <c r="M155" s="190"/>
      <c r="O155" s="27"/>
      <c r="P155" s="201"/>
      <c r="Q155" s="202"/>
      <c r="R155" s="203"/>
      <c r="S155" s="33"/>
      <c r="T155" s="34"/>
    </row>
    <row r="156" spans="1:20" x14ac:dyDescent="0.25">
      <c r="A156" s="184"/>
      <c r="B156" s="185"/>
      <c r="G156" s="186">
        <v>0</v>
      </c>
      <c r="H156" s="186">
        <f t="shared" si="8"/>
        <v>0</v>
      </c>
      <c r="I156" s="189"/>
      <c r="J156" s="189"/>
      <c r="K156" s="189"/>
      <c r="L156" s="40">
        <f t="shared" si="9"/>
        <v>0</v>
      </c>
      <c r="M156" s="190"/>
      <c r="O156" s="27"/>
      <c r="P156" s="201"/>
      <c r="Q156" s="202"/>
      <c r="R156" s="203"/>
      <c r="S156" s="33"/>
      <c r="T156" s="34"/>
    </row>
    <row r="157" spans="1:20" ht="16.5" thickBot="1" x14ac:dyDescent="0.3">
      <c r="A157" s="184"/>
      <c r="B157" s="185"/>
      <c r="G157" s="205">
        <v>0</v>
      </c>
      <c r="H157" s="186">
        <f t="shared" si="8"/>
        <v>0</v>
      </c>
      <c r="I157" s="189"/>
      <c r="J157" s="189"/>
      <c r="K157" s="189"/>
      <c r="L157" s="40">
        <f t="shared" si="9"/>
        <v>0</v>
      </c>
      <c r="M157" s="190"/>
      <c r="O157" s="27"/>
      <c r="P157" s="201"/>
      <c r="Q157" s="202"/>
      <c r="R157" s="203"/>
      <c r="S157" s="33"/>
      <c r="T157" s="34"/>
    </row>
    <row r="158" spans="1:20" ht="19.5" thickTop="1" x14ac:dyDescent="0.3">
      <c r="A158" s="184"/>
      <c r="B158" s="185"/>
      <c r="D158" s="967" t="s">
        <v>33</v>
      </c>
      <c r="E158" s="967"/>
      <c r="F158" s="968"/>
      <c r="G158" s="206">
        <f>SUM(G4:G157)</f>
        <v>597653.30000000016</v>
      </c>
      <c r="H158" s="207"/>
      <c r="I158" s="189"/>
      <c r="J158" s="208"/>
      <c r="K158" s="189"/>
      <c r="L158" s="40">
        <f t="shared" si="9"/>
        <v>0</v>
      </c>
      <c r="M158" s="190"/>
      <c r="O158" s="27"/>
      <c r="P158" s="201"/>
      <c r="Q158" s="219"/>
      <c r="R158" s="220"/>
      <c r="T158" s="34"/>
    </row>
    <row r="159" spans="1:20" ht="19.5" thickBot="1" x14ac:dyDescent="0.3">
      <c r="A159" s="222"/>
      <c r="B159" s="185"/>
      <c r="G159" s="223"/>
      <c r="H159" s="207"/>
      <c r="I159" s="189"/>
      <c r="J159" s="208"/>
      <c r="K159" s="189"/>
      <c r="L159" s="40">
        <f t="shared" si="9"/>
        <v>0</v>
      </c>
      <c r="M159" s="190"/>
      <c r="O159" s="27"/>
      <c r="P159" s="201"/>
      <c r="Q159" s="219"/>
      <c r="R159" s="220"/>
      <c r="T159" s="34"/>
    </row>
    <row r="160" spans="1:20" ht="16.5" thickTop="1" x14ac:dyDescent="0.25">
      <c r="A160" s="184"/>
      <c r="B160" s="185"/>
      <c r="H160" s="186"/>
      <c r="I160" s="189"/>
      <c r="J160" s="189"/>
      <c r="K160" s="189"/>
      <c r="L160" s="40">
        <f t="shared" si="9"/>
        <v>0</v>
      </c>
      <c r="M160" s="190"/>
      <c r="O160" s="27"/>
      <c r="P160" s="201"/>
      <c r="Q160" s="219"/>
      <c r="R160" s="220"/>
      <c r="T160" s="34"/>
    </row>
    <row r="161" spans="1:20" ht="16.5" thickBot="1" x14ac:dyDescent="0.3">
      <c r="A161" s="184"/>
      <c r="B161" s="185"/>
      <c r="H161" s="186"/>
      <c r="I161" s="224"/>
      <c r="L161" s="40">
        <f t="shared" si="9"/>
        <v>0</v>
      </c>
      <c r="M161" s="225"/>
      <c r="O161" s="27"/>
      <c r="P161" s="201"/>
      <c r="Q161" s="219"/>
      <c r="R161" s="226"/>
      <c r="T161" s="34"/>
    </row>
    <row r="162" spans="1:20" ht="17.25" thickTop="1" thickBot="1" x14ac:dyDescent="0.3">
      <c r="A162" s="184"/>
      <c r="F162" s="227"/>
      <c r="G162" s="228" t="s">
        <v>34</v>
      </c>
      <c r="H162" s="229"/>
      <c r="I162" s="229"/>
      <c r="J162" s="230">
        <f>SUM(J150:J161)</f>
        <v>0</v>
      </c>
      <c r="K162" s="231"/>
      <c r="L162" s="232">
        <f>SUM(L4:L161)</f>
        <v>18788477.480000004</v>
      </c>
      <c r="M162" s="233"/>
      <c r="O162" s="234">
        <f>SUM(O4:O161)</f>
        <v>59199.44</v>
      </c>
      <c r="P162" s="25"/>
      <c r="Q162" s="236">
        <f>SUM(Q5:Q161)</f>
        <v>60816</v>
      </c>
      <c r="R162" s="237"/>
      <c r="S162" s="235"/>
      <c r="T162" s="239">
        <f>SUM(T150:T161)</f>
        <v>0</v>
      </c>
    </row>
    <row r="163" spans="1:20" x14ac:dyDescent="0.25">
      <c r="A163" s="184"/>
      <c r="F163" s="227"/>
      <c r="G163" s="240"/>
      <c r="H163" s="241"/>
      <c r="I163" s="242"/>
      <c r="J163" s="242"/>
      <c r="K163" s="242"/>
      <c r="L163" s="40"/>
      <c r="M163" s="233"/>
      <c r="P163" s="201"/>
      <c r="Q163" s="251"/>
      <c r="S163" s="209"/>
      <c r="T163"/>
    </row>
    <row r="164" spans="1:20" ht="16.5" thickBot="1" x14ac:dyDescent="0.3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customHeight="1" thickTop="1" x14ac:dyDescent="0.25">
      <c r="A165" s="184"/>
      <c r="G165" s="254" t="s">
        <v>35</v>
      </c>
      <c r="H165" s="255"/>
      <c r="I165" s="255"/>
      <c r="J165" s="256"/>
      <c r="K165" s="256"/>
      <c r="L165" s="257">
        <f>T162+Q162+O162+L162+J162</f>
        <v>18908492.920000006</v>
      </c>
      <c r="M165" s="258"/>
      <c r="P165" s="201"/>
      <c r="Q165" s="251"/>
      <c r="S165" s="209"/>
      <c r="T165"/>
    </row>
    <row r="166" spans="1:20" ht="16.5" customHeight="1" thickBot="1" x14ac:dyDescent="0.3">
      <c r="A166" s="259"/>
      <c r="G166" s="260"/>
      <c r="H166" s="261"/>
      <c r="I166" s="261"/>
      <c r="J166" s="262"/>
      <c r="K166" s="262"/>
      <c r="L166" s="263"/>
      <c r="M166" s="264"/>
      <c r="P166" s="201"/>
      <c r="Q166" s="251"/>
      <c r="S166" s="209"/>
      <c r="T166"/>
    </row>
    <row r="167" spans="1:20" ht="16.5" thickTop="1" x14ac:dyDescent="0.25">
      <c r="A167" s="259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x14ac:dyDescent="0.25">
      <c r="A168" s="184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65"/>
      <c r="I169" s="242"/>
      <c r="J169" s="242"/>
      <c r="K169" s="242"/>
      <c r="L169" s="40"/>
      <c r="M169" s="266"/>
      <c r="P169" s="201"/>
      <c r="Q169" s="251"/>
      <c r="S169" s="209"/>
      <c r="T169"/>
    </row>
    <row r="170" spans="1:20" x14ac:dyDescent="0.25">
      <c r="A170" s="259"/>
      <c r="L170" s="40"/>
      <c r="M170" s="267"/>
      <c r="P170" s="201"/>
      <c r="Q170" s="251"/>
      <c r="S170" s="209"/>
      <c r="T170"/>
    </row>
    <row r="171" spans="1:20" x14ac:dyDescent="0.25">
      <c r="A171" s="259"/>
      <c r="M171" s="267"/>
      <c r="Q171" s="251"/>
      <c r="S171" s="209"/>
      <c r="T171"/>
    </row>
    <row r="172" spans="1:20" x14ac:dyDescent="0.25">
      <c r="A172" s="184"/>
      <c r="B172" s="185"/>
      <c r="L172" s="40"/>
      <c r="M172" s="233"/>
      <c r="Q172" s="251"/>
      <c r="S172" s="209"/>
      <c r="T172"/>
    </row>
    <row r="173" spans="1:20" x14ac:dyDescent="0.25">
      <c r="A173" s="259"/>
      <c r="B173" s="185"/>
      <c r="L173" s="40"/>
      <c r="M173" s="233"/>
      <c r="Q173" s="251"/>
      <c r="S173" s="209"/>
      <c r="T173"/>
    </row>
    <row r="174" spans="1:20" x14ac:dyDescent="0.25">
      <c r="A174" s="184"/>
      <c r="B174" s="185"/>
      <c r="G174" s="240"/>
      <c r="H174" s="241"/>
      <c r="I174" s="242"/>
      <c r="J174" s="242"/>
      <c r="K174" s="242"/>
      <c r="L174" s="40"/>
      <c r="M174" s="233"/>
      <c r="Q174" s="251"/>
      <c r="S174" s="209"/>
      <c r="T174"/>
    </row>
    <row r="175" spans="1:20" x14ac:dyDescent="0.25">
      <c r="A175" s="259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184"/>
      <c r="B176" s="185"/>
      <c r="G176" s="279"/>
      <c r="H176" s="235"/>
      <c r="I176" s="235"/>
      <c r="L176" s="40"/>
      <c r="M176" s="233"/>
      <c r="Q176" s="251"/>
      <c r="S176" s="209"/>
      <c r="T176"/>
    </row>
    <row r="177" spans="1:20" x14ac:dyDescent="0.25">
      <c r="A177" s="259"/>
      <c r="Q177" s="251"/>
      <c r="S177" s="209"/>
      <c r="T177"/>
    </row>
    <row r="178" spans="1:20" x14ac:dyDescent="0.25">
      <c r="A178" s="184"/>
      <c r="Q178" s="251"/>
      <c r="S178" s="209"/>
      <c r="T178"/>
    </row>
    <row r="179" spans="1:20" x14ac:dyDescent="0.25">
      <c r="A179" s="184"/>
      <c r="B179" s="280"/>
      <c r="C179" s="280"/>
      <c r="D179" s="246"/>
      <c r="E179"/>
      <c r="F179" s="39"/>
      <c r="G179" s="38"/>
      <c r="H179"/>
      <c r="I179"/>
      <c r="J179"/>
      <c r="K179"/>
      <c r="N179" s="281"/>
      <c r="O179"/>
      <c r="Q179" s="251"/>
      <c r="S179" s="209"/>
      <c r="T179"/>
    </row>
    <row r="180" spans="1:20" x14ac:dyDescent="0.25">
      <c r="A180" s="259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/>
      <c r="Q182" s="251"/>
      <c r="S182" s="209"/>
      <c r="T182"/>
    </row>
    <row r="183" spans="1:20" x14ac:dyDescent="0.25">
      <c r="A183" s="282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/>
      <c r="Q183" s="251"/>
      <c r="S183" s="209"/>
      <c r="T183"/>
    </row>
    <row r="184" spans="1:20" x14ac:dyDescent="0.25">
      <c r="A184" s="22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/>
      <c r="Q184" s="251"/>
      <c r="S184" s="209"/>
      <c r="T184"/>
    </row>
    <row r="185" spans="1:20" x14ac:dyDescent="0.25">
      <c r="A185" s="184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/>
      <c r="Q191" s="251"/>
      <c r="S191" s="209"/>
      <c r="T191"/>
    </row>
  </sheetData>
  <mergeCells count="30">
    <mergeCell ref="M85:M87"/>
    <mergeCell ref="N85:N87"/>
    <mergeCell ref="M137:M138"/>
    <mergeCell ref="N137:N138"/>
    <mergeCell ref="A91:A92"/>
    <mergeCell ref="C91:C92"/>
    <mergeCell ref="F91:F92"/>
    <mergeCell ref="M91:M92"/>
    <mergeCell ref="N91:N92"/>
    <mergeCell ref="M94:M95"/>
    <mergeCell ref="N94:N95"/>
    <mergeCell ref="D158:F158"/>
    <mergeCell ref="A1:H2"/>
    <mergeCell ref="A73:A77"/>
    <mergeCell ref="C73:C77"/>
    <mergeCell ref="F73:F77"/>
    <mergeCell ref="E73:E77"/>
    <mergeCell ref="A85:A87"/>
    <mergeCell ref="C85:C87"/>
    <mergeCell ref="F85:F87"/>
    <mergeCell ref="A94:A95"/>
    <mergeCell ref="C94:C95"/>
    <mergeCell ref="F94:F95"/>
    <mergeCell ref="J28:K28"/>
    <mergeCell ref="M73:M77"/>
    <mergeCell ref="N73:N77"/>
    <mergeCell ref="A82:A83"/>
    <mergeCell ref="F82:F83"/>
    <mergeCell ref="M82:M83"/>
    <mergeCell ref="N82:N83"/>
  </mergeCells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004FE-96DD-4297-8E70-023034463B26}">
  <sheetPr>
    <tabColor rgb="FFFFFF00"/>
  </sheetPr>
  <dimension ref="A1:N260"/>
  <sheetViews>
    <sheetView workbookViewId="0">
      <selection activeCell="C22" sqref="C2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545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70F7D-37E5-4946-8510-2A920BA5BA4D}">
  <sheetPr>
    <tabColor rgb="FF00B0F0"/>
  </sheetPr>
  <dimension ref="A1:WXW194"/>
  <sheetViews>
    <sheetView workbookViewId="0">
      <pane xSplit="2" ySplit="2" topLeftCell="C67" activePane="bottomRight" state="frozen"/>
      <selection pane="topRight" activeCell="C1" sqref="C1"/>
      <selection pane="bottomLeft" activeCell="A3" sqref="A3"/>
      <selection pane="bottomRight" activeCell="A34" sqref="A3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72" t="s">
        <v>546</v>
      </c>
      <c r="B1" s="972"/>
      <c r="C1" s="972"/>
      <c r="D1" s="972"/>
      <c r="E1" s="972"/>
      <c r="F1" s="972"/>
      <c r="G1" s="972"/>
      <c r="H1" s="972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72"/>
      <c r="B2" s="972"/>
      <c r="C2" s="972"/>
      <c r="D2" s="972"/>
      <c r="E2" s="972"/>
      <c r="F2" s="972"/>
      <c r="G2" s="972"/>
      <c r="H2" s="972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392</v>
      </c>
      <c r="B4" s="635" t="s">
        <v>138</v>
      </c>
      <c r="C4" s="546" t="s">
        <v>616</v>
      </c>
      <c r="D4" s="547">
        <v>12550</v>
      </c>
      <c r="E4" s="548">
        <v>43952</v>
      </c>
      <c r="F4" s="549" t="s">
        <v>589</v>
      </c>
      <c r="G4" s="550">
        <v>15725</v>
      </c>
      <c r="H4" s="65">
        <f t="shared" ref="H4:H53" si="0">G4-D4</f>
        <v>3175</v>
      </c>
      <c r="I4" s="66">
        <v>21</v>
      </c>
      <c r="J4" s="67"/>
      <c r="K4" s="67"/>
      <c r="L4" s="68">
        <f t="shared" ref="L4:L57" si="1">I4*G4</f>
        <v>330225</v>
      </c>
      <c r="M4" s="372" t="s">
        <v>52</v>
      </c>
      <c r="N4" s="373">
        <v>43972</v>
      </c>
      <c r="O4" s="769">
        <v>11913.2</v>
      </c>
      <c r="P4" s="379">
        <v>43972</v>
      </c>
      <c r="Q4" s="70"/>
      <c r="R4" s="71"/>
      <c r="S4" s="801" t="s">
        <v>671</v>
      </c>
      <c r="T4" s="802">
        <v>2320</v>
      </c>
    </row>
    <row r="5" spans="1:20" ht="17.25" x14ac:dyDescent="0.3">
      <c r="A5" s="658" t="s">
        <v>79</v>
      </c>
      <c r="B5" s="636" t="s">
        <v>514</v>
      </c>
      <c r="C5" s="371" t="s">
        <v>616</v>
      </c>
      <c r="D5" s="472">
        <v>25360</v>
      </c>
      <c r="E5" s="552">
        <v>43952</v>
      </c>
      <c r="F5" s="553">
        <v>27604</v>
      </c>
      <c r="G5" s="472">
        <v>25360</v>
      </c>
      <c r="H5" s="65">
        <f t="shared" si="0"/>
        <v>0</v>
      </c>
      <c r="I5" s="81">
        <v>29</v>
      </c>
      <c r="J5" s="82"/>
      <c r="K5" s="82"/>
      <c r="L5" s="83">
        <f t="shared" si="1"/>
        <v>735440</v>
      </c>
      <c r="M5" s="372" t="s">
        <v>52</v>
      </c>
      <c r="N5" s="373">
        <v>43976</v>
      </c>
      <c r="O5" s="769"/>
      <c r="P5" s="379"/>
      <c r="Q5" s="70"/>
      <c r="R5" s="71"/>
      <c r="S5" s="73"/>
      <c r="T5" s="74"/>
    </row>
    <row r="6" spans="1:20" ht="18" customHeight="1" x14ac:dyDescent="0.3">
      <c r="A6" s="462" t="s">
        <v>79</v>
      </c>
      <c r="B6" s="636" t="s">
        <v>514</v>
      </c>
      <c r="C6" s="371" t="s">
        <v>618</v>
      </c>
      <c r="D6" s="472">
        <v>24200</v>
      </c>
      <c r="E6" s="552">
        <v>43954</v>
      </c>
      <c r="F6" s="553">
        <v>27631</v>
      </c>
      <c r="G6" s="472">
        <v>24200</v>
      </c>
      <c r="H6" s="65">
        <v>0</v>
      </c>
      <c r="I6" s="81">
        <v>29</v>
      </c>
      <c r="J6" s="82"/>
      <c r="K6" s="82"/>
      <c r="L6" s="690">
        <f t="shared" si="1"/>
        <v>701800</v>
      </c>
      <c r="M6" s="658" t="s">
        <v>52</v>
      </c>
      <c r="N6" s="552">
        <v>43976</v>
      </c>
      <c r="O6" s="770"/>
      <c r="P6" s="631"/>
      <c r="Q6" s="632"/>
      <c r="R6" s="632"/>
      <c r="S6" s="73"/>
      <c r="T6" s="74"/>
    </row>
    <row r="7" spans="1:20" ht="17.25" x14ac:dyDescent="0.3">
      <c r="A7" s="626" t="s">
        <v>79</v>
      </c>
      <c r="B7" s="636" t="s">
        <v>547</v>
      </c>
      <c r="C7" s="371" t="s">
        <v>617</v>
      </c>
      <c r="D7" s="472">
        <v>25090</v>
      </c>
      <c r="E7" s="552">
        <v>43955</v>
      </c>
      <c r="F7" s="553">
        <v>27655</v>
      </c>
      <c r="G7" s="472">
        <v>25090</v>
      </c>
      <c r="H7" s="65">
        <f t="shared" ref="H7:H13" si="2">G7-D7</f>
        <v>0</v>
      </c>
      <c r="I7" s="81">
        <v>29</v>
      </c>
      <c r="J7" s="82" t="s">
        <v>30</v>
      </c>
      <c r="K7" s="82"/>
      <c r="L7" s="83">
        <f t="shared" si="1"/>
        <v>727610</v>
      </c>
      <c r="M7" s="372" t="s">
        <v>52</v>
      </c>
      <c r="N7" s="373">
        <v>43976</v>
      </c>
      <c r="O7" s="769"/>
      <c r="P7" s="379"/>
      <c r="Q7" s="70"/>
      <c r="R7" s="71"/>
      <c r="S7" s="73"/>
      <c r="T7" s="74"/>
    </row>
    <row r="8" spans="1:20" ht="17.25" x14ac:dyDescent="0.3">
      <c r="A8" s="651" t="s">
        <v>28</v>
      </c>
      <c r="B8" s="636" t="s">
        <v>548</v>
      </c>
      <c r="C8" s="371" t="s">
        <v>619</v>
      </c>
      <c r="D8" s="472">
        <v>17800</v>
      </c>
      <c r="E8" s="552">
        <v>43956</v>
      </c>
      <c r="F8" s="553">
        <v>2183</v>
      </c>
      <c r="G8" s="472">
        <v>17830</v>
      </c>
      <c r="H8" s="65">
        <f t="shared" si="2"/>
        <v>30</v>
      </c>
      <c r="I8" s="81">
        <v>28</v>
      </c>
      <c r="J8" s="82"/>
      <c r="K8" s="82"/>
      <c r="L8" s="83">
        <f t="shared" si="1"/>
        <v>499240</v>
      </c>
      <c r="M8" s="372" t="s">
        <v>52</v>
      </c>
      <c r="N8" s="373">
        <v>43969</v>
      </c>
      <c r="O8" s="769"/>
      <c r="P8" s="379"/>
      <c r="Q8" s="633"/>
      <c r="R8" s="633"/>
      <c r="S8" s="801" t="s">
        <v>671</v>
      </c>
      <c r="T8" s="802">
        <v>2784</v>
      </c>
    </row>
    <row r="9" spans="1:20" ht="31.5" x14ac:dyDescent="0.3">
      <c r="A9" s="743" t="s">
        <v>571</v>
      </c>
      <c r="B9" s="742" t="s">
        <v>572</v>
      </c>
      <c r="C9" s="371" t="s">
        <v>620</v>
      </c>
      <c r="D9" s="472">
        <v>7830</v>
      </c>
      <c r="E9" s="552">
        <v>43957</v>
      </c>
      <c r="F9" s="807" t="s">
        <v>682</v>
      </c>
      <c r="G9" s="472">
        <v>7678.1</v>
      </c>
      <c r="H9" s="65">
        <f t="shared" si="2"/>
        <v>-151.89999999999964</v>
      </c>
      <c r="I9" s="81">
        <v>70</v>
      </c>
      <c r="J9" s="82"/>
      <c r="K9" s="82"/>
      <c r="L9" s="83">
        <f t="shared" si="1"/>
        <v>537467</v>
      </c>
      <c r="M9" s="372" t="s">
        <v>52</v>
      </c>
      <c r="N9" s="808" t="s">
        <v>683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79</v>
      </c>
      <c r="B10" s="624" t="s">
        <v>491</v>
      </c>
      <c r="C10" s="371" t="s">
        <v>621</v>
      </c>
      <c r="D10" s="472">
        <v>23490</v>
      </c>
      <c r="E10" s="552">
        <v>43957</v>
      </c>
      <c r="F10" s="553">
        <v>27695</v>
      </c>
      <c r="G10" s="472">
        <v>23490</v>
      </c>
      <c r="H10" s="65">
        <f t="shared" si="2"/>
        <v>0</v>
      </c>
      <c r="I10" s="81">
        <v>29</v>
      </c>
      <c r="J10" s="82"/>
      <c r="K10" s="82"/>
      <c r="L10" s="83">
        <f t="shared" si="1"/>
        <v>681210</v>
      </c>
      <c r="M10" s="372" t="s">
        <v>52</v>
      </c>
      <c r="N10" s="373">
        <v>43979</v>
      </c>
      <c r="O10" s="769"/>
      <c r="P10" s="379"/>
      <c r="Q10" s="633"/>
      <c r="R10" s="633"/>
      <c r="S10" s="73"/>
      <c r="T10" s="74"/>
    </row>
    <row r="11" spans="1:20" ht="17.25" x14ac:dyDescent="0.3">
      <c r="A11" s="626" t="s">
        <v>79</v>
      </c>
      <c r="B11" s="636" t="s">
        <v>491</v>
      </c>
      <c r="C11" s="371" t="s">
        <v>623</v>
      </c>
      <c r="D11" s="472">
        <v>23900</v>
      </c>
      <c r="E11" s="552">
        <v>43958</v>
      </c>
      <c r="F11" s="553">
        <v>27709</v>
      </c>
      <c r="G11" s="472">
        <v>23900</v>
      </c>
      <c r="H11" s="65">
        <f t="shared" si="2"/>
        <v>0</v>
      </c>
      <c r="I11" s="81">
        <v>29</v>
      </c>
      <c r="J11" s="82"/>
      <c r="K11" s="82"/>
      <c r="L11" s="83">
        <f t="shared" si="1"/>
        <v>693100</v>
      </c>
      <c r="M11" s="372" t="s">
        <v>52</v>
      </c>
      <c r="N11" s="373">
        <v>43979</v>
      </c>
      <c r="O11" s="769"/>
      <c r="P11" s="379"/>
      <c r="Q11" s="633"/>
      <c r="R11" s="633"/>
      <c r="S11" s="73"/>
      <c r="T11" s="74"/>
    </row>
    <row r="12" spans="1:20" ht="17.25" x14ac:dyDescent="0.3">
      <c r="A12" s="626" t="s">
        <v>257</v>
      </c>
      <c r="B12" s="636" t="s">
        <v>138</v>
      </c>
      <c r="C12" s="371" t="s">
        <v>622</v>
      </c>
      <c r="D12" s="472">
        <v>13580</v>
      </c>
      <c r="E12" s="552">
        <v>43959</v>
      </c>
      <c r="F12" s="553" t="s">
        <v>600</v>
      </c>
      <c r="G12" s="472">
        <v>16655</v>
      </c>
      <c r="H12" s="65">
        <f t="shared" si="2"/>
        <v>3075</v>
      </c>
      <c r="I12" s="81">
        <v>21</v>
      </c>
      <c r="J12" s="82"/>
      <c r="K12" s="82"/>
      <c r="L12" s="83">
        <f t="shared" si="1"/>
        <v>349755</v>
      </c>
      <c r="M12" s="372" t="s">
        <v>52</v>
      </c>
      <c r="N12" s="373">
        <v>43976</v>
      </c>
      <c r="O12" s="769">
        <v>11913.2</v>
      </c>
      <c r="P12" s="379">
        <v>43976</v>
      </c>
      <c r="Q12" s="70"/>
      <c r="R12" s="71"/>
      <c r="S12" s="801" t="s">
        <v>671</v>
      </c>
      <c r="T12" s="802">
        <v>2320</v>
      </c>
    </row>
    <row r="13" spans="1:20" ht="17.25" x14ac:dyDescent="0.3">
      <c r="A13" s="626" t="s">
        <v>79</v>
      </c>
      <c r="B13" s="636" t="s">
        <v>491</v>
      </c>
      <c r="C13" s="371" t="s">
        <v>622</v>
      </c>
      <c r="D13" s="472">
        <v>25240</v>
      </c>
      <c r="E13" s="552">
        <v>43959</v>
      </c>
      <c r="F13" s="553">
        <v>27733</v>
      </c>
      <c r="G13" s="472">
        <v>25240</v>
      </c>
      <c r="H13" s="65">
        <f t="shared" si="2"/>
        <v>0</v>
      </c>
      <c r="I13" s="81">
        <v>29</v>
      </c>
      <c r="J13" s="82"/>
      <c r="K13" s="82"/>
      <c r="L13" s="83">
        <f t="shared" si="1"/>
        <v>731960</v>
      </c>
      <c r="M13" s="372" t="s">
        <v>52</v>
      </c>
      <c r="N13" s="373">
        <v>43980</v>
      </c>
      <c r="O13" s="769"/>
      <c r="P13" s="379"/>
      <c r="Q13" s="70"/>
      <c r="R13" s="71"/>
      <c r="S13" s="73"/>
      <c r="T13" s="74"/>
    </row>
    <row r="14" spans="1:20" ht="17.25" x14ac:dyDescent="0.3">
      <c r="A14" s="626" t="s">
        <v>79</v>
      </c>
      <c r="B14" s="636" t="s">
        <v>573</v>
      </c>
      <c r="C14" s="371" t="s">
        <v>624</v>
      </c>
      <c r="D14" s="472">
        <v>14910</v>
      </c>
      <c r="E14" s="552">
        <v>43961</v>
      </c>
      <c r="F14" s="553">
        <v>27757</v>
      </c>
      <c r="G14" s="472">
        <v>14910</v>
      </c>
      <c r="H14" s="65">
        <f t="shared" si="0"/>
        <v>0</v>
      </c>
      <c r="I14" s="81">
        <v>29</v>
      </c>
      <c r="J14" s="82"/>
      <c r="K14" s="82"/>
      <c r="L14" s="83">
        <f t="shared" si="1"/>
        <v>432390</v>
      </c>
      <c r="M14" s="372" t="s">
        <v>52</v>
      </c>
      <c r="N14" s="373">
        <v>43977</v>
      </c>
      <c r="O14" s="769"/>
      <c r="P14" s="379"/>
      <c r="Q14" s="70"/>
      <c r="R14" s="71"/>
      <c r="S14" s="73"/>
      <c r="T14" s="74"/>
    </row>
    <row r="15" spans="1:20" ht="17.25" x14ac:dyDescent="0.3">
      <c r="A15" s="628" t="s">
        <v>79</v>
      </c>
      <c r="B15" s="636" t="s">
        <v>136</v>
      </c>
      <c r="C15" s="371" t="s">
        <v>625</v>
      </c>
      <c r="D15" s="472">
        <v>14680</v>
      </c>
      <c r="E15" s="552">
        <v>43962</v>
      </c>
      <c r="F15" s="553">
        <v>27775</v>
      </c>
      <c r="G15" s="472">
        <v>14680</v>
      </c>
      <c r="H15" s="65">
        <f t="shared" si="0"/>
        <v>0</v>
      </c>
      <c r="I15" s="81">
        <v>28.8</v>
      </c>
      <c r="J15" s="82"/>
      <c r="K15" s="82"/>
      <c r="L15" s="83">
        <f t="shared" si="1"/>
        <v>422784</v>
      </c>
      <c r="M15" s="372" t="s">
        <v>52</v>
      </c>
      <c r="N15" s="373">
        <v>43980</v>
      </c>
      <c r="O15" s="769"/>
      <c r="P15" s="379"/>
      <c r="Q15" s="70"/>
      <c r="R15" s="71"/>
      <c r="S15" s="73"/>
      <c r="T15" s="74"/>
    </row>
    <row r="16" spans="1:20" ht="17.25" x14ac:dyDescent="0.3">
      <c r="A16" s="627" t="s">
        <v>79</v>
      </c>
      <c r="B16" s="636" t="s">
        <v>574</v>
      </c>
      <c r="C16" s="371" t="s">
        <v>626</v>
      </c>
      <c r="D16" s="472">
        <v>13790</v>
      </c>
      <c r="E16" s="552">
        <v>43963</v>
      </c>
      <c r="F16" s="553">
        <v>27790</v>
      </c>
      <c r="G16" s="472">
        <v>13790</v>
      </c>
      <c r="H16" s="65">
        <f t="shared" si="0"/>
        <v>0</v>
      </c>
      <c r="I16" s="81">
        <v>28.8</v>
      </c>
      <c r="J16" s="82"/>
      <c r="K16" s="82"/>
      <c r="L16" s="83">
        <f t="shared" si="1"/>
        <v>397152</v>
      </c>
      <c r="M16" s="372" t="s">
        <v>52</v>
      </c>
      <c r="N16" s="373">
        <v>43980</v>
      </c>
      <c r="O16" s="769"/>
      <c r="P16" s="379"/>
      <c r="Q16" s="70"/>
      <c r="R16" s="71"/>
      <c r="S16" s="73"/>
      <c r="T16" s="74"/>
    </row>
    <row r="17" spans="1:20" ht="18" thickBot="1" x14ac:dyDescent="0.35">
      <c r="A17" s="627" t="s">
        <v>79</v>
      </c>
      <c r="B17" s="636" t="s">
        <v>136</v>
      </c>
      <c r="C17" s="371" t="s">
        <v>627</v>
      </c>
      <c r="D17" s="472">
        <v>16163</v>
      </c>
      <c r="E17" s="552">
        <v>43964</v>
      </c>
      <c r="F17" s="692">
        <v>27821</v>
      </c>
      <c r="G17" s="472">
        <v>16163</v>
      </c>
      <c r="H17" s="65">
        <f t="shared" si="0"/>
        <v>0</v>
      </c>
      <c r="I17" s="81">
        <v>28.8</v>
      </c>
      <c r="J17" s="82"/>
      <c r="K17" s="82"/>
      <c r="L17" s="83">
        <f t="shared" si="1"/>
        <v>465494.4</v>
      </c>
      <c r="M17" s="694" t="s">
        <v>52</v>
      </c>
      <c r="N17" s="695">
        <v>43983</v>
      </c>
      <c r="O17" s="769"/>
      <c r="P17" s="379"/>
      <c r="Q17" s="70"/>
      <c r="R17" s="71"/>
      <c r="S17" s="73"/>
      <c r="T17" s="74"/>
    </row>
    <row r="18" spans="1:20" ht="47.25" x14ac:dyDescent="0.25">
      <c r="A18" s="1100" t="s">
        <v>79</v>
      </c>
      <c r="B18" s="1102" t="s">
        <v>54</v>
      </c>
      <c r="C18" s="622" t="s">
        <v>588</v>
      </c>
      <c r="D18" s="472">
        <v>3918</v>
      </c>
      <c r="E18" s="747">
        <v>43964</v>
      </c>
      <c r="F18" s="1104">
        <v>46</v>
      </c>
      <c r="G18" s="574">
        <f>3918.3-26.4</f>
        <v>3891.9</v>
      </c>
      <c r="H18" s="65">
        <f t="shared" si="0"/>
        <v>-26.099999999999909</v>
      </c>
      <c r="I18" s="81">
        <v>73</v>
      </c>
      <c r="J18" s="82"/>
      <c r="K18" s="82"/>
      <c r="L18" s="104">
        <f t="shared" si="1"/>
        <v>284108.7</v>
      </c>
      <c r="M18" s="1007" t="s">
        <v>52</v>
      </c>
      <c r="N18" s="1089">
        <v>43970</v>
      </c>
      <c r="O18" s="771"/>
      <c r="P18" s="379"/>
      <c r="Q18" s="70"/>
      <c r="R18" s="71"/>
      <c r="S18" s="73"/>
      <c r="T18" s="74"/>
    </row>
    <row r="19" spans="1:20" ht="17.25" customHeight="1" thickBot="1" x14ac:dyDescent="0.3">
      <c r="A19" s="1101"/>
      <c r="B19" s="1103"/>
      <c r="C19" s="371" t="s">
        <v>587</v>
      </c>
      <c r="D19" s="472">
        <v>2547.4</v>
      </c>
      <c r="E19" s="747">
        <v>43965</v>
      </c>
      <c r="F19" s="1105"/>
      <c r="G19" s="574">
        <v>2547.4</v>
      </c>
      <c r="H19" s="65">
        <f t="shared" si="0"/>
        <v>0</v>
      </c>
      <c r="I19" s="81">
        <v>73</v>
      </c>
      <c r="J19" s="82"/>
      <c r="K19" s="82"/>
      <c r="L19" s="104">
        <f t="shared" si="1"/>
        <v>185960.2</v>
      </c>
      <c r="M19" s="1088"/>
      <c r="N19" s="1090"/>
      <c r="O19" s="771"/>
      <c r="P19" s="379"/>
      <c r="Q19" s="70"/>
      <c r="R19" s="71"/>
      <c r="S19" s="73"/>
      <c r="T19" s="74"/>
    </row>
    <row r="20" spans="1:20" ht="17.25" x14ac:dyDescent="0.3">
      <c r="A20" s="628" t="s">
        <v>79</v>
      </c>
      <c r="B20" s="636" t="s">
        <v>256</v>
      </c>
      <c r="C20" s="371" t="s">
        <v>628</v>
      </c>
      <c r="D20" s="472">
        <v>18390</v>
      </c>
      <c r="E20" s="552">
        <v>43965</v>
      </c>
      <c r="F20" s="513">
        <v>27836</v>
      </c>
      <c r="G20" s="472">
        <v>18390</v>
      </c>
      <c r="H20" s="65">
        <f t="shared" si="0"/>
        <v>0</v>
      </c>
      <c r="I20" s="81">
        <v>28.5</v>
      </c>
      <c r="J20" s="82"/>
      <c r="K20" s="82"/>
      <c r="L20" s="666">
        <f t="shared" si="1"/>
        <v>524115</v>
      </c>
      <c r="M20" s="486" t="s">
        <v>52</v>
      </c>
      <c r="N20" s="487">
        <v>43984</v>
      </c>
      <c r="O20" s="769"/>
      <c r="P20" s="379"/>
      <c r="Q20" s="70"/>
      <c r="R20" s="70"/>
      <c r="S20" s="73"/>
      <c r="T20" s="74"/>
    </row>
    <row r="21" spans="1:20" ht="17.25" x14ac:dyDescent="0.3">
      <c r="A21" s="628" t="s">
        <v>392</v>
      </c>
      <c r="B21" s="636" t="s">
        <v>138</v>
      </c>
      <c r="C21" s="371"/>
      <c r="D21" s="472">
        <v>12990</v>
      </c>
      <c r="E21" s="552">
        <v>43965</v>
      </c>
      <c r="F21" s="553" t="s">
        <v>613</v>
      </c>
      <c r="G21" s="472">
        <v>16185</v>
      </c>
      <c r="H21" s="65">
        <f t="shared" si="0"/>
        <v>3195</v>
      </c>
      <c r="I21" s="81">
        <v>21</v>
      </c>
      <c r="J21" s="82"/>
      <c r="K21" s="82"/>
      <c r="L21" s="83">
        <f t="shared" si="1"/>
        <v>339885</v>
      </c>
      <c r="M21" s="372" t="s">
        <v>52</v>
      </c>
      <c r="N21" s="373">
        <v>43980</v>
      </c>
      <c r="O21" s="769">
        <v>11913.2</v>
      </c>
      <c r="P21" s="379">
        <v>43980</v>
      </c>
      <c r="Q21" s="70"/>
      <c r="R21" s="70"/>
      <c r="S21" s="801" t="s">
        <v>671</v>
      </c>
      <c r="T21" s="802">
        <v>2320</v>
      </c>
    </row>
    <row r="22" spans="1:20" ht="17.25" x14ac:dyDescent="0.3">
      <c r="A22" s="635" t="s">
        <v>346</v>
      </c>
      <c r="B22" s="636" t="s">
        <v>575</v>
      </c>
      <c r="C22" s="371" t="s">
        <v>629</v>
      </c>
      <c r="D22" s="472">
        <v>12600</v>
      </c>
      <c r="E22" s="552">
        <v>43966</v>
      </c>
      <c r="F22" s="510" t="s">
        <v>652</v>
      </c>
      <c r="G22" s="472">
        <v>15550</v>
      </c>
      <c r="H22" s="65">
        <f t="shared" si="0"/>
        <v>2950</v>
      </c>
      <c r="I22" s="81">
        <v>21</v>
      </c>
      <c r="J22" s="82"/>
      <c r="K22" s="82"/>
      <c r="L22" s="666">
        <f t="shared" si="1"/>
        <v>326550</v>
      </c>
      <c r="M22" s="488" t="s">
        <v>52</v>
      </c>
      <c r="N22" s="489">
        <v>43983</v>
      </c>
      <c r="O22" s="772">
        <v>12096.48</v>
      </c>
      <c r="P22" s="765">
        <v>43983</v>
      </c>
      <c r="Q22" s="70"/>
      <c r="R22" s="71"/>
      <c r="S22" s="801" t="s">
        <v>671</v>
      </c>
      <c r="T22" s="802">
        <v>2320</v>
      </c>
    </row>
    <row r="23" spans="1:20" ht="17.25" x14ac:dyDescent="0.3">
      <c r="A23" s="636" t="s">
        <v>79</v>
      </c>
      <c r="B23" s="636" t="s">
        <v>258</v>
      </c>
      <c r="C23" s="371" t="s">
        <v>629</v>
      </c>
      <c r="D23" s="472">
        <v>19450</v>
      </c>
      <c r="E23" s="552">
        <v>43966</v>
      </c>
      <c r="F23" s="510">
        <v>27853</v>
      </c>
      <c r="G23" s="472">
        <v>19450</v>
      </c>
      <c r="H23" s="65">
        <f t="shared" si="0"/>
        <v>0</v>
      </c>
      <c r="I23" s="81">
        <v>28.8</v>
      </c>
      <c r="J23" s="82"/>
      <c r="K23" s="82"/>
      <c r="L23" s="83">
        <f t="shared" si="1"/>
        <v>560160</v>
      </c>
      <c r="M23" s="488" t="s">
        <v>52</v>
      </c>
      <c r="N23" s="489">
        <v>43990</v>
      </c>
      <c r="O23" s="769"/>
      <c r="P23" s="379"/>
      <c r="Q23" s="70"/>
      <c r="R23" s="71"/>
      <c r="S23" s="73"/>
      <c r="T23" s="74"/>
    </row>
    <row r="24" spans="1:20" ht="17.25" x14ac:dyDescent="0.3">
      <c r="A24" s="636" t="s">
        <v>79</v>
      </c>
      <c r="B24" s="636" t="s">
        <v>578</v>
      </c>
      <c r="C24" s="371" t="s">
        <v>630</v>
      </c>
      <c r="D24" s="472">
        <v>13570</v>
      </c>
      <c r="E24" s="552">
        <v>43968</v>
      </c>
      <c r="F24" s="510">
        <v>27874</v>
      </c>
      <c r="G24" s="472">
        <v>13570</v>
      </c>
      <c r="H24" s="65">
        <f t="shared" si="0"/>
        <v>0</v>
      </c>
      <c r="I24" s="81">
        <v>28.8</v>
      </c>
      <c r="J24" s="82"/>
      <c r="K24" s="82"/>
      <c r="L24" s="83">
        <f t="shared" si="1"/>
        <v>390816</v>
      </c>
      <c r="M24" s="488" t="s">
        <v>52</v>
      </c>
      <c r="N24" s="489">
        <v>43984</v>
      </c>
      <c r="O24" s="769"/>
      <c r="P24" s="379"/>
      <c r="Q24" s="70"/>
      <c r="R24" s="71"/>
      <c r="S24" s="73"/>
      <c r="T24" s="74"/>
    </row>
    <row r="25" spans="1:20" ht="17.25" x14ac:dyDescent="0.3">
      <c r="A25" s="636" t="s">
        <v>79</v>
      </c>
      <c r="B25" s="636" t="s">
        <v>579</v>
      </c>
      <c r="C25" s="371" t="s">
        <v>631</v>
      </c>
      <c r="D25" s="472">
        <v>14170</v>
      </c>
      <c r="E25" s="552">
        <v>43969</v>
      </c>
      <c r="F25" s="510">
        <v>27905</v>
      </c>
      <c r="G25" s="472">
        <v>14170</v>
      </c>
      <c r="H25" s="65">
        <f t="shared" si="0"/>
        <v>0</v>
      </c>
      <c r="I25" s="81">
        <v>28.8</v>
      </c>
      <c r="J25" s="82"/>
      <c r="K25" s="82"/>
      <c r="L25" s="83">
        <f t="shared" si="1"/>
        <v>408096</v>
      </c>
      <c r="M25" s="488" t="s">
        <v>52</v>
      </c>
      <c r="N25" s="489">
        <v>43985</v>
      </c>
      <c r="O25" s="769"/>
      <c r="P25" s="379"/>
      <c r="Q25" s="70"/>
      <c r="R25" s="71"/>
      <c r="S25" s="73"/>
      <c r="T25" s="74"/>
    </row>
    <row r="26" spans="1:20" ht="31.5" x14ac:dyDescent="0.3">
      <c r="A26" s="806" t="s">
        <v>580</v>
      </c>
      <c r="B26" s="744" t="s">
        <v>54</v>
      </c>
      <c r="C26" s="371" t="s">
        <v>634</v>
      </c>
      <c r="D26" s="472">
        <f>2900+4630</f>
        <v>7530</v>
      </c>
      <c r="E26" s="552">
        <v>43970</v>
      </c>
      <c r="F26" s="553" t="s">
        <v>606</v>
      </c>
      <c r="G26" s="472">
        <v>7505.2</v>
      </c>
      <c r="H26" s="65">
        <f t="shared" si="0"/>
        <v>-24.800000000000182</v>
      </c>
      <c r="I26" s="81">
        <v>70</v>
      </c>
      <c r="J26" s="82"/>
      <c r="K26" s="82"/>
      <c r="L26" s="83">
        <f t="shared" si="1"/>
        <v>525364</v>
      </c>
      <c r="M26" s="372" t="s">
        <v>605</v>
      </c>
      <c r="N26" s="745" t="s">
        <v>684</v>
      </c>
      <c r="O26" s="773"/>
      <c r="P26" s="379"/>
      <c r="Q26" s="70"/>
      <c r="R26" s="71"/>
      <c r="S26" s="73"/>
      <c r="T26" s="74"/>
    </row>
    <row r="27" spans="1:20" ht="17.25" x14ac:dyDescent="0.3">
      <c r="A27" s="626" t="s">
        <v>79</v>
      </c>
      <c r="B27" s="636" t="s">
        <v>136</v>
      </c>
      <c r="C27" s="371" t="s">
        <v>632</v>
      </c>
      <c r="D27" s="472">
        <v>14280</v>
      </c>
      <c r="E27" s="552">
        <v>43970</v>
      </c>
      <c r="F27" s="510">
        <v>27923</v>
      </c>
      <c r="G27" s="472">
        <v>14280</v>
      </c>
      <c r="H27" s="65">
        <f t="shared" si="0"/>
        <v>0</v>
      </c>
      <c r="I27" s="81">
        <v>28.8</v>
      </c>
      <c r="J27" s="82"/>
      <c r="K27" s="82"/>
      <c r="L27" s="83">
        <f t="shared" si="1"/>
        <v>411264</v>
      </c>
      <c r="M27" s="488" t="s">
        <v>208</v>
      </c>
      <c r="N27" s="489">
        <v>43987</v>
      </c>
      <c r="O27" s="769"/>
      <c r="P27" s="379"/>
      <c r="Q27" s="70"/>
      <c r="R27" s="71"/>
      <c r="S27" s="73"/>
      <c r="T27" s="74"/>
    </row>
    <row r="28" spans="1:20" ht="17.25" x14ac:dyDescent="0.3">
      <c r="A28" s="626" t="s">
        <v>79</v>
      </c>
      <c r="B28" s="636" t="s">
        <v>607</v>
      </c>
      <c r="C28" s="371" t="s">
        <v>633</v>
      </c>
      <c r="D28" s="472">
        <v>13550</v>
      </c>
      <c r="E28" s="552">
        <v>43971</v>
      </c>
      <c r="F28" s="510">
        <v>27942</v>
      </c>
      <c r="G28" s="472">
        <v>13550</v>
      </c>
      <c r="H28" s="65">
        <f t="shared" si="0"/>
        <v>0</v>
      </c>
      <c r="I28" s="81">
        <v>28.8</v>
      </c>
      <c r="J28" s="82"/>
      <c r="K28" s="82"/>
      <c r="L28" s="83">
        <f t="shared" si="1"/>
        <v>390240</v>
      </c>
      <c r="M28" s="488" t="s">
        <v>52</v>
      </c>
      <c r="N28" s="489">
        <v>43990</v>
      </c>
      <c r="O28" s="769"/>
      <c r="P28" s="379"/>
      <c r="Q28" s="70"/>
      <c r="R28" s="71"/>
      <c r="S28" s="73"/>
      <c r="T28" s="74"/>
    </row>
    <row r="29" spans="1:20" ht="17.25" x14ac:dyDescent="0.3">
      <c r="A29" s="672" t="s">
        <v>346</v>
      </c>
      <c r="B29" s="636" t="s">
        <v>27</v>
      </c>
      <c r="C29" s="371" t="s">
        <v>635</v>
      </c>
      <c r="D29" s="472">
        <v>12250</v>
      </c>
      <c r="E29" s="552">
        <v>43972</v>
      </c>
      <c r="F29" s="510" t="s">
        <v>656</v>
      </c>
      <c r="G29" s="472">
        <v>15080</v>
      </c>
      <c r="H29" s="65">
        <f t="shared" si="0"/>
        <v>2830</v>
      </c>
      <c r="I29" s="81">
        <v>21</v>
      </c>
      <c r="J29" s="82"/>
      <c r="K29" s="82"/>
      <c r="L29" s="83">
        <f t="shared" si="1"/>
        <v>316680</v>
      </c>
      <c r="M29" s="488" t="s">
        <v>52</v>
      </c>
      <c r="N29" s="489">
        <v>43990</v>
      </c>
      <c r="O29" s="772">
        <v>11913.2</v>
      </c>
      <c r="P29" s="765">
        <v>43990</v>
      </c>
      <c r="Q29" s="70"/>
      <c r="R29" s="71"/>
      <c r="S29" s="73" t="s">
        <v>716</v>
      </c>
      <c r="T29" s="74">
        <v>2320</v>
      </c>
    </row>
    <row r="30" spans="1:20" ht="17.25" x14ac:dyDescent="0.3">
      <c r="A30" s="551" t="s">
        <v>79</v>
      </c>
      <c r="B30" s="639" t="s">
        <v>581</v>
      </c>
      <c r="C30" s="371" t="s">
        <v>635</v>
      </c>
      <c r="D30" s="472">
        <v>18990</v>
      </c>
      <c r="E30" s="552">
        <v>43972</v>
      </c>
      <c r="F30" s="510">
        <v>27954</v>
      </c>
      <c r="G30" s="472">
        <v>18990</v>
      </c>
      <c r="H30" s="65">
        <f t="shared" si="0"/>
        <v>0</v>
      </c>
      <c r="I30" s="81">
        <v>28.8</v>
      </c>
      <c r="J30" s="82"/>
      <c r="K30" s="82"/>
      <c r="L30" s="83">
        <f t="shared" si="1"/>
        <v>546912</v>
      </c>
      <c r="M30" s="488" t="s">
        <v>52</v>
      </c>
      <c r="N30" s="489">
        <v>43990</v>
      </c>
      <c r="O30" s="769"/>
      <c r="P30" s="379"/>
      <c r="Q30" s="70"/>
      <c r="R30" s="71"/>
      <c r="S30" s="73"/>
      <c r="T30" s="74"/>
    </row>
    <row r="31" spans="1:20" ht="21" x14ac:dyDescent="0.35">
      <c r="A31" s="672" t="s">
        <v>638</v>
      </c>
      <c r="B31" s="750" t="s">
        <v>637</v>
      </c>
      <c r="C31" s="371" t="s">
        <v>636</v>
      </c>
      <c r="D31" s="472">
        <v>11780</v>
      </c>
      <c r="E31" s="552">
        <v>43973</v>
      </c>
      <c r="F31" s="510" t="s">
        <v>655</v>
      </c>
      <c r="G31" s="472">
        <v>14695</v>
      </c>
      <c r="H31" s="65">
        <f t="shared" si="0"/>
        <v>2915</v>
      </c>
      <c r="I31" s="81">
        <v>20</v>
      </c>
      <c r="J31" s="82"/>
      <c r="K31" s="82"/>
      <c r="L31" s="83">
        <f t="shared" si="1"/>
        <v>293900</v>
      </c>
      <c r="M31" s="488" t="s">
        <v>52</v>
      </c>
      <c r="N31" s="489">
        <v>43990</v>
      </c>
      <c r="O31" s="772">
        <v>12188.12</v>
      </c>
      <c r="P31" s="765">
        <v>43990</v>
      </c>
      <c r="Q31" s="70"/>
      <c r="R31" s="71"/>
      <c r="S31" s="73" t="s">
        <v>716</v>
      </c>
      <c r="T31" s="74">
        <v>2320</v>
      </c>
    </row>
    <row r="32" spans="1:20" ht="18" customHeight="1" x14ac:dyDescent="0.3">
      <c r="A32" s="672" t="s">
        <v>79</v>
      </c>
      <c r="B32" s="639" t="s">
        <v>491</v>
      </c>
      <c r="C32" s="371" t="s">
        <v>636</v>
      </c>
      <c r="D32" s="472">
        <v>23010</v>
      </c>
      <c r="E32" s="552">
        <v>43973</v>
      </c>
      <c r="F32" s="510">
        <v>27973</v>
      </c>
      <c r="G32" s="472">
        <v>23010</v>
      </c>
      <c r="H32" s="65">
        <f t="shared" si="0"/>
        <v>0</v>
      </c>
      <c r="I32" s="81">
        <v>27.3</v>
      </c>
      <c r="J32" s="82"/>
      <c r="K32" s="82"/>
      <c r="L32" s="83">
        <f t="shared" si="1"/>
        <v>628173</v>
      </c>
      <c r="M32" s="488" t="s">
        <v>666</v>
      </c>
      <c r="N32" s="489">
        <v>43991</v>
      </c>
      <c r="O32" s="783"/>
      <c r="P32" s="764"/>
      <c r="Q32" s="70"/>
      <c r="R32" s="71"/>
      <c r="S32" s="73"/>
      <c r="T32" s="74"/>
    </row>
    <row r="33" spans="1:20" ht="17.25" x14ac:dyDescent="0.3">
      <c r="A33" s="551" t="s">
        <v>79</v>
      </c>
      <c r="B33" s="639" t="s">
        <v>541</v>
      </c>
      <c r="C33" s="371" t="s">
        <v>639</v>
      </c>
      <c r="D33" s="472">
        <v>24660</v>
      </c>
      <c r="E33" s="552">
        <v>43975</v>
      </c>
      <c r="F33" s="510">
        <v>27989</v>
      </c>
      <c r="G33" s="472">
        <v>24660</v>
      </c>
      <c r="H33" s="65">
        <f t="shared" si="0"/>
        <v>0</v>
      </c>
      <c r="I33" s="81">
        <v>27.3</v>
      </c>
      <c r="J33" s="82"/>
      <c r="K33" s="82"/>
      <c r="L33" s="83">
        <f t="shared" si="1"/>
        <v>673218</v>
      </c>
      <c r="M33" s="488" t="s">
        <v>52</v>
      </c>
      <c r="N33" s="489">
        <v>43993</v>
      </c>
      <c r="O33" s="769"/>
      <c r="P33" s="379"/>
      <c r="Q33" s="70"/>
      <c r="R33" s="71"/>
      <c r="S33" s="73"/>
      <c r="T33" s="74"/>
    </row>
    <row r="34" spans="1:20" ht="17.25" x14ac:dyDescent="0.3">
      <c r="A34" s="551" t="s">
        <v>79</v>
      </c>
      <c r="B34" s="639" t="s">
        <v>514</v>
      </c>
      <c r="C34" s="371" t="s">
        <v>640</v>
      </c>
      <c r="D34" s="472">
        <v>23630</v>
      </c>
      <c r="E34" s="552">
        <v>43977</v>
      </c>
      <c r="F34" s="510">
        <v>28041</v>
      </c>
      <c r="G34" s="472">
        <v>23630</v>
      </c>
      <c r="H34" s="65">
        <f t="shared" si="0"/>
        <v>0</v>
      </c>
      <c r="I34" s="81">
        <v>27.3</v>
      </c>
      <c r="J34" s="82"/>
      <c r="K34" s="82"/>
      <c r="L34" s="83">
        <f t="shared" si="1"/>
        <v>645099</v>
      </c>
      <c r="M34" s="488" t="s">
        <v>52</v>
      </c>
      <c r="N34" s="489">
        <v>43994</v>
      </c>
      <c r="O34" s="769"/>
      <c r="P34" s="379"/>
      <c r="Q34" s="70"/>
      <c r="R34" s="71"/>
      <c r="S34" s="73"/>
      <c r="T34" s="74"/>
    </row>
    <row r="35" spans="1:20" ht="18.75" x14ac:dyDescent="0.3">
      <c r="A35" s="749" t="s">
        <v>611</v>
      </c>
      <c r="B35" s="748" t="s">
        <v>651</v>
      </c>
      <c r="C35" s="371" t="s">
        <v>641</v>
      </c>
      <c r="D35" s="472">
        <v>6070</v>
      </c>
      <c r="E35" s="552">
        <v>43978</v>
      </c>
      <c r="F35" s="510">
        <v>49</v>
      </c>
      <c r="G35" s="472">
        <v>6070</v>
      </c>
      <c r="H35" s="65">
        <f t="shared" si="0"/>
        <v>0</v>
      </c>
      <c r="I35" s="663">
        <v>70</v>
      </c>
      <c r="J35" s="82"/>
      <c r="K35" s="82"/>
      <c r="L35" s="83">
        <f t="shared" si="1"/>
        <v>424900</v>
      </c>
      <c r="M35" s="488" t="s">
        <v>52</v>
      </c>
      <c r="N35" s="489">
        <v>43983</v>
      </c>
      <c r="O35" s="769"/>
      <c r="P35" s="379"/>
      <c r="Q35" s="70"/>
      <c r="R35" s="71"/>
      <c r="S35" s="73"/>
      <c r="T35" s="74"/>
    </row>
    <row r="36" spans="1:20" ht="17.25" x14ac:dyDescent="0.3">
      <c r="A36" s="636" t="s">
        <v>79</v>
      </c>
      <c r="B36" s="639" t="s">
        <v>612</v>
      </c>
      <c r="C36" s="371" t="s">
        <v>642</v>
      </c>
      <c r="D36" s="472">
        <v>23610</v>
      </c>
      <c r="E36" s="552">
        <v>43979</v>
      </c>
      <c r="F36" s="692">
        <v>28087</v>
      </c>
      <c r="G36" s="472">
        <v>23610</v>
      </c>
      <c r="H36" s="65">
        <f t="shared" si="0"/>
        <v>0</v>
      </c>
      <c r="I36" s="81">
        <v>27.3</v>
      </c>
      <c r="J36" s="82"/>
      <c r="K36" s="82"/>
      <c r="L36" s="83">
        <f t="shared" si="1"/>
        <v>644553</v>
      </c>
      <c r="M36" s="488" t="s">
        <v>52</v>
      </c>
      <c r="N36" s="489">
        <v>43997</v>
      </c>
      <c r="O36" s="771"/>
      <c r="P36" s="379"/>
      <c r="Q36" s="70"/>
      <c r="R36" s="71"/>
      <c r="S36" s="73"/>
      <c r="T36" s="74"/>
    </row>
    <row r="37" spans="1:20" ht="17.25" x14ac:dyDescent="0.3">
      <c r="A37" s="551" t="s">
        <v>31</v>
      </c>
      <c r="B37" s="639" t="s">
        <v>608</v>
      </c>
      <c r="C37" s="371" t="s">
        <v>642</v>
      </c>
      <c r="D37" s="472">
        <v>12660</v>
      </c>
      <c r="E37" s="552">
        <v>43979</v>
      </c>
      <c r="F37" s="514" t="s">
        <v>660</v>
      </c>
      <c r="G37" s="472">
        <v>15900</v>
      </c>
      <c r="H37" s="65">
        <f t="shared" si="0"/>
        <v>3240</v>
      </c>
      <c r="I37" s="81">
        <v>20</v>
      </c>
      <c r="J37" s="82"/>
      <c r="K37" s="82"/>
      <c r="L37" s="83">
        <f t="shared" si="1"/>
        <v>318000</v>
      </c>
      <c r="M37" s="488" t="s">
        <v>52</v>
      </c>
      <c r="N37" s="489">
        <v>96</v>
      </c>
      <c r="O37" s="772">
        <v>11546.64</v>
      </c>
      <c r="P37" s="765">
        <v>43991</v>
      </c>
      <c r="Q37" s="70"/>
      <c r="R37" s="71"/>
      <c r="S37" s="73" t="s">
        <v>717</v>
      </c>
      <c r="T37" s="74">
        <v>2320</v>
      </c>
    </row>
    <row r="38" spans="1:20" ht="17.25" x14ac:dyDescent="0.3">
      <c r="A38" s="674" t="s">
        <v>257</v>
      </c>
      <c r="B38" s="639" t="s">
        <v>27</v>
      </c>
      <c r="C38" s="371" t="s">
        <v>643</v>
      </c>
      <c r="D38" s="472">
        <v>12740</v>
      </c>
      <c r="E38" s="552">
        <v>43980</v>
      </c>
      <c r="F38" s="514" t="s">
        <v>669</v>
      </c>
      <c r="G38" s="472">
        <v>15560</v>
      </c>
      <c r="H38" s="65">
        <f t="shared" si="0"/>
        <v>2820</v>
      </c>
      <c r="I38" s="81">
        <v>20</v>
      </c>
      <c r="J38" s="82"/>
      <c r="K38" s="82"/>
      <c r="L38" s="83">
        <f t="shared" si="1"/>
        <v>311200</v>
      </c>
      <c r="M38" s="488" t="s">
        <v>52</v>
      </c>
      <c r="N38" s="489">
        <v>43997</v>
      </c>
      <c r="O38" s="800">
        <v>11913.2</v>
      </c>
      <c r="P38" s="485">
        <v>43997</v>
      </c>
      <c r="Q38" s="70"/>
      <c r="R38" s="71"/>
      <c r="S38" s="73" t="s">
        <v>717</v>
      </c>
      <c r="T38" s="74">
        <v>2320</v>
      </c>
    </row>
    <row r="39" spans="1:20" ht="17.25" x14ac:dyDescent="0.3">
      <c r="A39" s="636" t="s">
        <v>79</v>
      </c>
      <c r="B39" s="639" t="s">
        <v>514</v>
      </c>
      <c r="C39" s="371" t="s">
        <v>643</v>
      </c>
      <c r="D39" s="472">
        <v>23860</v>
      </c>
      <c r="E39" s="552">
        <v>43980</v>
      </c>
      <c r="F39" s="514">
        <v>28106</v>
      </c>
      <c r="G39" s="472">
        <v>23860</v>
      </c>
      <c r="H39" s="65">
        <f t="shared" si="0"/>
        <v>0</v>
      </c>
      <c r="I39" s="81">
        <v>27.3</v>
      </c>
      <c r="J39" s="82"/>
      <c r="K39" s="82"/>
      <c r="L39" s="83">
        <f t="shared" si="1"/>
        <v>651378</v>
      </c>
      <c r="M39" s="488" t="s">
        <v>52</v>
      </c>
      <c r="N39" s="489">
        <v>43997</v>
      </c>
      <c r="O39" s="774"/>
      <c r="P39" s="387"/>
      <c r="Q39" s="70"/>
      <c r="R39" s="71"/>
      <c r="S39" s="73"/>
      <c r="T39" s="74"/>
    </row>
    <row r="40" spans="1:20" ht="17.25" x14ac:dyDescent="0.3">
      <c r="A40" s="636" t="s">
        <v>79</v>
      </c>
      <c r="B40" s="639" t="s">
        <v>258</v>
      </c>
      <c r="C40" s="371" t="s">
        <v>644</v>
      </c>
      <c r="D40" s="472">
        <v>18300</v>
      </c>
      <c r="E40" s="552">
        <v>43982</v>
      </c>
      <c r="F40" s="514">
        <v>28130</v>
      </c>
      <c r="G40" s="472">
        <v>18300</v>
      </c>
      <c r="H40" s="65">
        <f t="shared" si="0"/>
        <v>0</v>
      </c>
      <c r="I40" s="81">
        <v>27.3</v>
      </c>
      <c r="J40" s="82"/>
      <c r="K40" s="82"/>
      <c r="L40" s="83">
        <f t="shared" si="1"/>
        <v>499590</v>
      </c>
      <c r="M40" s="488" t="s">
        <v>670</v>
      </c>
      <c r="N40" s="489">
        <v>43998</v>
      </c>
      <c r="O40" s="774"/>
      <c r="P40" s="387"/>
      <c r="Q40" s="70"/>
      <c r="R40" s="71"/>
      <c r="S40" s="73"/>
      <c r="T40" s="74"/>
    </row>
    <row r="41" spans="1:20" ht="17.25" x14ac:dyDescent="0.3">
      <c r="A41" s="551"/>
      <c r="B41" s="639"/>
      <c r="C41" s="371"/>
      <c r="D41" s="472"/>
      <c r="E41" s="552"/>
      <c r="F41" s="555"/>
      <c r="G41" s="472"/>
      <c r="H41" s="65">
        <f t="shared" si="0"/>
        <v>0</v>
      </c>
      <c r="I41" s="81"/>
      <c r="J41" s="82"/>
      <c r="K41" s="82"/>
      <c r="L41" s="83">
        <f t="shared" si="1"/>
        <v>0</v>
      </c>
      <c r="M41" s="372"/>
      <c r="N41" s="390"/>
      <c r="O41" s="774"/>
      <c r="P41" s="387"/>
      <c r="Q41" s="70"/>
      <c r="R41" s="71"/>
      <c r="S41" s="73"/>
      <c r="T41" s="74"/>
    </row>
    <row r="42" spans="1:20" ht="30" x14ac:dyDescent="0.3">
      <c r="A42" s="551"/>
      <c r="B42" s="639"/>
      <c r="C42" s="371"/>
      <c r="D42" s="472"/>
      <c r="E42" s="552"/>
      <c r="F42" s="555"/>
      <c r="G42" s="472"/>
      <c r="H42" s="65">
        <f t="shared" si="0"/>
        <v>0</v>
      </c>
      <c r="I42" s="81"/>
      <c r="J42" s="82"/>
      <c r="K42" s="82"/>
      <c r="L42" s="83">
        <f t="shared" si="1"/>
        <v>0</v>
      </c>
      <c r="M42" s="716" t="s">
        <v>604</v>
      </c>
      <c r="N42" s="745">
        <v>43965</v>
      </c>
      <c r="O42" s="773">
        <v>350000</v>
      </c>
      <c r="P42" s="387"/>
      <c r="Q42" s="70"/>
      <c r="R42" s="71"/>
      <c r="S42" s="73"/>
      <c r="T42" s="74"/>
    </row>
    <row r="43" spans="1:20" ht="17.25" x14ac:dyDescent="0.3">
      <c r="A43" s="551"/>
      <c r="B43" s="640"/>
      <c r="C43" s="371"/>
      <c r="D43" s="550"/>
      <c r="E43" s="552"/>
      <c r="F43" s="559"/>
      <c r="G43" s="550"/>
      <c r="H43" s="65">
        <f t="shared" si="0"/>
        <v>0</v>
      </c>
      <c r="I43" s="81"/>
      <c r="J43" s="82"/>
      <c r="K43" s="82"/>
      <c r="L43" s="83">
        <f t="shared" si="1"/>
        <v>0</v>
      </c>
      <c r="M43" s="372"/>
      <c r="N43" s="390"/>
      <c r="O43" s="775"/>
      <c r="P43" s="397"/>
      <c r="Q43" s="70"/>
      <c r="R43" s="71"/>
      <c r="S43" s="73"/>
      <c r="T43" s="74"/>
    </row>
    <row r="44" spans="1:20" ht="17.25" x14ac:dyDescent="0.3">
      <c r="A44" s="675"/>
      <c r="B44" s="640"/>
      <c r="C44" s="371"/>
      <c r="D44" s="550"/>
      <c r="E44" s="552"/>
      <c r="F44" s="559"/>
      <c r="G44" s="550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75"/>
      <c r="P44" s="397"/>
      <c r="Q44" s="70"/>
      <c r="R44" s="71"/>
      <c r="S44" s="73"/>
      <c r="T44" s="74"/>
    </row>
    <row r="45" spans="1:20" ht="18.75" x14ac:dyDescent="0.3">
      <c r="A45" s="551"/>
      <c r="B45" s="640"/>
      <c r="C45" s="371"/>
      <c r="D45" s="550"/>
      <c r="E45" s="552"/>
      <c r="F45" s="560"/>
      <c r="G45" s="550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75"/>
      <c r="P45" s="397"/>
      <c r="Q45" s="70"/>
      <c r="R45" s="71"/>
      <c r="S45" s="73"/>
      <c r="T45" s="74"/>
    </row>
    <row r="46" spans="1:20" ht="18" customHeight="1" x14ac:dyDescent="0.3">
      <c r="A46" s="551"/>
      <c r="B46" s="640"/>
      <c r="C46" s="371"/>
      <c r="D46" s="550"/>
      <c r="E46" s="552"/>
      <c r="F46" s="561"/>
      <c r="G46" s="550"/>
      <c r="H46" s="65">
        <f t="shared" si="0"/>
        <v>0</v>
      </c>
      <c r="I46" s="81"/>
      <c r="J46" s="82"/>
      <c r="K46" s="82"/>
      <c r="L46" s="83">
        <f t="shared" si="1"/>
        <v>0</v>
      </c>
      <c r="M46" s="388"/>
      <c r="N46" s="391"/>
      <c r="O46" s="775"/>
      <c r="P46" s="397"/>
      <c r="Q46" s="70"/>
      <c r="R46" s="71"/>
      <c r="S46" s="73"/>
      <c r="T46" s="74"/>
    </row>
    <row r="47" spans="1:20" ht="17.25" x14ac:dyDescent="0.3">
      <c r="A47" s="551"/>
      <c r="B47" s="640"/>
      <c r="C47" s="371"/>
      <c r="D47" s="550"/>
      <c r="E47" s="552"/>
      <c r="F47" s="559"/>
      <c r="G47" s="550"/>
      <c r="H47" s="65">
        <f t="shared" si="0"/>
        <v>0</v>
      </c>
      <c r="I47" s="81"/>
      <c r="J47" s="82"/>
      <c r="K47" s="82"/>
      <c r="L47" s="83">
        <f t="shared" si="1"/>
        <v>0</v>
      </c>
      <c r="M47" s="388"/>
      <c r="N47" s="391"/>
      <c r="O47" s="775"/>
      <c r="P47" s="397"/>
      <c r="Q47" s="70"/>
      <c r="R47" s="71"/>
      <c r="S47" s="73"/>
      <c r="T47" s="74"/>
    </row>
    <row r="48" spans="1:20" ht="17.25" x14ac:dyDescent="0.3">
      <c r="A48" s="676"/>
      <c r="B48" s="640"/>
      <c r="C48" s="371"/>
      <c r="D48" s="550"/>
      <c r="E48" s="552"/>
      <c r="F48" s="562"/>
      <c r="G48" s="550"/>
      <c r="H48" s="65">
        <f t="shared" si="0"/>
        <v>0</v>
      </c>
      <c r="I48" s="81"/>
      <c r="J48" s="82"/>
      <c r="K48" s="82"/>
      <c r="L48" s="83">
        <f t="shared" si="1"/>
        <v>0</v>
      </c>
      <c r="M48" s="398"/>
      <c r="N48" s="399"/>
      <c r="O48" s="776"/>
      <c r="P48" s="405"/>
      <c r="Q48" s="70"/>
      <c r="R48" s="71"/>
      <c r="S48" s="73"/>
      <c r="T48" s="74"/>
    </row>
    <row r="49" spans="1:20" ht="17.25" x14ac:dyDescent="0.3">
      <c r="A49" s="651"/>
      <c r="B49" s="639"/>
      <c r="C49" s="371"/>
      <c r="D49" s="472"/>
      <c r="E49" s="563"/>
      <c r="F49" s="564"/>
      <c r="G49" s="565"/>
      <c r="H49" s="65">
        <f t="shared" si="0"/>
        <v>0</v>
      </c>
      <c r="I49" s="81"/>
      <c r="J49" s="82"/>
      <c r="K49" s="82"/>
      <c r="L49" s="83">
        <f t="shared" si="1"/>
        <v>0</v>
      </c>
      <c r="M49" s="406"/>
      <c r="N49" s="407"/>
      <c r="O49" s="774"/>
      <c r="P49" s="387"/>
      <c r="Q49" s="70"/>
      <c r="R49" s="71"/>
      <c r="S49" s="73"/>
      <c r="T49" s="74"/>
    </row>
    <row r="50" spans="1:20" ht="17.25" x14ac:dyDescent="0.3">
      <c r="A50" s="672"/>
      <c r="B50" s="639"/>
      <c r="C50" s="371"/>
      <c r="D50" s="472"/>
      <c r="E50" s="566"/>
      <c r="F50" s="567"/>
      <c r="G50" s="568"/>
      <c r="H50" s="65">
        <f t="shared" si="0"/>
        <v>0</v>
      </c>
      <c r="I50" s="81"/>
      <c r="J50" s="82"/>
      <c r="K50" s="82"/>
      <c r="L50" s="83">
        <f t="shared" si="1"/>
        <v>0</v>
      </c>
      <c r="M50" s="406"/>
      <c r="N50" s="407"/>
      <c r="O50" s="774"/>
      <c r="P50" s="387"/>
      <c r="Q50" s="70"/>
      <c r="R50" s="71"/>
      <c r="S50" s="73"/>
      <c r="T50" s="74"/>
    </row>
    <row r="51" spans="1:20" ht="17.25" x14ac:dyDescent="0.3">
      <c r="A51" s="672"/>
      <c r="B51" s="639"/>
      <c r="C51" s="371"/>
      <c r="D51" s="472"/>
      <c r="E51" s="566"/>
      <c r="F51" s="564"/>
      <c r="G51" s="568"/>
      <c r="H51" s="65">
        <f t="shared" si="0"/>
        <v>0</v>
      </c>
      <c r="I51" s="103"/>
      <c r="J51" s="82"/>
      <c r="K51" s="82" t="s">
        <v>30</v>
      </c>
      <c r="L51" s="83">
        <f t="shared" si="1"/>
        <v>0</v>
      </c>
      <c r="M51" s="408"/>
      <c r="N51" s="409"/>
      <c r="O51" s="777"/>
      <c r="P51" s="411"/>
      <c r="Q51" s="70"/>
      <c r="R51" s="71"/>
      <c r="S51" s="73"/>
      <c r="T51" s="74"/>
    </row>
    <row r="52" spans="1:20" ht="17.25" x14ac:dyDescent="0.3">
      <c r="A52" s="551"/>
      <c r="B52" s="639"/>
      <c r="C52" s="371"/>
      <c r="D52" s="472"/>
      <c r="E52" s="566"/>
      <c r="F52" s="564"/>
      <c r="G52" s="568"/>
      <c r="H52" s="65">
        <f t="shared" si="0"/>
        <v>0</v>
      </c>
      <c r="I52" s="103"/>
      <c r="J52" s="82"/>
      <c r="K52" s="82"/>
      <c r="L52" s="104">
        <f t="shared" si="1"/>
        <v>0</v>
      </c>
      <c r="M52" s="412"/>
      <c r="N52" s="413"/>
      <c r="O52" s="778"/>
      <c r="P52" s="387"/>
      <c r="Q52" s="70"/>
      <c r="R52" s="71"/>
      <c r="S52" s="73"/>
      <c r="T52" s="74"/>
    </row>
    <row r="53" spans="1:20" ht="18" thickBot="1" x14ac:dyDescent="0.35">
      <c r="A53" s="658"/>
      <c r="B53" s="639"/>
      <c r="C53" s="569"/>
      <c r="D53" s="472"/>
      <c r="E53" s="570"/>
      <c r="F53" s="571"/>
      <c r="G53" s="472"/>
      <c r="H53" s="65">
        <f t="shared" si="0"/>
        <v>0</v>
      </c>
      <c r="I53" s="81"/>
      <c r="J53" s="82"/>
      <c r="K53" s="82"/>
      <c r="L53" s="83">
        <f t="shared" si="1"/>
        <v>0</v>
      </c>
      <c r="M53" s="478"/>
      <c r="N53" s="479"/>
      <c r="O53" s="769"/>
      <c r="P53" s="379"/>
      <c r="Q53" s="70"/>
      <c r="R53" s="71"/>
      <c r="S53" s="73"/>
      <c r="T53" s="74"/>
    </row>
    <row r="54" spans="1:20" ht="17.25" x14ac:dyDescent="0.3">
      <c r="A54" s="673"/>
      <c r="B54" s="639"/>
      <c r="C54" s="371"/>
      <c r="D54" s="472"/>
      <c r="E54" s="566"/>
      <c r="F54" s="555"/>
      <c r="G54" s="568"/>
      <c r="H54" s="65">
        <f>G54-D54</f>
        <v>0</v>
      </c>
      <c r="I54" s="103"/>
      <c r="J54" s="105"/>
      <c r="K54" s="105"/>
      <c r="L54" s="104">
        <f t="shared" si="1"/>
        <v>0</v>
      </c>
      <c r="M54" s="415"/>
      <c r="N54" s="416"/>
      <c r="O54" s="779"/>
      <c r="P54" s="411"/>
      <c r="Q54" s="70"/>
      <c r="R54" s="71"/>
      <c r="S54" s="73"/>
      <c r="T54" s="74"/>
    </row>
    <row r="55" spans="1:20" ht="17.25" x14ac:dyDescent="0.3">
      <c r="A55" s="551"/>
      <c r="B55" s="638"/>
      <c r="C55" s="371"/>
      <c r="D55" s="572"/>
      <c r="E55" s="566"/>
      <c r="F55" s="555"/>
      <c r="G55" s="568"/>
      <c r="H55" s="65">
        <f t="shared" ref="H55:H152" si="3">G55-D55</f>
        <v>0</v>
      </c>
      <c r="I55" s="103"/>
      <c r="J55" s="105"/>
      <c r="K55" s="105"/>
      <c r="L55" s="104">
        <f t="shared" si="1"/>
        <v>0</v>
      </c>
      <c r="M55" s="372"/>
      <c r="N55" s="390"/>
      <c r="O55" s="779"/>
      <c r="P55" s="411"/>
      <c r="Q55" s="70"/>
      <c r="R55" s="71"/>
      <c r="S55" s="73"/>
      <c r="T55" s="74"/>
    </row>
    <row r="56" spans="1:20" ht="17.25" x14ac:dyDescent="0.3">
      <c r="A56" s="672"/>
      <c r="B56" s="639"/>
      <c r="C56" s="371"/>
      <c r="D56" s="472"/>
      <c r="E56" s="566"/>
      <c r="F56" s="573"/>
      <c r="G56" s="568"/>
      <c r="H56" s="65">
        <f t="shared" si="3"/>
        <v>0</v>
      </c>
      <c r="I56" s="108"/>
      <c r="J56" s="105"/>
      <c r="K56" s="105"/>
      <c r="L56" s="109">
        <f t="shared" si="1"/>
        <v>0</v>
      </c>
      <c r="M56" s="418"/>
      <c r="N56" s="419"/>
      <c r="O56" s="777"/>
      <c r="P56" s="411"/>
      <c r="Q56" s="70"/>
      <c r="R56" s="71"/>
      <c r="S56" s="73"/>
      <c r="T56" s="74"/>
    </row>
    <row r="57" spans="1:20" ht="18.75" x14ac:dyDescent="0.3">
      <c r="A57" s="672"/>
      <c r="B57" s="639"/>
      <c r="C57" s="371"/>
      <c r="D57" s="472"/>
      <c r="E57" s="566"/>
      <c r="F57" s="555"/>
      <c r="G57" s="574"/>
      <c r="H57" s="65">
        <f t="shared" si="3"/>
        <v>0</v>
      </c>
      <c r="I57" s="111"/>
      <c r="J57" s="112"/>
      <c r="K57" s="112"/>
      <c r="L57" s="109">
        <f t="shared" si="1"/>
        <v>0</v>
      </c>
      <c r="M57" s="420"/>
      <c r="N57" s="421"/>
      <c r="O57" s="777"/>
      <c r="P57" s="411"/>
      <c r="Q57" s="70"/>
      <c r="R57" s="71"/>
      <c r="S57" s="73"/>
      <c r="T57" s="74"/>
    </row>
    <row r="58" spans="1:20" ht="17.25" x14ac:dyDescent="0.3">
      <c r="A58" s="677"/>
      <c r="B58" s="641"/>
      <c r="C58" s="371"/>
      <c r="D58" s="575"/>
      <c r="E58" s="576"/>
      <c r="F58" s="577"/>
      <c r="G58" s="578"/>
      <c r="H58" s="65">
        <f t="shared" si="3"/>
        <v>0</v>
      </c>
      <c r="I58" s="111"/>
      <c r="J58" s="118"/>
      <c r="K58" s="118"/>
      <c r="L58" s="109">
        <f>I58*G58</f>
        <v>0</v>
      </c>
      <c r="M58" s="406"/>
      <c r="N58" s="407"/>
      <c r="O58" s="777"/>
      <c r="P58" s="411"/>
      <c r="Q58" s="70"/>
      <c r="R58" s="71"/>
      <c r="S58" s="73"/>
      <c r="T58" s="74"/>
    </row>
    <row r="59" spans="1:20" ht="17.25" x14ac:dyDescent="0.3">
      <c r="A59" s="676"/>
      <c r="B59" s="639"/>
      <c r="C59" s="371"/>
      <c r="D59" s="472"/>
      <c r="E59" s="566"/>
      <c r="F59" s="555"/>
      <c r="G59" s="574"/>
      <c r="H59" s="65">
        <f t="shared" si="3"/>
        <v>0</v>
      </c>
      <c r="I59" s="111"/>
      <c r="J59" s="105"/>
      <c r="K59" s="105"/>
      <c r="L59" s="109">
        <f t="shared" ref="L59:L142" si="4">I59*G59</f>
        <v>0</v>
      </c>
      <c r="M59" s="420"/>
      <c r="N59" s="421"/>
      <c r="O59" s="777"/>
      <c r="P59" s="411"/>
      <c r="Q59" s="70"/>
      <c r="R59" s="71"/>
      <c r="S59" s="73"/>
      <c r="T59" s="74"/>
    </row>
    <row r="60" spans="1:20" ht="18.75" x14ac:dyDescent="0.3">
      <c r="A60" s="672"/>
      <c r="B60" s="639"/>
      <c r="C60" s="371"/>
      <c r="D60" s="472"/>
      <c r="E60" s="566"/>
      <c r="F60" s="579"/>
      <c r="G60" s="574"/>
      <c r="H60" s="65">
        <f t="shared" si="3"/>
        <v>0</v>
      </c>
      <c r="I60" s="81"/>
      <c r="J60" s="105"/>
      <c r="K60" s="105"/>
      <c r="L60" s="83">
        <f t="shared" si="4"/>
        <v>0</v>
      </c>
      <c r="M60" s="420"/>
      <c r="N60" s="421"/>
      <c r="O60" s="777"/>
      <c r="P60" s="411"/>
      <c r="Q60" s="70"/>
      <c r="R60" s="71"/>
      <c r="S60" s="73"/>
      <c r="T60" s="74"/>
    </row>
    <row r="61" spans="1:20" ht="17.25" x14ac:dyDescent="0.3">
      <c r="A61" s="672"/>
      <c r="B61" s="639"/>
      <c r="C61" s="371"/>
      <c r="D61" s="472"/>
      <c r="E61" s="566"/>
      <c r="F61" s="567"/>
      <c r="G61" s="574"/>
      <c r="H61" s="65">
        <f t="shared" si="3"/>
        <v>0</v>
      </c>
      <c r="I61" s="111"/>
      <c r="J61" s="105"/>
      <c r="K61" s="105"/>
      <c r="L61" s="109">
        <f t="shared" si="4"/>
        <v>0</v>
      </c>
      <c r="M61" s="420"/>
      <c r="N61" s="421"/>
      <c r="O61" s="777"/>
      <c r="P61" s="411"/>
      <c r="Q61" s="70"/>
      <c r="R61" s="71"/>
      <c r="S61" s="73"/>
      <c r="T61" s="74"/>
    </row>
    <row r="62" spans="1:20" ht="17.25" x14ac:dyDescent="0.3">
      <c r="A62" s="672"/>
      <c r="B62" s="639"/>
      <c r="C62" s="371"/>
      <c r="D62" s="472"/>
      <c r="E62" s="566"/>
      <c r="F62" s="580"/>
      <c r="G62" s="574"/>
      <c r="H62" s="65">
        <f t="shared" si="3"/>
        <v>0</v>
      </c>
      <c r="I62" s="111"/>
      <c r="J62" s="105"/>
      <c r="K62" s="105"/>
      <c r="L62" s="109">
        <f t="shared" si="4"/>
        <v>0</v>
      </c>
      <c r="M62" s="420"/>
      <c r="N62" s="421"/>
      <c r="O62" s="777"/>
      <c r="P62" s="411"/>
      <c r="Q62" s="70"/>
      <c r="R62" s="71"/>
      <c r="S62" s="73"/>
      <c r="T62" s="74"/>
    </row>
    <row r="63" spans="1:20" ht="17.25" x14ac:dyDescent="0.3">
      <c r="A63" s="672"/>
      <c r="B63" s="639"/>
      <c r="C63" s="371"/>
      <c r="D63" s="472"/>
      <c r="E63" s="570"/>
      <c r="F63" s="581"/>
      <c r="G63" s="472"/>
      <c r="H63" s="65">
        <f t="shared" si="3"/>
        <v>0</v>
      </c>
      <c r="I63" s="111"/>
      <c r="J63" s="123"/>
      <c r="K63" s="123"/>
      <c r="L63" s="109">
        <f t="shared" si="4"/>
        <v>0</v>
      </c>
      <c r="M63" s="420"/>
      <c r="N63" s="421"/>
      <c r="O63" s="777"/>
      <c r="P63" s="411"/>
      <c r="Q63" s="70"/>
      <c r="R63" s="71"/>
      <c r="S63" s="73"/>
      <c r="T63" s="74"/>
    </row>
    <row r="64" spans="1:20" ht="17.25" x14ac:dyDescent="0.3">
      <c r="A64" s="672"/>
      <c r="B64" s="639"/>
      <c r="C64" s="371"/>
      <c r="D64" s="472"/>
      <c r="E64" s="570"/>
      <c r="F64" s="580"/>
      <c r="G64" s="472"/>
      <c r="H64" s="65">
        <f t="shared" si="3"/>
        <v>0</v>
      </c>
      <c r="I64" s="111"/>
      <c r="J64" s="123"/>
      <c r="K64" s="123"/>
      <c r="L64" s="109">
        <f t="shared" si="4"/>
        <v>0</v>
      </c>
      <c r="M64" s="420"/>
      <c r="N64" s="421"/>
      <c r="O64" s="777"/>
      <c r="P64" s="411"/>
      <c r="Q64" s="70"/>
      <c r="R64" s="71"/>
      <c r="S64" s="73"/>
      <c r="T64" s="74"/>
    </row>
    <row r="65" spans="1:20 16195:16195" ht="17.25" x14ac:dyDescent="0.3">
      <c r="A65" s="672"/>
      <c r="B65" s="639"/>
      <c r="C65" s="371"/>
      <c r="D65" s="472"/>
      <c r="E65" s="570"/>
      <c r="F65" s="580"/>
      <c r="G65" s="472"/>
      <c r="H65" s="65">
        <f t="shared" si="3"/>
        <v>0</v>
      </c>
      <c r="I65" s="111"/>
      <c r="J65" s="123"/>
      <c r="K65" s="123"/>
      <c r="L65" s="109">
        <f t="shared" si="4"/>
        <v>0</v>
      </c>
      <c r="M65" s="420"/>
      <c r="N65" s="421"/>
      <c r="O65" s="777"/>
      <c r="P65" s="411"/>
      <c r="Q65" s="70"/>
      <c r="R65" s="71"/>
      <c r="S65" s="73"/>
      <c r="T65" s="74"/>
    </row>
    <row r="66" spans="1:20 16195:16195" ht="17.25" x14ac:dyDescent="0.3">
      <c r="A66" s="672"/>
      <c r="B66" s="639"/>
      <c r="C66" s="371"/>
      <c r="D66" s="472"/>
      <c r="E66" s="570"/>
      <c r="F66" s="580"/>
      <c r="G66" s="472"/>
      <c r="H66" s="65">
        <f t="shared" si="3"/>
        <v>0</v>
      </c>
      <c r="I66" s="81"/>
      <c r="J66" s="82"/>
      <c r="K66" s="82"/>
      <c r="L66" s="83">
        <f t="shared" si="4"/>
        <v>0</v>
      </c>
      <c r="M66" s="420"/>
      <c r="N66" s="421"/>
      <c r="O66" s="777"/>
      <c r="P66" s="411"/>
      <c r="Q66" s="70"/>
      <c r="R66" s="71"/>
      <c r="S66" s="73"/>
      <c r="T66" s="74"/>
    </row>
    <row r="67" spans="1:20 16195:16195" ht="17.25" x14ac:dyDescent="0.3">
      <c r="A67" s="672"/>
      <c r="B67" s="639"/>
      <c r="C67" s="582"/>
      <c r="D67" s="472"/>
      <c r="E67" s="570"/>
      <c r="F67" s="580"/>
      <c r="G67" s="472"/>
      <c r="H67" s="65">
        <f t="shared" si="3"/>
        <v>0</v>
      </c>
      <c r="I67" s="81"/>
      <c r="J67" s="82"/>
      <c r="K67" s="82"/>
      <c r="L67" s="83">
        <f t="shared" si="4"/>
        <v>0</v>
      </c>
      <c r="M67" s="406"/>
      <c r="N67" s="422"/>
      <c r="O67" s="769"/>
      <c r="P67" s="379"/>
      <c r="Q67" s="70"/>
      <c r="R67" s="71"/>
      <c r="S67" s="73"/>
      <c r="T67" s="74"/>
    </row>
    <row r="68" spans="1:20 16195:16195" ht="15" customHeight="1" thickBot="1" x14ac:dyDescent="0.35">
      <c r="A68" s="678"/>
      <c r="B68" s="642"/>
      <c r="C68" s="583"/>
      <c r="D68" s="584"/>
      <c r="E68" s="585"/>
      <c r="F68" s="586"/>
      <c r="G68" s="584"/>
      <c r="H68" s="65">
        <f t="shared" si="3"/>
        <v>0</v>
      </c>
      <c r="I68" s="81"/>
      <c r="J68" s="82"/>
      <c r="K68" s="82"/>
      <c r="L68" s="83">
        <f t="shared" si="4"/>
        <v>0</v>
      </c>
      <c r="M68" s="406"/>
      <c r="N68" s="422"/>
      <c r="O68" s="769"/>
      <c r="P68" s="379"/>
      <c r="Q68" s="70"/>
      <c r="R68" s="71"/>
      <c r="S68" s="73"/>
      <c r="T68" s="74"/>
    </row>
    <row r="69" spans="1:20 16195:16195" ht="18" thickTop="1" x14ac:dyDescent="0.3">
      <c r="A69" s="671"/>
      <c r="B69" s="643"/>
      <c r="C69" s="587"/>
      <c r="D69" s="547"/>
      <c r="E69" s="588"/>
      <c r="F69" s="728"/>
      <c r="G69" s="547"/>
      <c r="H69" s="65">
        <f t="shared" si="3"/>
        <v>0</v>
      </c>
      <c r="I69" s="81"/>
      <c r="J69" s="82"/>
      <c r="K69" s="82"/>
      <c r="L69" s="83">
        <f t="shared" si="4"/>
        <v>0</v>
      </c>
      <c r="M69" s="372"/>
      <c r="N69" s="390"/>
      <c r="O69" s="769"/>
      <c r="P69" s="379"/>
      <c r="Q69" s="70"/>
      <c r="R69" s="71"/>
      <c r="S69" s="73"/>
      <c r="T69" s="74"/>
    </row>
    <row r="70" spans="1:20 16195:16195" ht="17.25" x14ac:dyDescent="0.3">
      <c r="A70" s="679"/>
      <c r="B70" s="638"/>
      <c r="C70" s="590"/>
      <c r="D70" s="572"/>
      <c r="E70" s="591"/>
      <c r="F70" s="592"/>
      <c r="G70" s="572"/>
      <c r="H70" s="142">
        <f t="shared" si="3"/>
        <v>0</v>
      </c>
      <c r="I70" s="81"/>
      <c r="J70" s="82"/>
      <c r="K70" s="82"/>
      <c r="L70" s="83">
        <f t="shared" si="4"/>
        <v>0</v>
      </c>
      <c r="M70" s="372"/>
      <c r="N70" s="390"/>
      <c r="O70" s="769"/>
      <c r="P70" s="379"/>
      <c r="Q70" s="70"/>
      <c r="R70" s="71"/>
      <c r="S70" s="73"/>
      <c r="T70" s="74"/>
    </row>
    <row r="71" spans="1:20 16195:16195" ht="17.25" customHeight="1" x14ac:dyDescent="0.3">
      <c r="A71" s="680"/>
      <c r="B71" s="638"/>
      <c r="C71" s="593"/>
      <c r="D71" s="572"/>
      <c r="E71" s="591"/>
      <c r="F71" s="594"/>
      <c r="G71" s="572"/>
      <c r="H71" s="142">
        <f t="shared" si="3"/>
        <v>0</v>
      </c>
      <c r="I71" s="81"/>
      <c r="J71" s="82"/>
      <c r="K71" s="82"/>
      <c r="L71" s="83">
        <f t="shared" si="4"/>
        <v>0</v>
      </c>
      <c r="M71" s="372"/>
      <c r="N71" s="390"/>
      <c r="O71" s="769"/>
      <c r="P71" s="379"/>
      <c r="Q71" s="70"/>
      <c r="R71" s="71"/>
      <c r="S71" s="73"/>
      <c r="T71" s="74"/>
    </row>
    <row r="72" spans="1:20 16195:16195" ht="17.25" customHeight="1" thickBot="1" x14ac:dyDescent="0.35">
      <c r="A72" s="680"/>
      <c r="B72" s="638"/>
      <c r="C72" s="595"/>
      <c r="D72" s="572"/>
      <c r="E72" s="591"/>
      <c r="F72" s="594"/>
      <c r="G72" s="572"/>
      <c r="H72" s="142">
        <f t="shared" si="3"/>
        <v>0</v>
      </c>
      <c r="I72" s="81"/>
      <c r="J72" s="82"/>
      <c r="K72" s="82"/>
      <c r="L72" s="83">
        <f t="shared" si="4"/>
        <v>0</v>
      </c>
      <c r="M72" s="372"/>
      <c r="N72" s="390"/>
      <c r="O72" s="769"/>
      <c r="P72" s="379"/>
      <c r="Q72" s="70"/>
      <c r="R72" s="71"/>
      <c r="S72" s="73"/>
      <c r="T72" s="74"/>
    </row>
    <row r="73" spans="1:20 16195:16195" ht="33" customHeight="1" thickBot="1" x14ac:dyDescent="0.35">
      <c r="A73" s="1098" t="s">
        <v>79</v>
      </c>
      <c r="B73" s="644" t="s">
        <v>561</v>
      </c>
      <c r="C73" s="1094" t="s">
        <v>562</v>
      </c>
      <c r="D73" s="597">
        <v>399</v>
      </c>
      <c r="E73" s="735">
        <v>43952</v>
      </c>
      <c r="F73" s="1042">
        <v>27585</v>
      </c>
      <c r="G73" s="736">
        <v>399</v>
      </c>
      <c r="H73" s="142">
        <f t="shared" si="3"/>
        <v>0</v>
      </c>
      <c r="I73" s="81">
        <v>39</v>
      </c>
      <c r="J73" s="82"/>
      <c r="K73" s="82"/>
      <c r="L73" s="104">
        <f t="shared" si="4"/>
        <v>15561</v>
      </c>
      <c r="M73" s="982" t="s">
        <v>52</v>
      </c>
      <c r="N73" s="969">
        <v>43959</v>
      </c>
      <c r="O73" s="769"/>
      <c r="P73" s="379"/>
      <c r="Q73" s="70"/>
      <c r="R73" s="713"/>
      <c r="S73" s="73"/>
      <c r="T73" s="74"/>
    </row>
    <row r="74" spans="1:20 16195:16195" ht="18" thickBot="1" x14ac:dyDescent="0.35">
      <c r="A74" s="1099"/>
      <c r="B74" s="643" t="s">
        <v>557</v>
      </c>
      <c r="C74" s="1095"/>
      <c r="D74" s="547">
        <v>151</v>
      </c>
      <c r="E74" s="700">
        <v>43952</v>
      </c>
      <c r="F74" s="1044"/>
      <c r="G74" s="737">
        <v>151</v>
      </c>
      <c r="H74" s="142">
        <f t="shared" si="3"/>
        <v>0</v>
      </c>
      <c r="I74" s="81">
        <v>33</v>
      </c>
      <c r="J74" s="82"/>
      <c r="K74" s="82"/>
      <c r="L74" s="104">
        <f t="shared" si="4"/>
        <v>4983</v>
      </c>
      <c r="M74" s="984"/>
      <c r="N74" s="971"/>
      <c r="O74" s="769"/>
      <c r="P74" s="379"/>
      <c r="Q74" s="70"/>
      <c r="R74" s="713"/>
      <c r="S74" s="73"/>
      <c r="T74" s="74"/>
    </row>
    <row r="75" spans="1:20 16195:16195" ht="18" thickBot="1" x14ac:dyDescent="0.35">
      <c r="A75" s="734" t="s">
        <v>79</v>
      </c>
      <c r="B75" s="637" t="s">
        <v>563</v>
      </c>
      <c r="C75" s="739" t="s">
        <v>564</v>
      </c>
      <c r="D75" s="738">
        <v>290.2</v>
      </c>
      <c r="E75" s="700">
        <v>43952</v>
      </c>
      <c r="F75" s="608">
        <v>27584</v>
      </c>
      <c r="G75" s="737">
        <v>290.2</v>
      </c>
      <c r="H75" s="142">
        <f t="shared" si="3"/>
        <v>0</v>
      </c>
      <c r="I75" s="81">
        <v>48</v>
      </c>
      <c r="J75" s="82"/>
      <c r="K75" s="82"/>
      <c r="L75" s="104">
        <f t="shared" si="4"/>
        <v>13929.599999999999</v>
      </c>
      <c r="M75" s="722" t="s">
        <v>52</v>
      </c>
      <c r="N75" s="721">
        <v>43959</v>
      </c>
      <c r="O75" s="769"/>
      <c r="P75" s="379"/>
      <c r="Q75" s="70"/>
      <c r="R75" s="713"/>
      <c r="S75" s="73"/>
      <c r="T75" s="74"/>
    </row>
    <row r="76" spans="1:20 16195:16195" ht="27.75" customHeight="1" x14ac:dyDescent="0.3">
      <c r="A76" s="1066" t="s">
        <v>79</v>
      </c>
      <c r="B76" s="732" t="s">
        <v>559</v>
      </c>
      <c r="C76" s="1096" t="s">
        <v>560</v>
      </c>
      <c r="D76" s="574">
        <v>448.7</v>
      </c>
      <c r="E76" s="570">
        <v>43953</v>
      </c>
      <c r="F76" s="1038">
        <v>27605</v>
      </c>
      <c r="G76" s="472">
        <v>449.4</v>
      </c>
      <c r="H76" s="733">
        <f t="shared" si="3"/>
        <v>0.69999999999998863</v>
      </c>
      <c r="I76" s="81">
        <v>15</v>
      </c>
      <c r="J76" s="82"/>
      <c r="K76" s="82"/>
      <c r="L76" s="104">
        <f t="shared" si="4"/>
        <v>6741</v>
      </c>
      <c r="M76" s="982" t="s">
        <v>52</v>
      </c>
      <c r="N76" s="969">
        <v>43959</v>
      </c>
      <c r="O76" s="769"/>
      <c r="P76" s="379"/>
      <c r="Q76" s="70"/>
      <c r="R76" s="713"/>
      <c r="S76" s="73"/>
      <c r="T76" s="74"/>
    </row>
    <row r="77" spans="1:20 16195:16195" ht="18" thickBot="1" x14ac:dyDescent="0.35">
      <c r="A77" s="1067"/>
      <c r="B77" s="732" t="s">
        <v>557</v>
      </c>
      <c r="C77" s="1097"/>
      <c r="D77" s="574">
        <v>206.5</v>
      </c>
      <c r="E77" s="570">
        <v>43953</v>
      </c>
      <c r="F77" s="1039"/>
      <c r="G77" s="472">
        <v>207.4</v>
      </c>
      <c r="H77" s="733">
        <f t="shared" si="3"/>
        <v>0.90000000000000568</v>
      </c>
      <c r="I77" s="81">
        <v>33</v>
      </c>
      <c r="J77" s="82"/>
      <c r="K77" s="82"/>
      <c r="L77" s="104">
        <f t="shared" si="4"/>
        <v>6844.2</v>
      </c>
      <c r="M77" s="984"/>
      <c r="N77" s="971"/>
      <c r="O77" s="769"/>
      <c r="P77" s="379"/>
      <c r="Q77" s="70"/>
      <c r="R77" s="713"/>
      <c r="S77" s="73"/>
      <c r="T77" s="74"/>
    </row>
    <row r="78" spans="1:20 16195:16195" ht="17.25" customHeight="1" x14ac:dyDescent="0.3">
      <c r="A78" s="686" t="s">
        <v>350</v>
      </c>
      <c r="B78" s="706" t="s">
        <v>226</v>
      </c>
      <c r="C78" s="712" t="s">
        <v>565</v>
      </c>
      <c r="D78" s="574">
        <v>678</v>
      </c>
      <c r="E78" s="552">
        <v>43956</v>
      </c>
      <c r="F78" s="571" t="s">
        <v>566</v>
      </c>
      <c r="G78" s="472">
        <v>678</v>
      </c>
      <c r="H78" s="65">
        <f t="shared" si="3"/>
        <v>0</v>
      </c>
      <c r="I78" s="81">
        <v>49</v>
      </c>
      <c r="J78" s="82"/>
      <c r="K78" s="82"/>
      <c r="L78" s="104">
        <f t="shared" si="4"/>
        <v>33222</v>
      </c>
      <c r="M78" s="716" t="s">
        <v>88</v>
      </c>
      <c r="N78" s="717">
        <v>43956</v>
      </c>
      <c r="O78" s="769"/>
      <c r="P78" s="379"/>
      <c r="Q78" s="70"/>
      <c r="R78" s="713"/>
      <c r="S78" s="73"/>
      <c r="T78" s="74"/>
    </row>
    <row r="79" spans="1:20 16195:16195" ht="28.5" customHeight="1" x14ac:dyDescent="0.3">
      <c r="A79" s="686" t="s">
        <v>79</v>
      </c>
      <c r="B79" s="706" t="s">
        <v>563</v>
      </c>
      <c r="C79" s="659" t="s">
        <v>602</v>
      </c>
      <c r="D79" s="574">
        <v>487</v>
      </c>
      <c r="E79" s="552">
        <v>43956</v>
      </c>
      <c r="F79" s="571">
        <v>27656</v>
      </c>
      <c r="G79" s="472">
        <v>487</v>
      </c>
      <c r="H79" s="65">
        <f t="shared" si="3"/>
        <v>0</v>
      </c>
      <c r="I79" s="81">
        <v>49</v>
      </c>
      <c r="J79" s="82"/>
      <c r="K79" s="82"/>
      <c r="L79" s="104">
        <f t="shared" si="4"/>
        <v>23863</v>
      </c>
      <c r="M79" s="716" t="s">
        <v>88</v>
      </c>
      <c r="N79" s="717">
        <v>43972</v>
      </c>
      <c r="O79" s="769"/>
      <c r="P79" s="379"/>
      <c r="Q79" s="70"/>
      <c r="R79" s="713"/>
      <c r="S79" s="73"/>
      <c r="T79" s="74"/>
    </row>
    <row r="80" spans="1:20 16195:16195" ht="15.75" customHeight="1" x14ac:dyDescent="0.3">
      <c r="A80" s="1066" t="s">
        <v>590</v>
      </c>
      <c r="B80" s="639" t="s">
        <v>400</v>
      </c>
      <c r="C80" s="1091" t="s">
        <v>591</v>
      </c>
      <c r="D80" s="472">
        <v>10</v>
      </c>
      <c r="E80" s="969">
        <v>43965</v>
      </c>
      <c r="F80" s="1037">
        <v>80892</v>
      </c>
      <c r="G80" s="472">
        <v>10</v>
      </c>
      <c r="H80" s="65">
        <f t="shared" si="3"/>
        <v>0</v>
      </c>
      <c r="I80" s="81">
        <v>76.5</v>
      </c>
      <c r="J80" s="82"/>
      <c r="K80" s="82"/>
      <c r="L80" s="104">
        <f t="shared" si="4"/>
        <v>765</v>
      </c>
      <c r="M80" s="982" t="s">
        <v>52</v>
      </c>
      <c r="N80" s="969">
        <v>43972</v>
      </c>
      <c r="O80" s="769"/>
      <c r="P80" s="379"/>
      <c r="Q80" s="70"/>
      <c r="R80" s="713"/>
      <c r="S80" s="73"/>
      <c r="T80" s="74"/>
      <c r="WXW80" s="660">
        <f>SUM(D80:WXV80)</f>
        <v>169690.5</v>
      </c>
    </row>
    <row r="81" spans="1:20 16195:16195" ht="15" customHeight="1" x14ac:dyDescent="0.3">
      <c r="A81" s="1083"/>
      <c r="B81" s="639" t="s">
        <v>592</v>
      </c>
      <c r="C81" s="1092"/>
      <c r="D81" s="472">
        <v>10</v>
      </c>
      <c r="E81" s="970"/>
      <c r="F81" s="1038"/>
      <c r="G81" s="472">
        <v>10</v>
      </c>
      <c r="H81" s="65">
        <f t="shared" si="3"/>
        <v>0</v>
      </c>
      <c r="I81" s="81">
        <v>83.5</v>
      </c>
      <c r="J81" s="82"/>
      <c r="K81" s="82"/>
      <c r="L81" s="104">
        <f t="shared" si="4"/>
        <v>835</v>
      </c>
      <c r="M81" s="983"/>
      <c r="N81" s="970"/>
      <c r="O81" s="769"/>
      <c r="P81" s="379"/>
      <c r="Q81" s="70"/>
      <c r="R81" s="713"/>
      <c r="S81" s="73"/>
      <c r="T81" s="74"/>
      <c r="WXW81" s="660">
        <f>SUM(D81:WXV81)</f>
        <v>938.5</v>
      </c>
    </row>
    <row r="82" spans="1:20 16195:16195" ht="17.25" customHeight="1" x14ac:dyDescent="0.3">
      <c r="A82" s="1083"/>
      <c r="B82" s="639" t="s">
        <v>593</v>
      </c>
      <c r="C82" s="1092"/>
      <c r="D82" s="472">
        <v>244</v>
      </c>
      <c r="E82" s="970"/>
      <c r="F82" s="1038"/>
      <c r="G82" s="472">
        <v>244</v>
      </c>
      <c r="H82" s="65">
        <f t="shared" si="3"/>
        <v>0</v>
      </c>
      <c r="I82" s="81">
        <v>29.9</v>
      </c>
      <c r="J82" s="82"/>
      <c r="K82" s="82"/>
      <c r="L82" s="104">
        <f t="shared" si="4"/>
        <v>7295.5999999999995</v>
      </c>
      <c r="M82" s="983"/>
      <c r="N82" s="970"/>
      <c r="O82" s="769"/>
      <c r="P82" s="379"/>
      <c r="Q82" s="70"/>
      <c r="R82" s="713"/>
      <c r="S82" s="73"/>
      <c r="T82" s="74"/>
    </row>
    <row r="83" spans="1:20 16195:16195" ht="17.25" x14ac:dyDescent="0.3">
      <c r="A83" s="1083"/>
      <c r="B83" s="639" t="s">
        <v>594</v>
      </c>
      <c r="C83" s="1092"/>
      <c r="D83" s="472">
        <v>59</v>
      </c>
      <c r="E83" s="970"/>
      <c r="F83" s="1038"/>
      <c r="G83" s="472">
        <v>59</v>
      </c>
      <c r="H83" s="65">
        <f t="shared" si="3"/>
        <v>0</v>
      </c>
      <c r="I83" s="81">
        <v>68.5</v>
      </c>
      <c r="J83" s="82"/>
      <c r="K83" s="82"/>
      <c r="L83" s="104">
        <f t="shared" si="4"/>
        <v>4041.5</v>
      </c>
      <c r="M83" s="983"/>
      <c r="N83" s="970"/>
      <c r="O83" s="769"/>
      <c r="P83" s="379"/>
      <c r="Q83" s="70"/>
      <c r="R83" s="713"/>
      <c r="S83" s="73"/>
      <c r="T83" s="74"/>
    </row>
    <row r="84" spans="1:20 16195:16195" ht="17.25" x14ac:dyDescent="0.3">
      <c r="A84" s="1067"/>
      <c r="B84" s="639" t="s">
        <v>595</v>
      </c>
      <c r="C84" s="1093"/>
      <c r="D84" s="472">
        <v>167.2</v>
      </c>
      <c r="E84" s="971"/>
      <c r="F84" s="1039"/>
      <c r="G84" s="472">
        <v>167.2</v>
      </c>
      <c r="H84" s="65">
        <f t="shared" si="3"/>
        <v>0</v>
      </c>
      <c r="I84" s="81">
        <v>59</v>
      </c>
      <c r="J84" s="82"/>
      <c r="K84" s="82"/>
      <c r="L84" s="104">
        <f t="shared" si="4"/>
        <v>9864.7999999999993</v>
      </c>
      <c r="M84" s="984"/>
      <c r="N84" s="971"/>
      <c r="O84" s="769"/>
      <c r="P84" s="379"/>
      <c r="Q84" s="70"/>
      <c r="R84" s="713"/>
      <c r="S84" s="73"/>
      <c r="T84" s="74"/>
    </row>
    <row r="85" spans="1:20 16195:16195" ht="17.25" x14ac:dyDescent="0.3">
      <c r="A85" s="658" t="s">
        <v>350</v>
      </c>
      <c r="B85" s="639" t="s">
        <v>226</v>
      </c>
      <c r="C85" s="606" t="s">
        <v>582</v>
      </c>
      <c r="D85" s="472">
        <v>670</v>
      </c>
      <c r="E85" s="566">
        <v>43966</v>
      </c>
      <c r="F85" s="571" t="s">
        <v>583</v>
      </c>
      <c r="G85" s="574">
        <v>670</v>
      </c>
      <c r="H85" s="65">
        <f t="shared" si="3"/>
        <v>0</v>
      </c>
      <c r="I85" s="81">
        <v>49</v>
      </c>
      <c r="J85" s="82"/>
      <c r="K85" s="82"/>
      <c r="L85" s="104">
        <f t="shared" si="4"/>
        <v>32830</v>
      </c>
      <c r="M85" s="372" t="s">
        <v>52</v>
      </c>
      <c r="N85" s="390">
        <v>43969</v>
      </c>
      <c r="O85" s="769"/>
      <c r="P85" s="379"/>
      <c r="Q85" s="70"/>
      <c r="R85" s="713"/>
      <c r="S85" s="73"/>
      <c r="T85" s="74"/>
    </row>
    <row r="86" spans="1:20 16195:16195" ht="31.5" x14ac:dyDescent="0.3">
      <c r="A86" s="686" t="s">
        <v>603</v>
      </c>
      <c r="B86" s="639" t="s">
        <v>54</v>
      </c>
      <c r="C86" s="712" t="s">
        <v>601</v>
      </c>
      <c r="D86" s="472">
        <v>619.6</v>
      </c>
      <c r="E86" s="788">
        <v>43970</v>
      </c>
      <c r="F86" s="784">
        <v>85</v>
      </c>
      <c r="G86" s="472">
        <v>619.6</v>
      </c>
      <c r="H86" s="65">
        <f t="shared" ref="H86:H92" si="5">G86-D86</f>
        <v>0</v>
      </c>
      <c r="I86" s="81">
        <v>69</v>
      </c>
      <c r="J86" s="82"/>
      <c r="K86" s="82"/>
      <c r="L86" s="104">
        <f t="shared" ref="L86:L92" si="6">I86*G86</f>
        <v>42752.4</v>
      </c>
      <c r="M86" s="716" t="s">
        <v>88</v>
      </c>
      <c r="N86" s="717">
        <v>43976</v>
      </c>
      <c r="O86" s="769"/>
      <c r="P86" s="379"/>
      <c r="Q86" s="70"/>
      <c r="R86" s="713"/>
      <c r="S86" s="73"/>
      <c r="T86" s="74"/>
      <c r="WXW86" s="660">
        <f>SUM(D86:WXV86)</f>
        <v>132091.6</v>
      </c>
    </row>
    <row r="87" spans="1:20 16195:16195" ht="31.5" x14ac:dyDescent="0.3">
      <c r="A87" s="686" t="s">
        <v>603</v>
      </c>
      <c r="B87" s="707" t="s">
        <v>663</v>
      </c>
      <c r="C87" s="712" t="s">
        <v>664</v>
      </c>
      <c r="D87" s="574">
        <v>117.1</v>
      </c>
      <c r="E87" s="788">
        <v>43973</v>
      </c>
      <c r="F87" s="784">
        <v>92</v>
      </c>
      <c r="G87" s="472">
        <v>117.1</v>
      </c>
      <c r="H87" s="65">
        <f t="shared" si="5"/>
        <v>0</v>
      </c>
      <c r="I87" s="81">
        <v>75</v>
      </c>
      <c r="J87" s="82"/>
      <c r="K87" s="82"/>
      <c r="L87" s="104">
        <f t="shared" si="6"/>
        <v>8782.5</v>
      </c>
      <c r="M87" s="786" t="s">
        <v>161</v>
      </c>
      <c r="N87" s="787">
        <v>43985</v>
      </c>
      <c r="O87" s="769"/>
      <c r="P87" s="379"/>
      <c r="Q87" s="70"/>
      <c r="R87" s="713"/>
      <c r="S87" s="73"/>
      <c r="T87" s="74"/>
      <c r="WXW87" s="660"/>
    </row>
    <row r="88" spans="1:20 16195:16195" ht="17.25" x14ac:dyDescent="0.25">
      <c r="A88" s="746" t="s">
        <v>603</v>
      </c>
      <c r="B88" s="610" t="s">
        <v>54</v>
      </c>
      <c r="C88" s="618"/>
      <c r="D88" s="574">
        <v>615.70000000000005</v>
      </c>
      <c r="E88" s="570">
        <v>43976</v>
      </c>
      <c r="F88" s="571">
        <v>88</v>
      </c>
      <c r="G88" s="472">
        <v>615.70000000000005</v>
      </c>
      <c r="H88" s="65">
        <f t="shared" si="5"/>
        <v>0</v>
      </c>
      <c r="I88" s="81">
        <v>69</v>
      </c>
      <c r="J88" s="82"/>
      <c r="K88" s="82"/>
      <c r="L88" s="104">
        <f t="shared" si="6"/>
        <v>42483.3</v>
      </c>
      <c r="M88" s="488" t="s">
        <v>52</v>
      </c>
      <c r="N88" s="489">
        <v>43985</v>
      </c>
      <c r="O88" s="769"/>
      <c r="P88" s="379"/>
      <c r="Q88" s="70"/>
      <c r="R88" s="713"/>
      <c r="S88" s="73"/>
      <c r="T88" s="74"/>
    </row>
    <row r="89" spans="1:20 16195:16195" ht="17.25" x14ac:dyDescent="0.25">
      <c r="A89" s="658" t="s">
        <v>350</v>
      </c>
      <c r="B89" s="610" t="s">
        <v>226</v>
      </c>
      <c r="C89" s="654" t="s">
        <v>609</v>
      </c>
      <c r="D89" s="574">
        <v>1240</v>
      </c>
      <c r="E89" s="570">
        <v>43976</v>
      </c>
      <c r="F89" s="571" t="s">
        <v>610</v>
      </c>
      <c r="G89" s="472">
        <v>1240</v>
      </c>
      <c r="H89" s="65">
        <f t="shared" si="5"/>
        <v>0</v>
      </c>
      <c r="I89" s="81">
        <v>49</v>
      </c>
      <c r="J89" s="82"/>
      <c r="K89" s="82"/>
      <c r="L89" s="104">
        <f t="shared" si="6"/>
        <v>60760</v>
      </c>
      <c r="M89" s="372" t="s">
        <v>161</v>
      </c>
      <c r="N89" s="390">
        <v>43979</v>
      </c>
      <c r="O89" s="769"/>
      <c r="P89" s="379"/>
      <c r="Q89" s="70"/>
      <c r="R89" s="713"/>
      <c r="S89" s="73"/>
      <c r="T89" s="74"/>
    </row>
    <row r="90" spans="1:20 16195:16195" s="827" customFormat="1" ht="47.25" x14ac:dyDescent="0.25">
      <c r="A90" s="686" t="s">
        <v>603</v>
      </c>
      <c r="B90" s="815" t="s">
        <v>54</v>
      </c>
      <c r="C90" s="805" t="s">
        <v>662</v>
      </c>
      <c r="D90" s="816">
        <v>869.2</v>
      </c>
      <c r="E90" s="817">
        <v>43976</v>
      </c>
      <c r="F90" s="804">
        <v>87</v>
      </c>
      <c r="G90" s="818">
        <v>869.2</v>
      </c>
      <c r="H90" s="819">
        <f t="shared" si="5"/>
        <v>0</v>
      </c>
      <c r="I90" s="820">
        <v>69</v>
      </c>
      <c r="J90" s="82"/>
      <c r="K90" s="82"/>
      <c r="L90" s="821">
        <f t="shared" si="6"/>
        <v>59974.8</v>
      </c>
      <c r="M90" s="822" t="s">
        <v>88</v>
      </c>
      <c r="N90" s="790">
        <v>43985</v>
      </c>
      <c r="O90" s="823"/>
      <c r="P90" s="824"/>
      <c r="Q90" s="70"/>
      <c r="R90" s="713"/>
      <c r="S90" s="825"/>
      <c r="T90" s="826"/>
    </row>
    <row r="91" spans="1:20 16195:16195" ht="31.5" x14ac:dyDescent="0.3">
      <c r="A91" s="686" t="s">
        <v>603</v>
      </c>
      <c r="B91" s="636" t="s">
        <v>54</v>
      </c>
      <c r="C91" s="708" t="s">
        <v>657</v>
      </c>
      <c r="D91" s="472">
        <v>811.9</v>
      </c>
      <c r="E91" s="552">
        <v>43977</v>
      </c>
      <c r="F91" s="784">
        <v>96</v>
      </c>
      <c r="G91" s="472">
        <v>811.9</v>
      </c>
      <c r="H91" s="65">
        <f t="shared" si="5"/>
        <v>0</v>
      </c>
      <c r="I91" s="81">
        <v>69</v>
      </c>
      <c r="J91" s="82"/>
      <c r="K91" s="82"/>
      <c r="L91" s="104">
        <f t="shared" si="6"/>
        <v>56021.1</v>
      </c>
      <c r="M91" s="786" t="s">
        <v>110</v>
      </c>
      <c r="N91" s="790">
        <v>43990</v>
      </c>
      <c r="O91" s="769"/>
      <c r="P91" s="379"/>
      <c r="Q91" s="70"/>
      <c r="R91" s="713"/>
      <c r="S91" s="73"/>
      <c r="T91" s="74"/>
      <c r="WXW91" s="660"/>
    </row>
    <row r="92" spans="1:20 16195:16195" ht="32.25" thickBot="1" x14ac:dyDescent="0.35">
      <c r="A92" s="793" t="s">
        <v>603</v>
      </c>
      <c r="B92" s="732" t="s">
        <v>54</v>
      </c>
      <c r="C92" s="794" t="s">
        <v>661</v>
      </c>
      <c r="D92" s="574">
        <v>203.5</v>
      </c>
      <c r="E92" s="747">
        <v>43978</v>
      </c>
      <c r="F92" s="608">
        <v>97</v>
      </c>
      <c r="G92" s="574">
        <v>203.5</v>
      </c>
      <c r="H92" s="65">
        <f t="shared" si="5"/>
        <v>0</v>
      </c>
      <c r="I92" s="81">
        <v>69</v>
      </c>
      <c r="J92" s="82"/>
      <c r="K92" s="82"/>
      <c r="L92" s="104">
        <f t="shared" si="6"/>
        <v>14041.5</v>
      </c>
      <c r="M92" s="795" t="s">
        <v>88</v>
      </c>
      <c r="N92" s="796">
        <v>43990</v>
      </c>
      <c r="O92" s="771"/>
      <c r="P92" s="379"/>
      <c r="Q92" s="70"/>
      <c r="R92" s="713"/>
      <c r="S92" s="73"/>
      <c r="T92" s="74"/>
      <c r="WXW92" s="660"/>
    </row>
    <row r="93" spans="1:20 16195:16195" ht="17.25" customHeight="1" x14ac:dyDescent="0.25">
      <c r="A93" s="1074" t="s">
        <v>603</v>
      </c>
      <c r="B93" s="623" t="s">
        <v>54</v>
      </c>
      <c r="C93" s="1106" t="s">
        <v>658</v>
      </c>
      <c r="D93" s="574">
        <v>817.5</v>
      </c>
      <c r="E93" s="566">
        <v>43980</v>
      </c>
      <c r="F93" s="1042">
        <v>101</v>
      </c>
      <c r="G93" s="574">
        <v>817.5</v>
      </c>
      <c r="H93" s="65">
        <f t="shared" si="3"/>
        <v>0</v>
      </c>
      <c r="I93" s="81">
        <v>69</v>
      </c>
      <c r="J93" s="82"/>
      <c r="K93" s="82"/>
      <c r="L93" s="104">
        <f t="shared" si="4"/>
        <v>56407.5</v>
      </c>
      <c r="M93" s="1108" t="s">
        <v>52</v>
      </c>
      <c r="N93" s="1110">
        <v>43990</v>
      </c>
      <c r="O93" s="771"/>
      <c r="P93" s="379"/>
      <c r="Q93" s="70"/>
      <c r="R93" s="713"/>
      <c r="S93" s="73"/>
      <c r="T93" s="74"/>
    </row>
    <row r="94" spans="1:20 16195:16195" ht="16.5" customHeight="1" thickBot="1" x14ac:dyDescent="0.3">
      <c r="A94" s="1076"/>
      <c r="B94" s="623" t="s">
        <v>59</v>
      </c>
      <c r="C94" s="1107"/>
      <c r="D94" s="574">
        <v>270.39999999999998</v>
      </c>
      <c r="E94" s="566">
        <v>43980</v>
      </c>
      <c r="F94" s="1044"/>
      <c r="G94" s="574">
        <v>270.39999999999998</v>
      </c>
      <c r="H94" s="65">
        <f t="shared" si="3"/>
        <v>0</v>
      </c>
      <c r="I94" s="81">
        <v>75</v>
      </c>
      <c r="J94" s="82"/>
      <c r="K94" s="82"/>
      <c r="L94" s="104">
        <f t="shared" si="4"/>
        <v>20280</v>
      </c>
      <c r="M94" s="1109"/>
      <c r="N94" s="1111"/>
      <c r="O94" s="771"/>
      <c r="P94" s="379"/>
      <c r="Q94" s="70"/>
      <c r="R94" s="713"/>
      <c r="S94" s="73"/>
      <c r="T94" s="74"/>
    </row>
    <row r="95" spans="1:20 16195:16195" ht="17.25" customHeight="1" x14ac:dyDescent="0.25">
      <c r="A95" s="1066" t="s">
        <v>603</v>
      </c>
      <c r="B95" s="623" t="s">
        <v>59</v>
      </c>
      <c r="C95" s="1106" t="s">
        <v>659</v>
      </c>
      <c r="D95" s="791">
        <v>254.6</v>
      </c>
      <c r="E95" s="792">
        <v>43981</v>
      </c>
      <c r="F95" s="1042">
        <v>102</v>
      </c>
      <c r="G95" s="574">
        <v>254.6</v>
      </c>
      <c r="H95" s="65">
        <f t="shared" si="3"/>
        <v>0</v>
      </c>
      <c r="I95" s="81">
        <v>75</v>
      </c>
      <c r="J95" s="82"/>
      <c r="K95" s="82"/>
      <c r="L95" s="104">
        <f t="shared" ref="L95:L102" si="7">I95*G95</f>
        <v>19095</v>
      </c>
      <c r="M95" s="1112" t="s">
        <v>52</v>
      </c>
      <c r="N95" s="1110">
        <v>43990</v>
      </c>
      <c r="O95" s="771"/>
      <c r="P95" s="379"/>
      <c r="Q95" s="70"/>
      <c r="R95" s="713"/>
      <c r="S95" s="73"/>
      <c r="T95" s="74"/>
    </row>
    <row r="96" spans="1:20 16195:16195" ht="17.25" customHeight="1" thickBot="1" x14ac:dyDescent="0.3">
      <c r="A96" s="1067"/>
      <c r="B96" s="610" t="s">
        <v>54</v>
      </c>
      <c r="C96" s="1107"/>
      <c r="D96" s="791">
        <v>1187.9000000000001</v>
      </c>
      <c r="E96" s="792">
        <v>43981</v>
      </c>
      <c r="F96" s="1044"/>
      <c r="G96" s="574">
        <v>1187.9000000000001</v>
      </c>
      <c r="H96" s="65">
        <f t="shared" si="3"/>
        <v>0</v>
      </c>
      <c r="I96" s="81">
        <v>69</v>
      </c>
      <c r="J96" s="82"/>
      <c r="K96" s="82"/>
      <c r="L96" s="104">
        <f t="shared" si="7"/>
        <v>81965.100000000006</v>
      </c>
      <c r="M96" s="1113"/>
      <c r="N96" s="1111"/>
      <c r="O96" s="771"/>
      <c r="P96" s="379"/>
      <c r="Q96" s="70"/>
      <c r="R96" s="713"/>
      <c r="S96" s="73"/>
      <c r="T96" s="74"/>
    </row>
    <row r="97" spans="1:20" ht="17.25" customHeight="1" x14ac:dyDescent="0.25">
      <c r="A97" s="658" t="s">
        <v>79</v>
      </c>
      <c r="B97" s="610" t="s">
        <v>563</v>
      </c>
      <c r="C97" s="789" t="s">
        <v>680</v>
      </c>
      <c r="D97" s="655">
        <v>368.8</v>
      </c>
      <c r="E97" s="390">
        <v>43982</v>
      </c>
      <c r="F97" s="785">
        <v>28105</v>
      </c>
      <c r="G97" s="574">
        <v>368.8</v>
      </c>
      <c r="H97" s="65">
        <f t="shared" si="3"/>
        <v>0</v>
      </c>
      <c r="I97" s="81">
        <v>48</v>
      </c>
      <c r="J97" s="82"/>
      <c r="K97" s="82"/>
      <c r="L97" s="104">
        <f t="shared" si="7"/>
        <v>17702.400000000001</v>
      </c>
      <c r="M97" s="486" t="s">
        <v>88</v>
      </c>
      <c r="N97" s="487">
        <v>43998</v>
      </c>
      <c r="O97" s="769"/>
      <c r="P97" s="379"/>
      <c r="Q97" s="70"/>
      <c r="R97" s="713"/>
      <c r="S97" s="73"/>
      <c r="T97" s="74"/>
    </row>
    <row r="98" spans="1:20" ht="17.25" customHeight="1" x14ac:dyDescent="0.25">
      <c r="A98" s="658"/>
      <c r="B98" s="610"/>
      <c r="C98" s="654"/>
      <c r="D98" s="655"/>
      <c r="E98" s="390"/>
      <c r="F98" s="571"/>
      <c r="G98" s="574"/>
      <c r="H98" s="65">
        <f t="shared" si="3"/>
        <v>0</v>
      </c>
      <c r="I98" s="81"/>
      <c r="J98" s="82"/>
      <c r="K98" s="82"/>
      <c r="L98" s="104">
        <f t="shared" si="7"/>
        <v>0</v>
      </c>
      <c r="M98" s="372"/>
      <c r="N98" s="390"/>
      <c r="O98" s="769"/>
      <c r="P98" s="379"/>
      <c r="Q98" s="70"/>
      <c r="R98" s="713"/>
      <c r="S98" s="73"/>
      <c r="T98" s="74"/>
    </row>
    <row r="99" spans="1:20" ht="17.25" customHeight="1" x14ac:dyDescent="0.25">
      <c r="A99" s="658"/>
      <c r="B99" s="610"/>
      <c r="C99" s="654"/>
      <c r="D99" s="655"/>
      <c r="E99" s="390"/>
      <c r="F99" s="571"/>
      <c r="G99" s="574"/>
      <c r="H99" s="65">
        <f t="shared" si="3"/>
        <v>0</v>
      </c>
      <c r="I99" s="81"/>
      <c r="J99" s="82"/>
      <c r="K99" s="82"/>
      <c r="L99" s="104">
        <f t="shared" si="7"/>
        <v>0</v>
      </c>
      <c r="M99" s="372"/>
      <c r="N99" s="390"/>
      <c r="O99" s="769"/>
      <c r="P99" s="379"/>
      <c r="Q99" s="70"/>
      <c r="R99" s="713"/>
      <c r="S99" s="73"/>
      <c r="T99" s="74"/>
    </row>
    <row r="100" spans="1:20" ht="17.25" customHeight="1" x14ac:dyDescent="0.25">
      <c r="A100" s="658"/>
      <c r="B100" s="610"/>
      <c r="C100" s="654"/>
      <c r="D100" s="655"/>
      <c r="E100" s="390"/>
      <c r="F100" s="571"/>
      <c r="G100" s="574"/>
      <c r="H100" s="65">
        <f t="shared" si="3"/>
        <v>0</v>
      </c>
      <c r="I100" s="81"/>
      <c r="J100" s="82"/>
      <c r="K100" s="82"/>
      <c r="L100" s="104">
        <f t="shared" si="7"/>
        <v>0</v>
      </c>
      <c r="M100" s="372"/>
      <c r="N100" s="390"/>
      <c r="O100" s="769"/>
      <c r="P100" s="379"/>
      <c r="Q100" s="70"/>
      <c r="R100" s="713"/>
      <c r="S100" s="73"/>
      <c r="T100" s="74"/>
    </row>
    <row r="101" spans="1:20" ht="17.25" customHeight="1" x14ac:dyDescent="0.25">
      <c r="A101" s="658"/>
      <c r="B101" s="610"/>
      <c r="C101" s="654"/>
      <c r="D101" s="655"/>
      <c r="E101" s="390"/>
      <c r="F101" s="571"/>
      <c r="G101" s="574"/>
      <c r="H101" s="65">
        <f t="shared" si="3"/>
        <v>0</v>
      </c>
      <c r="I101" s="81"/>
      <c r="J101" s="82"/>
      <c r="K101" s="82"/>
      <c r="L101" s="104">
        <f t="shared" si="7"/>
        <v>0</v>
      </c>
      <c r="M101" s="372"/>
      <c r="N101" s="390"/>
      <c r="O101" s="769"/>
      <c r="P101" s="379"/>
      <c r="Q101" s="70"/>
      <c r="R101" s="713"/>
      <c r="S101" s="73"/>
      <c r="T101" s="74"/>
    </row>
    <row r="102" spans="1:20" ht="17.25" customHeight="1" x14ac:dyDescent="0.25">
      <c r="A102" s="658"/>
      <c r="B102" s="610"/>
      <c r="C102" s="654"/>
      <c r="D102" s="472"/>
      <c r="E102" s="390"/>
      <c r="F102" s="571"/>
      <c r="G102" s="574"/>
      <c r="H102" s="65">
        <f t="shared" si="3"/>
        <v>0</v>
      </c>
      <c r="I102" s="81"/>
      <c r="J102" s="82"/>
      <c r="K102" s="82"/>
      <c r="L102" s="104">
        <f t="shared" si="7"/>
        <v>0</v>
      </c>
      <c r="M102" s="372"/>
      <c r="N102" s="390"/>
      <c r="O102" s="769"/>
      <c r="P102" s="379"/>
      <c r="Q102" s="70"/>
      <c r="R102" s="713"/>
      <c r="S102" s="73"/>
      <c r="T102" s="74"/>
    </row>
    <row r="103" spans="1:20" ht="17.25" customHeight="1" x14ac:dyDescent="0.25">
      <c r="A103" s="683"/>
      <c r="B103" s="623"/>
      <c r="C103" s="606"/>
      <c r="D103" s="472"/>
      <c r="E103" s="570"/>
      <c r="F103" s="652"/>
      <c r="G103" s="472"/>
      <c r="H103" s="65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0"/>
      <c r="R103" s="713"/>
      <c r="S103" s="73"/>
      <c r="T103" s="74"/>
    </row>
    <row r="104" spans="1:20" ht="17.25" customHeight="1" x14ac:dyDescent="0.25">
      <c r="A104" s="658"/>
      <c r="B104" s="623"/>
      <c r="C104" s="606"/>
      <c r="D104" s="472"/>
      <c r="E104" s="570"/>
      <c r="F104" s="653"/>
      <c r="G104" s="472"/>
      <c r="H104" s="65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0"/>
      <c r="R104" s="713"/>
      <c r="S104" s="73"/>
      <c r="T104" s="74"/>
    </row>
    <row r="105" spans="1:20" ht="17.25" x14ac:dyDescent="0.25">
      <c r="A105" s="658"/>
      <c r="B105" s="554"/>
      <c r="C105" s="606"/>
      <c r="D105" s="472"/>
      <c r="E105" s="570"/>
      <c r="F105" s="571"/>
      <c r="G105" s="472"/>
      <c r="H105" s="65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0"/>
      <c r="R105" s="713"/>
      <c r="S105" s="73"/>
      <c r="T105" s="74"/>
    </row>
    <row r="106" spans="1:20" ht="17.25" x14ac:dyDescent="0.25">
      <c r="A106" s="658"/>
      <c r="B106" s="554"/>
      <c r="C106" s="606"/>
      <c r="D106" s="472"/>
      <c r="E106" s="570"/>
      <c r="F106" s="571"/>
      <c r="G106" s="472"/>
      <c r="H106" s="65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0"/>
      <c r="R106" s="713"/>
      <c r="S106" s="73"/>
      <c r="T106" s="74"/>
    </row>
    <row r="107" spans="1:20" ht="17.25" x14ac:dyDescent="0.25">
      <c r="A107" s="658"/>
      <c r="B107" s="554"/>
      <c r="C107" s="606"/>
      <c r="D107" s="472"/>
      <c r="E107" s="570"/>
      <c r="F107" s="571"/>
      <c r="G107" s="472"/>
      <c r="H107" s="65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0"/>
      <c r="R107" s="713"/>
      <c r="S107" s="73"/>
      <c r="T107" s="74"/>
    </row>
    <row r="108" spans="1:20" ht="17.25" x14ac:dyDescent="0.25">
      <c r="A108" s="658"/>
      <c r="B108" s="554"/>
      <c r="C108" s="606"/>
      <c r="D108" s="472"/>
      <c r="E108" s="570"/>
      <c r="F108" s="571"/>
      <c r="G108" s="472"/>
      <c r="H108" s="65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x14ac:dyDescent="0.25">
      <c r="A109" s="658"/>
      <c r="B109" s="554"/>
      <c r="C109" s="606"/>
      <c r="D109" s="472"/>
      <c r="E109" s="570"/>
      <c r="F109" s="571"/>
      <c r="G109" s="472"/>
      <c r="H109" s="65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7.25" x14ac:dyDescent="0.25">
      <c r="A110" s="658"/>
      <c r="B110" s="554"/>
      <c r="C110" s="606"/>
      <c r="D110" s="472"/>
      <c r="E110" s="570"/>
      <c r="F110" s="571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551"/>
      <c r="B111" s="611"/>
      <c r="C111" s="606"/>
      <c r="D111" s="472"/>
      <c r="E111" s="552"/>
      <c r="F111" s="553"/>
      <c r="G111" s="472"/>
      <c r="H111" s="65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8.75" customHeight="1" x14ac:dyDescent="0.25">
      <c r="A112" s="686"/>
      <c r="B112" s="554"/>
      <c r="C112" s="606"/>
      <c r="D112" s="472"/>
      <c r="E112" s="570"/>
      <c r="F112" s="571"/>
      <c r="G112" s="472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4"/>
      <c r="C113" s="606"/>
      <c r="D113" s="472"/>
      <c r="E113" s="570"/>
      <c r="F113" s="571"/>
      <c r="G113" s="472"/>
      <c r="H113" s="65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customHeight="1" x14ac:dyDescent="0.25">
      <c r="A114" s="686"/>
      <c r="B114" s="554"/>
      <c r="C114" s="606"/>
      <c r="D114" s="472"/>
      <c r="E114" s="570"/>
      <c r="F114" s="571"/>
      <c r="G114" s="472"/>
      <c r="H114" s="65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customHeight="1" x14ac:dyDescent="0.25">
      <c r="A115" s="686"/>
      <c r="B115" s="554"/>
      <c r="C115" s="606"/>
      <c r="D115" s="472"/>
      <c r="E115" s="570"/>
      <c r="F115" s="571"/>
      <c r="G115" s="472"/>
      <c r="H115" s="65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87"/>
      <c r="B116" s="554"/>
      <c r="C116" s="606"/>
      <c r="D116" s="472"/>
      <c r="E116" s="570"/>
      <c r="F116" s="729"/>
      <c r="G116" s="472"/>
      <c r="H116" s="65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x14ac:dyDescent="0.25">
      <c r="A117" s="658"/>
      <c r="B117" s="554"/>
      <c r="C117" s="606"/>
      <c r="D117" s="472"/>
      <c r="E117" s="570"/>
      <c r="F117" s="571"/>
      <c r="G117" s="472"/>
      <c r="H117" s="65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x14ac:dyDescent="0.25">
      <c r="A118" s="658"/>
      <c r="B118" s="554"/>
      <c r="C118" s="606"/>
      <c r="D118" s="472"/>
      <c r="E118" s="570"/>
      <c r="F118" s="571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65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65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65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customHeight="1" x14ac:dyDescent="0.25">
      <c r="A123" s="658"/>
      <c r="B123" s="551"/>
      <c r="C123" s="606"/>
      <c r="D123" s="472"/>
      <c r="E123" s="570"/>
      <c r="F123" s="571"/>
      <c r="G123" s="472"/>
      <c r="H123" s="65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06"/>
      <c r="D124" s="472"/>
      <c r="E124" s="570"/>
      <c r="F124" s="571"/>
      <c r="G124" s="472"/>
      <c r="H124" s="65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65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2"/>
      <c r="D126" s="472"/>
      <c r="E126" s="570"/>
      <c r="F126" s="571"/>
      <c r="G126" s="472"/>
      <c r="H126" s="65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4"/>
      <c r="C127" s="606"/>
      <c r="D127" s="472"/>
      <c r="E127" s="570"/>
      <c r="F127" s="571"/>
      <c r="G127" s="472"/>
      <c r="H127" s="65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customHeight="1" x14ac:dyDescent="0.25">
      <c r="A128" s="658"/>
      <c r="B128" s="554"/>
      <c r="C128" s="613"/>
      <c r="D128" s="472"/>
      <c r="E128" s="570"/>
      <c r="F128" s="571"/>
      <c r="G128" s="472"/>
      <c r="H128" s="65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x14ac:dyDescent="0.25">
      <c r="A129" s="658"/>
      <c r="B129" s="554"/>
      <c r="C129" s="615"/>
      <c r="D129" s="472"/>
      <c r="E129" s="570"/>
      <c r="F129" s="571"/>
      <c r="G129" s="472"/>
      <c r="H129" s="65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4"/>
      <c r="C130" s="615"/>
      <c r="D130" s="472"/>
      <c r="E130" s="570"/>
      <c r="F130" s="571"/>
      <c r="G130" s="472"/>
      <c r="H130" s="65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customHeight="1" x14ac:dyDescent="0.25">
      <c r="A131" s="658"/>
      <c r="B131" s="554"/>
      <c r="C131" s="613"/>
      <c r="D131" s="472"/>
      <c r="E131" s="570"/>
      <c r="F131" s="571"/>
      <c r="G131" s="472"/>
      <c r="H131" s="65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58"/>
      <c r="B132" s="554"/>
      <c r="C132" s="618"/>
      <c r="D132" s="472"/>
      <c r="E132" s="570"/>
      <c r="F132" s="571"/>
      <c r="G132" s="472"/>
      <c r="H132" s="65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4"/>
      <c r="C133" s="371"/>
      <c r="D133" s="472"/>
      <c r="E133" s="570"/>
      <c r="F133" s="571"/>
      <c r="G133" s="472"/>
      <c r="H133" s="65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72"/>
      <c r="B134" s="554"/>
      <c r="C134" s="569"/>
      <c r="D134" s="472"/>
      <c r="E134" s="570"/>
      <c r="F134" s="571"/>
      <c r="G134" s="472"/>
      <c r="H134" s="65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658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ht="17.25" x14ac:dyDescent="0.25">
      <c r="A136" s="658"/>
      <c r="B136" s="554"/>
      <c r="C136" s="569"/>
      <c r="D136" s="472"/>
      <c r="E136" s="570"/>
      <c r="F136" s="571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711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x14ac:dyDescent="0.25">
      <c r="A138" s="672"/>
      <c r="B138" s="554"/>
      <c r="C138" s="569"/>
      <c r="D138" s="472"/>
      <c r="E138" s="570"/>
      <c r="F138" s="553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x14ac:dyDescent="0.25">
      <c r="A139" s="672"/>
      <c r="B139" s="554"/>
      <c r="C139" s="56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ht="17.25" customHeight="1" x14ac:dyDescent="0.25">
      <c r="A140" s="658"/>
      <c r="B140" s="554"/>
      <c r="C140" s="619"/>
      <c r="D140" s="472"/>
      <c r="E140" s="570"/>
      <c r="F140" s="571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</row>
    <row r="141" spans="1:20" ht="17.25" customHeight="1" x14ac:dyDescent="0.25">
      <c r="A141" s="658"/>
      <c r="B141" s="554"/>
      <c r="C141" s="619"/>
      <c r="D141" s="472"/>
      <c r="E141" s="570"/>
      <c r="F141" s="571"/>
      <c r="G141" s="472"/>
      <c r="H141" s="65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554"/>
      <c r="C142" s="582"/>
      <c r="D142" s="472"/>
      <c r="E142" s="570"/>
      <c r="F142" s="580"/>
      <c r="G142" s="472"/>
      <c r="H142" s="65">
        <f t="shared" si="3"/>
        <v>0</v>
      </c>
      <c r="I142" s="81"/>
      <c r="J142" s="82"/>
      <c r="K142" s="82"/>
      <c r="L142" s="104">
        <f t="shared" si="4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554"/>
      <c r="C143" s="620"/>
      <c r="D143" s="472"/>
      <c r="E143" s="570"/>
      <c r="F143" s="580"/>
      <c r="G143" s="472"/>
      <c r="H143" s="65">
        <f t="shared" si="3"/>
        <v>0</v>
      </c>
      <c r="I143" s="81"/>
      <c r="J143" s="165"/>
      <c r="K143" s="166"/>
      <c r="L143" s="104">
        <f t="shared" ref="L143:L152" si="8">I143*G143-K143</f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10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8"/>
        <v>0</v>
      </c>
      <c r="M144" s="406"/>
      <c r="N144" s="422"/>
      <c r="O144" s="769"/>
      <c r="P144" s="379"/>
      <c r="Q144" s="70"/>
      <c r="R144" s="713"/>
      <c r="S144" s="73"/>
      <c r="T144" s="74"/>
    </row>
    <row r="145" spans="1:20" x14ac:dyDescent="0.25">
      <c r="A145" s="672"/>
      <c r="B145" s="610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8"/>
        <v>0</v>
      </c>
      <c r="M145" s="406"/>
      <c r="N145" s="422"/>
      <c r="O145" s="769"/>
      <c r="P145" s="379"/>
      <c r="Q145" s="70"/>
      <c r="R145" s="713"/>
      <c r="S145" s="73"/>
      <c r="T145" s="74"/>
    </row>
    <row r="146" spans="1:20" x14ac:dyDescent="0.25">
      <c r="A146" s="672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8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x14ac:dyDescent="0.25">
      <c r="A147" s="88"/>
      <c r="B147" s="623"/>
      <c r="C147" s="621"/>
      <c r="D147" s="621"/>
      <c r="E147" s="621"/>
      <c r="F147" s="622"/>
      <c r="G147" s="574"/>
      <c r="H147" s="65">
        <f t="shared" si="3"/>
        <v>0</v>
      </c>
      <c r="I147" s="81"/>
      <c r="J147" s="165"/>
      <c r="K147" s="166"/>
      <c r="L147" s="104">
        <f t="shared" si="8"/>
        <v>0</v>
      </c>
      <c r="M147" s="372"/>
      <c r="N147" s="373"/>
      <c r="O147" s="769"/>
      <c r="P147" s="379"/>
      <c r="Q147" s="70"/>
      <c r="R147" s="713"/>
      <c r="S147" s="73"/>
      <c r="T147" s="74"/>
    </row>
    <row r="148" spans="1:20" x14ac:dyDescent="0.25">
      <c r="A148" s="88"/>
      <c r="B148" s="623"/>
      <c r="C148" s="621"/>
      <c r="D148" s="621"/>
      <c r="E148" s="621"/>
      <c r="F148" s="622"/>
      <c r="G148" s="574"/>
      <c r="H148" s="65">
        <f t="shared" si="3"/>
        <v>0</v>
      </c>
      <c r="I148" s="81"/>
      <c r="J148" s="165"/>
      <c r="K148" s="166"/>
      <c r="L148" s="104">
        <f t="shared" si="8"/>
        <v>0</v>
      </c>
      <c r="M148" s="372"/>
      <c r="N148" s="373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64"/>
      <c r="E149" s="155"/>
      <c r="F149" s="170"/>
      <c r="G149" s="78"/>
      <c r="H149" s="65">
        <f t="shared" si="3"/>
        <v>0</v>
      </c>
      <c r="I149" s="81"/>
      <c r="J149" s="165"/>
      <c r="K149" s="171"/>
      <c r="L149" s="104">
        <f t="shared" si="8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67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8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ht="18.75" x14ac:dyDescent="0.3">
      <c r="A151" s="88"/>
      <c r="B151" s="76"/>
      <c r="C151" s="167"/>
      <c r="D151" s="78"/>
      <c r="E151" s="121"/>
      <c r="F151" s="120"/>
      <c r="G151" s="78"/>
      <c r="H151" s="65">
        <f t="shared" si="3"/>
        <v>0</v>
      </c>
      <c r="I151" s="81"/>
      <c r="J151" s="165"/>
      <c r="K151" s="171"/>
      <c r="L151" s="104">
        <f t="shared" si="8"/>
        <v>0</v>
      </c>
      <c r="M151" s="406"/>
      <c r="N151" s="422"/>
      <c r="O151" s="769"/>
      <c r="P151" s="379"/>
      <c r="Q151" s="70"/>
      <c r="R151" s="713"/>
      <c r="S151" s="73"/>
      <c r="T151" s="74"/>
    </row>
    <row r="152" spans="1:20" ht="18.75" x14ac:dyDescent="0.3">
      <c r="A152" s="88"/>
      <c r="B152" s="76"/>
      <c r="C152" s="172"/>
      <c r="D152" s="78"/>
      <c r="E152" s="121"/>
      <c r="F152" s="120"/>
      <c r="G152" s="78"/>
      <c r="H152" s="65">
        <f t="shared" si="3"/>
        <v>0</v>
      </c>
      <c r="I152" s="81"/>
      <c r="J152" s="165"/>
      <c r="K152" s="171"/>
      <c r="L152" s="104">
        <f t="shared" si="8"/>
        <v>0</v>
      </c>
      <c r="M152" s="406"/>
      <c r="N152" s="422"/>
      <c r="O152" s="769"/>
      <c r="P152" s="379"/>
      <c r="Q152" s="70"/>
      <c r="R152" s="713"/>
      <c r="S152" s="73"/>
      <c r="T152" s="74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ref="H153:H160" si="9">G153-D153</f>
        <v>0</v>
      </c>
      <c r="I153" s="177"/>
      <c r="J153" s="177"/>
      <c r="K153" s="177"/>
      <c r="L153" s="40">
        <f t="shared" ref="L153:L164" si="10">I153*G153</f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75"/>
      <c r="G154" s="174">
        <v>0</v>
      </c>
      <c r="H154" s="176">
        <f t="shared" si="9"/>
        <v>0</v>
      </c>
      <c r="I154" s="177"/>
      <c r="J154" s="177"/>
      <c r="K154" s="177"/>
      <c r="L154" s="40">
        <f t="shared" si="10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73"/>
      <c r="B155" s="76"/>
      <c r="C155" s="76"/>
      <c r="D155" s="174"/>
      <c r="E155" s="121"/>
      <c r="F155" s="175"/>
      <c r="G155" s="174">
        <v>0</v>
      </c>
      <c r="H155" s="176">
        <f t="shared" si="9"/>
        <v>0</v>
      </c>
      <c r="I155" s="177"/>
      <c r="J155" s="177"/>
      <c r="K155" s="177"/>
      <c r="L155" s="40">
        <f t="shared" si="10"/>
        <v>0</v>
      </c>
      <c r="M155" s="425"/>
      <c r="N155" s="422"/>
      <c r="O155" s="769"/>
      <c r="P155" s="432"/>
      <c r="Q155" s="179"/>
      <c r="R155" s="714"/>
      <c r="S155" s="178"/>
      <c r="T155" s="69"/>
    </row>
    <row r="156" spans="1:20" x14ac:dyDescent="0.25">
      <c r="A156" s="173"/>
      <c r="B156" s="76"/>
      <c r="C156" s="76"/>
      <c r="D156" s="174"/>
      <c r="E156" s="121"/>
      <c r="F156" s="181"/>
      <c r="G156" s="174">
        <v>0</v>
      </c>
      <c r="H156" s="176">
        <f t="shared" si="9"/>
        <v>0</v>
      </c>
      <c r="I156" s="177"/>
      <c r="J156" s="177"/>
      <c r="K156" s="177"/>
      <c r="L156" s="40">
        <f t="shared" si="10"/>
        <v>0</v>
      </c>
      <c r="M156" s="425"/>
      <c r="N156" s="422"/>
      <c r="O156" s="769"/>
      <c r="P156" s="432"/>
      <c r="Q156" s="179"/>
      <c r="R156" s="714"/>
      <c r="S156" s="178"/>
      <c r="T156" s="69"/>
    </row>
    <row r="157" spans="1:20" x14ac:dyDescent="0.25">
      <c r="A157" s="182"/>
      <c r="B157" s="76"/>
      <c r="C157" s="76"/>
      <c r="D157" s="174"/>
      <c r="E157" s="121"/>
      <c r="F157" s="183"/>
      <c r="G157" s="174">
        <v>0</v>
      </c>
      <c r="H157" s="176">
        <f t="shared" si="9"/>
        <v>0</v>
      </c>
      <c r="I157" s="177"/>
      <c r="J157" s="177"/>
      <c r="K157" s="177"/>
      <c r="L157" s="40">
        <f t="shared" si="10"/>
        <v>0</v>
      </c>
      <c r="M157" s="425"/>
      <c r="N157" s="422"/>
      <c r="O157" s="769"/>
      <c r="P157" s="432"/>
      <c r="Q157" s="179"/>
      <c r="R157" s="714"/>
      <c r="S157" s="73"/>
      <c r="T157" s="74"/>
    </row>
    <row r="158" spans="1:20" x14ac:dyDescent="0.25">
      <c r="A158" s="184"/>
      <c r="B158" s="185"/>
      <c r="F158" s="188"/>
      <c r="G158" s="186">
        <v>0</v>
      </c>
      <c r="H158" s="186">
        <f t="shared" si="9"/>
        <v>0</v>
      </c>
      <c r="I158" s="189"/>
      <c r="J158" s="189"/>
      <c r="K158" s="189"/>
      <c r="L158" s="40">
        <f t="shared" si="10"/>
        <v>0</v>
      </c>
      <c r="M158" s="718"/>
      <c r="N158" s="719"/>
      <c r="O158" s="781"/>
      <c r="P158" s="720"/>
      <c r="Q158" s="179"/>
      <c r="R158" s="715"/>
      <c r="S158" s="33"/>
      <c r="T158" s="34"/>
    </row>
    <row r="159" spans="1:20" x14ac:dyDescent="0.25">
      <c r="A159" s="184"/>
      <c r="B159" s="185"/>
      <c r="G159" s="186">
        <v>0</v>
      </c>
      <c r="H159" s="186">
        <f t="shared" si="9"/>
        <v>0</v>
      </c>
      <c r="I159" s="189"/>
      <c r="J159" s="189"/>
      <c r="K159" s="189"/>
      <c r="L159" s="40">
        <f t="shared" si="10"/>
        <v>0</v>
      </c>
      <c r="M159" s="190"/>
      <c r="O159" s="768"/>
      <c r="P159" s="201"/>
      <c r="Q159" s="202"/>
      <c r="R159" s="203"/>
      <c r="S159" s="33"/>
      <c r="T159" s="34"/>
    </row>
    <row r="160" spans="1:20" ht="16.5" thickBot="1" x14ac:dyDescent="0.3">
      <c r="A160" s="184"/>
      <c r="B160" s="185"/>
      <c r="G160" s="205">
        <v>0</v>
      </c>
      <c r="H160" s="186">
        <f t="shared" si="9"/>
        <v>0</v>
      </c>
      <c r="I160" s="189"/>
      <c r="J160" s="189"/>
      <c r="K160" s="189"/>
      <c r="L160" s="40">
        <f t="shared" si="10"/>
        <v>0</v>
      </c>
      <c r="M160" s="190"/>
      <c r="O160" s="768"/>
      <c r="P160" s="201"/>
      <c r="Q160" s="202"/>
      <c r="R160" s="203"/>
      <c r="S160" s="33"/>
      <c r="T160" s="34"/>
    </row>
    <row r="161" spans="1:20" ht="19.5" thickTop="1" x14ac:dyDescent="0.3">
      <c r="A161" s="184"/>
      <c r="B161" s="185"/>
      <c r="D161" s="967" t="s">
        <v>33</v>
      </c>
      <c r="E161" s="967"/>
      <c r="F161" s="968"/>
      <c r="G161" s="206">
        <f>SUM(G4:G160)</f>
        <v>638364</v>
      </c>
      <c r="H161" s="207"/>
      <c r="I161" s="189"/>
      <c r="J161" s="208"/>
      <c r="K161" s="189"/>
      <c r="L161" s="40">
        <f t="shared" si="10"/>
        <v>0</v>
      </c>
      <c r="M161" s="190"/>
      <c r="O161" s="768"/>
      <c r="P161" s="201"/>
      <c r="Q161" s="219"/>
      <c r="R161" s="220"/>
      <c r="T161" s="34"/>
    </row>
    <row r="162" spans="1:20" ht="19.5" thickBot="1" x14ac:dyDescent="0.3">
      <c r="A162" s="222"/>
      <c r="B162" s="185"/>
      <c r="G162" s="223"/>
      <c r="H162" s="207"/>
      <c r="I162" s="189"/>
      <c r="J162" s="208"/>
      <c r="K162" s="189"/>
      <c r="L162" s="40">
        <f t="shared" si="10"/>
        <v>0</v>
      </c>
      <c r="M162" s="190"/>
      <c r="O162" s="768"/>
      <c r="P162" s="201"/>
      <c r="Q162" s="219"/>
      <c r="R162" s="220"/>
      <c r="T162" s="34"/>
    </row>
    <row r="163" spans="1:20" ht="16.5" thickTop="1" x14ac:dyDescent="0.25">
      <c r="A163" s="184"/>
      <c r="B163" s="185"/>
      <c r="H163" s="186"/>
      <c r="I163" s="189"/>
      <c r="J163" s="189"/>
      <c r="K163" s="189"/>
      <c r="L163" s="40">
        <f t="shared" si="10"/>
        <v>0</v>
      </c>
      <c r="M163" s="190"/>
      <c r="O163" s="768"/>
      <c r="P163" s="201"/>
      <c r="Q163" s="219"/>
      <c r="R163" s="220"/>
      <c r="T163" s="34"/>
    </row>
    <row r="164" spans="1:20" ht="16.5" thickBot="1" x14ac:dyDescent="0.3">
      <c r="A164" s="184"/>
      <c r="B164" s="185"/>
      <c r="H164" s="186"/>
      <c r="I164" s="224"/>
      <c r="L164" s="40">
        <f t="shared" si="10"/>
        <v>0</v>
      </c>
      <c r="M164" s="225"/>
      <c r="O164" s="768"/>
      <c r="P164" s="201"/>
      <c r="Q164" s="219"/>
      <c r="R164" s="226"/>
      <c r="T164" s="34"/>
    </row>
    <row r="165" spans="1:20" ht="17.25" thickTop="1" thickBot="1" x14ac:dyDescent="0.3">
      <c r="A165" s="184"/>
      <c r="F165" s="227"/>
      <c r="G165" s="228" t="s">
        <v>34</v>
      </c>
      <c r="H165" s="229"/>
      <c r="I165" s="229"/>
      <c r="J165" s="230">
        <f>SUM(J153:J164)</f>
        <v>0</v>
      </c>
      <c r="K165" s="231"/>
      <c r="L165" s="232">
        <f>SUM(L4:L164)</f>
        <v>18646830.600000005</v>
      </c>
      <c r="M165" s="233"/>
      <c r="O165" s="782">
        <f>SUM(O4:O164)</f>
        <v>445397.24</v>
      </c>
      <c r="P165" s="25"/>
      <c r="Q165" s="236">
        <f>SUM(Q5:Q164)</f>
        <v>0</v>
      </c>
      <c r="R165" s="237"/>
      <c r="S165" s="235"/>
      <c r="T165" s="239">
        <f>SUM(T153:T164)</f>
        <v>0</v>
      </c>
    </row>
    <row r="166" spans="1:20" x14ac:dyDescent="0.25">
      <c r="A166" s="184"/>
      <c r="F166" s="227"/>
      <c r="G166" s="240"/>
      <c r="H166" s="241"/>
      <c r="I166" s="242"/>
      <c r="J166" s="242"/>
      <c r="K166" s="242"/>
      <c r="L166" s="40"/>
      <c r="M166" s="233"/>
      <c r="P166" s="201"/>
      <c r="Q166" s="251"/>
      <c r="S166" s="209"/>
      <c r="T166"/>
    </row>
    <row r="167" spans="1:20" ht="16.5" thickBot="1" x14ac:dyDescent="0.3">
      <c r="A167" s="184"/>
      <c r="F167" s="227"/>
      <c r="G167" s="240"/>
      <c r="H167" s="241"/>
      <c r="I167" s="242"/>
      <c r="J167" s="242"/>
      <c r="K167" s="242"/>
      <c r="L167" s="40"/>
      <c r="M167" s="233"/>
      <c r="P167" s="201"/>
      <c r="Q167" s="251"/>
      <c r="S167" s="209"/>
      <c r="T167"/>
    </row>
    <row r="168" spans="1:20" ht="16.5" customHeight="1" thickTop="1" x14ac:dyDescent="0.25">
      <c r="A168" s="184"/>
      <c r="G168" s="254" t="s">
        <v>35</v>
      </c>
      <c r="H168" s="255"/>
      <c r="I168" s="255"/>
      <c r="J168" s="256"/>
      <c r="K168" s="256"/>
      <c r="L168" s="257">
        <f>T165+Q165+O165+L165+J165</f>
        <v>19092227.840000004</v>
      </c>
      <c r="M168" s="258"/>
      <c r="P168" s="201"/>
      <c r="Q168" s="251"/>
      <c r="S168" s="209"/>
      <c r="T168"/>
    </row>
    <row r="169" spans="1:20" ht="16.5" customHeight="1" thickBot="1" x14ac:dyDescent="0.3">
      <c r="A169" s="259"/>
      <c r="G169" s="260"/>
      <c r="H169" s="261"/>
      <c r="I169" s="261"/>
      <c r="J169" s="262"/>
      <c r="K169" s="262"/>
      <c r="L169" s="263"/>
      <c r="M169" s="264"/>
      <c r="P169" s="201"/>
      <c r="Q169" s="251"/>
      <c r="S169" s="209"/>
      <c r="T169"/>
    </row>
    <row r="170" spans="1:20" ht="16.5" thickTop="1" x14ac:dyDescent="0.25">
      <c r="A170" s="259"/>
      <c r="G170" s="240"/>
      <c r="H170" s="241"/>
      <c r="I170" s="242"/>
      <c r="J170" s="242"/>
      <c r="K170" s="242"/>
      <c r="L170" s="40"/>
      <c r="M170" s="233"/>
      <c r="P170" s="201"/>
      <c r="Q170" s="251"/>
      <c r="S170" s="209"/>
      <c r="T170"/>
    </row>
    <row r="171" spans="1:20" x14ac:dyDescent="0.25">
      <c r="A171" s="184"/>
      <c r="G171" s="240"/>
      <c r="H171" s="241"/>
      <c r="I171" s="242"/>
      <c r="J171" s="242"/>
      <c r="K171" s="242"/>
      <c r="L171" s="40"/>
      <c r="M171" s="233"/>
      <c r="P171" s="201"/>
      <c r="Q171" s="251"/>
      <c r="S171" s="209"/>
      <c r="T171"/>
    </row>
    <row r="172" spans="1:20" x14ac:dyDescent="0.25">
      <c r="A172" s="184"/>
      <c r="G172" s="240"/>
      <c r="H172" s="265"/>
      <c r="I172" s="242"/>
      <c r="J172" s="242"/>
      <c r="K172" s="242"/>
      <c r="L172" s="40"/>
      <c r="M172" s="266"/>
      <c r="P172" s="201"/>
      <c r="Q172" s="251"/>
      <c r="S172" s="209"/>
      <c r="T172"/>
    </row>
    <row r="173" spans="1:20" x14ac:dyDescent="0.25">
      <c r="A173" s="259"/>
      <c r="L173" s="40"/>
      <c r="M173" s="267"/>
      <c r="P173" s="201"/>
      <c r="Q173" s="251"/>
      <c r="S173" s="209"/>
      <c r="T173"/>
    </row>
    <row r="174" spans="1:20" x14ac:dyDescent="0.25">
      <c r="A174" s="259"/>
      <c r="M174" s="267"/>
      <c r="Q174" s="251"/>
      <c r="S174" s="209"/>
      <c r="T174"/>
    </row>
    <row r="175" spans="1:20" x14ac:dyDescent="0.25">
      <c r="A175" s="184"/>
      <c r="B175" s="185"/>
      <c r="L175" s="40"/>
      <c r="M175" s="233"/>
      <c r="Q175" s="251"/>
      <c r="S175" s="209"/>
      <c r="T175"/>
    </row>
    <row r="176" spans="1:20" x14ac:dyDescent="0.25">
      <c r="A176" s="259"/>
      <c r="B176" s="185"/>
      <c r="L176" s="40"/>
      <c r="M176" s="233"/>
      <c r="Q176" s="251"/>
      <c r="S176" s="209"/>
      <c r="T176"/>
    </row>
    <row r="177" spans="1:20" x14ac:dyDescent="0.25">
      <c r="A177" s="184"/>
      <c r="B177" s="185"/>
      <c r="G177" s="240"/>
      <c r="H177" s="241"/>
      <c r="I177" s="242"/>
      <c r="J177" s="242"/>
      <c r="K177" s="242"/>
      <c r="L177" s="40"/>
      <c r="M177" s="233"/>
      <c r="Q177" s="251"/>
      <c r="S177" s="209"/>
      <c r="T177"/>
    </row>
    <row r="178" spans="1:20" x14ac:dyDescent="0.25">
      <c r="A178" s="259"/>
      <c r="B178" s="185"/>
      <c r="G178" s="240"/>
      <c r="H178" s="241"/>
      <c r="I178" s="242"/>
      <c r="J178" s="242"/>
      <c r="K178" s="242"/>
      <c r="L178" s="40"/>
      <c r="M178" s="233"/>
      <c r="Q178" s="251"/>
      <c r="S178" s="209"/>
      <c r="T178"/>
    </row>
    <row r="179" spans="1:20" x14ac:dyDescent="0.25">
      <c r="A179" s="184"/>
      <c r="B179" s="185"/>
      <c r="G179" s="279"/>
      <c r="H179" s="235"/>
      <c r="I179" s="235"/>
      <c r="L179" s="40"/>
      <c r="M179" s="233"/>
      <c r="Q179" s="251"/>
      <c r="S179" s="209"/>
      <c r="T179"/>
    </row>
    <row r="180" spans="1:20" x14ac:dyDescent="0.25">
      <c r="A180" s="259"/>
      <c r="Q180" s="251"/>
      <c r="S180" s="209"/>
      <c r="T180"/>
    </row>
    <row r="181" spans="1:20" x14ac:dyDescent="0.25">
      <c r="A181" s="184"/>
      <c r="Q181" s="251"/>
      <c r="S181" s="209"/>
      <c r="T181"/>
    </row>
    <row r="182" spans="1:20" x14ac:dyDescent="0.25">
      <c r="A182" s="184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59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59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282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222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  <row r="193" spans="1:20" x14ac:dyDescent="0.25">
      <c r="A193" s="184"/>
      <c r="B193" s="280"/>
      <c r="C193" s="280"/>
      <c r="D193" s="246"/>
      <c r="E193"/>
      <c r="F193" s="39"/>
      <c r="G193" s="38"/>
      <c r="H193"/>
      <c r="I193"/>
      <c r="J193"/>
      <c r="K193"/>
      <c r="N193" s="281"/>
      <c r="O193" s="251"/>
      <c r="Q193" s="251"/>
      <c r="S193" s="209"/>
      <c r="T193"/>
    </row>
    <row r="194" spans="1:20" x14ac:dyDescent="0.25">
      <c r="A194" s="184"/>
      <c r="B194" s="280"/>
      <c r="C194" s="280"/>
      <c r="D194" s="246"/>
      <c r="E194"/>
      <c r="F194" s="39"/>
      <c r="G194" s="38"/>
      <c r="H194"/>
      <c r="I194"/>
      <c r="J194"/>
      <c r="K194"/>
      <c r="N194" s="281"/>
      <c r="O194" s="251"/>
      <c r="Q194" s="251"/>
      <c r="S194" s="209"/>
      <c r="T194"/>
    </row>
  </sheetData>
  <sortState xmlns:xlrd2="http://schemas.microsoft.com/office/spreadsheetml/2017/richdata2" ref="A86:WXW91">
    <sortCondition ref="E86:E91"/>
  </sortState>
  <mergeCells count="33">
    <mergeCell ref="M93:M94"/>
    <mergeCell ref="N93:N94"/>
    <mergeCell ref="A95:A96"/>
    <mergeCell ref="C95:C96"/>
    <mergeCell ref="F95:F96"/>
    <mergeCell ref="M95:M96"/>
    <mergeCell ref="N95:N96"/>
    <mergeCell ref="D161:F161"/>
    <mergeCell ref="A1:H2"/>
    <mergeCell ref="A76:A77"/>
    <mergeCell ref="C76:C77"/>
    <mergeCell ref="F76:F77"/>
    <mergeCell ref="A73:A74"/>
    <mergeCell ref="F73:F74"/>
    <mergeCell ref="A18:A19"/>
    <mergeCell ref="B18:B19"/>
    <mergeCell ref="F18:F19"/>
    <mergeCell ref="A93:A94"/>
    <mergeCell ref="C93:C94"/>
    <mergeCell ref="F93:F94"/>
    <mergeCell ref="M18:M19"/>
    <mergeCell ref="N18:N19"/>
    <mergeCell ref="A80:A84"/>
    <mergeCell ref="C80:C84"/>
    <mergeCell ref="F80:F84"/>
    <mergeCell ref="E80:E84"/>
    <mergeCell ref="M80:M84"/>
    <mergeCell ref="N80:N84"/>
    <mergeCell ref="M73:M74"/>
    <mergeCell ref="N73:N74"/>
    <mergeCell ref="M76:M77"/>
    <mergeCell ref="N76:N77"/>
    <mergeCell ref="C73:C74"/>
  </mergeCells>
  <pageMargins left="0.7" right="0.7" top="0.75" bottom="0.75" header="0.3" footer="0.3"/>
  <pageSetup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BC06C-78F3-446C-A1BD-83E3ACFBA587}">
  <sheetPr>
    <tabColor rgb="FF00B0F0"/>
  </sheetPr>
  <dimension ref="A1:N260"/>
  <sheetViews>
    <sheetView workbookViewId="0">
      <selection activeCell="B4" sqref="B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544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056D-4E64-480D-BA74-6D375C8C8C9F}">
  <sheetPr>
    <tabColor rgb="FF7030A0"/>
  </sheetPr>
  <dimension ref="A1:T192"/>
  <sheetViews>
    <sheetView workbookViewId="0">
      <pane xSplit="5" ySplit="3" topLeftCell="F18" activePane="bottomRight" state="frozen"/>
      <selection pane="topRight" activeCell="F1" sqref="F1"/>
      <selection pane="bottomLeft" activeCell="A4" sqref="A4"/>
      <selection pane="bottomRight" activeCell="F24" sqref="F2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4.710937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972" t="s">
        <v>646</v>
      </c>
      <c r="B1" s="972"/>
      <c r="C1" s="972"/>
      <c r="D1" s="972"/>
      <c r="E1" s="972"/>
      <c r="F1" s="972"/>
      <c r="G1" s="972"/>
      <c r="H1" s="972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972"/>
      <c r="B2" s="972"/>
      <c r="C2" s="972"/>
      <c r="D2" s="972"/>
      <c r="E2" s="972"/>
      <c r="F2" s="972"/>
      <c r="G2" s="972"/>
      <c r="H2" s="972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thickTop="1" x14ac:dyDescent="0.3">
      <c r="A4" s="624" t="s">
        <v>79</v>
      </c>
      <c r="B4" s="635" t="s">
        <v>647</v>
      </c>
      <c r="C4" s="546" t="s">
        <v>724</v>
      </c>
      <c r="D4" s="547">
        <v>18090</v>
      </c>
      <c r="E4" s="548">
        <v>43983</v>
      </c>
      <c r="F4" s="549">
        <v>28152</v>
      </c>
      <c r="G4" s="550">
        <v>18090</v>
      </c>
      <c r="H4" s="65">
        <f t="shared" ref="H4:H71" si="0">G4-D4</f>
        <v>0</v>
      </c>
      <c r="I4" s="66">
        <v>27.3</v>
      </c>
      <c r="J4" s="67"/>
      <c r="K4" s="67"/>
      <c r="L4" s="68">
        <f t="shared" ref="L4:L75" si="1">I4*G4</f>
        <v>493857</v>
      </c>
      <c r="M4" s="372" t="s">
        <v>52</v>
      </c>
      <c r="N4" s="373">
        <v>43999</v>
      </c>
      <c r="O4" s="769"/>
      <c r="P4" s="379"/>
      <c r="Q4" s="70"/>
      <c r="R4" s="71"/>
      <c r="S4" s="73"/>
      <c r="T4" s="74"/>
    </row>
    <row r="5" spans="1:20" ht="47.25" x14ac:dyDescent="0.3">
      <c r="A5" s="624" t="s">
        <v>668</v>
      </c>
      <c r="B5" s="810" t="s">
        <v>54</v>
      </c>
      <c r="C5" s="803" t="s">
        <v>676</v>
      </c>
      <c r="D5" s="547">
        <v>1542.2</v>
      </c>
      <c r="E5" s="797">
        <v>43983</v>
      </c>
      <c r="F5" s="798">
        <v>108</v>
      </c>
      <c r="G5" s="550">
        <v>1542.2</v>
      </c>
      <c r="H5" s="65">
        <f t="shared" si="0"/>
        <v>0</v>
      </c>
      <c r="I5" s="66">
        <v>69</v>
      </c>
      <c r="J5" s="799"/>
      <c r="K5" s="799"/>
      <c r="L5" s="68">
        <f t="shared" si="1"/>
        <v>106411.8</v>
      </c>
      <c r="M5" s="372" t="s">
        <v>52</v>
      </c>
      <c r="N5" s="373">
        <v>43997</v>
      </c>
      <c r="O5" s="769"/>
      <c r="P5" s="379"/>
      <c r="Q5" s="70"/>
      <c r="R5" s="71"/>
      <c r="S5" s="73"/>
      <c r="T5" s="74"/>
    </row>
    <row r="6" spans="1:20" ht="17.25" x14ac:dyDescent="0.3">
      <c r="A6" s="658" t="s">
        <v>79</v>
      </c>
      <c r="B6" s="636" t="s">
        <v>648</v>
      </c>
      <c r="C6" s="371" t="s">
        <v>726</v>
      </c>
      <c r="D6" s="472">
        <v>21430</v>
      </c>
      <c r="E6" s="552">
        <v>43984</v>
      </c>
      <c r="F6" s="553">
        <v>28170</v>
      </c>
      <c r="G6" s="472">
        <v>21430</v>
      </c>
      <c r="H6" s="65">
        <f t="shared" si="0"/>
        <v>0</v>
      </c>
      <c r="I6" s="81">
        <v>28</v>
      </c>
      <c r="J6" s="82"/>
      <c r="K6" s="82"/>
      <c r="L6" s="83">
        <f t="shared" si="1"/>
        <v>600040</v>
      </c>
      <c r="M6" s="372" t="s">
        <v>52</v>
      </c>
      <c r="N6" s="373">
        <v>44000</v>
      </c>
      <c r="O6" s="769"/>
      <c r="P6" s="379"/>
      <c r="Q6" s="70"/>
      <c r="R6" s="71"/>
      <c r="S6" s="73"/>
      <c r="T6" s="74"/>
    </row>
    <row r="7" spans="1:20" ht="18" customHeight="1" x14ac:dyDescent="0.3">
      <c r="A7" s="636" t="s">
        <v>611</v>
      </c>
      <c r="B7" s="809" t="s">
        <v>649</v>
      </c>
      <c r="C7" s="371" t="s">
        <v>725</v>
      </c>
      <c r="D7" s="472">
        <v>5830</v>
      </c>
      <c r="E7" s="552">
        <v>43985</v>
      </c>
      <c r="F7" s="553">
        <v>51</v>
      </c>
      <c r="G7" s="472">
        <v>5830</v>
      </c>
      <c r="H7" s="65">
        <v>0</v>
      </c>
      <c r="I7" s="81">
        <v>70</v>
      </c>
      <c r="J7" s="82"/>
      <c r="K7" s="82"/>
      <c r="L7" s="690">
        <f t="shared" si="1"/>
        <v>408100</v>
      </c>
      <c r="M7" s="658" t="s">
        <v>52</v>
      </c>
      <c r="N7" s="552">
        <v>43986</v>
      </c>
      <c r="O7" s="770"/>
      <c r="P7" s="631"/>
      <c r="Q7" s="632"/>
      <c r="R7" s="632"/>
      <c r="S7" s="73" t="s">
        <v>787</v>
      </c>
      <c r="T7" s="74">
        <v>2320</v>
      </c>
    </row>
    <row r="8" spans="1:20" ht="17.25" x14ac:dyDescent="0.3">
      <c r="A8" s="626" t="s">
        <v>134</v>
      </c>
      <c r="B8" s="636" t="s">
        <v>138</v>
      </c>
      <c r="C8" s="371" t="s">
        <v>727</v>
      </c>
      <c r="D8" s="472">
        <v>11850</v>
      </c>
      <c r="E8" s="552">
        <v>43986</v>
      </c>
      <c r="F8" s="553" t="s">
        <v>685</v>
      </c>
      <c r="G8" s="472">
        <v>14670</v>
      </c>
      <c r="H8" s="65">
        <f t="shared" ref="H8:H19" si="2">G8-D8</f>
        <v>2820</v>
      </c>
      <c r="I8" s="81">
        <v>21</v>
      </c>
      <c r="J8" s="82"/>
      <c r="K8" s="82"/>
      <c r="L8" s="83">
        <f t="shared" si="1"/>
        <v>308070</v>
      </c>
      <c r="M8" s="372" t="s">
        <v>52</v>
      </c>
      <c r="N8" s="373">
        <v>44000</v>
      </c>
      <c r="O8" s="769">
        <v>11913.2</v>
      </c>
      <c r="P8" s="379">
        <v>44000</v>
      </c>
      <c r="Q8" s="70"/>
      <c r="R8" s="71"/>
      <c r="S8" s="73" t="s">
        <v>787</v>
      </c>
      <c r="T8" s="74">
        <v>2320</v>
      </c>
    </row>
    <row r="9" spans="1:20" ht="17.25" x14ac:dyDescent="0.3">
      <c r="A9" s="626" t="s">
        <v>79</v>
      </c>
      <c r="B9" s="636" t="s">
        <v>650</v>
      </c>
      <c r="C9" s="371" t="s">
        <v>727</v>
      </c>
      <c r="D9" s="472">
        <v>21870</v>
      </c>
      <c r="E9" s="552">
        <v>43986</v>
      </c>
      <c r="F9" s="553">
        <v>28207</v>
      </c>
      <c r="G9" s="472">
        <v>21870</v>
      </c>
      <c r="H9" s="65">
        <f t="shared" si="2"/>
        <v>0</v>
      </c>
      <c r="I9" s="81">
        <v>28.8</v>
      </c>
      <c r="J9" s="82"/>
      <c r="K9" s="82"/>
      <c r="L9" s="83">
        <f t="shared" si="1"/>
        <v>629856</v>
      </c>
      <c r="M9" s="372" t="s">
        <v>110</v>
      </c>
      <c r="N9" s="373">
        <v>44001</v>
      </c>
      <c r="O9" s="769"/>
      <c r="P9" s="379"/>
      <c r="Q9" s="633"/>
      <c r="R9" s="633"/>
      <c r="S9" s="73"/>
      <c r="T9" s="74"/>
    </row>
    <row r="10" spans="1:20" ht="17.25" x14ac:dyDescent="0.3">
      <c r="A10" s="624" t="s">
        <v>299</v>
      </c>
      <c r="B10" s="624" t="s">
        <v>27</v>
      </c>
      <c r="C10" s="371" t="s">
        <v>728</v>
      </c>
      <c r="D10" s="472">
        <v>12620</v>
      </c>
      <c r="E10" s="552">
        <v>43987</v>
      </c>
      <c r="F10" s="553" t="s">
        <v>361</v>
      </c>
      <c r="G10" s="472">
        <v>15770</v>
      </c>
      <c r="H10" s="65">
        <f t="shared" si="2"/>
        <v>3150</v>
      </c>
      <c r="I10" s="81">
        <v>21</v>
      </c>
      <c r="J10" s="82"/>
      <c r="K10" s="82"/>
      <c r="L10" s="83">
        <f t="shared" si="1"/>
        <v>331170</v>
      </c>
      <c r="M10" s="372" t="s">
        <v>52</v>
      </c>
      <c r="N10" s="373">
        <v>44004</v>
      </c>
      <c r="O10" s="769">
        <v>11913.2</v>
      </c>
      <c r="P10" s="379">
        <v>44004</v>
      </c>
      <c r="Q10" s="633"/>
      <c r="R10" s="633"/>
      <c r="S10" s="73" t="s">
        <v>787</v>
      </c>
      <c r="T10" s="74">
        <v>2320</v>
      </c>
    </row>
    <row r="11" spans="1:20" ht="17.25" x14ac:dyDescent="0.3">
      <c r="A11" s="624" t="s">
        <v>79</v>
      </c>
      <c r="B11" s="624" t="s">
        <v>648</v>
      </c>
      <c r="C11" s="371" t="s">
        <v>728</v>
      </c>
      <c r="D11" s="472">
        <v>22720</v>
      </c>
      <c r="E11" s="552">
        <v>43987</v>
      </c>
      <c r="F11" s="553">
        <v>28233</v>
      </c>
      <c r="G11" s="472">
        <v>22720</v>
      </c>
      <c r="H11" s="65">
        <f t="shared" si="2"/>
        <v>0</v>
      </c>
      <c r="I11" s="81">
        <v>28.8</v>
      </c>
      <c r="J11" s="82"/>
      <c r="K11" s="82"/>
      <c r="L11" s="83">
        <f t="shared" si="1"/>
        <v>654336</v>
      </c>
      <c r="M11" s="372" t="s">
        <v>52</v>
      </c>
      <c r="N11" s="373">
        <v>44001</v>
      </c>
      <c r="O11" s="769"/>
      <c r="P11" s="379"/>
      <c r="Q11" s="633"/>
      <c r="R11" s="633"/>
      <c r="S11" s="73"/>
      <c r="T11" s="74"/>
    </row>
    <row r="12" spans="1:20" ht="17.25" x14ac:dyDescent="0.3">
      <c r="A12" s="624" t="s">
        <v>667</v>
      </c>
      <c r="B12" s="811" t="s">
        <v>54</v>
      </c>
      <c r="C12" s="371" t="s">
        <v>675</v>
      </c>
      <c r="D12" s="472">
        <v>476.7</v>
      </c>
      <c r="E12" s="552">
        <v>43987</v>
      </c>
      <c r="F12" s="553">
        <v>117</v>
      </c>
      <c r="G12" s="472">
        <v>476.7</v>
      </c>
      <c r="H12" s="65">
        <f t="shared" si="2"/>
        <v>0</v>
      </c>
      <c r="I12" s="81">
        <v>69</v>
      </c>
      <c r="J12" s="82"/>
      <c r="K12" s="82"/>
      <c r="L12" s="83">
        <f t="shared" si="1"/>
        <v>32892.299999999996</v>
      </c>
      <c r="M12" s="372" t="s">
        <v>52</v>
      </c>
      <c r="N12" s="373">
        <v>43997</v>
      </c>
      <c r="O12" s="769"/>
      <c r="P12" s="379"/>
      <c r="Q12" s="633"/>
      <c r="R12" s="633"/>
      <c r="S12" s="73"/>
      <c r="T12" s="74"/>
    </row>
    <row r="13" spans="1:20" ht="17.25" x14ac:dyDescent="0.3">
      <c r="A13" s="624" t="s">
        <v>79</v>
      </c>
      <c r="B13" s="624" t="s">
        <v>32</v>
      </c>
      <c r="C13" s="371" t="s">
        <v>729</v>
      </c>
      <c r="D13" s="472">
        <v>24360</v>
      </c>
      <c r="E13" s="552">
        <v>43989</v>
      </c>
      <c r="F13" s="553">
        <v>28251</v>
      </c>
      <c r="G13" s="472">
        <v>24360</v>
      </c>
      <c r="H13" s="65">
        <f t="shared" si="2"/>
        <v>0</v>
      </c>
      <c r="I13" s="81">
        <v>29.5</v>
      </c>
      <c r="J13" s="82"/>
      <c r="K13" s="82"/>
      <c r="L13" s="83">
        <f t="shared" si="1"/>
        <v>718620</v>
      </c>
      <c r="M13" s="372" t="s">
        <v>52</v>
      </c>
      <c r="N13" s="373">
        <v>44004</v>
      </c>
      <c r="O13" s="769"/>
      <c r="P13" s="379"/>
      <c r="Q13" s="633"/>
      <c r="R13" s="633"/>
      <c r="S13" s="73"/>
      <c r="T13" s="74"/>
    </row>
    <row r="14" spans="1:20" ht="30.75" customHeight="1" x14ac:dyDescent="0.3">
      <c r="A14" s="624" t="s">
        <v>688</v>
      </c>
      <c r="B14" s="624" t="s">
        <v>54</v>
      </c>
      <c r="C14" s="622" t="s">
        <v>690</v>
      </c>
      <c r="D14" s="472">
        <v>1502.6</v>
      </c>
      <c r="E14" s="552">
        <v>43990</v>
      </c>
      <c r="F14" s="553">
        <v>119</v>
      </c>
      <c r="G14" s="472">
        <v>1502.6</v>
      </c>
      <c r="H14" s="65">
        <f t="shared" si="2"/>
        <v>0</v>
      </c>
      <c r="I14" s="81">
        <v>69</v>
      </c>
      <c r="J14" s="82"/>
      <c r="K14" s="82"/>
      <c r="L14" s="83">
        <f t="shared" si="1"/>
        <v>103679.4</v>
      </c>
      <c r="M14" s="372" t="s">
        <v>52</v>
      </c>
      <c r="N14" s="373">
        <v>44004</v>
      </c>
      <c r="O14" s="769"/>
      <c r="P14" s="379"/>
      <c r="Q14" s="633"/>
      <c r="R14" s="633"/>
      <c r="S14" s="73"/>
      <c r="T14" s="74"/>
    </row>
    <row r="15" spans="1:20" ht="17.25" x14ac:dyDescent="0.3">
      <c r="A15" s="626" t="s">
        <v>79</v>
      </c>
      <c r="B15" s="636" t="s">
        <v>32</v>
      </c>
      <c r="C15" s="371" t="s">
        <v>730</v>
      </c>
      <c r="D15" s="472">
        <v>22800</v>
      </c>
      <c r="E15" s="552">
        <v>43990</v>
      </c>
      <c r="F15" s="553">
        <v>28278</v>
      </c>
      <c r="G15" s="472">
        <v>22800</v>
      </c>
      <c r="H15" s="65">
        <f t="shared" si="2"/>
        <v>0</v>
      </c>
      <c r="I15" s="81">
        <v>30.7</v>
      </c>
      <c r="J15" s="82"/>
      <c r="K15" s="82"/>
      <c r="L15" s="83">
        <f t="shared" si="1"/>
        <v>699960</v>
      </c>
      <c r="M15" s="372" t="s">
        <v>52</v>
      </c>
      <c r="N15" s="373">
        <v>44004</v>
      </c>
      <c r="O15" s="769"/>
      <c r="P15" s="379"/>
      <c r="Q15" s="633"/>
      <c r="R15" s="633"/>
      <c r="S15" s="73"/>
      <c r="T15" s="74"/>
    </row>
    <row r="16" spans="1:20" ht="17.25" x14ac:dyDescent="0.3">
      <c r="A16" s="626" t="s">
        <v>667</v>
      </c>
      <c r="B16" s="809" t="s">
        <v>54</v>
      </c>
      <c r="C16" s="371" t="s">
        <v>674</v>
      </c>
      <c r="D16" s="472">
        <v>634.29999999999995</v>
      </c>
      <c r="E16" s="552">
        <v>43990</v>
      </c>
      <c r="F16" s="553">
        <v>120</v>
      </c>
      <c r="G16" s="472">
        <v>634.29999999999995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43766.7</v>
      </c>
      <c r="M16" s="372" t="s">
        <v>52</v>
      </c>
      <c r="N16" s="373">
        <v>43997</v>
      </c>
      <c r="O16" s="769"/>
      <c r="P16" s="379"/>
      <c r="Q16" s="633"/>
      <c r="R16" s="633"/>
      <c r="S16" s="73"/>
      <c r="T16" s="74"/>
    </row>
    <row r="17" spans="1:20" ht="17.25" x14ac:dyDescent="0.3">
      <c r="A17" s="626" t="s">
        <v>79</v>
      </c>
      <c r="B17" s="636" t="s">
        <v>648</v>
      </c>
      <c r="C17" s="371" t="s">
        <v>731</v>
      </c>
      <c r="D17" s="472">
        <v>22050</v>
      </c>
      <c r="E17" s="552">
        <v>43991</v>
      </c>
      <c r="F17" s="553">
        <v>28298</v>
      </c>
      <c r="G17" s="472">
        <v>22050</v>
      </c>
      <c r="H17" s="65">
        <f t="shared" si="2"/>
        <v>0</v>
      </c>
      <c r="I17" s="81">
        <v>30.7</v>
      </c>
      <c r="J17" s="82"/>
      <c r="K17" s="82"/>
      <c r="L17" s="83">
        <f t="shared" si="1"/>
        <v>676935</v>
      </c>
      <c r="M17" s="372" t="s">
        <v>52</v>
      </c>
      <c r="N17" s="373">
        <v>44005</v>
      </c>
      <c r="O17" s="769"/>
      <c r="P17" s="379"/>
      <c r="Q17" s="70"/>
      <c r="R17" s="71"/>
      <c r="S17" s="73"/>
      <c r="T17" s="74"/>
    </row>
    <row r="18" spans="1:20" ht="17.25" x14ac:dyDescent="0.3">
      <c r="A18" s="626" t="s">
        <v>714</v>
      </c>
      <c r="B18" s="809" t="s">
        <v>54</v>
      </c>
      <c r="C18" s="371" t="s">
        <v>719</v>
      </c>
      <c r="D18" s="472">
        <v>802.7</v>
      </c>
      <c r="E18" s="552">
        <v>43991</v>
      </c>
      <c r="F18" s="553">
        <v>147</v>
      </c>
      <c r="G18" s="472">
        <v>802.7</v>
      </c>
      <c r="H18" s="65">
        <f t="shared" si="2"/>
        <v>0</v>
      </c>
      <c r="I18" s="81">
        <v>69</v>
      </c>
      <c r="J18" s="82"/>
      <c r="K18" s="82"/>
      <c r="L18" s="83">
        <f t="shared" si="1"/>
        <v>55386.3</v>
      </c>
      <c r="M18" s="372" t="s">
        <v>161</v>
      </c>
      <c r="N18" s="373">
        <v>44012</v>
      </c>
      <c r="O18" s="769"/>
      <c r="P18" s="379"/>
      <c r="Q18" s="70"/>
      <c r="R18" s="71"/>
      <c r="S18" s="73"/>
      <c r="T18" s="74"/>
    </row>
    <row r="19" spans="1:20" ht="17.25" x14ac:dyDescent="0.3">
      <c r="A19" s="626" t="s">
        <v>79</v>
      </c>
      <c r="B19" s="636" t="s">
        <v>32</v>
      </c>
      <c r="C19" s="371" t="s">
        <v>733</v>
      </c>
      <c r="D19" s="472">
        <v>21420</v>
      </c>
      <c r="E19" s="552">
        <v>43993</v>
      </c>
      <c r="F19" s="553">
        <v>28342</v>
      </c>
      <c r="G19" s="472">
        <v>21420</v>
      </c>
      <c r="H19" s="65">
        <f t="shared" si="2"/>
        <v>0</v>
      </c>
      <c r="I19" s="81">
        <v>32.200000000000003</v>
      </c>
      <c r="J19" s="82"/>
      <c r="K19" s="82"/>
      <c r="L19" s="83">
        <f t="shared" si="1"/>
        <v>689724.00000000012</v>
      </c>
      <c r="M19" s="372" t="s">
        <v>52</v>
      </c>
      <c r="N19" s="373">
        <v>44007</v>
      </c>
      <c r="O19" s="769"/>
      <c r="P19" s="379"/>
      <c r="Q19" s="70"/>
      <c r="R19" s="71"/>
      <c r="S19" s="73"/>
      <c r="T19" s="74"/>
    </row>
    <row r="20" spans="1:20" ht="25.5" x14ac:dyDescent="0.3">
      <c r="A20" s="626" t="s">
        <v>611</v>
      </c>
      <c r="B20" s="809" t="s">
        <v>649</v>
      </c>
      <c r="C20" s="371" t="s">
        <v>732</v>
      </c>
      <c r="D20" s="472">
        <f>6120+1990</f>
        <v>8110</v>
      </c>
      <c r="E20" s="747">
        <v>43993</v>
      </c>
      <c r="F20" s="553">
        <v>54</v>
      </c>
      <c r="G20" s="574">
        <v>8070</v>
      </c>
      <c r="H20" s="65">
        <f t="shared" si="0"/>
        <v>-40</v>
      </c>
      <c r="I20" s="81">
        <v>70</v>
      </c>
      <c r="J20" s="82"/>
      <c r="K20" s="82"/>
      <c r="L20" s="83">
        <f t="shared" si="1"/>
        <v>564900</v>
      </c>
      <c r="M20" s="372" t="s">
        <v>52</v>
      </c>
      <c r="N20" s="373">
        <v>43994</v>
      </c>
      <c r="O20" s="769"/>
      <c r="P20" s="379"/>
      <c r="Q20" s="70">
        <v>20272</v>
      </c>
      <c r="R20" s="71" t="s">
        <v>672</v>
      </c>
      <c r="S20" s="73" t="s">
        <v>787</v>
      </c>
      <c r="T20" s="74">
        <v>2784</v>
      </c>
    </row>
    <row r="21" spans="1:20" ht="17.25" x14ac:dyDescent="0.3">
      <c r="A21" s="628" t="s">
        <v>134</v>
      </c>
      <c r="B21" s="636" t="s">
        <v>27</v>
      </c>
      <c r="C21" s="371" t="s">
        <v>733</v>
      </c>
      <c r="D21" s="472">
        <v>12060</v>
      </c>
      <c r="E21" s="747">
        <v>43993</v>
      </c>
      <c r="F21" s="553" t="s">
        <v>699</v>
      </c>
      <c r="G21" s="574">
        <v>15095</v>
      </c>
      <c r="H21" s="65">
        <f t="shared" si="0"/>
        <v>3035</v>
      </c>
      <c r="I21" s="81">
        <v>24</v>
      </c>
      <c r="J21" s="82"/>
      <c r="K21" s="82"/>
      <c r="L21" s="83">
        <f t="shared" si="1"/>
        <v>362280</v>
      </c>
      <c r="M21" s="372" t="s">
        <v>52</v>
      </c>
      <c r="N21" s="373">
        <v>44006</v>
      </c>
      <c r="O21" s="769">
        <v>11913.2</v>
      </c>
      <c r="P21" s="379">
        <v>44006</v>
      </c>
      <c r="Q21" s="70"/>
      <c r="R21" s="71"/>
      <c r="S21" s="73" t="s">
        <v>787</v>
      </c>
      <c r="T21" s="74">
        <v>2320</v>
      </c>
    </row>
    <row r="22" spans="1:20" ht="17.25" x14ac:dyDescent="0.3">
      <c r="A22" s="627" t="s">
        <v>134</v>
      </c>
      <c r="B22" s="636" t="s">
        <v>138</v>
      </c>
      <c r="C22" s="371" t="s">
        <v>734</v>
      </c>
      <c r="D22" s="472">
        <v>11860</v>
      </c>
      <c r="E22" s="747">
        <v>43994</v>
      </c>
      <c r="F22" s="553">
        <v>8139</v>
      </c>
      <c r="G22" s="574">
        <v>14635</v>
      </c>
      <c r="H22" s="65">
        <f t="shared" si="0"/>
        <v>2775</v>
      </c>
      <c r="I22" s="81">
        <v>24</v>
      </c>
      <c r="J22" s="82"/>
      <c r="K22" s="82"/>
      <c r="L22" s="83">
        <f t="shared" si="1"/>
        <v>351240</v>
      </c>
      <c r="M22" s="372" t="s">
        <v>52</v>
      </c>
      <c r="N22" s="373">
        <v>44008</v>
      </c>
      <c r="O22" s="769">
        <v>11913.2</v>
      </c>
      <c r="P22" s="379">
        <v>44008</v>
      </c>
      <c r="Q22" s="70"/>
      <c r="R22" s="71"/>
      <c r="S22" s="73" t="s">
        <v>787</v>
      </c>
      <c r="T22" s="74">
        <v>2320</v>
      </c>
    </row>
    <row r="23" spans="1:20" ht="17.25" x14ac:dyDescent="0.3">
      <c r="A23" s="627" t="s">
        <v>79</v>
      </c>
      <c r="B23" s="636" t="s">
        <v>32</v>
      </c>
      <c r="C23" s="371" t="s">
        <v>734</v>
      </c>
      <c r="D23" s="472">
        <v>22010</v>
      </c>
      <c r="E23" s="747">
        <v>43994</v>
      </c>
      <c r="F23" s="553">
        <v>28363</v>
      </c>
      <c r="G23" s="574">
        <v>22010</v>
      </c>
      <c r="H23" s="65">
        <f t="shared" si="0"/>
        <v>0</v>
      </c>
      <c r="I23" s="81">
        <v>32.700000000000003</v>
      </c>
      <c r="J23" s="82"/>
      <c r="K23" s="82"/>
      <c r="L23" s="83">
        <f t="shared" si="1"/>
        <v>719727.00000000012</v>
      </c>
      <c r="M23" s="381" t="s">
        <v>52</v>
      </c>
      <c r="N23" s="382">
        <v>44008</v>
      </c>
      <c r="O23" s="769"/>
      <c r="P23" s="379"/>
      <c r="Q23" s="70"/>
      <c r="R23" s="71"/>
      <c r="S23" s="73"/>
      <c r="T23" s="74"/>
    </row>
    <row r="24" spans="1:20" ht="15.75" customHeight="1" x14ac:dyDescent="0.25">
      <c r="A24" s="762" t="s">
        <v>611</v>
      </c>
      <c r="B24" s="812" t="s">
        <v>665</v>
      </c>
      <c r="C24" s="840" t="s">
        <v>735</v>
      </c>
      <c r="D24" s="472">
        <v>7120</v>
      </c>
      <c r="E24" s="747">
        <v>43996</v>
      </c>
      <c r="F24" s="553">
        <v>56</v>
      </c>
      <c r="G24" s="574">
        <v>7120</v>
      </c>
      <c r="H24" s="65">
        <f t="shared" si="0"/>
        <v>0</v>
      </c>
      <c r="I24" s="81">
        <v>70</v>
      </c>
      <c r="J24" s="82"/>
      <c r="K24" s="82"/>
      <c r="L24" s="104">
        <f t="shared" si="1"/>
        <v>498400</v>
      </c>
      <c r="M24" s="372" t="s">
        <v>52</v>
      </c>
      <c r="N24" s="373">
        <v>43998</v>
      </c>
      <c r="O24" s="771"/>
      <c r="P24" s="379"/>
      <c r="Q24" s="70"/>
      <c r="R24" s="71"/>
      <c r="S24" s="73" t="s">
        <v>787</v>
      </c>
      <c r="T24" s="74">
        <v>3016</v>
      </c>
    </row>
    <row r="25" spans="1:20" ht="17.25" customHeight="1" x14ac:dyDescent="0.25">
      <c r="A25" s="762" t="s">
        <v>79</v>
      </c>
      <c r="B25" s="763" t="s">
        <v>547</v>
      </c>
      <c r="C25" s="371" t="s">
        <v>736</v>
      </c>
      <c r="D25" s="472">
        <v>21780</v>
      </c>
      <c r="E25" s="747">
        <v>43996</v>
      </c>
      <c r="F25" s="553">
        <v>28385</v>
      </c>
      <c r="G25" s="574">
        <v>21780</v>
      </c>
      <c r="H25" s="65">
        <f t="shared" si="0"/>
        <v>0</v>
      </c>
      <c r="I25" s="81">
        <v>34.5</v>
      </c>
      <c r="J25" s="82"/>
      <c r="K25" s="82"/>
      <c r="L25" s="104">
        <f t="shared" si="1"/>
        <v>751410</v>
      </c>
      <c r="M25" s="372" t="s">
        <v>52</v>
      </c>
      <c r="N25" s="373">
        <v>44011</v>
      </c>
      <c r="O25" s="771"/>
      <c r="P25" s="379"/>
      <c r="Q25" s="70"/>
      <c r="R25" s="71"/>
      <c r="S25" s="73"/>
      <c r="T25" s="74"/>
    </row>
    <row r="26" spans="1:20" ht="17.25" customHeight="1" x14ac:dyDescent="0.25">
      <c r="A26" s="814" t="s">
        <v>667</v>
      </c>
      <c r="B26" s="812" t="s">
        <v>54</v>
      </c>
      <c r="C26" s="371" t="s">
        <v>691</v>
      </c>
      <c r="D26" s="472">
        <v>211.1</v>
      </c>
      <c r="E26" s="747">
        <v>43997</v>
      </c>
      <c r="F26" s="553">
        <v>129</v>
      </c>
      <c r="G26" s="574">
        <v>211.1</v>
      </c>
      <c r="H26" s="65">
        <f t="shared" si="0"/>
        <v>0</v>
      </c>
      <c r="I26" s="81">
        <v>69</v>
      </c>
      <c r="J26" s="82"/>
      <c r="K26" s="82"/>
      <c r="L26" s="104">
        <f t="shared" si="1"/>
        <v>14565.9</v>
      </c>
      <c r="M26" s="388" t="s">
        <v>52</v>
      </c>
      <c r="N26" s="391">
        <v>44004</v>
      </c>
      <c r="O26" s="771"/>
      <c r="P26" s="379"/>
      <c r="Q26" s="70"/>
      <c r="R26" s="71"/>
      <c r="S26" s="73"/>
      <c r="T26" s="74"/>
    </row>
    <row r="27" spans="1:20" ht="17.25" x14ac:dyDescent="0.3">
      <c r="A27" s="628" t="s">
        <v>79</v>
      </c>
      <c r="B27" s="636" t="s">
        <v>514</v>
      </c>
      <c r="C27" s="371" t="s">
        <v>737</v>
      </c>
      <c r="D27" s="472">
        <v>22430</v>
      </c>
      <c r="E27" s="747">
        <v>43997</v>
      </c>
      <c r="F27" s="553">
        <v>28406</v>
      </c>
      <c r="G27" s="574">
        <v>22430</v>
      </c>
      <c r="H27" s="65">
        <f t="shared" si="0"/>
        <v>0</v>
      </c>
      <c r="I27" s="81">
        <v>34.5</v>
      </c>
      <c r="J27" s="82"/>
      <c r="K27" s="82"/>
      <c r="L27" s="666">
        <f t="shared" si="1"/>
        <v>773835</v>
      </c>
      <c r="M27" s="388" t="s">
        <v>52</v>
      </c>
      <c r="N27" s="391">
        <v>44011</v>
      </c>
      <c r="O27" s="769"/>
      <c r="P27" s="379"/>
      <c r="Q27" s="70"/>
      <c r="R27" s="70"/>
      <c r="S27" s="73"/>
      <c r="T27" s="74"/>
    </row>
    <row r="28" spans="1:20" ht="17.25" x14ac:dyDescent="0.3">
      <c r="A28" s="628" t="s">
        <v>667</v>
      </c>
      <c r="B28" s="809" t="s">
        <v>54</v>
      </c>
      <c r="C28" s="371" t="s">
        <v>689</v>
      </c>
      <c r="D28" s="472">
        <v>424.3</v>
      </c>
      <c r="E28" s="747">
        <v>43998</v>
      </c>
      <c r="F28" s="553">
        <v>131</v>
      </c>
      <c r="G28" s="574">
        <v>424.3</v>
      </c>
      <c r="H28" s="65">
        <f t="shared" si="0"/>
        <v>0</v>
      </c>
      <c r="I28" s="81">
        <v>69</v>
      </c>
      <c r="J28" s="82"/>
      <c r="K28" s="82"/>
      <c r="L28" s="666">
        <f t="shared" si="1"/>
        <v>29276.7</v>
      </c>
      <c r="M28" s="388" t="s">
        <v>110</v>
      </c>
      <c r="N28" s="391">
        <v>44004</v>
      </c>
      <c r="O28" s="769"/>
      <c r="P28" s="379"/>
      <c r="Q28" s="70"/>
      <c r="R28" s="70"/>
      <c r="S28" s="73"/>
      <c r="T28" s="74"/>
    </row>
    <row r="29" spans="1:20" ht="17.25" x14ac:dyDescent="0.3">
      <c r="A29" s="628" t="s">
        <v>79</v>
      </c>
      <c r="B29" s="636" t="s">
        <v>514</v>
      </c>
      <c r="C29" s="371" t="s">
        <v>738</v>
      </c>
      <c r="D29" s="472">
        <v>21940</v>
      </c>
      <c r="E29" s="747">
        <v>43998</v>
      </c>
      <c r="F29" s="553">
        <v>28428</v>
      </c>
      <c r="G29" s="574">
        <v>21940</v>
      </c>
      <c r="H29" s="65">
        <f t="shared" si="0"/>
        <v>0</v>
      </c>
      <c r="I29" s="81">
        <v>34.5</v>
      </c>
      <c r="J29" s="82"/>
      <c r="K29" s="82"/>
      <c r="L29" s="83">
        <f t="shared" si="1"/>
        <v>756930</v>
      </c>
      <c r="M29" s="372" t="s">
        <v>52</v>
      </c>
      <c r="N29" s="373">
        <v>44012</v>
      </c>
      <c r="O29" s="769"/>
      <c r="P29" s="379"/>
      <c r="Q29" s="70"/>
      <c r="R29" s="70"/>
      <c r="S29" s="73"/>
      <c r="T29" s="74"/>
    </row>
    <row r="30" spans="1:20" ht="18.75" x14ac:dyDescent="0.3">
      <c r="A30" s="635" t="s">
        <v>611</v>
      </c>
      <c r="B30" s="813" t="s">
        <v>54</v>
      </c>
      <c r="C30" s="371" t="s">
        <v>739</v>
      </c>
      <c r="D30" s="472">
        <v>7820</v>
      </c>
      <c r="E30" s="552">
        <v>43999</v>
      </c>
      <c r="F30" s="553">
        <v>59</v>
      </c>
      <c r="G30" s="472">
        <v>7820</v>
      </c>
      <c r="H30" s="65">
        <f t="shared" si="0"/>
        <v>0</v>
      </c>
      <c r="I30" s="81">
        <v>70.5</v>
      </c>
      <c r="J30" s="82"/>
      <c r="K30" s="82"/>
      <c r="L30" s="666">
        <f t="shared" si="1"/>
        <v>551310</v>
      </c>
      <c r="M30" s="372" t="s">
        <v>52</v>
      </c>
      <c r="N30" s="373">
        <v>44004</v>
      </c>
      <c r="O30" s="769"/>
      <c r="P30" s="379"/>
      <c r="Q30" s="70"/>
      <c r="R30" s="71"/>
      <c r="S30" s="867" t="s">
        <v>817</v>
      </c>
      <c r="T30" s="868">
        <v>3016</v>
      </c>
    </row>
    <row r="31" spans="1:20" ht="17.25" x14ac:dyDescent="0.3">
      <c r="A31" s="636" t="s">
        <v>346</v>
      </c>
      <c r="B31" s="636" t="s">
        <v>681</v>
      </c>
      <c r="C31" s="371" t="s">
        <v>740</v>
      </c>
      <c r="D31" s="472">
        <v>11890</v>
      </c>
      <c r="E31" s="552">
        <v>44000</v>
      </c>
      <c r="F31" s="553" t="s">
        <v>711</v>
      </c>
      <c r="G31" s="472">
        <v>14825</v>
      </c>
      <c r="H31" s="65">
        <f t="shared" si="0"/>
        <v>2935</v>
      </c>
      <c r="I31" s="81">
        <v>26</v>
      </c>
      <c r="J31" s="82"/>
      <c r="K31" s="82"/>
      <c r="L31" s="83">
        <f t="shared" si="1"/>
        <v>385450</v>
      </c>
      <c r="M31" s="372" t="s">
        <v>52</v>
      </c>
      <c r="N31" s="373">
        <v>44012</v>
      </c>
      <c r="O31" s="769">
        <v>12004.84</v>
      </c>
      <c r="P31" s="379">
        <v>44012</v>
      </c>
      <c r="Q31" s="70"/>
      <c r="R31" s="71"/>
      <c r="S31" s="867" t="s">
        <v>817</v>
      </c>
      <c r="T31" s="868">
        <v>2320</v>
      </c>
    </row>
    <row r="32" spans="1:20" ht="17.25" x14ac:dyDescent="0.3">
      <c r="A32" s="636" t="s">
        <v>79</v>
      </c>
      <c r="B32" s="636" t="s">
        <v>491</v>
      </c>
      <c r="C32" s="371" t="s">
        <v>740</v>
      </c>
      <c r="D32" s="472">
        <v>23720</v>
      </c>
      <c r="E32" s="552">
        <v>44000</v>
      </c>
      <c r="F32" s="510">
        <v>28463</v>
      </c>
      <c r="G32" s="472">
        <v>23720</v>
      </c>
      <c r="H32" s="65">
        <f t="shared" si="0"/>
        <v>0</v>
      </c>
      <c r="I32" s="81">
        <v>35.5</v>
      </c>
      <c r="J32" s="82"/>
      <c r="K32" s="82"/>
      <c r="L32" s="83">
        <f t="shared" si="1"/>
        <v>842060</v>
      </c>
      <c r="M32" s="488" t="s">
        <v>52</v>
      </c>
      <c r="N32" s="489">
        <v>44014</v>
      </c>
      <c r="O32" s="769"/>
      <c r="P32" s="379"/>
      <c r="Q32" s="70"/>
      <c r="R32" s="71"/>
      <c r="S32" s="867"/>
      <c r="T32" s="868">
        <v>0</v>
      </c>
    </row>
    <row r="33" spans="1:20" ht="17.25" x14ac:dyDescent="0.3">
      <c r="A33" s="814" t="s">
        <v>668</v>
      </c>
      <c r="B33" s="809" t="s">
        <v>54</v>
      </c>
      <c r="C33" s="371" t="s">
        <v>707</v>
      </c>
      <c r="D33" s="472">
        <v>487.7</v>
      </c>
      <c r="E33" s="552">
        <v>44000</v>
      </c>
      <c r="F33" s="553">
        <v>134</v>
      </c>
      <c r="G33" s="472">
        <v>487.7</v>
      </c>
      <c r="H33" s="65">
        <f t="shared" si="0"/>
        <v>0</v>
      </c>
      <c r="I33" s="81">
        <v>69</v>
      </c>
      <c r="J33" s="82"/>
      <c r="K33" s="82"/>
      <c r="L33" s="83">
        <f t="shared" si="1"/>
        <v>33651.299999999996</v>
      </c>
      <c r="M33" s="372" t="s">
        <v>161</v>
      </c>
      <c r="N33" s="373">
        <v>44007</v>
      </c>
      <c r="O33" s="769" t="s">
        <v>30</v>
      </c>
      <c r="P33" s="379"/>
      <c r="Q33" s="70"/>
      <c r="R33" s="71"/>
      <c r="S33" s="867"/>
      <c r="T33" s="868">
        <v>0</v>
      </c>
    </row>
    <row r="34" spans="1:20" ht="25.5" x14ac:dyDescent="0.3">
      <c r="A34" s="636" t="s">
        <v>134</v>
      </c>
      <c r="B34" s="636" t="s">
        <v>43</v>
      </c>
      <c r="C34" s="371" t="s">
        <v>741</v>
      </c>
      <c r="D34" s="472">
        <v>11570</v>
      </c>
      <c r="E34" s="552">
        <v>44001</v>
      </c>
      <c r="F34" s="510" t="s">
        <v>761</v>
      </c>
      <c r="G34" s="472">
        <v>14465</v>
      </c>
      <c r="H34" s="65">
        <f t="shared" si="0"/>
        <v>2895</v>
      </c>
      <c r="I34" s="81">
        <v>26</v>
      </c>
      <c r="J34" s="82"/>
      <c r="K34" s="82"/>
      <c r="L34" s="83">
        <f t="shared" si="1"/>
        <v>376090</v>
      </c>
      <c r="M34" s="488" t="s">
        <v>52</v>
      </c>
      <c r="N34" s="489">
        <v>44015</v>
      </c>
      <c r="O34" s="800">
        <v>11821.56</v>
      </c>
      <c r="P34" s="485">
        <v>44015</v>
      </c>
      <c r="Q34" s="70">
        <v>20272</v>
      </c>
      <c r="R34" s="71" t="s">
        <v>692</v>
      </c>
      <c r="S34" s="867" t="s">
        <v>817</v>
      </c>
      <c r="T34" s="868">
        <v>2320</v>
      </c>
    </row>
    <row r="35" spans="1:20" ht="17.25" x14ac:dyDescent="0.3">
      <c r="A35" s="1102" t="s">
        <v>714</v>
      </c>
      <c r="B35" s="809" t="s">
        <v>54</v>
      </c>
      <c r="C35" s="371" t="s">
        <v>715</v>
      </c>
      <c r="D35" s="472">
        <v>1426.3</v>
      </c>
      <c r="E35" s="552">
        <v>44001</v>
      </c>
      <c r="F35" s="553">
        <v>139</v>
      </c>
      <c r="G35" s="472">
        <v>1426.3</v>
      </c>
      <c r="H35" s="65">
        <f t="shared" si="0"/>
        <v>0</v>
      </c>
      <c r="I35" s="81">
        <v>69</v>
      </c>
      <c r="J35" s="82"/>
      <c r="K35" s="82"/>
      <c r="L35" s="83">
        <f t="shared" si="1"/>
        <v>98414.7</v>
      </c>
      <c r="M35" s="982" t="s">
        <v>161</v>
      </c>
      <c r="N35" s="1114">
        <v>44011</v>
      </c>
      <c r="O35" s="769"/>
      <c r="P35" s="379"/>
      <c r="Q35" s="70"/>
      <c r="R35" s="71"/>
      <c r="S35" s="867" t="s">
        <v>817</v>
      </c>
      <c r="T35" s="868">
        <v>649.6</v>
      </c>
    </row>
    <row r="36" spans="1:20" ht="17.25" x14ac:dyDescent="0.3">
      <c r="A36" s="1103"/>
      <c r="B36" s="636" t="s">
        <v>111</v>
      </c>
      <c r="C36" s="371" t="s">
        <v>715</v>
      </c>
      <c r="D36" s="472">
        <v>119.2</v>
      </c>
      <c r="E36" s="552">
        <v>44001</v>
      </c>
      <c r="F36" s="553">
        <v>139</v>
      </c>
      <c r="G36" s="472">
        <v>119.2</v>
      </c>
      <c r="H36" s="65">
        <f t="shared" si="0"/>
        <v>0</v>
      </c>
      <c r="I36" s="81">
        <v>75</v>
      </c>
      <c r="J36" s="82"/>
      <c r="K36" s="82"/>
      <c r="L36" s="83">
        <f t="shared" si="1"/>
        <v>8940</v>
      </c>
      <c r="M36" s="984"/>
      <c r="N36" s="1115"/>
      <c r="O36" s="769"/>
      <c r="P36" s="379"/>
      <c r="Q36" s="70"/>
      <c r="R36" s="71"/>
      <c r="S36" s="867"/>
      <c r="T36" s="868"/>
    </row>
    <row r="37" spans="1:20" ht="17.25" x14ac:dyDescent="0.3">
      <c r="A37" s="636" t="s">
        <v>79</v>
      </c>
      <c r="B37" s="636" t="s">
        <v>514</v>
      </c>
      <c r="C37" s="371" t="s">
        <v>741</v>
      </c>
      <c r="D37" s="472">
        <v>22030</v>
      </c>
      <c r="E37" s="552">
        <v>44001</v>
      </c>
      <c r="F37" s="553">
        <v>28481</v>
      </c>
      <c r="G37" s="472">
        <v>22030</v>
      </c>
      <c r="H37" s="65">
        <f t="shared" si="0"/>
        <v>0</v>
      </c>
      <c r="I37" s="81">
        <v>35.5</v>
      </c>
      <c r="J37" s="82"/>
      <c r="K37" s="82"/>
      <c r="L37" s="83">
        <f t="shared" si="1"/>
        <v>782065</v>
      </c>
      <c r="M37" s="488" t="s">
        <v>52</v>
      </c>
      <c r="N37" s="851">
        <v>44018</v>
      </c>
      <c r="O37" s="769"/>
      <c r="P37" s="379"/>
      <c r="Q37" s="70"/>
      <c r="R37" s="71"/>
      <c r="S37" s="867"/>
      <c r="T37" s="868"/>
    </row>
    <row r="38" spans="1:20" ht="17.25" x14ac:dyDescent="0.3">
      <c r="A38" s="828" t="s">
        <v>79</v>
      </c>
      <c r="B38" s="636" t="s">
        <v>514</v>
      </c>
      <c r="C38" s="371" t="s">
        <v>742</v>
      </c>
      <c r="D38" s="472">
        <v>21120</v>
      </c>
      <c r="E38" s="552">
        <v>44003</v>
      </c>
      <c r="F38" s="510">
        <v>28497</v>
      </c>
      <c r="G38" s="472">
        <v>21120</v>
      </c>
      <c r="H38" s="65">
        <f t="shared" si="0"/>
        <v>0</v>
      </c>
      <c r="I38" s="81">
        <v>35.5</v>
      </c>
      <c r="J38" s="82"/>
      <c r="K38" s="82"/>
      <c r="L38" s="83">
        <f t="shared" si="1"/>
        <v>749760</v>
      </c>
      <c r="M38" s="488" t="s">
        <v>762</v>
      </c>
      <c r="N38" s="852">
        <v>44019</v>
      </c>
      <c r="O38" s="834"/>
      <c r="P38" s="379"/>
      <c r="Q38" s="70"/>
      <c r="R38" s="71"/>
      <c r="S38" s="867"/>
      <c r="T38" s="868"/>
    </row>
    <row r="39" spans="1:20" ht="17.25" x14ac:dyDescent="0.3">
      <c r="A39" s="626" t="s">
        <v>79</v>
      </c>
      <c r="B39" s="636" t="s">
        <v>32</v>
      </c>
      <c r="C39" s="371" t="s">
        <v>743</v>
      </c>
      <c r="D39" s="472">
        <v>21010</v>
      </c>
      <c r="E39" s="552">
        <v>44004</v>
      </c>
      <c r="F39" s="510">
        <v>28520</v>
      </c>
      <c r="G39" s="472">
        <v>21010</v>
      </c>
      <c r="H39" s="65">
        <f t="shared" si="0"/>
        <v>0</v>
      </c>
      <c r="I39" s="81">
        <v>36</v>
      </c>
      <c r="J39" s="82"/>
      <c r="K39" s="82"/>
      <c r="L39" s="83">
        <f t="shared" si="1"/>
        <v>756360</v>
      </c>
      <c r="M39" s="488" t="s">
        <v>52</v>
      </c>
      <c r="N39" s="489">
        <v>44022</v>
      </c>
      <c r="O39" s="769"/>
      <c r="P39" s="379"/>
      <c r="Q39" s="70"/>
      <c r="R39" s="71"/>
      <c r="S39" s="867"/>
      <c r="T39" s="868"/>
    </row>
    <row r="40" spans="1:20" ht="17.25" x14ac:dyDescent="0.3">
      <c r="A40" s="1102" t="s">
        <v>714</v>
      </c>
      <c r="B40" s="636" t="s">
        <v>59</v>
      </c>
      <c r="C40" s="371" t="s">
        <v>760</v>
      </c>
      <c r="D40" s="472">
        <v>370.7</v>
      </c>
      <c r="E40" s="552">
        <v>44004</v>
      </c>
      <c r="F40" s="553">
        <v>140</v>
      </c>
      <c r="G40" s="472">
        <v>370.7</v>
      </c>
      <c r="H40" s="65">
        <f t="shared" si="0"/>
        <v>0</v>
      </c>
      <c r="I40" s="81">
        <v>75</v>
      </c>
      <c r="J40" s="82"/>
      <c r="K40" s="82"/>
      <c r="L40" s="83">
        <f t="shared" si="1"/>
        <v>27802.5</v>
      </c>
      <c r="M40" s="1086" t="s">
        <v>52</v>
      </c>
      <c r="N40" s="1027">
        <v>44013</v>
      </c>
      <c r="O40" s="769"/>
      <c r="P40" s="379"/>
      <c r="Q40" s="70"/>
      <c r="R40" s="71"/>
      <c r="S40" s="867" t="s">
        <v>817</v>
      </c>
      <c r="T40" s="868">
        <v>0</v>
      </c>
    </row>
    <row r="41" spans="1:20" ht="17.25" x14ac:dyDescent="0.3">
      <c r="A41" s="1103"/>
      <c r="B41" s="809" t="s">
        <v>54</v>
      </c>
      <c r="C41" s="371" t="s">
        <v>760</v>
      </c>
      <c r="D41" s="472">
        <v>1496.1</v>
      </c>
      <c r="E41" s="552">
        <v>44004</v>
      </c>
      <c r="F41" s="553">
        <v>140</v>
      </c>
      <c r="G41" s="472">
        <v>1496.1</v>
      </c>
      <c r="H41" s="65">
        <f t="shared" si="0"/>
        <v>0</v>
      </c>
      <c r="I41" s="81">
        <v>69</v>
      </c>
      <c r="J41" s="82"/>
      <c r="K41" s="82"/>
      <c r="L41" s="83">
        <f t="shared" si="1"/>
        <v>103230.9</v>
      </c>
      <c r="M41" s="1087"/>
      <c r="N41" s="1028"/>
      <c r="O41" s="769"/>
      <c r="P41" s="379"/>
      <c r="Q41" s="70"/>
      <c r="R41" s="71"/>
      <c r="S41" s="867" t="s">
        <v>817</v>
      </c>
      <c r="T41" s="868">
        <v>464</v>
      </c>
    </row>
    <row r="42" spans="1:20" ht="17.25" x14ac:dyDescent="0.3">
      <c r="A42" s="626" t="s">
        <v>79</v>
      </c>
      <c r="B42" s="636" t="s">
        <v>491</v>
      </c>
      <c r="C42" s="371" t="s">
        <v>744</v>
      </c>
      <c r="D42" s="472">
        <v>20830</v>
      </c>
      <c r="E42" s="552">
        <v>44005</v>
      </c>
      <c r="F42" s="510">
        <v>28539</v>
      </c>
      <c r="G42" s="472">
        <v>20830</v>
      </c>
      <c r="H42" s="65">
        <f t="shared" si="0"/>
        <v>0</v>
      </c>
      <c r="I42" s="81">
        <v>36.200000000000003</v>
      </c>
      <c r="J42" s="82"/>
      <c r="K42" s="82"/>
      <c r="L42" s="83">
        <f t="shared" si="1"/>
        <v>754046.00000000012</v>
      </c>
      <c r="M42" s="486" t="s">
        <v>52</v>
      </c>
      <c r="N42" s="487">
        <v>44025</v>
      </c>
      <c r="O42" s="769"/>
      <c r="P42" s="379"/>
      <c r="Q42" s="70"/>
      <c r="R42" s="71"/>
      <c r="S42" s="867"/>
      <c r="T42" s="868"/>
    </row>
    <row r="43" spans="1:20" ht="30" x14ac:dyDescent="0.3">
      <c r="A43" s="829" t="s">
        <v>580</v>
      </c>
      <c r="B43" s="636" t="s">
        <v>54</v>
      </c>
      <c r="C43" s="371" t="s">
        <v>745</v>
      </c>
      <c r="D43" s="472">
        <v>7232.9</v>
      </c>
      <c r="E43" s="552">
        <v>44005</v>
      </c>
      <c r="F43" s="858"/>
      <c r="G43" s="472">
        <v>7223</v>
      </c>
      <c r="H43" s="65">
        <f t="shared" si="0"/>
        <v>-9.8999999999996362</v>
      </c>
      <c r="I43" s="81">
        <v>70</v>
      </c>
      <c r="J43" s="82"/>
      <c r="K43" s="82"/>
      <c r="L43" s="83">
        <f t="shared" si="1"/>
        <v>505610</v>
      </c>
      <c r="M43" s="372" t="s">
        <v>52</v>
      </c>
      <c r="N43" s="831" t="s">
        <v>708</v>
      </c>
      <c r="O43" s="769"/>
      <c r="P43" s="379"/>
      <c r="Q43" s="70"/>
      <c r="R43" s="71"/>
      <c r="S43" s="867" t="s">
        <v>817</v>
      </c>
      <c r="T43" s="868">
        <v>2784</v>
      </c>
    </row>
    <row r="44" spans="1:20" ht="25.5" x14ac:dyDescent="0.3">
      <c r="A44" s="551" t="s">
        <v>134</v>
      </c>
      <c r="B44" s="639" t="s">
        <v>27</v>
      </c>
      <c r="C44" s="371" t="s">
        <v>746</v>
      </c>
      <c r="D44" s="472">
        <v>11310</v>
      </c>
      <c r="E44" s="552">
        <v>44007</v>
      </c>
      <c r="F44" s="553" t="s">
        <v>765</v>
      </c>
      <c r="G44" s="472">
        <v>14040</v>
      </c>
      <c r="H44" s="65">
        <f t="shared" si="0"/>
        <v>2730</v>
      </c>
      <c r="I44" s="81">
        <v>26.5</v>
      </c>
      <c r="J44" s="82"/>
      <c r="K44" s="82"/>
      <c r="L44" s="83">
        <f t="shared" si="1"/>
        <v>372060</v>
      </c>
      <c r="M44" s="488" t="s">
        <v>429</v>
      </c>
      <c r="N44" s="853">
        <v>44020</v>
      </c>
      <c r="O44" s="800">
        <v>11913.2</v>
      </c>
      <c r="P44" s="485">
        <v>44020</v>
      </c>
      <c r="Q44" s="70">
        <v>20272</v>
      </c>
      <c r="R44" s="71" t="s">
        <v>700</v>
      </c>
      <c r="S44" s="867" t="s">
        <v>817</v>
      </c>
      <c r="T44" s="868">
        <v>1856</v>
      </c>
    </row>
    <row r="45" spans="1:20" ht="17.25" x14ac:dyDescent="0.3">
      <c r="A45" s="672" t="s">
        <v>134</v>
      </c>
      <c r="B45" s="639" t="s">
        <v>514</v>
      </c>
      <c r="C45" s="371" t="s">
        <v>746</v>
      </c>
      <c r="D45" s="472">
        <v>21450</v>
      </c>
      <c r="E45" s="552">
        <v>44007</v>
      </c>
      <c r="F45" s="510" t="s">
        <v>770</v>
      </c>
      <c r="G45" s="472">
        <v>26905</v>
      </c>
      <c r="H45" s="65">
        <f t="shared" si="0"/>
        <v>5455</v>
      </c>
      <c r="I45" s="81">
        <v>26.5</v>
      </c>
      <c r="J45" s="82"/>
      <c r="K45" s="82"/>
      <c r="L45" s="83">
        <f t="shared" si="1"/>
        <v>712982.5</v>
      </c>
      <c r="M45" s="488" t="s">
        <v>52</v>
      </c>
      <c r="N45" s="489">
        <v>44025</v>
      </c>
      <c r="O45" s="800">
        <v>22910</v>
      </c>
      <c r="P45" s="485">
        <v>44025</v>
      </c>
      <c r="Q45" s="70"/>
      <c r="R45" s="71"/>
      <c r="S45" s="867" t="s">
        <v>817</v>
      </c>
      <c r="T45" s="868">
        <v>4176</v>
      </c>
    </row>
    <row r="46" spans="1:20" ht="17.25" x14ac:dyDescent="0.3">
      <c r="A46" s="1102" t="s">
        <v>714</v>
      </c>
      <c r="B46" s="854" t="s">
        <v>54</v>
      </c>
      <c r="C46" s="371" t="s">
        <v>775</v>
      </c>
      <c r="D46" s="472">
        <v>182.5</v>
      </c>
      <c r="E46" s="552">
        <v>44007</v>
      </c>
      <c r="F46" s="510">
        <v>146</v>
      </c>
      <c r="G46" s="472">
        <v>182.5</v>
      </c>
      <c r="H46" s="65">
        <f t="shared" si="0"/>
        <v>0</v>
      </c>
      <c r="I46" s="81">
        <v>69</v>
      </c>
      <c r="J46" s="82"/>
      <c r="K46" s="82"/>
      <c r="L46" s="83">
        <f t="shared" si="1"/>
        <v>12592.5</v>
      </c>
      <c r="M46" s="488" t="s">
        <v>161</v>
      </c>
      <c r="N46" s="489">
        <v>44019</v>
      </c>
      <c r="O46" s="800"/>
      <c r="P46" s="485"/>
      <c r="Q46" s="70"/>
      <c r="R46" s="71"/>
      <c r="S46" s="867"/>
      <c r="T46" s="868"/>
    </row>
    <row r="47" spans="1:20" ht="17.25" x14ac:dyDescent="0.3">
      <c r="A47" s="1103"/>
      <c r="B47" s="639" t="s">
        <v>59</v>
      </c>
      <c r="C47" s="371" t="s">
        <v>775</v>
      </c>
      <c r="D47" s="472">
        <v>237</v>
      </c>
      <c r="E47" s="552">
        <v>44007</v>
      </c>
      <c r="F47" s="510">
        <v>146</v>
      </c>
      <c r="G47" s="472">
        <v>237</v>
      </c>
      <c r="H47" s="65">
        <f t="shared" si="0"/>
        <v>0</v>
      </c>
      <c r="I47" s="81">
        <v>75</v>
      </c>
      <c r="J47" s="82"/>
      <c r="K47" s="82"/>
      <c r="L47" s="83">
        <f t="shared" si="1"/>
        <v>17775</v>
      </c>
      <c r="M47" s="488" t="s">
        <v>161</v>
      </c>
      <c r="N47" s="489">
        <v>44019</v>
      </c>
      <c r="O47" s="800"/>
      <c r="P47" s="485"/>
      <c r="Q47" s="70"/>
      <c r="R47" s="71"/>
      <c r="S47" s="867"/>
      <c r="T47" s="868"/>
    </row>
    <row r="48" spans="1:20" ht="25.5" x14ac:dyDescent="0.3">
      <c r="A48" s="672" t="s">
        <v>134</v>
      </c>
      <c r="B48" s="639" t="s">
        <v>27</v>
      </c>
      <c r="C48" s="371" t="s">
        <v>747</v>
      </c>
      <c r="D48" s="472">
        <v>11450</v>
      </c>
      <c r="E48" s="552">
        <v>44008</v>
      </c>
      <c r="F48" s="510" t="s">
        <v>769</v>
      </c>
      <c r="G48" s="472">
        <v>14400</v>
      </c>
      <c r="H48" s="65">
        <f t="shared" si="0"/>
        <v>2950</v>
      </c>
      <c r="I48" s="81">
        <v>28</v>
      </c>
      <c r="J48" s="82"/>
      <c r="K48" s="82"/>
      <c r="L48" s="83">
        <f t="shared" si="1"/>
        <v>403200</v>
      </c>
      <c r="M48" s="488" t="s">
        <v>52</v>
      </c>
      <c r="N48" s="489">
        <v>44025</v>
      </c>
      <c r="O48" s="800">
        <v>11913.2</v>
      </c>
      <c r="P48" s="485">
        <v>44025</v>
      </c>
      <c r="Q48" s="70">
        <v>20272</v>
      </c>
      <c r="R48" s="71" t="s">
        <v>718</v>
      </c>
      <c r="S48" s="867" t="s">
        <v>817</v>
      </c>
      <c r="T48" s="868">
        <v>1856</v>
      </c>
    </row>
    <row r="49" spans="1:20" ht="17.25" x14ac:dyDescent="0.3">
      <c r="A49" s="551" t="s">
        <v>134</v>
      </c>
      <c r="B49" s="639" t="s">
        <v>541</v>
      </c>
      <c r="C49" s="371" t="s">
        <v>747</v>
      </c>
      <c r="D49" s="472">
        <v>22040</v>
      </c>
      <c r="E49" s="552">
        <v>44008</v>
      </c>
      <c r="F49" s="510" t="s">
        <v>771</v>
      </c>
      <c r="G49" s="472">
        <v>27745</v>
      </c>
      <c r="H49" s="65">
        <f t="shared" si="0"/>
        <v>5705</v>
      </c>
      <c r="I49" s="81">
        <v>28</v>
      </c>
      <c r="J49" s="82"/>
      <c r="K49" s="82"/>
      <c r="L49" s="83">
        <f t="shared" si="1"/>
        <v>776860</v>
      </c>
      <c r="M49" s="488" t="s">
        <v>52</v>
      </c>
      <c r="N49" s="489">
        <v>44026</v>
      </c>
      <c r="O49" s="800">
        <v>23001.64</v>
      </c>
      <c r="P49" s="855">
        <v>44026</v>
      </c>
      <c r="Q49" s="70"/>
      <c r="R49" s="71"/>
      <c r="S49" s="867" t="s">
        <v>817</v>
      </c>
      <c r="T49" s="868">
        <v>4176</v>
      </c>
    </row>
    <row r="50" spans="1:20" ht="17.25" x14ac:dyDescent="0.3">
      <c r="A50" s="628" t="s">
        <v>667</v>
      </c>
      <c r="B50" s="854" t="s">
        <v>766</v>
      </c>
      <c r="C50" s="371" t="s">
        <v>767</v>
      </c>
      <c r="D50" s="472">
        <v>195.8</v>
      </c>
      <c r="E50" s="552">
        <v>44008</v>
      </c>
      <c r="F50" s="555">
        <v>148</v>
      </c>
      <c r="G50" s="472">
        <v>195.8</v>
      </c>
      <c r="H50" s="65">
        <f t="shared" si="0"/>
        <v>0</v>
      </c>
      <c r="I50" s="81">
        <v>69</v>
      </c>
      <c r="J50" s="82"/>
      <c r="K50" s="82"/>
      <c r="L50" s="83">
        <f t="shared" si="1"/>
        <v>13510.2</v>
      </c>
      <c r="M50" s="488" t="s">
        <v>52</v>
      </c>
      <c r="N50" s="489">
        <v>44022</v>
      </c>
      <c r="O50" s="769"/>
      <c r="P50" s="379"/>
      <c r="Q50" s="70"/>
      <c r="R50" s="71"/>
      <c r="S50" s="867"/>
      <c r="T50" s="868"/>
    </row>
    <row r="51" spans="1:20" ht="17.25" x14ac:dyDescent="0.3">
      <c r="A51" s="628" t="s">
        <v>667</v>
      </c>
      <c r="B51" s="854" t="s">
        <v>54</v>
      </c>
      <c r="C51" s="371" t="s">
        <v>768</v>
      </c>
      <c r="D51" s="472">
        <v>403</v>
      </c>
      <c r="E51" s="552">
        <v>44009</v>
      </c>
      <c r="F51" s="555">
        <v>149</v>
      </c>
      <c r="G51" s="472">
        <v>403</v>
      </c>
      <c r="H51" s="65">
        <f t="shared" si="0"/>
        <v>0</v>
      </c>
      <c r="I51" s="81">
        <v>69</v>
      </c>
      <c r="J51" s="82"/>
      <c r="K51" s="82"/>
      <c r="L51" s="83">
        <f t="shared" si="1"/>
        <v>27807</v>
      </c>
      <c r="M51" s="488" t="s">
        <v>52</v>
      </c>
      <c r="N51" s="489">
        <v>44022</v>
      </c>
      <c r="O51" s="769"/>
      <c r="P51" s="379"/>
      <c r="Q51" s="70"/>
      <c r="R51" s="71"/>
      <c r="S51" s="867" t="s">
        <v>817</v>
      </c>
      <c r="T51" s="868">
        <v>3016</v>
      </c>
    </row>
    <row r="52" spans="1:20" ht="17.25" x14ac:dyDescent="0.3">
      <c r="A52" s="551" t="s">
        <v>79</v>
      </c>
      <c r="B52" s="639" t="s">
        <v>710</v>
      </c>
      <c r="C52" s="371" t="s">
        <v>748</v>
      </c>
      <c r="D52" s="472">
        <v>21120</v>
      </c>
      <c r="E52" s="552">
        <v>44010</v>
      </c>
      <c r="F52" s="510">
        <v>28598</v>
      </c>
      <c r="G52" s="472">
        <v>21120</v>
      </c>
      <c r="H52" s="65">
        <f t="shared" si="0"/>
        <v>0</v>
      </c>
      <c r="I52" s="81">
        <v>38.5</v>
      </c>
      <c r="J52" s="82"/>
      <c r="K52" s="82"/>
      <c r="L52" s="83">
        <f t="shared" si="1"/>
        <v>813120</v>
      </c>
      <c r="M52" s="488" t="s">
        <v>52</v>
      </c>
      <c r="N52" s="489">
        <v>44027</v>
      </c>
      <c r="O52" s="769"/>
      <c r="P52" s="379"/>
      <c r="Q52" s="70"/>
      <c r="R52" s="71"/>
      <c r="S52" s="867"/>
      <c r="T52" s="868"/>
    </row>
    <row r="53" spans="1:20" ht="18.75" x14ac:dyDescent="0.3">
      <c r="A53" s="636" t="s">
        <v>79</v>
      </c>
      <c r="B53" s="833" t="s">
        <v>116</v>
      </c>
      <c r="C53" s="371" t="s">
        <v>750</v>
      </c>
      <c r="D53" s="472">
        <v>19540</v>
      </c>
      <c r="E53" s="552">
        <v>44011</v>
      </c>
      <c r="F53" s="510">
        <v>28638</v>
      </c>
      <c r="G53" s="472">
        <v>19540</v>
      </c>
      <c r="H53" s="65">
        <f t="shared" si="0"/>
        <v>0</v>
      </c>
      <c r="I53" s="663">
        <v>38.5</v>
      </c>
      <c r="J53" s="82"/>
      <c r="K53" s="82"/>
      <c r="L53" s="83">
        <f t="shared" si="1"/>
        <v>752290</v>
      </c>
      <c r="M53" s="488" t="s">
        <v>52</v>
      </c>
      <c r="N53" s="489">
        <v>44029</v>
      </c>
      <c r="O53" s="769"/>
      <c r="P53" s="379"/>
      <c r="Q53" s="70"/>
      <c r="R53" s="71"/>
      <c r="S53" s="867"/>
      <c r="T53" s="868"/>
    </row>
    <row r="54" spans="1:20" ht="17.25" x14ac:dyDescent="0.3">
      <c r="A54" s="636" t="s">
        <v>611</v>
      </c>
      <c r="B54" s="832" t="s">
        <v>709</v>
      </c>
      <c r="C54" s="371" t="s">
        <v>749</v>
      </c>
      <c r="D54" s="472">
        <v>7240</v>
      </c>
      <c r="E54" s="552">
        <v>44011</v>
      </c>
      <c r="F54" s="556">
        <v>61</v>
      </c>
      <c r="G54" s="472">
        <v>7240</v>
      </c>
      <c r="H54" s="65">
        <f t="shared" si="0"/>
        <v>0</v>
      </c>
      <c r="I54" s="81">
        <v>70</v>
      </c>
      <c r="J54" s="82"/>
      <c r="K54" s="82"/>
      <c r="L54" s="83">
        <f t="shared" si="1"/>
        <v>506800</v>
      </c>
      <c r="M54" s="372" t="s">
        <v>52</v>
      </c>
      <c r="N54" s="373">
        <v>44012</v>
      </c>
      <c r="O54" s="771"/>
      <c r="P54" s="379"/>
      <c r="Q54" s="70"/>
      <c r="R54" s="71"/>
      <c r="S54" s="867"/>
      <c r="T54" s="868"/>
    </row>
    <row r="55" spans="1:20" ht="17.25" x14ac:dyDescent="0.3">
      <c r="A55" s="551" t="s">
        <v>134</v>
      </c>
      <c r="B55" s="639" t="s">
        <v>116</v>
      </c>
      <c r="C55" s="371" t="s">
        <v>751</v>
      </c>
      <c r="D55" s="472">
        <v>20750</v>
      </c>
      <c r="E55" s="552">
        <v>44012</v>
      </c>
      <c r="F55" s="514" t="s">
        <v>790</v>
      </c>
      <c r="G55" s="472">
        <v>26045</v>
      </c>
      <c r="H55" s="65">
        <f t="shared" si="0"/>
        <v>5295</v>
      </c>
      <c r="I55" s="81">
        <v>29</v>
      </c>
      <c r="J55" s="82"/>
      <c r="K55" s="82"/>
      <c r="L55" s="83">
        <f t="shared" si="1"/>
        <v>755305</v>
      </c>
      <c r="M55" s="488" t="s">
        <v>52</v>
      </c>
      <c r="N55" s="489">
        <v>44029</v>
      </c>
      <c r="O55" s="772">
        <v>21077.200000000001</v>
      </c>
      <c r="P55" s="765">
        <v>44029</v>
      </c>
      <c r="Q55" s="70"/>
      <c r="R55" s="71"/>
      <c r="S55" s="867" t="s">
        <v>817</v>
      </c>
      <c r="T55" s="868">
        <v>4176</v>
      </c>
    </row>
    <row r="56" spans="1:20" ht="18.75" x14ac:dyDescent="0.3">
      <c r="A56" s="674"/>
      <c r="B56" s="639"/>
      <c r="C56" s="371"/>
      <c r="D56" s="472"/>
      <c r="E56" s="552"/>
      <c r="F56" s="557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90"/>
      <c r="O56" s="774"/>
      <c r="P56" s="387"/>
      <c r="Q56" s="70"/>
      <c r="R56" s="71"/>
      <c r="S56" s="867"/>
      <c r="T56" s="868"/>
    </row>
    <row r="57" spans="1:20" ht="17.25" x14ac:dyDescent="0.3">
      <c r="A57" s="636"/>
      <c r="B57" s="639"/>
      <c r="C57" s="371"/>
      <c r="D57" s="472"/>
      <c r="E57" s="552"/>
      <c r="F57" s="558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90"/>
      <c r="O57" s="774"/>
      <c r="P57" s="387"/>
      <c r="Q57" s="70"/>
      <c r="R57" s="71"/>
      <c r="S57" s="73"/>
      <c r="T57" s="74"/>
    </row>
    <row r="58" spans="1:20" ht="17.25" x14ac:dyDescent="0.3">
      <c r="A58" s="551"/>
      <c r="B58" s="639"/>
      <c r="C58" s="371"/>
      <c r="D58" s="472"/>
      <c r="E58" s="552"/>
      <c r="F58" s="558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90"/>
      <c r="O58" s="774"/>
      <c r="P58" s="387"/>
      <c r="Q58" s="70"/>
      <c r="R58" s="71"/>
      <c r="S58" s="73"/>
      <c r="T58" s="74"/>
    </row>
    <row r="59" spans="1:20" ht="17.25" x14ac:dyDescent="0.3">
      <c r="A59" s="551"/>
      <c r="B59" s="639"/>
      <c r="C59" s="371"/>
      <c r="D59" s="472"/>
      <c r="E59" s="552"/>
      <c r="F59" s="555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90"/>
      <c r="O59" s="774"/>
      <c r="P59" s="387"/>
      <c r="Q59" s="70"/>
      <c r="R59" s="71"/>
      <c r="S59" s="73"/>
      <c r="T59" s="74"/>
    </row>
    <row r="60" spans="1:20" ht="17.25" x14ac:dyDescent="0.3">
      <c r="A60" s="551"/>
      <c r="B60" s="639"/>
      <c r="C60" s="371"/>
      <c r="D60" s="472"/>
      <c r="E60" s="552"/>
      <c r="F60" s="555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716"/>
      <c r="N60" s="754"/>
      <c r="O60" s="834"/>
      <c r="P60" s="387"/>
      <c r="Q60" s="70"/>
      <c r="R60" s="71"/>
      <c r="S60" s="73"/>
      <c r="T60" s="74"/>
    </row>
    <row r="61" spans="1:20" ht="17.25" x14ac:dyDescent="0.3">
      <c r="A61" s="551"/>
      <c r="B61" s="640"/>
      <c r="C61" s="371"/>
      <c r="D61" s="550"/>
      <c r="E61" s="552"/>
      <c r="F61" s="559"/>
      <c r="G61" s="550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90"/>
      <c r="O61" s="775"/>
      <c r="P61" s="397"/>
      <c r="Q61" s="70"/>
      <c r="R61" s="71"/>
      <c r="S61" s="73"/>
      <c r="T61" s="74"/>
    </row>
    <row r="62" spans="1:20" ht="17.25" x14ac:dyDescent="0.3">
      <c r="A62" s="675"/>
      <c r="B62" s="640"/>
      <c r="C62" s="371"/>
      <c r="D62" s="550"/>
      <c r="E62" s="552"/>
      <c r="F62" s="559"/>
      <c r="G62" s="550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75"/>
      <c r="P62" s="397"/>
      <c r="Q62" s="70"/>
      <c r="R62" s="71"/>
      <c r="S62" s="73"/>
      <c r="T62" s="74"/>
    </row>
    <row r="63" spans="1:20" ht="18.75" x14ac:dyDescent="0.3">
      <c r="A63" s="551"/>
      <c r="B63" s="640"/>
      <c r="C63" s="371"/>
      <c r="D63" s="550"/>
      <c r="E63" s="552"/>
      <c r="F63" s="560"/>
      <c r="G63" s="550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75"/>
      <c r="P63" s="397"/>
      <c r="Q63" s="70"/>
      <c r="R63" s="71"/>
      <c r="S63" s="73"/>
      <c r="T63" s="74"/>
    </row>
    <row r="64" spans="1:20" ht="18" customHeight="1" x14ac:dyDescent="0.3">
      <c r="A64" s="551"/>
      <c r="B64" s="640"/>
      <c r="C64" s="371"/>
      <c r="D64" s="550"/>
      <c r="E64" s="552"/>
      <c r="F64" s="561"/>
      <c r="G64" s="550"/>
      <c r="H64" s="65">
        <f t="shared" si="0"/>
        <v>0</v>
      </c>
      <c r="I64" s="81"/>
      <c r="J64" s="82"/>
      <c r="K64" s="82"/>
      <c r="L64" s="83">
        <f t="shared" si="1"/>
        <v>0</v>
      </c>
      <c r="M64" s="388"/>
      <c r="N64" s="391"/>
      <c r="O64" s="775"/>
      <c r="P64" s="397"/>
      <c r="Q64" s="70"/>
      <c r="R64" s="71"/>
      <c r="S64" s="73"/>
      <c r="T64" s="74"/>
    </row>
    <row r="65" spans="1:20" ht="17.25" x14ac:dyDescent="0.3">
      <c r="A65" s="551"/>
      <c r="B65" s="640"/>
      <c r="C65" s="371"/>
      <c r="D65" s="550"/>
      <c r="E65" s="552"/>
      <c r="F65" s="559"/>
      <c r="G65" s="550"/>
      <c r="H65" s="65">
        <f t="shared" si="0"/>
        <v>0</v>
      </c>
      <c r="I65" s="81"/>
      <c r="J65" s="82"/>
      <c r="K65" s="82"/>
      <c r="L65" s="83">
        <f t="shared" si="1"/>
        <v>0</v>
      </c>
      <c r="M65" s="388"/>
      <c r="N65" s="391"/>
      <c r="O65" s="775"/>
      <c r="P65" s="397"/>
      <c r="Q65" s="70"/>
      <c r="R65" s="71"/>
      <c r="S65" s="73"/>
      <c r="T65" s="74"/>
    </row>
    <row r="66" spans="1:20" ht="17.25" x14ac:dyDescent="0.3">
      <c r="A66" s="676"/>
      <c r="B66" s="640"/>
      <c r="C66" s="371"/>
      <c r="D66" s="550"/>
      <c r="E66" s="552"/>
      <c r="F66" s="562"/>
      <c r="G66" s="550"/>
      <c r="H66" s="65">
        <f t="shared" si="0"/>
        <v>0</v>
      </c>
      <c r="I66" s="81"/>
      <c r="J66" s="82"/>
      <c r="K66" s="82"/>
      <c r="L66" s="104">
        <f t="shared" si="1"/>
        <v>0</v>
      </c>
      <c r="M66" s="420"/>
      <c r="N66" s="421"/>
      <c r="O66" s="777"/>
      <c r="P66" s="405"/>
      <c r="Q66" s="70"/>
      <c r="R66" s="71"/>
      <c r="S66" s="73"/>
      <c r="T66" s="74"/>
    </row>
    <row r="67" spans="1:20" ht="17.25" x14ac:dyDescent="0.3">
      <c r="A67" s="651"/>
      <c r="B67" s="639"/>
      <c r="C67" s="371"/>
      <c r="D67" s="472"/>
      <c r="E67" s="563"/>
      <c r="F67" s="564"/>
      <c r="G67" s="565"/>
      <c r="H67" s="65">
        <f t="shared" si="0"/>
        <v>0</v>
      </c>
      <c r="I67" s="81"/>
      <c r="J67" s="82"/>
      <c r="K67" s="82"/>
      <c r="L67" s="104">
        <f t="shared" si="1"/>
        <v>0</v>
      </c>
      <c r="M67" s="406"/>
      <c r="N67" s="407"/>
      <c r="O67" s="774"/>
      <c r="P67" s="387"/>
      <c r="Q67" s="70"/>
      <c r="R67" s="71"/>
      <c r="S67" s="73"/>
      <c r="T67" s="74"/>
    </row>
    <row r="68" spans="1:20" ht="17.25" x14ac:dyDescent="0.3">
      <c r="A68" s="672"/>
      <c r="B68" s="639"/>
      <c r="C68" s="371"/>
      <c r="D68" s="472"/>
      <c r="E68" s="566"/>
      <c r="F68" s="567"/>
      <c r="G68" s="568"/>
      <c r="H68" s="65">
        <f t="shared" si="0"/>
        <v>0</v>
      </c>
      <c r="I68" s="81"/>
      <c r="J68" s="82"/>
      <c r="K68" s="82"/>
      <c r="L68" s="104">
        <f t="shared" si="1"/>
        <v>0</v>
      </c>
      <c r="M68" s="406"/>
      <c r="N68" s="407"/>
      <c r="O68" s="774"/>
      <c r="P68" s="387"/>
      <c r="Q68" s="70"/>
      <c r="R68" s="71"/>
      <c r="S68" s="73"/>
      <c r="T68" s="74"/>
    </row>
    <row r="69" spans="1:20" ht="17.25" x14ac:dyDescent="0.3">
      <c r="A69" s="672"/>
      <c r="B69" s="639"/>
      <c r="C69" s="371"/>
      <c r="D69" s="472"/>
      <c r="E69" s="566"/>
      <c r="F69" s="564"/>
      <c r="G69" s="568"/>
      <c r="H69" s="65">
        <f t="shared" si="0"/>
        <v>0</v>
      </c>
      <c r="I69" s="103"/>
      <c r="J69" s="82"/>
      <c r="K69" s="82" t="s">
        <v>30</v>
      </c>
      <c r="L69" s="104">
        <f t="shared" si="1"/>
        <v>0</v>
      </c>
      <c r="M69" s="420"/>
      <c r="N69" s="421"/>
      <c r="O69" s="777"/>
      <c r="P69" s="411"/>
      <c r="Q69" s="70"/>
      <c r="R69" s="71"/>
      <c r="S69" s="73"/>
      <c r="T69" s="74"/>
    </row>
    <row r="70" spans="1:20" ht="17.25" x14ac:dyDescent="0.3">
      <c r="A70" s="551"/>
      <c r="B70" s="639"/>
      <c r="C70" s="371"/>
      <c r="D70" s="472"/>
      <c r="E70" s="566"/>
      <c r="F70" s="564"/>
      <c r="G70" s="568"/>
      <c r="H70" s="65">
        <f t="shared" si="0"/>
        <v>0</v>
      </c>
      <c r="I70" s="103"/>
      <c r="J70" s="82"/>
      <c r="K70" s="82"/>
      <c r="L70" s="104">
        <f t="shared" si="1"/>
        <v>0</v>
      </c>
      <c r="M70" s="406"/>
      <c r="N70" s="407"/>
      <c r="O70" s="774"/>
      <c r="P70" s="387"/>
      <c r="Q70" s="70"/>
      <c r="R70" s="71"/>
      <c r="S70" s="73"/>
      <c r="T70" s="74"/>
    </row>
    <row r="71" spans="1:20" ht="17.25" x14ac:dyDescent="0.3">
      <c r="A71" s="658"/>
      <c r="B71" s="639"/>
      <c r="C71" s="569"/>
      <c r="D71" s="472"/>
      <c r="E71" s="570"/>
      <c r="F71" s="571"/>
      <c r="G71" s="472"/>
      <c r="H71" s="65">
        <f t="shared" si="0"/>
        <v>0</v>
      </c>
      <c r="I71" s="81"/>
      <c r="J71" s="82"/>
      <c r="K71" s="82"/>
      <c r="L71" s="104">
        <f t="shared" si="1"/>
        <v>0</v>
      </c>
      <c r="M71" s="478"/>
      <c r="N71" s="479"/>
      <c r="O71" s="769"/>
      <c r="P71" s="379"/>
      <c r="Q71" s="70"/>
      <c r="R71" s="71"/>
      <c r="S71" s="73"/>
      <c r="T71" s="74"/>
    </row>
    <row r="72" spans="1:20" ht="17.25" x14ac:dyDescent="0.3">
      <c r="A72" s="673"/>
      <c r="B72" s="639"/>
      <c r="C72" s="371"/>
      <c r="D72" s="472"/>
      <c r="E72" s="566"/>
      <c r="F72" s="555"/>
      <c r="G72" s="568"/>
      <c r="H72" s="65">
        <f>G72-D72</f>
        <v>0</v>
      </c>
      <c r="I72" s="103"/>
      <c r="J72" s="105"/>
      <c r="K72" s="105"/>
      <c r="L72" s="104">
        <f t="shared" si="1"/>
        <v>0</v>
      </c>
      <c r="M72" s="760"/>
      <c r="N72" s="761"/>
      <c r="O72" s="835"/>
      <c r="P72" s="411"/>
      <c r="Q72" s="70"/>
      <c r="R72" s="71"/>
      <c r="S72" s="73"/>
      <c r="T72" s="74"/>
    </row>
    <row r="73" spans="1:20" ht="17.25" x14ac:dyDescent="0.3">
      <c r="A73" s="551"/>
      <c r="B73" s="638"/>
      <c r="C73" s="371"/>
      <c r="D73" s="572"/>
      <c r="E73" s="566"/>
      <c r="F73" s="555"/>
      <c r="G73" s="568"/>
      <c r="H73" s="65">
        <f t="shared" ref="H73:H150" si="3">G73-D73</f>
        <v>0</v>
      </c>
      <c r="I73" s="103"/>
      <c r="J73" s="105"/>
      <c r="K73" s="105"/>
      <c r="L73" s="104">
        <f t="shared" si="1"/>
        <v>0</v>
      </c>
      <c r="M73" s="372"/>
      <c r="N73" s="390"/>
      <c r="O73" s="779"/>
      <c r="P73" s="411"/>
      <c r="Q73" s="70"/>
      <c r="R73" s="71"/>
      <c r="S73" s="73"/>
      <c r="T73" s="74"/>
    </row>
    <row r="74" spans="1:20" ht="17.25" x14ac:dyDescent="0.3">
      <c r="A74" s="672"/>
      <c r="B74" s="639"/>
      <c r="C74" s="371"/>
      <c r="D74" s="472"/>
      <c r="E74" s="566"/>
      <c r="F74" s="573"/>
      <c r="G74" s="568"/>
      <c r="H74" s="65">
        <f t="shared" si="3"/>
        <v>0</v>
      </c>
      <c r="I74" s="108"/>
      <c r="J74" s="105"/>
      <c r="K74" s="105"/>
      <c r="L74" s="109">
        <f t="shared" si="1"/>
        <v>0</v>
      </c>
      <c r="M74" s="418"/>
      <c r="N74" s="419"/>
      <c r="O74" s="777"/>
      <c r="P74" s="411"/>
      <c r="Q74" s="70"/>
      <c r="R74" s="71"/>
      <c r="S74" s="73"/>
      <c r="T74" s="74"/>
    </row>
    <row r="75" spans="1:20" ht="18.75" x14ac:dyDescent="0.3">
      <c r="A75" s="672"/>
      <c r="B75" s="639"/>
      <c r="C75" s="371"/>
      <c r="D75" s="472"/>
      <c r="E75" s="566"/>
      <c r="F75" s="555"/>
      <c r="G75" s="574"/>
      <c r="H75" s="65">
        <f t="shared" si="3"/>
        <v>0</v>
      </c>
      <c r="I75" s="111"/>
      <c r="J75" s="112"/>
      <c r="K75" s="112"/>
      <c r="L75" s="109">
        <f t="shared" si="1"/>
        <v>0</v>
      </c>
      <c r="M75" s="420"/>
      <c r="N75" s="421"/>
      <c r="O75" s="777"/>
      <c r="P75" s="411"/>
      <c r="Q75" s="70"/>
      <c r="R75" s="71"/>
      <c r="S75" s="73"/>
      <c r="T75" s="74"/>
    </row>
    <row r="76" spans="1:20" ht="17.25" x14ac:dyDescent="0.3">
      <c r="A76" s="677"/>
      <c r="B76" s="641"/>
      <c r="C76" s="371"/>
      <c r="D76" s="575"/>
      <c r="E76" s="576"/>
      <c r="F76" s="577"/>
      <c r="G76" s="578"/>
      <c r="H76" s="65">
        <f t="shared" si="3"/>
        <v>0</v>
      </c>
      <c r="I76" s="111"/>
      <c r="J76" s="118"/>
      <c r="K76" s="118"/>
      <c r="L76" s="109">
        <f>I76*G76</f>
        <v>0</v>
      </c>
      <c r="M76" s="406"/>
      <c r="N76" s="407"/>
      <c r="O76" s="777"/>
      <c r="P76" s="411"/>
      <c r="Q76" s="70"/>
      <c r="R76" s="71"/>
      <c r="S76" s="73"/>
      <c r="T76" s="74"/>
    </row>
    <row r="77" spans="1:20" ht="17.25" x14ac:dyDescent="0.3">
      <c r="A77" s="676"/>
      <c r="B77" s="639"/>
      <c r="C77" s="371"/>
      <c r="D77" s="472"/>
      <c r="E77" s="566"/>
      <c r="F77" s="555"/>
      <c r="G77" s="574"/>
      <c r="H77" s="65">
        <f t="shared" si="3"/>
        <v>0</v>
      </c>
      <c r="I77" s="111"/>
      <c r="J77" s="105"/>
      <c r="K77" s="105"/>
      <c r="L77" s="109">
        <f t="shared" ref="L77:L140" si="4">I77*G77</f>
        <v>0</v>
      </c>
      <c r="M77" s="420"/>
      <c r="N77" s="421"/>
      <c r="O77" s="777"/>
      <c r="P77" s="411"/>
      <c r="Q77" s="70"/>
      <c r="R77" s="71"/>
      <c r="S77" s="73"/>
      <c r="T77" s="74"/>
    </row>
    <row r="78" spans="1:20" ht="18.75" x14ac:dyDescent="0.3">
      <c r="A78" s="672"/>
      <c r="B78" s="639"/>
      <c r="C78" s="371"/>
      <c r="D78" s="472"/>
      <c r="E78" s="566"/>
      <c r="F78" s="579"/>
      <c r="G78" s="574"/>
      <c r="H78" s="65">
        <f t="shared" si="3"/>
        <v>0</v>
      </c>
      <c r="I78" s="81"/>
      <c r="J78" s="105"/>
      <c r="K78" s="105"/>
      <c r="L78" s="83">
        <f t="shared" si="4"/>
        <v>0</v>
      </c>
      <c r="M78" s="420"/>
      <c r="N78" s="421"/>
      <c r="O78" s="777"/>
      <c r="P78" s="411"/>
      <c r="Q78" s="70"/>
      <c r="R78" s="71"/>
      <c r="S78" s="73"/>
      <c r="T78" s="74"/>
    </row>
    <row r="79" spans="1:20" ht="17.25" x14ac:dyDescent="0.3">
      <c r="A79" s="672"/>
      <c r="B79" s="639"/>
      <c r="C79" s="371"/>
      <c r="D79" s="472"/>
      <c r="E79" s="566"/>
      <c r="F79" s="567"/>
      <c r="G79" s="574"/>
      <c r="H79" s="65">
        <f t="shared" si="3"/>
        <v>0</v>
      </c>
      <c r="I79" s="111"/>
      <c r="J79" s="105"/>
      <c r="K79" s="105"/>
      <c r="L79" s="109">
        <f t="shared" si="4"/>
        <v>0</v>
      </c>
      <c r="M79" s="420"/>
      <c r="N79" s="421"/>
      <c r="O79" s="777"/>
      <c r="P79" s="411"/>
      <c r="Q79" s="70"/>
      <c r="R79" s="71"/>
      <c r="S79" s="73"/>
      <c r="T79" s="74"/>
    </row>
    <row r="80" spans="1:20" ht="17.25" x14ac:dyDescent="0.3">
      <c r="A80" s="672"/>
      <c r="B80" s="639"/>
      <c r="C80" s="371"/>
      <c r="D80" s="472"/>
      <c r="E80" s="566"/>
      <c r="F80" s="580"/>
      <c r="G80" s="574"/>
      <c r="H80" s="65">
        <f t="shared" si="3"/>
        <v>0</v>
      </c>
      <c r="I80" s="111"/>
      <c r="J80" s="105"/>
      <c r="K80" s="105"/>
      <c r="L80" s="109">
        <f t="shared" si="4"/>
        <v>0</v>
      </c>
      <c r="M80" s="420"/>
      <c r="N80" s="421"/>
      <c r="O80" s="777"/>
      <c r="P80" s="411"/>
      <c r="Q80" s="70"/>
      <c r="R80" s="71"/>
      <c r="S80" s="73"/>
      <c r="T80" s="74"/>
    </row>
    <row r="81" spans="1:20" ht="17.25" x14ac:dyDescent="0.3">
      <c r="A81" s="672"/>
      <c r="B81" s="639"/>
      <c r="C81" s="371"/>
      <c r="D81" s="472"/>
      <c r="E81" s="570"/>
      <c r="F81" s="581"/>
      <c r="G81" s="472"/>
      <c r="H81" s="65">
        <f t="shared" si="3"/>
        <v>0</v>
      </c>
      <c r="I81" s="111"/>
      <c r="J81" s="123"/>
      <c r="K81" s="123"/>
      <c r="L81" s="109">
        <f t="shared" si="4"/>
        <v>0</v>
      </c>
      <c r="M81" s="420"/>
      <c r="N81" s="421"/>
      <c r="O81" s="777"/>
      <c r="P81" s="411"/>
      <c r="Q81" s="70"/>
      <c r="R81" s="71"/>
      <c r="S81" s="73"/>
      <c r="T81" s="74"/>
    </row>
    <row r="82" spans="1:20" ht="17.25" x14ac:dyDescent="0.3">
      <c r="A82" s="672"/>
      <c r="B82" s="639"/>
      <c r="C82" s="371"/>
      <c r="D82" s="472"/>
      <c r="E82" s="570"/>
      <c r="F82" s="580"/>
      <c r="G82" s="472"/>
      <c r="H82" s="65">
        <f t="shared" si="3"/>
        <v>0</v>
      </c>
      <c r="I82" s="111"/>
      <c r="J82" s="123"/>
      <c r="K82" s="123"/>
      <c r="L82" s="109">
        <f t="shared" si="4"/>
        <v>0</v>
      </c>
      <c r="M82" s="420"/>
      <c r="N82" s="421"/>
      <c r="O82" s="777"/>
      <c r="P82" s="411"/>
      <c r="Q82" s="70"/>
      <c r="R82" s="71"/>
      <c r="S82" s="73"/>
      <c r="T82" s="74"/>
    </row>
    <row r="83" spans="1:20" ht="17.25" x14ac:dyDescent="0.3">
      <c r="A83" s="672"/>
      <c r="B83" s="639"/>
      <c r="C83" s="371"/>
      <c r="D83" s="472"/>
      <c r="E83" s="570"/>
      <c r="F83" s="580"/>
      <c r="G83" s="472"/>
      <c r="H83" s="65">
        <f t="shared" si="3"/>
        <v>0</v>
      </c>
      <c r="I83" s="111"/>
      <c r="J83" s="123"/>
      <c r="K83" s="123"/>
      <c r="L83" s="109">
        <f t="shared" si="4"/>
        <v>0</v>
      </c>
      <c r="M83" s="420"/>
      <c r="N83" s="421"/>
      <c r="O83" s="777"/>
      <c r="P83" s="411"/>
      <c r="Q83" s="70"/>
      <c r="R83" s="71"/>
      <c r="S83" s="73"/>
      <c r="T83" s="74"/>
    </row>
    <row r="84" spans="1:20" ht="17.25" x14ac:dyDescent="0.3">
      <c r="A84" s="672"/>
      <c r="B84" s="639"/>
      <c r="C84" s="371"/>
      <c r="D84" s="472"/>
      <c r="E84" s="570"/>
      <c r="F84" s="580"/>
      <c r="G84" s="472"/>
      <c r="H84" s="65">
        <f t="shared" si="3"/>
        <v>0</v>
      </c>
      <c r="I84" s="81"/>
      <c r="J84" s="82"/>
      <c r="K84" s="82"/>
      <c r="L84" s="83">
        <f t="shared" si="4"/>
        <v>0</v>
      </c>
      <c r="M84" s="420"/>
      <c r="N84" s="421"/>
      <c r="O84" s="777"/>
      <c r="P84" s="411"/>
      <c r="Q84" s="70"/>
      <c r="R84" s="71"/>
      <c r="S84" s="73"/>
      <c r="T84" s="74"/>
    </row>
    <row r="85" spans="1:20" ht="17.25" x14ac:dyDescent="0.3">
      <c r="A85" s="672"/>
      <c r="B85" s="639"/>
      <c r="C85" s="582"/>
      <c r="D85" s="472"/>
      <c r="E85" s="570"/>
      <c r="F85" s="580"/>
      <c r="G85" s="472"/>
      <c r="H85" s="65">
        <f t="shared" si="3"/>
        <v>0</v>
      </c>
      <c r="I85" s="81"/>
      <c r="J85" s="82"/>
      <c r="K85" s="82"/>
      <c r="L85" s="104">
        <f t="shared" si="4"/>
        <v>0</v>
      </c>
      <c r="M85" s="406"/>
      <c r="N85" s="422"/>
      <c r="O85" s="769"/>
      <c r="P85" s="379"/>
      <c r="Q85" s="757"/>
      <c r="R85" s="71"/>
      <c r="S85" s="73"/>
      <c r="T85" s="74"/>
    </row>
    <row r="86" spans="1:20" ht="15" customHeight="1" thickBot="1" x14ac:dyDescent="0.35">
      <c r="A86" s="678"/>
      <c r="B86" s="642"/>
      <c r="C86" s="583"/>
      <c r="D86" s="584"/>
      <c r="E86" s="585"/>
      <c r="F86" s="586"/>
      <c r="G86" s="584"/>
      <c r="H86" s="65">
        <f t="shared" si="3"/>
        <v>0</v>
      </c>
      <c r="I86" s="81"/>
      <c r="J86" s="82"/>
      <c r="K86" s="82"/>
      <c r="L86" s="104">
        <f t="shared" si="4"/>
        <v>0</v>
      </c>
      <c r="M86" s="406"/>
      <c r="N86" s="422"/>
      <c r="O86" s="769"/>
      <c r="P86" s="379"/>
      <c r="Q86" s="757"/>
      <c r="R86" s="71"/>
      <c r="S86" s="73"/>
      <c r="T86" s="74"/>
    </row>
    <row r="87" spans="1:20" ht="18" thickTop="1" x14ac:dyDescent="0.3">
      <c r="A87" s="671"/>
      <c r="B87" s="643"/>
      <c r="C87" s="587"/>
      <c r="D87" s="547"/>
      <c r="E87" s="588"/>
      <c r="F87" s="752"/>
      <c r="G87" s="547"/>
      <c r="H87" s="65">
        <f t="shared" si="3"/>
        <v>0</v>
      </c>
      <c r="I87" s="81"/>
      <c r="J87" s="82"/>
      <c r="K87" s="82"/>
      <c r="L87" s="104">
        <f t="shared" si="4"/>
        <v>0</v>
      </c>
      <c r="M87" s="372"/>
      <c r="N87" s="390"/>
      <c r="O87" s="769"/>
      <c r="P87" s="379"/>
      <c r="Q87" s="757"/>
      <c r="R87" s="71"/>
      <c r="S87" s="73"/>
      <c r="T87" s="74"/>
    </row>
    <row r="88" spans="1:20" ht="17.25" x14ac:dyDescent="0.3">
      <c r="A88" s="679"/>
      <c r="B88" s="638"/>
      <c r="C88" s="590"/>
      <c r="D88" s="572"/>
      <c r="E88" s="591"/>
      <c r="F88" s="592"/>
      <c r="G88" s="572"/>
      <c r="H88" s="142">
        <f t="shared" si="3"/>
        <v>0</v>
      </c>
      <c r="I88" s="81"/>
      <c r="J88" s="82"/>
      <c r="K88" s="82"/>
      <c r="L88" s="104">
        <f t="shared" si="4"/>
        <v>0</v>
      </c>
      <c r="M88" s="372"/>
      <c r="N88" s="390"/>
      <c r="O88" s="769"/>
      <c r="P88" s="379"/>
      <c r="Q88" s="757"/>
      <c r="R88" s="71"/>
      <c r="S88" s="73"/>
      <c r="T88" s="74"/>
    </row>
    <row r="89" spans="1:20" ht="17.25" customHeight="1" x14ac:dyDescent="0.3">
      <c r="A89" s="680"/>
      <c r="B89" s="638"/>
      <c r="C89" s="593"/>
      <c r="D89" s="572"/>
      <c r="E89" s="591"/>
      <c r="F89" s="594"/>
      <c r="G89" s="572"/>
      <c r="H89" s="142">
        <f t="shared" si="3"/>
        <v>0</v>
      </c>
      <c r="I89" s="81"/>
      <c r="J89" s="82"/>
      <c r="K89" s="82"/>
      <c r="L89" s="104">
        <f t="shared" si="4"/>
        <v>0</v>
      </c>
      <c r="M89" s="372"/>
      <c r="N89" s="390"/>
      <c r="O89" s="769"/>
      <c r="P89" s="379"/>
      <c r="Q89" s="757"/>
      <c r="R89" s="71"/>
      <c r="S89" s="73"/>
      <c r="T89" s="74"/>
    </row>
    <row r="90" spans="1:20" ht="37.5" x14ac:dyDescent="0.3">
      <c r="A90" s="836" t="s">
        <v>720</v>
      </c>
      <c r="B90" s="837" t="s">
        <v>721</v>
      </c>
      <c r="C90" s="595" t="s">
        <v>722</v>
      </c>
      <c r="D90" s="572">
        <v>94.77</v>
      </c>
      <c r="E90" s="591">
        <v>43902</v>
      </c>
      <c r="F90" s="594" t="s">
        <v>723</v>
      </c>
      <c r="G90" s="572">
        <v>94.77</v>
      </c>
      <c r="H90" s="142">
        <f t="shared" si="3"/>
        <v>0</v>
      </c>
      <c r="I90" s="81">
        <v>58</v>
      </c>
      <c r="J90" s="82"/>
      <c r="K90" s="82"/>
      <c r="L90" s="104">
        <f t="shared" si="4"/>
        <v>5496.66</v>
      </c>
      <c r="M90" s="838" t="s">
        <v>110</v>
      </c>
      <c r="N90" s="839">
        <v>44012</v>
      </c>
      <c r="O90" s="769"/>
      <c r="P90" s="379"/>
      <c r="Q90" s="757"/>
      <c r="R90" s="71"/>
      <c r="S90" s="73"/>
      <c r="T90" s="74"/>
    </row>
    <row r="91" spans="1:20" ht="17.25" x14ac:dyDescent="0.3">
      <c r="A91" s="658" t="s">
        <v>350</v>
      </c>
      <c r="B91" s="636" t="s">
        <v>226</v>
      </c>
      <c r="C91" s="766" t="s">
        <v>653</v>
      </c>
      <c r="D91" s="472">
        <v>1080</v>
      </c>
      <c r="E91" s="570">
        <v>43984</v>
      </c>
      <c r="F91" s="646" t="s">
        <v>654</v>
      </c>
      <c r="G91" s="472">
        <v>1080</v>
      </c>
      <c r="H91" s="142">
        <f t="shared" si="3"/>
        <v>0</v>
      </c>
      <c r="I91" s="81">
        <v>49</v>
      </c>
      <c r="J91" s="82"/>
      <c r="K91" s="82"/>
      <c r="L91" s="104">
        <f t="shared" si="4"/>
        <v>52920</v>
      </c>
      <c r="M91" s="372" t="s">
        <v>52</v>
      </c>
      <c r="N91" s="390">
        <v>43987</v>
      </c>
      <c r="O91" s="769"/>
      <c r="P91" s="379"/>
      <c r="Q91" s="757"/>
      <c r="R91" s="713"/>
      <c r="S91" s="73"/>
      <c r="T91" s="74"/>
    </row>
    <row r="92" spans="1:20" ht="17.25" x14ac:dyDescent="0.3">
      <c r="A92" s="746" t="s">
        <v>79</v>
      </c>
      <c r="B92" s="636" t="s">
        <v>695</v>
      </c>
      <c r="C92" s="618" t="s">
        <v>696</v>
      </c>
      <c r="D92" s="472">
        <v>531.20000000000005</v>
      </c>
      <c r="E92" s="570">
        <v>43986</v>
      </c>
      <c r="F92" s="571">
        <v>28188</v>
      </c>
      <c r="G92" s="472">
        <v>531.20000000000005</v>
      </c>
      <c r="H92" s="142">
        <f t="shared" si="3"/>
        <v>0</v>
      </c>
      <c r="I92" s="81">
        <v>38</v>
      </c>
      <c r="J92" s="82"/>
      <c r="K92" s="82"/>
      <c r="L92" s="104">
        <f t="shared" si="4"/>
        <v>20185.600000000002</v>
      </c>
      <c r="M92" s="758" t="s">
        <v>161</v>
      </c>
      <c r="N92" s="751">
        <v>44001</v>
      </c>
      <c r="O92" s="769"/>
      <c r="P92" s="379"/>
      <c r="Q92" s="757"/>
      <c r="R92" s="713"/>
      <c r="S92" s="73"/>
      <c r="T92" s="74"/>
    </row>
    <row r="93" spans="1:20" ht="17.25" x14ac:dyDescent="0.3">
      <c r="A93" s="658" t="s">
        <v>350</v>
      </c>
      <c r="B93" s="636" t="s">
        <v>226</v>
      </c>
      <c r="C93" s="606" t="s">
        <v>673</v>
      </c>
      <c r="D93" s="472">
        <v>820</v>
      </c>
      <c r="E93" s="570">
        <v>43995</v>
      </c>
      <c r="F93" s="571" t="s">
        <v>677</v>
      </c>
      <c r="G93" s="472">
        <v>820</v>
      </c>
      <c r="H93" s="142">
        <f t="shared" si="3"/>
        <v>0</v>
      </c>
      <c r="I93" s="81">
        <v>49</v>
      </c>
      <c r="J93" s="82"/>
      <c r="K93" s="82"/>
      <c r="L93" s="104">
        <f t="shared" si="4"/>
        <v>40180</v>
      </c>
      <c r="M93" s="372" t="s">
        <v>161</v>
      </c>
      <c r="N93" s="390">
        <v>43997</v>
      </c>
      <c r="O93" s="769"/>
      <c r="P93" s="379"/>
      <c r="Q93" s="757"/>
      <c r="R93" s="713"/>
      <c r="S93" s="73"/>
      <c r="T93" s="74"/>
    </row>
    <row r="94" spans="1:20" ht="17.25" customHeight="1" x14ac:dyDescent="0.25">
      <c r="A94" s="658" t="s">
        <v>350</v>
      </c>
      <c r="B94" s="551" t="s">
        <v>226</v>
      </c>
      <c r="C94" s="654" t="s">
        <v>678</v>
      </c>
      <c r="D94" s="472">
        <v>485</v>
      </c>
      <c r="E94" s="570">
        <v>43998</v>
      </c>
      <c r="F94" s="571" t="s">
        <v>679</v>
      </c>
      <c r="G94" s="472">
        <v>485</v>
      </c>
      <c r="H94" s="142">
        <f t="shared" si="3"/>
        <v>0</v>
      </c>
      <c r="I94" s="81">
        <v>49</v>
      </c>
      <c r="J94" s="82"/>
      <c r="K94" s="82"/>
      <c r="L94" s="104">
        <f t="shared" si="4"/>
        <v>23765</v>
      </c>
      <c r="M94" s="372" t="s">
        <v>161</v>
      </c>
      <c r="N94" s="390">
        <v>43998</v>
      </c>
      <c r="O94" s="769"/>
      <c r="P94" s="379"/>
      <c r="Q94" s="757"/>
      <c r="R94" s="713"/>
      <c r="S94" s="73"/>
      <c r="T94" s="74"/>
    </row>
    <row r="95" spans="1:20" ht="17.25" customHeight="1" thickBot="1" x14ac:dyDescent="0.3">
      <c r="A95" s="658" t="s">
        <v>79</v>
      </c>
      <c r="B95" s="551" t="s">
        <v>563</v>
      </c>
      <c r="C95" s="830" t="s">
        <v>693</v>
      </c>
      <c r="D95" s="472">
        <v>146.6</v>
      </c>
      <c r="E95" s="570">
        <v>43998</v>
      </c>
      <c r="F95" s="571">
        <v>28407</v>
      </c>
      <c r="G95" s="472">
        <v>146.6</v>
      </c>
      <c r="H95" s="142">
        <f t="shared" si="3"/>
        <v>0</v>
      </c>
      <c r="I95" s="81">
        <v>44</v>
      </c>
      <c r="J95" s="82"/>
      <c r="K95" s="82"/>
      <c r="L95" s="104">
        <f t="shared" si="4"/>
        <v>6450.4</v>
      </c>
      <c r="M95" s="372" t="s">
        <v>694</v>
      </c>
      <c r="N95" s="390">
        <v>44001</v>
      </c>
      <c r="O95" s="769"/>
      <c r="P95" s="379"/>
      <c r="Q95" s="757"/>
      <c r="R95" s="713"/>
      <c r="S95" s="73"/>
      <c r="T95" s="74"/>
    </row>
    <row r="96" spans="1:20" ht="16.5" customHeight="1" x14ac:dyDescent="0.25">
      <c r="A96" s="1066" t="s">
        <v>701</v>
      </c>
      <c r="B96" s="623" t="s">
        <v>702</v>
      </c>
      <c r="C96" s="1106" t="s">
        <v>703</v>
      </c>
      <c r="D96" s="574">
        <v>600</v>
      </c>
      <c r="E96" s="570">
        <v>44000</v>
      </c>
      <c r="F96" s="1037">
        <v>1076</v>
      </c>
      <c r="G96" s="472">
        <v>600</v>
      </c>
      <c r="H96" s="142">
        <f t="shared" si="3"/>
        <v>0</v>
      </c>
      <c r="I96" s="81">
        <v>18</v>
      </c>
      <c r="J96" s="82"/>
      <c r="K96" s="82"/>
      <c r="L96" s="104">
        <f t="shared" si="4"/>
        <v>10800</v>
      </c>
      <c r="M96" s="982" t="s">
        <v>52</v>
      </c>
      <c r="N96" s="969">
        <v>44007</v>
      </c>
      <c r="O96" s="769"/>
      <c r="P96" s="379"/>
      <c r="Q96" s="757"/>
      <c r="R96" s="713"/>
      <c r="S96" s="73"/>
      <c r="T96" s="74"/>
    </row>
    <row r="97" spans="1:20" ht="17.25" customHeight="1" thickBot="1" x14ac:dyDescent="0.3">
      <c r="A97" s="1067"/>
      <c r="B97" s="623" t="s">
        <v>704</v>
      </c>
      <c r="C97" s="1107"/>
      <c r="D97" s="791">
        <v>2400</v>
      </c>
      <c r="E97" s="390">
        <v>44000</v>
      </c>
      <c r="F97" s="1039"/>
      <c r="G97" s="472">
        <v>2400</v>
      </c>
      <c r="H97" s="142">
        <f t="shared" si="3"/>
        <v>0</v>
      </c>
      <c r="I97" s="81">
        <v>19</v>
      </c>
      <c r="J97" s="82"/>
      <c r="K97" s="82"/>
      <c r="L97" s="104">
        <f t="shared" si="4"/>
        <v>45600</v>
      </c>
      <c r="M97" s="984"/>
      <c r="N97" s="971"/>
      <c r="O97" s="769"/>
      <c r="P97" s="379"/>
      <c r="Q97" s="757"/>
      <c r="R97" s="713"/>
      <c r="S97" s="73"/>
      <c r="T97" s="74"/>
    </row>
    <row r="98" spans="1:20" ht="17.25" customHeight="1" x14ac:dyDescent="0.25">
      <c r="A98" s="658" t="s">
        <v>350</v>
      </c>
      <c r="B98" s="551" t="s">
        <v>226</v>
      </c>
      <c r="C98" s="789" t="s">
        <v>697</v>
      </c>
      <c r="D98" s="655">
        <v>400</v>
      </c>
      <c r="E98" s="390">
        <v>44002</v>
      </c>
      <c r="F98" s="571" t="s">
        <v>698</v>
      </c>
      <c r="G98" s="472">
        <v>400</v>
      </c>
      <c r="H98" s="142">
        <f t="shared" si="3"/>
        <v>0</v>
      </c>
      <c r="I98" s="81">
        <v>50</v>
      </c>
      <c r="J98" s="82"/>
      <c r="K98" s="82"/>
      <c r="L98" s="104">
        <f t="shared" si="4"/>
        <v>20000</v>
      </c>
      <c r="M98" s="372" t="s">
        <v>161</v>
      </c>
      <c r="N98" s="390">
        <v>44004</v>
      </c>
      <c r="O98" s="769"/>
      <c r="P98" s="379"/>
      <c r="Q98" s="757"/>
      <c r="R98" s="713"/>
      <c r="S98" s="73"/>
      <c r="T98" s="74"/>
    </row>
    <row r="99" spans="1:20" ht="17.25" customHeight="1" x14ac:dyDescent="0.25">
      <c r="A99" s="658" t="s">
        <v>667</v>
      </c>
      <c r="B99" s="551" t="s">
        <v>59</v>
      </c>
      <c r="C99" s="654" t="s">
        <v>759</v>
      </c>
      <c r="D99" s="655">
        <v>256.10000000000002</v>
      </c>
      <c r="E99" s="390">
        <v>44002</v>
      </c>
      <c r="F99" s="571">
        <v>145</v>
      </c>
      <c r="G99" s="472">
        <v>256.10000000000002</v>
      </c>
      <c r="H99" s="142">
        <f t="shared" si="3"/>
        <v>0</v>
      </c>
      <c r="I99" s="81">
        <v>75</v>
      </c>
      <c r="J99" s="82"/>
      <c r="K99" s="82"/>
      <c r="L99" s="104">
        <f t="shared" si="4"/>
        <v>19207.5</v>
      </c>
      <c r="M99" s="488" t="s">
        <v>52</v>
      </c>
      <c r="N99" s="489">
        <v>44013</v>
      </c>
      <c r="O99" s="769"/>
      <c r="P99" s="379"/>
      <c r="Q99" s="757"/>
      <c r="R99" s="713"/>
      <c r="S99" s="73"/>
      <c r="T99" s="74"/>
    </row>
    <row r="100" spans="1:20" ht="17.25" customHeight="1" x14ac:dyDescent="0.25">
      <c r="A100" s="658" t="s">
        <v>350</v>
      </c>
      <c r="B100" s="551" t="s">
        <v>226</v>
      </c>
      <c r="C100" s="654" t="s">
        <v>686</v>
      </c>
      <c r="D100" s="655">
        <v>299</v>
      </c>
      <c r="E100" s="390">
        <v>44004</v>
      </c>
      <c r="F100" s="571" t="s">
        <v>687</v>
      </c>
      <c r="G100" s="472">
        <v>299</v>
      </c>
      <c r="H100" s="142">
        <f t="shared" si="3"/>
        <v>0</v>
      </c>
      <c r="I100" s="81">
        <v>50</v>
      </c>
      <c r="J100" s="82"/>
      <c r="K100" s="82"/>
      <c r="L100" s="104">
        <f t="shared" si="4"/>
        <v>14950</v>
      </c>
      <c r="M100" s="372" t="s">
        <v>52</v>
      </c>
      <c r="N100" s="390">
        <v>44004</v>
      </c>
      <c r="O100" s="769"/>
      <c r="P100" s="379"/>
      <c r="Q100" s="757"/>
      <c r="R100" s="713"/>
      <c r="S100" s="73"/>
      <c r="T100" s="74"/>
    </row>
    <row r="101" spans="1:20" ht="17.25" customHeight="1" x14ac:dyDescent="0.25">
      <c r="A101" s="658" t="s">
        <v>350</v>
      </c>
      <c r="B101" s="551" t="s">
        <v>226</v>
      </c>
      <c r="C101" s="654" t="s">
        <v>705</v>
      </c>
      <c r="D101" s="655">
        <v>305</v>
      </c>
      <c r="E101" s="390">
        <v>44008</v>
      </c>
      <c r="F101" s="571" t="s">
        <v>706</v>
      </c>
      <c r="G101" s="472">
        <v>305</v>
      </c>
      <c r="H101" s="142">
        <f t="shared" si="3"/>
        <v>0</v>
      </c>
      <c r="I101" s="81">
        <v>50</v>
      </c>
      <c r="J101" s="82"/>
      <c r="K101" s="82"/>
      <c r="L101" s="104">
        <f t="shared" si="4"/>
        <v>15250</v>
      </c>
      <c r="M101" s="372" t="s">
        <v>161</v>
      </c>
      <c r="N101" s="390">
        <v>44008</v>
      </c>
      <c r="O101" s="769"/>
      <c r="P101" s="379"/>
      <c r="Q101" s="757"/>
      <c r="R101" s="713"/>
      <c r="S101" s="73"/>
      <c r="T101" s="74"/>
    </row>
    <row r="102" spans="1:20" ht="17.25" customHeight="1" x14ac:dyDescent="0.25">
      <c r="A102" s="658" t="s">
        <v>350</v>
      </c>
      <c r="B102" s="551" t="s">
        <v>226</v>
      </c>
      <c r="C102" s="606" t="s">
        <v>712</v>
      </c>
      <c r="D102" s="472">
        <v>200</v>
      </c>
      <c r="E102" s="570">
        <v>44011</v>
      </c>
      <c r="F102" s="571" t="s">
        <v>713</v>
      </c>
      <c r="G102" s="472">
        <v>200</v>
      </c>
      <c r="H102" s="142">
        <f t="shared" si="3"/>
        <v>0</v>
      </c>
      <c r="I102" s="81">
        <v>50</v>
      </c>
      <c r="J102" s="82"/>
      <c r="K102" s="82"/>
      <c r="L102" s="104">
        <f t="shared" si="4"/>
        <v>10000</v>
      </c>
      <c r="M102" s="372" t="s">
        <v>52</v>
      </c>
      <c r="N102" s="390">
        <v>44012</v>
      </c>
      <c r="O102" s="769"/>
      <c r="P102" s="379"/>
      <c r="Q102" s="757"/>
      <c r="R102" s="713"/>
      <c r="S102" s="73"/>
      <c r="T102" s="74"/>
    </row>
    <row r="103" spans="1:20" ht="17.25" x14ac:dyDescent="0.25">
      <c r="A103" s="658"/>
      <c r="B103" s="551"/>
      <c r="C103" s="60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</row>
    <row r="104" spans="1:20" ht="17.25" x14ac:dyDescent="0.25">
      <c r="A104" s="658"/>
      <c r="B104" s="551"/>
      <c r="C104" s="606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372"/>
      <c r="N104" s="390"/>
      <c r="O104" s="769"/>
      <c r="P104" s="379"/>
      <c r="Q104" s="757"/>
      <c r="R104" s="713"/>
      <c r="S104" s="73"/>
      <c r="T104" s="74"/>
    </row>
    <row r="105" spans="1:20" ht="17.25" x14ac:dyDescent="0.25">
      <c r="A105" s="658"/>
      <c r="B105" s="551"/>
      <c r="C105" s="606"/>
      <c r="D105" s="472"/>
      <c r="E105" s="57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372"/>
      <c r="N105" s="390"/>
      <c r="O105" s="769"/>
      <c r="P105" s="379"/>
      <c r="Q105" s="757"/>
      <c r="R105" s="713"/>
      <c r="S105" s="73"/>
      <c r="T105" s="74"/>
    </row>
    <row r="106" spans="1:20" ht="17.25" x14ac:dyDescent="0.25">
      <c r="A106" s="658"/>
      <c r="B106" s="551"/>
      <c r="C106" s="606"/>
      <c r="D106" s="472"/>
      <c r="E106" s="570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372"/>
      <c r="N106" s="390"/>
      <c r="O106" s="769"/>
      <c r="P106" s="379"/>
      <c r="Q106" s="757"/>
      <c r="R106" s="713"/>
      <c r="S106" s="73"/>
      <c r="T106" s="74"/>
    </row>
    <row r="107" spans="1:20" ht="17.25" x14ac:dyDescent="0.25">
      <c r="A107" s="658"/>
      <c r="B107" s="551"/>
      <c r="C107" s="606"/>
      <c r="D107" s="472"/>
      <c r="E107" s="570"/>
      <c r="F107" s="571"/>
      <c r="G107" s="472"/>
      <c r="H107" s="142">
        <f t="shared" si="3"/>
        <v>0</v>
      </c>
      <c r="I107" s="81"/>
      <c r="J107" s="82"/>
      <c r="K107" s="82"/>
      <c r="L107" s="104">
        <f t="shared" si="4"/>
        <v>0</v>
      </c>
      <c r="M107" s="372"/>
      <c r="N107" s="390"/>
      <c r="O107" s="769"/>
      <c r="P107" s="379"/>
      <c r="Q107" s="757"/>
      <c r="R107" s="713"/>
      <c r="S107" s="73"/>
      <c r="T107" s="74"/>
    </row>
    <row r="108" spans="1:20" ht="17.25" x14ac:dyDescent="0.25">
      <c r="A108" s="658"/>
      <c r="B108" s="551"/>
      <c r="C108" s="606"/>
      <c r="D108" s="472"/>
      <c r="E108" s="570"/>
      <c r="F108" s="571"/>
      <c r="G108" s="472"/>
      <c r="H108" s="142">
        <f t="shared" si="3"/>
        <v>0</v>
      </c>
      <c r="I108" s="81"/>
      <c r="J108" s="82"/>
      <c r="K108" s="82"/>
      <c r="L108" s="104">
        <f t="shared" si="4"/>
        <v>0</v>
      </c>
      <c r="M108" s="372"/>
      <c r="N108" s="390"/>
      <c r="O108" s="769"/>
      <c r="P108" s="379"/>
      <c r="Q108" s="70"/>
      <c r="R108" s="713"/>
      <c r="S108" s="73"/>
      <c r="T108" s="74"/>
    </row>
    <row r="109" spans="1:20" ht="17.25" customHeight="1" x14ac:dyDescent="0.25">
      <c r="A109" s="551"/>
      <c r="B109" s="755"/>
      <c r="C109" s="606"/>
      <c r="D109" s="472"/>
      <c r="E109" s="552"/>
      <c r="F109" s="553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0"/>
      <c r="R109" s="713"/>
      <c r="S109" s="73"/>
      <c r="T109" s="74"/>
    </row>
    <row r="110" spans="1:20" ht="18.75" customHeight="1" x14ac:dyDescent="0.25">
      <c r="A110" s="686"/>
      <c r="B110" s="551"/>
      <c r="C110" s="606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0"/>
      <c r="R110" s="713"/>
      <c r="S110" s="73"/>
      <c r="T110" s="74"/>
    </row>
    <row r="111" spans="1:20" ht="17.25" customHeight="1" x14ac:dyDescent="0.25">
      <c r="A111" s="686"/>
      <c r="B111" s="551"/>
      <c r="C111" s="606"/>
      <c r="D111" s="472"/>
      <c r="E111" s="57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0"/>
      <c r="R111" s="713"/>
      <c r="S111" s="73"/>
      <c r="T111" s="74"/>
    </row>
    <row r="112" spans="1:20" ht="17.25" customHeight="1" x14ac:dyDescent="0.25">
      <c r="A112" s="686"/>
      <c r="B112" s="551"/>
      <c r="C112" s="606"/>
      <c r="D112" s="472"/>
      <c r="E112" s="57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0"/>
      <c r="R112" s="713"/>
      <c r="S112" s="73"/>
      <c r="T112" s="74"/>
    </row>
    <row r="113" spans="1:20" ht="17.25" customHeight="1" x14ac:dyDescent="0.25">
      <c r="A113" s="686"/>
      <c r="B113" s="551"/>
      <c r="C113" s="606"/>
      <c r="D113" s="472"/>
      <c r="E113" s="57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0"/>
      <c r="R113" s="713"/>
      <c r="S113" s="73"/>
      <c r="T113" s="74"/>
    </row>
    <row r="114" spans="1:20" ht="17.25" x14ac:dyDescent="0.25">
      <c r="A114" s="756"/>
      <c r="B114" s="551"/>
      <c r="C114" s="606"/>
      <c r="D114" s="472"/>
      <c r="E114" s="57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0"/>
      <c r="R114" s="713"/>
      <c r="S114" s="73"/>
      <c r="T114" s="74"/>
    </row>
    <row r="115" spans="1:20" ht="17.25" x14ac:dyDescent="0.25">
      <c r="A115" s="658"/>
      <c r="B115" s="551"/>
      <c r="C115" s="606"/>
      <c r="D115" s="472"/>
      <c r="E115" s="57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0"/>
      <c r="R115" s="713"/>
      <c r="S115" s="73"/>
      <c r="T115" s="74"/>
    </row>
    <row r="116" spans="1:20" ht="17.25" x14ac:dyDescent="0.25">
      <c r="A116" s="658"/>
      <c r="B116" s="551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0"/>
      <c r="R116" s="713"/>
      <c r="S116" s="73"/>
      <c r="T116" s="74"/>
    </row>
    <row r="117" spans="1:20" ht="17.25" customHeight="1" x14ac:dyDescent="0.25">
      <c r="A117" s="658"/>
      <c r="B117" s="551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0"/>
      <c r="R117" s="713"/>
      <c r="S117" s="73"/>
      <c r="T117" s="74"/>
    </row>
    <row r="118" spans="1:20" ht="17.25" customHeight="1" x14ac:dyDescent="0.25">
      <c r="A118" s="658"/>
      <c r="B118" s="551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0"/>
      <c r="R118" s="713"/>
      <c r="S118" s="73"/>
      <c r="T118" s="74"/>
    </row>
    <row r="119" spans="1:20" ht="17.25" customHeight="1" x14ac:dyDescent="0.25">
      <c r="A119" s="658"/>
      <c r="B119" s="551"/>
      <c r="C119" s="606"/>
      <c r="D119" s="472"/>
      <c r="E119" s="570"/>
      <c r="F119" s="571"/>
      <c r="G119" s="472"/>
      <c r="H119" s="142">
        <f t="shared" si="3"/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0"/>
      <c r="R119" s="713"/>
      <c r="S119" s="73"/>
      <c r="T119" s="74"/>
    </row>
    <row r="120" spans="1:20" ht="17.25" customHeight="1" x14ac:dyDescent="0.25">
      <c r="A120" s="658"/>
      <c r="B120" s="551"/>
      <c r="C120" s="606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0"/>
      <c r="R120" s="713"/>
      <c r="S120" s="73"/>
      <c r="T120" s="74"/>
    </row>
    <row r="121" spans="1:20" ht="17.25" customHeight="1" x14ac:dyDescent="0.25">
      <c r="A121" s="658"/>
      <c r="B121" s="551"/>
      <c r="C121" s="606"/>
      <c r="D121" s="472"/>
      <c r="E121" s="570"/>
      <c r="F121" s="571"/>
      <c r="G121" s="4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0"/>
      <c r="R121" s="713"/>
      <c r="S121" s="73"/>
      <c r="T121" s="74"/>
    </row>
    <row r="122" spans="1:20" ht="17.25" customHeight="1" x14ac:dyDescent="0.25">
      <c r="A122" s="658"/>
      <c r="B122" s="551"/>
      <c r="C122" s="606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0"/>
      <c r="R122" s="713"/>
      <c r="S122" s="73"/>
      <c r="T122" s="74"/>
    </row>
    <row r="123" spans="1:20" ht="17.25" x14ac:dyDescent="0.25">
      <c r="A123" s="658"/>
      <c r="B123" s="551"/>
      <c r="C123" s="606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0"/>
      <c r="R123" s="713"/>
      <c r="S123" s="73"/>
      <c r="T123" s="74"/>
    </row>
    <row r="124" spans="1:20" ht="17.25" customHeight="1" x14ac:dyDescent="0.25">
      <c r="A124" s="658"/>
      <c r="B124" s="551"/>
      <c r="C124" s="612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0"/>
      <c r="R124" s="713"/>
      <c r="S124" s="73"/>
      <c r="T124" s="74"/>
    </row>
    <row r="125" spans="1:20" ht="17.25" x14ac:dyDescent="0.25">
      <c r="A125" s="658"/>
      <c r="B125" s="551"/>
      <c r="C125" s="60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0"/>
      <c r="R125" s="713"/>
      <c r="S125" s="73"/>
      <c r="T125" s="74"/>
    </row>
    <row r="126" spans="1:20" ht="17.25" customHeight="1" x14ac:dyDescent="0.25">
      <c r="A126" s="658"/>
      <c r="B126" s="551"/>
      <c r="C126" s="613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0"/>
      <c r="R126" s="713"/>
      <c r="S126" s="73"/>
      <c r="T126" s="74"/>
    </row>
    <row r="127" spans="1:20" ht="17.25" x14ac:dyDescent="0.25">
      <c r="A127" s="658"/>
      <c r="B127" s="551"/>
      <c r="C127" s="615"/>
      <c r="D127" s="472"/>
      <c r="E127" s="57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0"/>
      <c r="R127" s="713"/>
      <c r="S127" s="73"/>
      <c r="T127" s="74"/>
    </row>
    <row r="128" spans="1:20" ht="17.25" x14ac:dyDescent="0.25">
      <c r="A128" s="658"/>
      <c r="B128" s="551"/>
      <c r="C128" s="615"/>
      <c r="D128" s="472"/>
      <c r="E128" s="57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0"/>
      <c r="R128" s="713"/>
      <c r="S128" s="73"/>
      <c r="T128" s="74"/>
    </row>
    <row r="129" spans="1:20" ht="17.25" customHeight="1" x14ac:dyDescent="0.25">
      <c r="A129" s="658"/>
      <c r="B129" s="551"/>
      <c r="C129" s="613"/>
      <c r="D129" s="472"/>
      <c r="E129" s="57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0"/>
      <c r="R129" s="713"/>
      <c r="S129" s="73"/>
      <c r="T129" s="74"/>
    </row>
    <row r="130" spans="1:20" ht="17.25" x14ac:dyDescent="0.25">
      <c r="A130" s="658"/>
      <c r="B130" s="551"/>
      <c r="C130" s="618"/>
      <c r="D130" s="472"/>
      <c r="E130" s="57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0"/>
      <c r="R130" s="713"/>
      <c r="S130" s="73"/>
      <c r="T130" s="74"/>
    </row>
    <row r="131" spans="1:20" ht="17.25" x14ac:dyDescent="0.25">
      <c r="A131" s="658"/>
      <c r="B131" s="551"/>
      <c r="C131" s="371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0"/>
      <c r="R131" s="713"/>
      <c r="S131" s="73"/>
      <c r="T131" s="74"/>
    </row>
    <row r="132" spans="1:20" ht="17.25" x14ac:dyDescent="0.25">
      <c r="A132" s="672"/>
      <c r="B132" s="551"/>
      <c r="C132" s="569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0"/>
      <c r="R132" s="713"/>
      <c r="S132" s="73"/>
      <c r="T132" s="74"/>
    </row>
    <row r="133" spans="1:20" ht="17.25" x14ac:dyDescent="0.25">
      <c r="A133" s="658"/>
      <c r="B133" s="551"/>
      <c r="C133" s="569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0"/>
      <c r="R133" s="713"/>
      <c r="S133" s="73"/>
      <c r="T133" s="74"/>
    </row>
    <row r="134" spans="1:20" ht="17.25" x14ac:dyDescent="0.25">
      <c r="A134" s="658"/>
      <c r="B134" s="551"/>
      <c r="C134" s="569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0"/>
      <c r="R134" s="713"/>
      <c r="S134" s="73"/>
      <c r="T134" s="74"/>
    </row>
    <row r="135" spans="1:20" ht="17.25" x14ac:dyDescent="0.25">
      <c r="A135" s="753"/>
      <c r="B135" s="554"/>
      <c r="C135" s="569"/>
      <c r="D135" s="472"/>
      <c r="E135" s="570"/>
      <c r="F135" s="571"/>
      <c r="G135" s="472"/>
      <c r="H135" s="65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0"/>
      <c r="R135" s="713"/>
      <c r="S135" s="73"/>
      <c r="T135" s="74"/>
    </row>
    <row r="136" spans="1:20" x14ac:dyDescent="0.25">
      <c r="A136" s="672"/>
      <c r="B136" s="554"/>
      <c r="C136" s="569"/>
      <c r="D136" s="472"/>
      <c r="E136" s="570"/>
      <c r="F136" s="553"/>
      <c r="G136" s="472"/>
      <c r="H136" s="65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0"/>
      <c r="R136" s="713"/>
      <c r="S136" s="73"/>
      <c r="T136" s="74"/>
    </row>
    <row r="137" spans="1:20" ht="17.25" x14ac:dyDescent="0.25">
      <c r="A137" s="672"/>
      <c r="B137" s="554"/>
      <c r="C137" s="569"/>
      <c r="D137" s="472"/>
      <c r="E137" s="570"/>
      <c r="F137" s="571"/>
      <c r="G137" s="472"/>
      <c r="H137" s="65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0"/>
      <c r="R137" s="713"/>
      <c r="S137" s="73"/>
      <c r="T137" s="74"/>
    </row>
    <row r="138" spans="1:20" ht="17.25" customHeight="1" x14ac:dyDescent="0.25">
      <c r="A138" s="658"/>
      <c r="B138" s="554"/>
      <c r="C138" s="619"/>
      <c r="D138" s="472"/>
      <c r="E138" s="570"/>
      <c r="F138" s="571"/>
      <c r="G138" s="472"/>
      <c r="H138" s="65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0"/>
      <c r="R138" s="713"/>
      <c r="S138" s="73"/>
      <c r="T138" s="74"/>
    </row>
    <row r="139" spans="1:20" ht="17.25" customHeight="1" x14ac:dyDescent="0.25">
      <c r="A139" s="658"/>
      <c r="B139" s="554"/>
      <c r="C139" s="619"/>
      <c r="D139" s="472"/>
      <c r="E139" s="570"/>
      <c r="F139" s="571"/>
      <c r="G139" s="472"/>
      <c r="H139" s="65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0"/>
      <c r="R139" s="713"/>
      <c r="S139" s="73"/>
      <c r="T139" s="74"/>
    </row>
    <row r="140" spans="1:20" x14ac:dyDescent="0.25">
      <c r="A140" s="672"/>
      <c r="B140" s="554"/>
      <c r="C140" s="582"/>
      <c r="D140" s="472"/>
      <c r="E140" s="570"/>
      <c r="F140" s="580"/>
      <c r="G140" s="472"/>
      <c r="H140" s="65">
        <f t="shared" si="3"/>
        <v>0</v>
      </c>
      <c r="I140" s="81"/>
      <c r="J140" s="82"/>
      <c r="K140" s="82"/>
      <c r="L140" s="104">
        <f t="shared" si="4"/>
        <v>0</v>
      </c>
      <c r="M140" s="406"/>
      <c r="N140" s="422"/>
      <c r="O140" s="769"/>
      <c r="P140" s="379"/>
      <c r="Q140" s="70"/>
      <c r="R140" s="713"/>
      <c r="S140" s="73"/>
      <c r="T140" s="74"/>
    </row>
    <row r="141" spans="1:20" x14ac:dyDescent="0.25">
      <c r="A141" s="672"/>
      <c r="B141" s="554"/>
      <c r="C141" s="620"/>
      <c r="D141" s="472"/>
      <c r="E141" s="570"/>
      <c r="F141" s="580"/>
      <c r="G141" s="472"/>
      <c r="H141" s="65">
        <f t="shared" si="3"/>
        <v>0</v>
      </c>
      <c r="I141" s="81"/>
      <c r="J141" s="165"/>
      <c r="K141" s="166"/>
      <c r="L141" s="104">
        <f t="shared" ref="L141:L150" si="5">I141*G141-K141</f>
        <v>0</v>
      </c>
      <c r="M141" s="406"/>
      <c r="N141" s="422"/>
      <c r="O141" s="769"/>
      <c r="P141" s="379"/>
      <c r="Q141" s="70"/>
      <c r="R141" s="713"/>
      <c r="S141" s="73"/>
      <c r="T141" s="74"/>
    </row>
    <row r="142" spans="1:20" x14ac:dyDescent="0.25">
      <c r="A142" s="672"/>
      <c r="B142" s="610"/>
      <c r="C142" s="621"/>
      <c r="D142" s="621"/>
      <c r="E142" s="621"/>
      <c r="F142" s="622"/>
      <c r="G142" s="574"/>
      <c r="H142" s="65">
        <f t="shared" si="3"/>
        <v>0</v>
      </c>
      <c r="I142" s="81"/>
      <c r="J142" s="165"/>
      <c r="K142" s="166"/>
      <c r="L142" s="104">
        <f t="shared" si="5"/>
        <v>0</v>
      </c>
      <c r="M142" s="406"/>
      <c r="N142" s="422"/>
      <c r="O142" s="769"/>
      <c r="P142" s="379"/>
      <c r="Q142" s="70"/>
      <c r="R142" s="713"/>
      <c r="S142" s="73"/>
      <c r="T142" s="74"/>
    </row>
    <row r="143" spans="1:20" x14ac:dyDescent="0.25">
      <c r="A143" s="672"/>
      <c r="B143" s="610"/>
      <c r="C143" s="621"/>
      <c r="D143" s="621"/>
      <c r="E143" s="621"/>
      <c r="F143" s="622"/>
      <c r="G143" s="574"/>
      <c r="H143" s="65">
        <f t="shared" si="3"/>
        <v>0</v>
      </c>
      <c r="I143" s="81"/>
      <c r="J143" s="165"/>
      <c r="K143" s="166"/>
      <c r="L143" s="104">
        <f t="shared" si="5"/>
        <v>0</v>
      </c>
      <c r="M143" s="406"/>
      <c r="N143" s="422"/>
      <c r="O143" s="769"/>
      <c r="P143" s="379"/>
      <c r="Q143" s="70"/>
      <c r="R143" s="713"/>
      <c r="S143" s="73"/>
      <c r="T143" s="74"/>
    </row>
    <row r="144" spans="1:20" x14ac:dyDescent="0.25">
      <c r="A144" s="672"/>
      <c r="B144" s="623"/>
      <c r="C144" s="621"/>
      <c r="D144" s="621"/>
      <c r="E144" s="621"/>
      <c r="F144" s="622"/>
      <c r="G144" s="574"/>
      <c r="H144" s="65">
        <f t="shared" si="3"/>
        <v>0</v>
      </c>
      <c r="I144" s="81"/>
      <c r="J144" s="165"/>
      <c r="K144" s="166"/>
      <c r="L144" s="104">
        <f t="shared" si="5"/>
        <v>0</v>
      </c>
      <c r="M144" s="372"/>
      <c r="N144" s="373"/>
      <c r="O144" s="769"/>
      <c r="P144" s="379"/>
      <c r="Q144" s="70"/>
      <c r="R144" s="713"/>
      <c r="S144" s="73"/>
      <c r="T144" s="74"/>
    </row>
    <row r="145" spans="1:20" x14ac:dyDescent="0.25">
      <c r="A145" s="88"/>
      <c r="B145" s="623"/>
      <c r="C145" s="621"/>
      <c r="D145" s="621"/>
      <c r="E145" s="621"/>
      <c r="F145" s="622"/>
      <c r="G145" s="574"/>
      <c r="H145" s="65">
        <f t="shared" si="3"/>
        <v>0</v>
      </c>
      <c r="I145" s="81"/>
      <c r="J145" s="165"/>
      <c r="K145" s="166"/>
      <c r="L145" s="104">
        <f t="shared" si="5"/>
        <v>0</v>
      </c>
      <c r="M145" s="372"/>
      <c r="N145" s="373"/>
      <c r="O145" s="769"/>
      <c r="P145" s="379"/>
      <c r="Q145" s="70"/>
      <c r="R145" s="713"/>
      <c r="S145" s="73"/>
      <c r="T145" s="74"/>
    </row>
    <row r="146" spans="1:20" x14ac:dyDescent="0.25">
      <c r="A146" s="88"/>
      <c r="B146" s="623"/>
      <c r="C146" s="621"/>
      <c r="D146" s="621"/>
      <c r="E146" s="621"/>
      <c r="F146" s="622"/>
      <c r="G146" s="574"/>
      <c r="H146" s="65">
        <f t="shared" si="3"/>
        <v>0</v>
      </c>
      <c r="I146" s="81"/>
      <c r="J146" s="165"/>
      <c r="K146" s="166"/>
      <c r="L146" s="104">
        <f t="shared" si="5"/>
        <v>0</v>
      </c>
      <c r="M146" s="372"/>
      <c r="N146" s="373"/>
      <c r="O146" s="769"/>
      <c r="P146" s="379"/>
      <c r="Q146" s="70"/>
      <c r="R146" s="713"/>
      <c r="S146" s="73"/>
      <c r="T146" s="74"/>
    </row>
    <row r="147" spans="1:20" ht="18.75" x14ac:dyDescent="0.3">
      <c r="A147" s="88"/>
      <c r="B147" s="76"/>
      <c r="C147" s="167"/>
      <c r="D147" s="64"/>
      <c r="E147" s="155"/>
      <c r="F147" s="170"/>
      <c r="G147" s="78"/>
      <c r="H147" s="65">
        <f t="shared" si="3"/>
        <v>0</v>
      </c>
      <c r="I147" s="81"/>
      <c r="J147" s="165"/>
      <c r="K147" s="171"/>
      <c r="L147" s="104">
        <f t="shared" si="5"/>
        <v>0</v>
      </c>
      <c r="M147" s="406"/>
      <c r="N147" s="422"/>
      <c r="O147" s="769"/>
      <c r="P147" s="379"/>
      <c r="Q147" s="70"/>
      <c r="R147" s="713"/>
      <c r="S147" s="73"/>
      <c r="T147" s="74"/>
    </row>
    <row r="148" spans="1:20" ht="18.75" x14ac:dyDescent="0.3">
      <c r="A148" s="88"/>
      <c r="B148" s="76"/>
      <c r="C148" s="167"/>
      <c r="D148" s="78"/>
      <c r="E148" s="121"/>
      <c r="F148" s="120"/>
      <c r="G148" s="78"/>
      <c r="H148" s="65">
        <f t="shared" si="3"/>
        <v>0</v>
      </c>
      <c r="I148" s="81"/>
      <c r="J148" s="165"/>
      <c r="K148" s="171"/>
      <c r="L148" s="104">
        <f t="shared" si="5"/>
        <v>0</v>
      </c>
      <c r="M148" s="406"/>
      <c r="N148" s="422"/>
      <c r="O148" s="769"/>
      <c r="P148" s="379"/>
      <c r="Q148" s="70"/>
      <c r="R148" s="713"/>
      <c r="S148" s="73"/>
      <c r="T148" s="74"/>
    </row>
    <row r="149" spans="1:20" ht="18.75" x14ac:dyDescent="0.3">
      <c r="A149" s="88"/>
      <c r="B149" s="76"/>
      <c r="C149" s="167"/>
      <c r="D149" s="78"/>
      <c r="E149" s="121"/>
      <c r="F149" s="120"/>
      <c r="G149" s="78"/>
      <c r="H149" s="65">
        <f t="shared" si="3"/>
        <v>0</v>
      </c>
      <c r="I149" s="81"/>
      <c r="J149" s="165"/>
      <c r="K149" s="171"/>
      <c r="L149" s="104">
        <f t="shared" si="5"/>
        <v>0</v>
      </c>
      <c r="M149" s="406"/>
      <c r="N149" s="422"/>
      <c r="O149" s="769"/>
      <c r="P149" s="379"/>
      <c r="Q149" s="70"/>
      <c r="R149" s="713"/>
      <c r="S149" s="73"/>
      <c r="T149" s="74"/>
    </row>
    <row r="150" spans="1:20" ht="18.75" x14ac:dyDescent="0.3">
      <c r="A150" s="88"/>
      <c r="B150" s="76"/>
      <c r="C150" s="172"/>
      <c r="D150" s="78"/>
      <c r="E150" s="121"/>
      <c r="F150" s="120"/>
      <c r="G150" s="78"/>
      <c r="H150" s="65">
        <f t="shared" si="3"/>
        <v>0</v>
      </c>
      <c r="I150" s="81"/>
      <c r="J150" s="165"/>
      <c r="K150" s="171"/>
      <c r="L150" s="104">
        <f t="shared" si="5"/>
        <v>0</v>
      </c>
      <c r="M150" s="406"/>
      <c r="N150" s="422"/>
      <c r="O150" s="769"/>
      <c r="P150" s="379"/>
      <c r="Q150" s="70"/>
      <c r="R150" s="713"/>
      <c r="S150" s="73"/>
      <c r="T150" s="74"/>
    </row>
    <row r="151" spans="1:20" x14ac:dyDescent="0.25">
      <c r="A151" s="173"/>
      <c r="B151" s="76"/>
      <c r="C151" s="76"/>
      <c r="D151" s="174"/>
      <c r="E151" s="121"/>
      <c r="F151" s="175"/>
      <c r="G151" s="174">
        <v>0</v>
      </c>
      <c r="H151" s="176">
        <f t="shared" ref="H151:H158" si="6">G151-D151</f>
        <v>0</v>
      </c>
      <c r="I151" s="177"/>
      <c r="J151" s="177"/>
      <c r="K151" s="177"/>
      <c r="L151" s="40">
        <f t="shared" ref="L151:L162" si="7">I151*G151</f>
        <v>0</v>
      </c>
      <c r="M151" s="425"/>
      <c r="N151" s="422"/>
      <c r="O151" s="769"/>
      <c r="P151" s="432"/>
      <c r="Q151" s="179"/>
      <c r="R151" s="714"/>
      <c r="S151" s="178"/>
      <c r="T151" s="69"/>
    </row>
    <row r="152" spans="1:20" x14ac:dyDescent="0.25">
      <c r="A152" s="173"/>
      <c r="B152" s="76"/>
      <c r="C152" s="76"/>
      <c r="D152" s="174"/>
      <c r="E152" s="121"/>
      <c r="F152" s="175"/>
      <c r="G152" s="174">
        <v>0</v>
      </c>
      <c r="H152" s="176">
        <f t="shared" si="6"/>
        <v>0</v>
      </c>
      <c r="I152" s="177"/>
      <c r="J152" s="177"/>
      <c r="K152" s="177"/>
      <c r="L152" s="40">
        <f t="shared" si="7"/>
        <v>0</v>
      </c>
      <c r="M152" s="425"/>
      <c r="N152" s="422"/>
      <c r="O152" s="769"/>
      <c r="P152" s="432"/>
      <c r="Q152" s="179"/>
      <c r="R152" s="714"/>
      <c r="S152" s="178"/>
      <c r="T152" s="69"/>
    </row>
    <row r="153" spans="1:20" x14ac:dyDescent="0.25">
      <c r="A153" s="173"/>
      <c r="B153" s="76"/>
      <c r="C153" s="76"/>
      <c r="D153" s="174"/>
      <c r="E153" s="121"/>
      <c r="F153" s="175"/>
      <c r="G153" s="174">
        <v>0</v>
      </c>
      <c r="H153" s="176">
        <f t="shared" si="6"/>
        <v>0</v>
      </c>
      <c r="I153" s="177"/>
      <c r="J153" s="177"/>
      <c r="K153" s="177"/>
      <c r="L153" s="40">
        <f t="shared" si="7"/>
        <v>0</v>
      </c>
      <c r="M153" s="425"/>
      <c r="N153" s="422"/>
      <c r="O153" s="769"/>
      <c r="P153" s="432"/>
      <c r="Q153" s="179"/>
      <c r="R153" s="714"/>
      <c r="S153" s="178"/>
      <c r="T153" s="69"/>
    </row>
    <row r="154" spans="1:20" x14ac:dyDescent="0.25">
      <c r="A154" s="173"/>
      <c r="B154" s="76"/>
      <c r="C154" s="76"/>
      <c r="D154" s="174"/>
      <c r="E154" s="121"/>
      <c r="F154" s="181"/>
      <c r="G154" s="174">
        <v>0</v>
      </c>
      <c r="H154" s="176">
        <f t="shared" si="6"/>
        <v>0</v>
      </c>
      <c r="I154" s="177"/>
      <c r="J154" s="177"/>
      <c r="K154" s="177"/>
      <c r="L154" s="40">
        <f t="shared" si="7"/>
        <v>0</v>
      </c>
      <c r="M154" s="425"/>
      <c r="N154" s="422"/>
      <c r="O154" s="769"/>
      <c r="P154" s="432"/>
      <c r="Q154" s="179"/>
      <c r="R154" s="714"/>
      <c r="S154" s="178"/>
      <c r="T154" s="69"/>
    </row>
    <row r="155" spans="1:20" x14ac:dyDescent="0.25">
      <c r="A155" s="182"/>
      <c r="B155" s="76"/>
      <c r="C155" s="76"/>
      <c r="D155" s="174"/>
      <c r="E155" s="121"/>
      <c r="F155" s="183"/>
      <c r="G155" s="174">
        <v>0</v>
      </c>
      <c r="H155" s="176">
        <f t="shared" si="6"/>
        <v>0</v>
      </c>
      <c r="I155" s="177"/>
      <c r="J155" s="177"/>
      <c r="K155" s="177"/>
      <c r="L155" s="40">
        <f t="shared" si="7"/>
        <v>0</v>
      </c>
      <c r="M155" s="425"/>
      <c r="N155" s="422"/>
      <c r="O155" s="769"/>
      <c r="P155" s="432"/>
      <c r="Q155" s="179"/>
      <c r="R155" s="714"/>
      <c r="S155" s="73"/>
      <c r="T155" s="74"/>
    </row>
    <row r="156" spans="1:20" x14ac:dyDescent="0.25">
      <c r="A156" s="184"/>
      <c r="B156" s="185"/>
      <c r="F156" s="188"/>
      <c r="G156" s="186">
        <v>0</v>
      </c>
      <c r="H156" s="186">
        <f t="shared" si="6"/>
        <v>0</v>
      </c>
      <c r="I156" s="189"/>
      <c r="J156" s="189"/>
      <c r="K156" s="189"/>
      <c r="L156" s="40">
        <f t="shared" si="7"/>
        <v>0</v>
      </c>
      <c r="M156" s="718"/>
      <c r="N156" s="719"/>
      <c r="O156" s="781"/>
      <c r="P156" s="720"/>
      <c r="Q156" s="179"/>
      <c r="R156" s="715"/>
      <c r="S156" s="33"/>
      <c r="T156" s="34"/>
    </row>
    <row r="157" spans="1:20" x14ac:dyDescent="0.25">
      <c r="A157" s="184"/>
      <c r="B157" s="185"/>
      <c r="G157" s="186">
        <v>0</v>
      </c>
      <c r="H157" s="186">
        <f t="shared" si="6"/>
        <v>0</v>
      </c>
      <c r="I157" s="189"/>
      <c r="J157" s="189"/>
      <c r="K157" s="189"/>
      <c r="L157" s="40">
        <f t="shared" si="7"/>
        <v>0</v>
      </c>
      <c r="M157" s="190"/>
      <c r="O157" s="768"/>
      <c r="P157" s="201"/>
      <c r="Q157" s="202"/>
      <c r="R157" s="203"/>
      <c r="S157" s="33"/>
      <c r="T157" s="34"/>
    </row>
    <row r="158" spans="1:20" ht="16.5" thickBot="1" x14ac:dyDescent="0.3">
      <c r="A158" s="184"/>
      <c r="B158" s="185"/>
      <c r="G158" s="205">
        <v>0</v>
      </c>
      <c r="H158" s="186">
        <f t="shared" si="6"/>
        <v>0</v>
      </c>
      <c r="I158" s="189"/>
      <c r="J158" s="189"/>
      <c r="K158" s="189"/>
      <c r="L158" s="40">
        <f t="shared" si="7"/>
        <v>0</v>
      </c>
      <c r="M158" s="190"/>
      <c r="O158" s="768"/>
      <c r="P158" s="201"/>
      <c r="Q158" s="202"/>
      <c r="R158" s="203"/>
      <c r="S158" s="33"/>
      <c r="T158" s="34"/>
    </row>
    <row r="159" spans="1:20" ht="19.5" thickTop="1" x14ac:dyDescent="0.3">
      <c r="A159" s="184"/>
      <c r="B159" s="185"/>
      <c r="D159" s="967" t="s">
        <v>33</v>
      </c>
      <c r="E159" s="967"/>
      <c r="F159" s="968"/>
      <c r="G159" s="206">
        <f>SUM(G4:G158)</f>
        <v>672297.86999999988</v>
      </c>
      <c r="H159" s="207"/>
      <c r="I159" s="189"/>
      <c r="J159" s="208"/>
      <c r="K159" s="189"/>
      <c r="L159" s="40">
        <f t="shared" si="7"/>
        <v>0</v>
      </c>
      <c r="M159" s="190"/>
      <c r="O159" s="768"/>
      <c r="P159" s="201"/>
      <c r="Q159" s="219"/>
      <c r="R159" s="220"/>
      <c r="T159" s="34"/>
    </row>
    <row r="160" spans="1:20" ht="19.5" thickBot="1" x14ac:dyDescent="0.3">
      <c r="A160" s="222"/>
      <c r="B160" s="185"/>
      <c r="G160" s="223"/>
      <c r="H160" s="207"/>
      <c r="I160" s="189"/>
      <c r="J160" s="208"/>
      <c r="K160" s="189"/>
      <c r="L160" s="40">
        <f t="shared" si="7"/>
        <v>0</v>
      </c>
      <c r="M160" s="190"/>
      <c r="O160" s="768"/>
      <c r="P160" s="201"/>
      <c r="Q160" s="219"/>
      <c r="R160" s="220"/>
      <c r="T160" s="34"/>
    </row>
    <row r="161" spans="1:20" ht="16.5" thickTop="1" x14ac:dyDescent="0.25">
      <c r="A161" s="184"/>
      <c r="B161" s="185"/>
      <c r="H161" s="186"/>
      <c r="I161" s="189"/>
      <c r="J161" s="189"/>
      <c r="K161" s="189"/>
      <c r="L161" s="40">
        <f t="shared" si="7"/>
        <v>0</v>
      </c>
      <c r="M161" s="190"/>
      <c r="O161" s="768"/>
      <c r="P161" s="201"/>
      <c r="Q161" s="219"/>
      <c r="R161" s="220"/>
      <c r="T161" s="34"/>
    </row>
    <row r="162" spans="1:20" ht="16.5" thickBot="1" x14ac:dyDescent="0.3">
      <c r="A162" s="184"/>
      <c r="B162" s="185"/>
      <c r="H162" s="186"/>
      <c r="I162" s="224"/>
      <c r="L162" s="40">
        <f t="shared" si="7"/>
        <v>0</v>
      </c>
      <c r="M162" s="225"/>
      <c r="O162" s="768"/>
      <c r="P162" s="201"/>
      <c r="Q162" s="219"/>
      <c r="R162" s="226"/>
      <c r="T162" s="34"/>
    </row>
    <row r="163" spans="1:20" ht="17.25" thickTop="1" thickBot="1" x14ac:dyDescent="0.3">
      <c r="A163" s="184"/>
      <c r="F163" s="227"/>
      <c r="G163" s="228" t="s">
        <v>34</v>
      </c>
      <c r="H163" s="229"/>
      <c r="I163" s="229"/>
      <c r="J163" s="230">
        <f>SUM(J151:J162)</f>
        <v>0</v>
      </c>
      <c r="K163" s="231"/>
      <c r="L163" s="232">
        <f>SUM(L4:L162)</f>
        <v>22799266.859999999</v>
      </c>
      <c r="M163" s="233"/>
      <c r="O163" s="782">
        <f>SUM(O4:O162)</f>
        <v>162294.44</v>
      </c>
      <c r="P163" s="25"/>
      <c r="Q163" s="236">
        <f>SUM(Q6:Q162)</f>
        <v>81088</v>
      </c>
      <c r="R163" s="237"/>
      <c r="S163" s="235"/>
      <c r="T163" s="239">
        <f>SUM(T151:T162)</f>
        <v>0</v>
      </c>
    </row>
    <row r="164" spans="1:20" x14ac:dyDescent="0.25">
      <c r="A164" s="184"/>
      <c r="F164" s="227"/>
      <c r="G164" s="240"/>
      <c r="H164" s="241"/>
      <c r="I164" s="242"/>
      <c r="J164" s="242"/>
      <c r="K164" s="242"/>
      <c r="L164" s="40"/>
      <c r="M164" s="233"/>
      <c r="P164" s="201"/>
      <c r="Q164" s="251"/>
      <c r="S164" s="209"/>
      <c r="T164"/>
    </row>
    <row r="165" spans="1:20" ht="16.5" thickBot="1" x14ac:dyDescent="0.3">
      <c r="A165" s="184"/>
      <c r="F165" s="227"/>
      <c r="G165" s="240"/>
      <c r="H165" s="241"/>
      <c r="I165" s="242"/>
      <c r="J165" s="242"/>
      <c r="K165" s="242"/>
      <c r="L165" s="40"/>
      <c r="M165" s="233"/>
      <c r="P165" s="201"/>
      <c r="Q165" s="251"/>
      <c r="S165" s="209"/>
      <c r="T165"/>
    </row>
    <row r="166" spans="1:20" ht="16.5" customHeight="1" thickTop="1" x14ac:dyDescent="0.25">
      <c r="A166" s="184"/>
      <c r="G166" s="254" t="s">
        <v>35</v>
      </c>
      <c r="H166" s="255"/>
      <c r="I166" s="255"/>
      <c r="J166" s="256"/>
      <c r="K166" s="256"/>
      <c r="L166" s="257">
        <f>T163+Q163+O163+L163+J163</f>
        <v>23042649.300000001</v>
      </c>
      <c r="M166" s="258"/>
      <c r="P166" s="201"/>
      <c r="Q166" s="251"/>
      <c r="S166" s="209"/>
      <c r="T166"/>
    </row>
    <row r="167" spans="1:20" ht="16.5" customHeight="1" thickBot="1" x14ac:dyDescent="0.3">
      <c r="A167" s="259"/>
      <c r="G167" s="260"/>
      <c r="H167" s="261"/>
      <c r="I167" s="261"/>
      <c r="J167" s="262"/>
      <c r="K167" s="262"/>
      <c r="L167" s="263"/>
      <c r="M167" s="264"/>
      <c r="P167" s="201"/>
      <c r="Q167" s="251"/>
      <c r="S167" s="209"/>
      <c r="T167"/>
    </row>
    <row r="168" spans="1:20" ht="16.5" thickTop="1" x14ac:dyDescent="0.25">
      <c r="A168" s="259"/>
      <c r="G168" s="240"/>
      <c r="H168" s="241"/>
      <c r="I168" s="242"/>
      <c r="J168" s="242"/>
      <c r="K168" s="242"/>
      <c r="L168" s="40"/>
      <c r="M168" s="233"/>
      <c r="P168" s="201"/>
      <c r="Q168" s="251"/>
      <c r="S168" s="209"/>
      <c r="T168"/>
    </row>
    <row r="169" spans="1:20" x14ac:dyDescent="0.25">
      <c r="A169" s="184"/>
      <c r="G169" s="240"/>
      <c r="H169" s="241"/>
      <c r="I169" s="242"/>
      <c r="J169" s="242"/>
      <c r="K169" s="242"/>
      <c r="L169" s="40"/>
      <c r="M169" s="233"/>
      <c r="P169" s="201"/>
      <c r="Q169" s="251"/>
      <c r="S169" s="209"/>
      <c r="T169"/>
    </row>
    <row r="170" spans="1:20" x14ac:dyDescent="0.25">
      <c r="A170" s="184"/>
      <c r="G170" s="240"/>
      <c r="H170" s="265"/>
      <c r="I170" s="242"/>
      <c r="J170" s="242"/>
      <c r="K170" s="242"/>
      <c r="L170" s="40"/>
      <c r="M170" s="266"/>
      <c r="P170" s="201"/>
      <c r="Q170" s="251"/>
      <c r="S170" s="209"/>
      <c r="T170"/>
    </row>
    <row r="171" spans="1:20" x14ac:dyDescent="0.25">
      <c r="A171" s="259"/>
      <c r="L171" s="40"/>
      <c r="M171" s="267"/>
      <c r="P171" s="201"/>
      <c r="Q171" s="251"/>
      <c r="S171" s="209"/>
      <c r="T171"/>
    </row>
    <row r="172" spans="1:20" x14ac:dyDescent="0.25">
      <c r="A172" s="259"/>
      <c r="M172" s="267"/>
      <c r="Q172" s="251"/>
      <c r="S172" s="209"/>
      <c r="T172"/>
    </row>
    <row r="173" spans="1:20" x14ac:dyDescent="0.25">
      <c r="A173" s="184"/>
      <c r="B173" s="185"/>
      <c r="L173" s="40"/>
      <c r="M173" s="233"/>
      <c r="Q173" s="251"/>
      <c r="S173" s="209"/>
      <c r="T173"/>
    </row>
    <row r="174" spans="1:20" x14ac:dyDescent="0.25">
      <c r="A174" s="259"/>
      <c r="B174" s="185"/>
      <c r="L174" s="40"/>
      <c r="M174" s="233"/>
      <c r="Q174" s="251"/>
      <c r="S174" s="209"/>
      <c r="T174"/>
    </row>
    <row r="175" spans="1:20" x14ac:dyDescent="0.25">
      <c r="A175" s="184"/>
      <c r="B175" s="185"/>
      <c r="G175" s="240"/>
      <c r="H175" s="241"/>
      <c r="I175" s="242"/>
      <c r="J175" s="242"/>
      <c r="K175" s="242"/>
      <c r="L175" s="40"/>
      <c r="M175" s="233"/>
      <c r="Q175" s="251"/>
      <c r="S175" s="209"/>
      <c r="T175"/>
    </row>
    <row r="176" spans="1:20" x14ac:dyDescent="0.25">
      <c r="A176" s="259"/>
      <c r="B176" s="185"/>
      <c r="G176" s="240"/>
      <c r="H176" s="241"/>
      <c r="I176" s="242"/>
      <c r="J176" s="242"/>
      <c r="K176" s="242"/>
      <c r="L176" s="40"/>
      <c r="M176" s="233"/>
      <c r="Q176" s="251"/>
      <c r="S176" s="209"/>
      <c r="T176"/>
    </row>
    <row r="177" spans="1:20" x14ac:dyDescent="0.25">
      <c r="A177" s="184"/>
      <c r="B177" s="185"/>
      <c r="G177" s="279"/>
      <c r="H177" s="235"/>
      <c r="I177" s="235"/>
      <c r="L177" s="40"/>
      <c r="M177" s="233"/>
      <c r="Q177" s="251"/>
      <c r="S177" s="209"/>
      <c r="T177"/>
    </row>
    <row r="178" spans="1:20" x14ac:dyDescent="0.25">
      <c r="A178" s="259"/>
      <c r="Q178" s="251"/>
      <c r="S178" s="209"/>
      <c r="T178"/>
    </row>
    <row r="179" spans="1:20" x14ac:dyDescent="0.25">
      <c r="A179" s="184"/>
      <c r="Q179" s="251"/>
      <c r="S179" s="209"/>
      <c r="T179"/>
    </row>
    <row r="180" spans="1:20" x14ac:dyDescent="0.25">
      <c r="A180" s="184"/>
      <c r="B180" s="280"/>
      <c r="C180" s="280"/>
      <c r="D180" s="246"/>
      <c r="E180"/>
      <c r="F180" s="39"/>
      <c r="G180" s="38"/>
      <c r="H180"/>
      <c r="I180"/>
      <c r="J180"/>
      <c r="K180"/>
      <c r="N180" s="281"/>
      <c r="O180" s="251"/>
      <c r="Q180" s="251"/>
      <c r="S180" s="209"/>
      <c r="T180"/>
    </row>
    <row r="181" spans="1:20" x14ac:dyDescent="0.25">
      <c r="A181" s="259"/>
      <c r="B181" s="280"/>
      <c r="C181" s="280"/>
      <c r="D181" s="246"/>
      <c r="E181"/>
      <c r="F181" s="39"/>
      <c r="G181" s="38"/>
      <c r="H181"/>
      <c r="I181"/>
      <c r="J181"/>
      <c r="K181"/>
      <c r="N181" s="281"/>
      <c r="O181" s="251"/>
      <c r="Q181" s="251"/>
      <c r="S181" s="209"/>
      <c r="T181"/>
    </row>
    <row r="182" spans="1:20" x14ac:dyDescent="0.25">
      <c r="A182" s="259"/>
      <c r="B182" s="280"/>
      <c r="C182" s="280"/>
      <c r="D182" s="246"/>
      <c r="E182"/>
      <c r="F182" s="39"/>
      <c r="G182" s="38"/>
      <c r="H182"/>
      <c r="I182"/>
      <c r="J182"/>
      <c r="K182"/>
      <c r="N182" s="281"/>
      <c r="O182" s="251"/>
      <c r="Q182" s="251"/>
      <c r="S182" s="209"/>
      <c r="T182"/>
    </row>
    <row r="183" spans="1:20" x14ac:dyDescent="0.25">
      <c r="A183" s="259"/>
      <c r="B183" s="280"/>
      <c r="C183" s="280"/>
      <c r="D183" s="246"/>
      <c r="E183"/>
      <c r="F183" s="39"/>
      <c r="G183" s="38"/>
      <c r="H183"/>
      <c r="I183"/>
      <c r="J183"/>
      <c r="K183"/>
      <c r="N183" s="281"/>
      <c r="O183" s="251"/>
      <c r="Q183" s="251"/>
      <c r="S183" s="209"/>
      <c r="T183"/>
    </row>
    <row r="184" spans="1:20" x14ac:dyDescent="0.25">
      <c r="A184" s="282"/>
      <c r="B184" s="280"/>
      <c r="C184" s="280"/>
      <c r="D184" s="246"/>
      <c r="E184"/>
      <c r="F184" s="39"/>
      <c r="G184" s="38"/>
      <c r="H184"/>
      <c r="I184"/>
      <c r="J184"/>
      <c r="K184"/>
      <c r="N184" s="281"/>
      <c r="O184" s="251"/>
      <c r="Q184" s="251"/>
      <c r="S184" s="209"/>
      <c r="T184"/>
    </row>
    <row r="185" spans="1:20" x14ac:dyDescent="0.25">
      <c r="A185" s="222"/>
      <c r="B185" s="280"/>
      <c r="C185" s="280"/>
      <c r="D185" s="246"/>
      <c r="E185"/>
      <c r="F185" s="39"/>
      <c r="G185" s="38"/>
      <c r="H185"/>
      <c r="I185"/>
      <c r="J185"/>
      <c r="K185"/>
      <c r="N185" s="281"/>
      <c r="O185" s="251"/>
      <c r="Q185" s="251"/>
      <c r="S185" s="209"/>
      <c r="T185"/>
    </row>
    <row r="186" spans="1:20" x14ac:dyDescent="0.25">
      <c r="A186" s="184"/>
      <c r="B186" s="280"/>
      <c r="C186" s="280"/>
      <c r="D186" s="246"/>
      <c r="E186"/>
      <c r="F186" s="39"/>
      <c r="G186" s="38"/>
      <c r="H186"/>
      <c r="I186"/>
      <c r="J186"/>
      <c r="K186"/>
      <c r="N186" s="281"/>
      <c r="O186" s="251"/>
      <c r="Q186" s="251"/>
      <c r="S186" s="209"/>
      <c r="T186"/>
    </row>
    <row r="187" spans="1:20" x14ac:dyDescent="0.25">
      <c r="A187" s="184"/>
      <c r="B187" s="280"/>
      <c r="C187" s="280"/>
      <c r="D187" s="246"/>
      <c r="E187"/>
      <c r="F187" s="39"/>
      <c r="G187" s="38"/>
      <c r="H187"/>
      <c r="I187"/>
      <c r="J187"/>
      <c r="K187"/>
      <c r="N187" s="281"/>
      <c r="O187" s="251"/>
      <c r="Q187" s="251"/>
      <c r="S187" s="209"/>
      <c r="T187"/>
    </row>
    <row r="188" spans="1:20" x14ac:dyDescent="0.25">
      <c r="A188" s="184"/>
      <c r="B188" s="280"/>
      <c r="C188" s="280"/>
      <c r="D188" s="246"/>
      <c r="E188"/>
      <c r="F188" s="39"/>
      <c r="G188" s="38"/>
      <c r="H188"/>
      <c r="I188"/>
      <c r="J188"/>
      <c r="K188"/>
      <c r="N188" s="281"/>
      <c r="O188" s="251"/>
      <c r="Q188" s="251"/>
      <c r="S188" s="209"/>
      <c r="T188"/>
    </row>
    <row r="189" spans="1:20" x14ac:dyDescent="0.25">
      <c r="A189" s="184"/>
      <c r="B189" s="280"/>
      <c r="C189" s="280"/>
      <c r="D189" s="246"/>
      <c r="E189"/>
      <c r="F189" s="39"/>
      <c r="G189" s="38"/>
      <c r="H189"/>
      <c r="I189"/>
      <c r="J189"/>
      <c r="K189"/>
      <c r="N189" s="281"/>
      <c r="O189" s="251"/>
      <c r="Q189" s="251"/>
      <c r="S189" s="209"/>
      <c r="T189"/>
    </row>
    <row r="190" spans="1:20" x14ac:dyDescent="0.25">
      <c r="A190" s="184"/>
      <c r="B190" s="280"/>
      <c r="C190" s="280"/>
      <c r="D190" s="246"/>
      <c r="E190"/>
      <c r="F190" s="39"/>
      <c r="G190" s="38"/>
      <c r="H190"/>
      <c r="I190"/>
      <c r="J190"/>
      <c r="K190"/>
      <c r="N190" s="281"/>
      <c r="O190" s="251"/>
      <c r="Q190" s="251"/>
      <c r="S190" s="209"/>
      <c r="T190"/>
    </row>
    <row r="191" spans="1:20" x14ac:dyDescent="0.25">
      <c r="A191" s="184"/>
      <c r="B191" s="280"/>
      <c r="C191" s="280"/>
      <c r="D191" s="246"/>
      <c r="E191"/>
      <c r="F191" s="39"/>
      <c r="G191" s="38"/>
      <c r="H191"/>
      <c r="I191"/>
      <c r="J191"/>
      <c r="K191"/>
      <c r="N191" s="281"/>
      <c r="O191" s="251"/>
      <c r="Q191" s="251"/>
      <c r="S191" s="209"/>
      <c r="T191"/>
    </row>
    <row r="192" spans="1:20" x14ac:dyDescent="0.25">
      <c r="A192" s="184"/>
      <c r="B192" s="280"/>
      <c r="C192" s="280"/>
      <c r="D192" s="246"/>
      <c r="E192"/>
      <c r="F192" s="39"/>
      <c r="G192" s="38"/>
      <c r="H192"/>
      <c r="I192"/>
      <c r="J192"/>
      <c r="K192"/>
      <c r="N192" s="281"/>
      <c r="O192" s="251"/>
      <c r="Q192" s="251"/>
      <c r="S192" s="209"/>
      <c r="T192"/>
    </row>
  </sheetData>
  <mergeCells count="14">
    <mergeCell ref="A46:A47"/>
    <mergeCell ref="M96:M97"/>
    <mergeCell ref="N96:N97"/>
    <mergeCell ref="D159:F159"/>
    <mergeCell ref="A1:H2"/>
    <mergeCell ref="A96:A97"/>
    <mergeCell ref="F96:F97"/>
    <mergeCell ref="C96:C97"/>
    <mergeCell ref="A35:A36"/>
    <mergeCell ref="M35:M36"/>
    <mergeCell ref="N35:N36"/>
    <mergeCell ref="A40:A41"/>
    <mergeCell ref="M40:M41"/>
    <mergeCell ref="N40:N41"/>
  </mergeCells>
  <pageMargins left="0.7" right="0.7" top="0.75" bottom="0.75" header="0.3" footer="0.3"/>
  <pageSetup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76E8E-98AF-4D99-807A-F1BB6A3054B8}">
  <sheetPr>
    <tabColor rgb="FF7030A0"/>
  </sheetPr>
  <dimension ref="A1:N260"/>
  <sheetViews>
    <sheetView workbookViewId="0">
      <selection activeCell="A5" sqref="A5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645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1C267-F9BA-481E-8C4A-63711B9ABE01}">
  <sheetPr>
    <tabColor theme="7" tint="-0.249977111117893"/>
  </sheetPr>
  <dimension ref="A1:WXW243"/>
  <sheetViews>
    <sheetView workbookViewId="0">
      <pane xSplit="5" ySplit="3" topLeftCell="F50" activePane="bottomRight" state="frozen"/>
      <selection pane="topRight" activeCell="F1" sqref="F1"/>
      <selection pane="bottomLeft" activeCell="A4" sqref="A4"/>
      <selection pane="bottomRight" activeCell="A59" sqref="A5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4.140625" style="780" bestFit="1" customWidth="1"/>
    <col min="16" max="16" width="13.1406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1.42578125" style="235"/>
  </cols>
  <sheetData>
    <row r="1" spans="1:22" ht="37.5" customHeight="1" thickBot="1" x14ac:dyDescent="0.7">
      <c r="A1" s="1120" t="s">
        <v>752</v>
      </c>
      <c r="B1" s="1120"/>
      <c r="C1" s="1120"/>
      <c r="D1" s="1120"/>
      <c r="E1" s="1120"/>
      <c r="F1" s="1120"/>
      <c r="G1" s="1120"/>
      <c r="H1" s="1120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888" t="s">
        <v>3</v>
      </c>
      <c r="V1" s="889" t="s">
        <v>892</v>
      </c>
    </row>
    <row r="2" spans="1:22" thickBot="1" x14ac:dyDescent="0.3">
      <c r="A2" s="1120"/>
      <c r="B2" s="1120"/>
      <c r="C2" s="1120"/>
      <c r="D2" s="1120"/>
      <c r="E2" s="1120"/>
      <c r="F2" s="1120"/>
      <c r="G2" s="1120"/>
      <c r="H2" s="1120"/>
      <c r="O2" s="768"/>
      <c r="P2" s="29"/>
      <c r="Q2" s="30"/>
      <c r="R2" s="31"/>
      <c r="S2" s="33"/>
      <c r="T2" s="34"/>
      <c r="U2" s="33"/>
      <c r="V2" s="34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  <c r="U3" s="33"/>
      <c r="V3" s="34"/>
    </row>
    <row r="4" spans="1:22" ht="18" thickTop="1" x14ac:dyDescent="0.3">
      <c r="A4" s="624" t="s">
        <v>79</v>
      </c>
      <c r="B4" s="635" t="s">
        <v>127</v>
      </c>
      <c r="C4" s="546" t="s">
        <v>756</v>
      </c>
      <c r="D4" s="547">
        <v>21230</v>
      </c>
      <c r="E4" s="548">
        <v>44013</v>
      </c>
      <c r="F4" s="549">
        <v>28666</v>
      </c>
      <c r="G4" s="547">
        <v>21230</v>
      </c>
      <c r="H4" s="65">
        <f t="shared" ref="H4:H96" si="0">G4-D4</f>
        <v>0</v>
      </c>
      <c r="I4" s="66">
        <v>39.5</v>
      </c>
      <c r="J4" s="67"/>
      <c r="K4" s="67"/>
      <c r="L4" s="68">
        <f t="shared" ref="L4:L100" si="1">I4*G4</f>
        <v>838585</v>
      </c>
      <c r="M4" s="372" t="s">
        <v>52</v>
      </c>
      <c r="N4" s="373">
        <v>44032</v>
      </c>
      <c r="O4" s="769"/>
      <c r="P4" s="379"/>
      <c r="Q4" s="70"/>
      <c r="R4" s="71"/>
      <c r="S4" s="73"/>
      <c r="T4" s="74"/>
      <c r="U4" s="73"/>
      <c r="V4" s="74"/>
    </row>
    <row r="5" spans="1:22" ht="18.75" x14ac:dyDescent="0.3">
      <c r="A5" s="624" t="s">
        <v>798</v>
      </c>
      <c r="B5" s="635" t="s">
        <v>46</v>
      </c>
      <c r="C5" s="840" t="s">
        <v>754</v>
      </c>
      <c r="D5" s="472">
        <v>23090</v>
      </c>
      <c r="E5" s="552">
        <v>44014</v>
      </c>
      <c r="F5" s="553" t="s">
        <v>800</v>
      </c>
      <c r="G5" s="472">
        <v>23480</v>
      </c>
      <c r="H5" s="65">
        <f t="shared" si="0"/>
        <v>390</v>
      </c>
      <c r="I5" s="66">
        <v>29</v>
      </c>
      <c r="J5" s="799"/>
      <c r="K5" s="799"/>
      <c r="L5" s="68">
        <f t="shared" si="1"/>
        <v>680920</v>
      </c>
      <c r="M5" s="372" t="s">
        <v>52</v>
      </c>
      <c r="N5" s="373">
        <v>44033</v>
      </c>
      <c r="O5" s="769">
        <v>18328</v>
      </c>
      <c r="P5" s="379">
        <v>44033</v>
      </c>
      <c r="Q5" s="70"/>
      <c r="R5" s="71"/>
      <c r="S5" s="73" t="s">
        <v>920</v>
      </c>
      <c r="T5" s="74">
        <v>4176</v>
      </c>
      <c r="U5" s="73"/>
      <c r="V5" s="74"/>
    </row>
    <row r="6" spans="1:22" ht="17.25" x14ac:dyDescent="0.3">
      <c r="A6" s="624" t="s">
        <v>796</v>
      </c>
      <c r="B6" s="635" t="s">
        <v>797</v>
      </c>
      <c r="C6" s="840" t="s">
        <v>754</v>
      </c>
      <c r="D6" s="472">
        <v>0</v>
      </c>
      <c r="E6" s="552">
        <v>44014</v>
      </c>
      <c r="F6" s="553" t="s">
        <v>799</v>
      </c>
      <c r="G6" s="472">
        <v>5370</v>
      </c>
      <c r="H6" s="65">
        <f t="shared" si="0"/>
        <v>5370</v>
      </c>
      <c r="I6" s="66">
        <v>29</v>
      </c>
      <c r="J6" s="799"/>
      <c r="K6" s="799"/>
      <c r="L6" s="68">
        <f t="shared" si="1"/>
        <v>155730</v>
      </c>
      <c r="M6" s="372" t="s">
        <v>52</v>
      </c>
      <c r="N6" s="373">
        <v>44032</v>
      </c>
      <c r="O6" s="769">
        <v>4582</v>
      </c>
      <c r="P6" s="379">
        <v>44032</v>
      </c>
      <c r="Q6" s="70"/>
      <c r="R6" s="71"/>
      <c r="S6" s="73" t="s">
        <v>920</v>
      </c>
      <c r="T6" s="74">
        <v>0</v>
      </c>
      <c r="U6" s="73"/>
      <c r="V6" s="74"/>
    </row>
    <row r="7" spans="1:22" ht="18" thickBot="1" x14ac:dyDescent="0.35">
      <c r="A7" s="658" t="s">
        <v>255</v>
      </c>
      <c r="B7" s="636" t="s">
        <v>753</v>
      </c>
      <c r="C7" s="371" t="s">
        <v>755</v>
      </c>
      <c r="D7" s="472">
        <v>20920</v>
      </c>
      <c r="E7" s="552">
        <v>44015</v>
      </c>
      <c r="F7" s="556" t="s">
        <v>801</v>
      </c>
      <c r="G7" s="472">
        <v>26465</v>
      </c>
      <c r="H7" s="65">
        <f t="shared" si="0"/>
        <v>5545</v>
      </c>
      <c r="I7" s="81">
        <v>29</v>
      </c>
      <c r="J7" s="82"/>
      <c r="K7" s="82"/>
      <c r="L7" s="83">
        <f t="shared" si="1"/>
        <v>767485</v>
      </c>
      <c r="M7" s="372" t="s">
        <v>52</v>
      </c>
      <c r="N7" s="373">
        <v>44034</v>
      </c>
      <c r="O7" s="769">
        <v>2243.44</v>
      </c>
      <c r="P7" s="379">
        <v>44034</v>
      </c>
      <c r="Q7" s="70"/>
      <c r="R7" s="71"/>
      <c r="S7" s="73" t="s">
        <v>920</v>
      </c>
      <c r="T7" s="74">
        <v>4176</v>
      </c>
      <c r="U7" s="73"/>
      <c r="V7" s="74"/>
    </row>
    <row r="8" spans="1:22" ht="17.25" x14ac:dyDescent="0.3">
      <c r="A8" s="1102" t="s">
        <v>791</v>
      </c>
      <c r="B8" s="636" t="s">
        <v>54</v>
      </c>
      <c r="C8" s="1116" t="s">
        <v>811</v>
      </c>
      <c r="D8" s="472">
        <v>373</v>
      </c>
      <c r="E8" s="747">
        <v>44015</v>
      </c>
      <c r="F8" s="1104">
        <v>156</v>
      </c>
      <c r="G8" s="574">
        <v>373</v>
      </c>
      <c r="H8" s="65">
        <f t="shared" si="0"/>
        <v>0</v>
      </c>
      <c r="I8" s="81">
        <v>69</v>
      </c>
      <c r="J8" s="82"/>
      <c r="K8" s="82"/>
      <c r="L8" s="83">
        <f t="shared" si="1"/>
        <v>25737</v>
      </c>
      <c r="M8" s="982" t="s">
        <v>52</v>
      </c>
      <c r="N8" s="1114">
        <v>44040</v>
      </c>
      <c r="O8" s="769"/>
      <c r="P8" s="379"/>
      <c r="Q8" s="70"/>
      <c r="R8" s="71"/>
      <c r="S8" s="73" t="s">
        <v>264</v>
      </c>
      <c r="T8" s="74">
        <v>0</v>
      </c>
      <c r="U8" s="73"/>
      <c r="V8" s="74"/>
    </row>
    <row r="9" spans="1:22" ht="18" thickBot="1" x14ac:dyDescent="0.35">
      <c r="A9" s="1103"/>
      <c r="B9" s="636" t="s">
        <v>59</v>
      </c>
      <c r="C9" s="1117"/>
      <c r="D9" s="472">
        <v>105.6</v>
      </c>
      <c r="E9" s="747">
        <v>44015</v>
      </c>
      <c r="F9" s="1105"/>
      <c r="G9" s="574">
        <v>105.6</v>
      </c>
      <c r="H9" s="65">
        <f t="shared" si="0"/>
        <v>0</v>
      </c>
      <c r="I9" s="81">
        <v>75</v>
      </c>
      <c r="J9" s="82"/>
      <c r="K9" s="82"/>
      <c r="L9" s="83">
        <f t="shared" si="1"/>
        <v>7920</v>
      </c>
      <c r="M9" s="984"/>
      <c r="N9" s="1115"/>
      <c r="O9" s="769"/>
      <c r="P9" s="379"/>
      <c r="Q9" s="70"/>
      <c r="R9" s="71"/>
      <c r="S9" s="73" t="s">
        <v>264</v>
      </c>
      <c r="T9" s="74">
        <v>0</v>
      </c>
      <c r="U9" s="73"/>
      <c r="V9" s="74"/>
    </row>
    <row r="10" spans="1:22" ht="31.5" x14ac:dyDescent="0.3">
      <c r="A10" s="871" t="s">
        <v>714</v>
      </c>
      <c r="B10" s="809" t="s">
        <v>54</v>
      </c>
      <c r="C10" s="873" t="s">
        <v>823</v>
      </c>
      <c r="D10" s="472">
        <v>1401.2</v>
      </c>
      <c r="E10" s="747">
        <v>44015</v>
      </c>
      <c r="F10" s="865">
        <v>157</v>
      </c>
      <c r="G10" s="574">
        <v>1401.2</v>
      </c>
      <c r="H10" s="65">
        <f t="shared" si="0"/>
        <v>0</v>
      </c>
      <c r="I10" s="81">
        <v>69</v>
      </c>
      <c r="J10" s="82"/>
      <c r="K10" s="82"/>
      <c r="L10" s="83">
        <f t="shared" si="1"/>
        <v>96682.8</v>
      </c>
      <c r="M10" s="870" t="s">
        <v>52</v>
      </c>
      <c r="N10" s="872">
        <v>44043</v>
      </c>
      <c r="O10" s="769"/>
      <c r="P10" s="379"/>
      <c r="Q10" s="70"/>
      <c r="R10" s="71"/>
      <c r="S10" s="73" t="s">
        <v>264</v>
      </c>
      <c r="T10" s="74">
        <v>0</v>
      </c>
      <c r="U10" s="73"/>
      <c r="V10" s="74"/>
    </row>
    <row r="11" spans="1:22" ht="31.5" x14ac:dyDescent="0.3">
      <c r="A11" s="628" t="s">
        <v>791</v>
      </c>
      <c r="B11" s="809" t="s">
        <v>54</v>
      </c>
      <c r="C11" s="866" t="s">
        <v>812</v>
      </c>
      <c r="D11" s="472">
        <v>357</v>
      </c>
      <c r="E11" s="747">
        <v>44016</v>
      </c>
      <c r="F11" s="865">
        <v>160</v>
      </c>
      <c r="G11" s="574">
        <v>357</v>
      </c>
      <c r="H11" s="65">
        <f t="shared" si="0"/>
        <v>0</v>
      </c>
      <c r="I11" s="81">
        <v>69</v>
      </c>
      <c r="J11" s="82"/>
      <c r="K11" s="82"/>
      <c r="L11" s="83">
        <f t="shared" si="1"/>
        <v>24633</v>
      </c>
      <c r="M11" s="861" t="s">
        <v>52</v>
      </c>
      <c r="N11" s="862">
        <v>44040</v>
      </c>
      <c r="O11" s="769"/>
      <c r="P11" s="379"/>
      <c r="Q11" s="70"/>
      <c r="R11" s="71"/>
      <c r="S11" s="73" t="s">
        <v>264</v>
      </c>
      <c r="T11" s="74">
        <v>0</v>
      </c>
      <c r="U11" s="73"/>
      <c r="V11" s="74"/>
    </row>
    <row r="12" spans="1:22" ht="18" customHeight="1" x14ac:dyDescent="0.3">
      <c r="A12" s="636" t="s">
        <v>79</v>
      </c>
      <c r="B12" s="636" t="s">
        <v>127</v>
      </c>
      <c r="C12" s="371" t="s">
        <v>825</v>
      </c>
      <c r="D12" s="472">
        <v>20480</v>
      </c>
      <c r="E12" s="552">
        <v>44017</v>
      </c>
      <c r="F12" s="864">
        <v>28714</v>
      </c>
      <c r="G12" s="472">
        <v>20480</v>
      </c>
      <c r="H12" s="65">
        <v>0</v>
      </c>
      <c r="I12" s="81">
        <v>39.5</v>
      </c>
      <c r="J12" s="82"/>
      <c r="K12" s="82"/>
      <c r="L12" s="690">
        <f t="shared" si="1"/>
        <v>808960</v>
      </c>
      <c r="M12" s="863" t="s">
        <v>52</v>
      </c>
      <c r="N12" s="390">
        <v>44036</v>
      </c>
      <c r="O12" s="770"/>
      <c r="P12" s="631"/>
      <c r="Q12" s="632"/>
      <c r="R12" s="632"/>
      <c r="S12" s="73" t="s">
        <v>920</v>
      </c>
      <c r="T12" s="74">
        <v>2784</v>
      </c>
      <c r="U12" s="73"/>
      <c r="V12" s="74"/>
    </row>
    <row r="13" spans="1:22" ht="17.25" x14ac:dyDescent="0.3">
      <c r="A13" s="626" t="s">
        <v>611</v>
      </c>
      <c r="B13" s="809" t="s">
        <v>757</v>
      </c>
      <c r="C13" s="371" t="s">
        <v>826</v>
      </c>
      <c r="D13" s="472">
        <v>7520</v>
      </c>
      <c r="E13" s="552">
        <v>44017</v>
      </c>
      <c r="F13" s="553">
        <v>64</v>
      </c>
      <c r="G13" s="472">
        <v>7520</v>
      </c>
      <c r="H13" s="65">
        <f t="shared" ref="H13:H34" si="2">G13-D13</f>
        <v>0</v>
      </c>
      <c r="I13" s="81">
        <v>70.5</v>
      </c>
      <c r="J13" s="82"/>
      <c r="K13" s="82"/>
      <c r="L13" s="83">
        <f t="shared" si="1"/>
        <v>530160</v>
      </c>
      <c r="M13" s="372" t="s">
        <v>52</v>
      </c>
      <c r="N13" s="373">
        <v>44019</v>
      </c>
      <c r="O13" s="769"/>
      <c r="P13" s="379"/>
      <c r="Q13" s="70"/>
      <c r="R13" s="71"/>
      <c r="S13" s="73" t="s">
        <v>920</v>
      </c>
      <c r="T13" s="74">
        <v>0</v>
      </c>
      <c r="U13" s="73"/>
      <c r="V13" s="74"/>
    </row>
    <row r="14" spans="1:22" ht="17.25" x14ac:dyDescent="0.3">
      <c r="A14" s="626" t="s">
        <v>79</v>
      </c>
      <c r="B14" s="636" t="s">
        <v>116</v>
      </c>
      <c r="C14" s="371" t="s">
        <v>827</v>
      </c>
      <c r="D14" s="472">
        <v>21170</v>
      </c>
      <c r="E14" s="552">
        <v>44018</v>
      </c>
      <c r="F14" s="553">
        <v>28725</v>
      </c>
      <c r="G14" s="472">
        <v>21170</v>
      </c>
      <c r="H14" s="65">
        <f t="shared" si="2"/>
        <v>0</v>
      </c>
      <c r="I14" s="81">
        <v>39.5</v>
      </c>
      <c r="J14" s="82"/>
      <c r="K14" s="82"/>
      <c r="L14" s="83">
        <f t="shared" si="1"/>
        <v>836215</v>
      </c>
      <c r="M14" s="372" t="s">
        <v>110</v>
      </c>
      <c r="N14" s="373">
        <v>44036</v>
      </c>
      <c r="O14" s="769"/>
      <c r="P14" s="379"/>
      <c r="Q14" s="633"/>
      <c r="R14" s="633"/>
      <c r="S14" s="73" t="s">
        <v>264</v>
      </c>
      <c r="T14" s="74">
        <v>0</v>
      </c>
      <c r="U14" s="73"/>
      <c r="V14" s="74"/>
    </row>
    <row r="15" spans="1:22" ht="17.25" x14ac:dyDescent="0.3">
      <c r="A15" s="624" t="s">
        <v>31</v>
      </c>
      <c r="B15" s="624" t="s">
        <v>758</v>
      </c>
      <c r="C15" s="371" t="s">
        <v>828</v>
      </c>
      <c r="D15" s="472">
        <v>20900</v>
      </c>
      <c r="E15" s="552">
        <v>44019</v>
      </c>
      <c r="F15" s="553" t="s">
        <v>804</v>
      </c>
      <c r="G15" s="472">
        <v>25910</v>
      </c>
      <c r="H15" s="65">
        <f t="shared" si="2"/>
        <v>5010</v>
      </c>
      <c r="I15" s="81">
        <v>29</v>
      </c>
      <c r="J15" s="82"/>
      <c r="K15" s="82"/>
      <c r="L15" s="83">
        <f t="shared" si="1"/>
        <v>751390</v>
      </c>
      <c r="M15" s="372" t="s">
        <v>52</v>
      </c>
      <c r="N15" s="373">
        <v>44035</v>
      </c>
      <c r="O15" s="769">
        <v>20893.919999999998</v>
      </c>
      <c r="P15" s="379">
        <v>44035</v>
      </c>
      <c r="Q15" s="633"/>
      <c r="R15" s="633"/>
      <c r="S15" s="73" t="s">
        <v>920</v>
      </c>
      <c r="T15" s="74">
        <v>4176</v>
      </c>
      <c r="U15" s="73"/>
      <c r="V15" s="74"/>
    </row>
    <row r="16" spans="1:22" ht="17.25" x14ac:dyDescent="0.3">
      <c r="A16" s="628" t="s">
        <v>791</v>
      </c>
      <c r="B16" s="811" t="s">
        <v>54</v>
      </c>
      <c r="C16" s="371"/>
      <c r="D16" s="472">
        <v>643.29999999999995</v>
      </c>
      <c r="E16" s="552">
        <v>44020</v>
      </c>
      <c r="F16" s="553">
        <v>162</v>
      </c>
      <c r="G16" s="472">
        <v>643.29999999999995</v>
      </c>
      <c r="H16" s="65">
        <f t="shared" si="2"/>
        <v>0</v>
      </c>
      <c r="I16" s="81">
        <v>69</v>
      </c>
      <c r="J16" s="82"/>
      <c r="K16" s="82"/>
      <c r="L16" s="83">
        <f t="shared" si="1"/>
        <v>44387.7</v>
      </c>
      <c r="M16" s="372" t="s">
        <v>52</v>
      </c>
      <c r="N16" s="373">
        <v>44039</v>
      </c>
      <c r="O16" s="769"/>
      <c r="P16" s="379"/>
      <c r="Q16" s="633"/>
      <c r="R16" s="633"/>
      <c r="S16" s="73" t="s">
        <v>264</v>
      </c>
      <c r="T16" s="74">
        <v>0</v>
      </c>
      <c r="U16" s="73"/>
      <c r="V16" s="74"/>
    </row>
    <row r="17" spans="1:22" ht="17.25" x14ac:dyDescent="0.3">
      <c r="A17" s="624" t="s">
        <v>31</v>
      </c>
      <c r="B17" s="624" t="s">
        <v>32</v>
      </c>
      <c r="C17" s="371" t="s">
        <v>829</v>
      </c>
      <c r="D17" s="472">
        <v>22020</v>
      </c>
      <c r="E17" s="552">
        <v>44021</v>
      </c>
      <c r="F17" s="553">
        <v>8241</v>
      </c>
      <c r="G17" s="472">
        <v>27695</v>
      </c>
      <c r="H17" s="65">
        <f t="shared" si="2"/>
        <v>5675</v>
      </c>
      <c r="I17" s="81">
        <v>29</v>
      </c>
      <c r="J17" s="82"/>
      <c r="K17" s="82"/>
      <c r="L17" s="83">
        <f t="shared" si="1"/>
        <v>803155</v>
      </c>
      <c r="M17" s="372" t="s">
        <v>52</v>
      </c>
      <c r="N17" s="373">
        <v>44039</v>
      </c>
      <c r="O17" s="769">
        <v>22910</v>
      </c>
      <c r="P17" s="379">
        <v>44039</v>
      </c>
      <c r="Q17" s="633"/>
      <c r="R17" s="633"/>
      <c r="S17" s="73" t="s">
        <v>920</v>
      </c>
      <c r="T17" s="74">
        <v>4176</v>
      </c>
      <c r="U17" s="73"/>
      <c r="V17" s="74"/>
    </row>
    <row r="18" spans="1:22" ht="17.25" x14ac:dyDescent="0.3">
      <c r="A18" s="628" t="s">
        <v>791</v>
      </c>
      <c r="B18" s="811" t="s">
        <v>54</v>
      </c>
      <c r="C18" s="371"/>
      <c r="D18" s="472">
        <v>2717.2</v>
      </c>
      <c r="E18" s="552">
        <v>44021</v>
      </c>
      <c r="F18" s="553"/>
      <c r="G18" s="472">
        <v>2717.2</v>
      </c>
      <c r="H18" s="65">
        <f t="shared" si="2"/>
        <v>0</v>
      </c>
      <c r="I18" s="81">
        <v>69</v>
      </c>
      <c r="J18" s="82"/>
      <c r="K18" s="82"/>
      <c r="L18" s="83">
        <f t="shared" si="1"/>
        <v>187486.8</v>
      </c>
      <c r="M18" s="372" t="s">
        <v>52</v>
      </c>
      <c r="N18" s="373">
        <v>44029</v>
      </c>
      <c r="O18" s="769"/>
      <c r="P18" s="379"/>
      <c r="Q18" s="633"/>
      <c r="R18" s="633"/>
      <c r="S18" s="73" t="s">
        <v>264</v>
      </c>
      <c r="T18" s="74">
        <v>0</v>
      </c>
      <c r="U18" s="73"/>
      <c r="V18" s="74"/>
    </row>
    <row r="19" spans="1:22" ht="17.25" x14ac:dyDescent="0.3">
      <c r="A19" s="624" t="s">
        <v>31</v>
      </c>
      <c r="B19" s="624" t="s">
        <v>514</v>
      </c>
      <c r="C19" s="371" t="s">
        <v>830</v>
      </c>
      <c r="D19" s="472">
        <v>20960</v>
      </c>
      <c r="E19" s="552">
        <v>44022</v>
      </c>
      <c r="F19" s="553" t="s">
        <v>810</v>
      </c>
      <c r="G19" s="472">
        <v>26435</v>
      </c>
      <c r="H19" s="65">
        <f t="shared" si="2"/>
        <v>5475</v>
      </c>
      <c r="I19" s="81">
        <v>29</v>
      </c>
      <c r="J19" s="82"/>
      <c r="K19" s="82"/>
      <c r="L19" s="83">
        <f t="shared" si="1"/>
        <v>766615</v>
      </c>
      <c r="M19" s="372" t="s">
        <v>208</v>
      </c>
      <c r="N19" s="373">
        <v>44039</v>
      </c>
      <c r="O19" s="769">
        <v>22910</v>
      </c>
      <c r="P19" s="379">
        <v>44039</v>
      </c>
      <c r="Q19" s="633"/>
      <c r="R19" s="633"/>
      <c r="S19" s="73" t="s">
        <v>920</v>
      </c>
      <c r="T19" s="74">
        <v>4176</v>
      </c>
      <c r="U19" s="73"/>
      <c r="V19" s="74"/>
    </row>
    <row r="20" spans="1:22" ht="17.25" x14ac:dyDescent="0.3">
      <c r="A20" s="628" t="s">
        <v>791</v>
      </c>
      <c r="B20" s="811" t="s">
        <v>54</v>
      </c>
      <c r="C20" s="371"/>
      <c r="D20" s="472">
        <v>161.5</v>
      </c>
      <c r="E20" s="552">
        <v>44023</v>
      </c>
      <c r="F20" s="553">
        <v>165</v>
      </c>
      <c r="G20" s="472">
        <v>161.5</v>
      </c>
      <c r="H20" s="65">
        <f t="shared" si="2"/>
        <v>0</v>
      </c>
      <c r="I20" s="81">
        <v>69</v>
      </c>
      <c r="J20" s="82"/>
      <c r="K20" s="82"/>
      <c r="L20" s="83">
        <f t="shared" si="1"/>
        <v>11143.5</v>
      </c>
      <c r="M20" s="372" t="s">
        <v>52</v>
      </c>
      <c r="N20" s="373">
        <v>44040</v>
      </c>
      <c r="O20" s="769"/>
      <c r="P20" s="379"/>
      <c r="Q20" s="633"/>
      <c r="R20" s="633"/>
      <c r="S20" s="73" t="s">
        <v>264</v>
      </c>
      <c r="T20" s="74">
        <v>0</v>
      </c>
      <c r="U20" s="73"/>
      <c r="V20" s="74"/>
    </row>
    <row r="21" spans="1:22" ht="31.5" x14ac:dyDescent="0.3">
      <c r="A21" s="628" t="s">
        <v>791</v>
      </c>
      <c r="B21" s="811" t="s">
        <v>54</v>
      </c>
      <c r="C21" s="622" t="s">
        <v>855</v>
      </c>
      <c r="D21" s="472">
        <f>1896.8-10-38</f>
        <v>1848.8</v>
      </c>
      <c r="E21" s="552">
        <v>44023</v>
      </c>
      <c r="F21" s="510">
        <v>164</v>
      </c>
      <c r="G21" s="472">
        <v>1848.8</v>
      </c>
      <c r="H21" s="65">
        <f t="shared" si="2"/>
        <v>0</v>
      </c>
      <c r="I21" s="81">
        <v>69</v>
      </c>
      <c r="J21" s="82"/>
      <c r="K21" s="82"/>
      <c r="L21" s="83">
        <f t="shared" si="1"/>
        <v>127567.2</v>
      </c>
      <c r="M21" s="488" t="s">
        <v>52</v>
      </c>
      <c r="N21" s="489">
        <v>44047</v>
      </c>
      <c r="O21" s="769"/>
      <c r="P21" s="379"/>
      <c r="Q21" s="633"/>
      <c r="R21" s="633"/>
      <c r="S21" s="73" t="s">
        <v>264</v>
      </c>
      <c r="T21" s="74">
        <v>0</v>
      </c>
      <c r="U21" s="73"/>
      <c r="V21" s="74"/>
    </row>
    <row r="22" spans="1:22" ht="17.25" x14ac:dyDescent="0.3">
      <c r="A22" s="624" t="s">
        <v>31</v>
      </c>
      <c r="B22" s="624" t="s">
        <v>32</v>
      </c>
      <c r="C22" s="371" t="s">
        <v>831</v>
      </c>
      <c r="D22" s="472">
        <v>24040</v>
      </c>
      <c r="E22" s="552">
        <v>44024</v>
      </c>
      <c r="F22" s="553" t="s">
        <v>818</v>
      </c>
      <c r="G22" s="472">
        <v>29855</v>
      </c>
      <c r="H22" s="65">
        <f t="shared" si="2"/>
        <v>5815</v>
      </c>
      <c r="I22" s="81">
        <v>29</v>
      </c>
      <c r="J22" s="82"/>
      <c r="K22" s="82"/>
      <c r="L22" s="83">
        <f t="shared" si="1"/>
        <v>865795</v>
      </c>
      <c r="M22" s="372" t="s">
        <v>52</v>
      </c>
      <c r="N22" s="373">
        <v>44041</v>
      </c>
      <c r="O22" s="769">
        <v>22910</v>
      </c>
      <c r="P22" s="379">
        <v>44041</v>
      </c>
      <c r="Q22" s="633"/>
      <c r="R22" s="633"/>
      <c r="S22" s="73" t="s">
        <v>920</v>
      </c>
      <c r="T22" s="74">
        <v>4176</v>
      </c>
      <c r="U22" s="73"/>
      <c r="V22" s="74"/>
    </row>
    <row r="23" spans="1:22" ht="17.25" x14ac:dyDescent="0.3">
      <c r="A23" s="628" t="s">
        <v>791</v>
      </c>
      <c r="B23" s="811" t="s">
        <v>54</v>
      </c>
      <c r="C23" s="371" t="s">
        <v>813</v>
      </c>
      <c r="D23" s="472">
        <v>558.20000000000005</v>
      </c>
      <c r="E23" s="552">
        <v>44025</v>
      </c>
      <c r="F23" s="553">
        <v>167</v>
      </c>
      <c r="G23" s="472">
        <v>558.20000000000005</v>
      </c>
      <c r="H23" s="65">
        <f t="shared" si="2"/>
        <v>0</v>
      </c>
      <c r="I23" s="81">
        <v>69.5</v>
      </c>
      <c r="J23" s="82"/>
      <c r="K23" s="82"/>
      <c r="L23" s="83">
        <f t="shared" si="1"/>
        <v>38794.9</v>
      </c>
      <c r="M23" s="372" t="s">
        <v>52</v>
      </c>
      <c r="N23" s="373">
        <v>44040</v>
      </c>
      <c r="O23" s="769"/>
      <c r="P23" s="379"/>
      <c r="Q23" s="633"/>
      <c r="R23" s="633"/>
      <c r="S23" s="73" t="s">
        <v>264</v>
      </c>
      <c r="T23" s="74">
        <v>0</v>
      </c>
      <c r="U23" s="73"/>
      <c r="V23" s="74"/>
    </row>
    <row r="24" spans="1:22" ht="17.25" x14ac:dyDescent="0.3">
      <c r="A24" s="624" t="s">
        <v>31</v>
      </c>
      <c r="B24" s="624" t="s">
        <v>32</v>
      </c>
      <c r="C24" s="840" t="s">
        <v>832</v>
      </c>
      <c r="D24" s="472">
        <v>22640</v>
      </c>
      <c r="E24" s="552">
        <v>44026</v>
      </c>
      <c r="F24" s="553" t="s">
        <v>819</v>
      </c>
      <c r="G24" s="472">
        <v>28485</v>
      </c>
      <c r="H24" s="65">
        <f t="shared" si="2"/>
        <v>5845</v>
      </c>
      <c r="I24" s="81">
        <v>29</v>
      </c>
      <c r="J24" s="82"/>
      <c r="K24" s="82"/>
      <c r="L24" s="83">
        <f t="shared" si="1"/>
        <v>826065</v>
      </c>
      <c r="M24" s="372" t="s">
        <v>52</v>
      </c>
      <c r="N24" s="373">
        <v>44042</v>
      </c>
      <c r="O24" s="769">
        <v>22910</v>
      </c>
      <c r="P24" s="379">
        <v>44042</v>
      </c>
      <c r="Q24" s="633"/>
      <c r="R24" s="633"/>
      <c r="S24" s="73" t="s">
        <v>920</v>
      </c>
      <c r="T24" s="74">
        <v>4176</v>
      </c>
      <c r="U24" s="73"/>
      <c r="V24" s="74"/>
    </row>
    <row r="25" spans="1:22" ht="34.5" x14ac:dyDescent="0.3">
      <c r="A25" s="624" t="s">
        <v>791</v>
      </c>
      <c r="B25" s="811" t="s">
        <v>766</v>
      </c>
      <c r="C25" s="622" t="s">
        <v>814</v>
      </c>
      <c r="D25" s="472">
        <v>711.4</v>
      </c>
      <c r="E25" s="552">
        <v>44026</v>
      </c>
      <c r="F25" s="553">
        <v>166</v>
      </c>
      <c r="G25" s="472">
        <v>711.4</v>
      </c>
      <c r="H25" s="65">
        <f t="shared" si="2"/>
        <v>0</v>
      </c>
      <c r="I25" s="81">
        <v>69</v>
      </c>
      <c r="J25" s="82"/>
      <c r="K25" s="82"/>
      <c r="L25" s="83">
        <f t="shared" si="1"/>
        <v>49086.6</v>
      </c>
      <c r="M25" s="372" t="s">
        <v>52</v>
      </c>
      <c r="N25" s="373">
        <v>44040</v>
      </c>
      <c r="O25" s="769"/>
      <c r="P25" s="379"/>
      <c r="Q25" s="633"/>
      <c r="R25" s="633"/>
      <c r="S25" s="73" t="s">
        <v>264</v>
      </c>
      <c r="T25" s="74">
        <v>0</v>
      </c>
      <c r="U25" s="73"/>
      <c r="V25" s="74"/>
    </row>
    <row r="26" spans="1:22" ht="17.25" x14ac:dyDescent="0.3">
      <c r="A26" s="626" t="s">
        <v>611</v>
      </c>
      <c r="B26" s="809" t="s">
        <v>784</v>
      </c>
      <c r="C26" s="371" t="s">
        <v>833</v>
      </c>
      <c r="D26" s="472">
        <v>6420</v>
      </c>
      <c r="E26" s="552">
        <v>44027</v>
      </c>
      <c r="F26" s="553">
        <v>66</v>
      </c>
      <c r="G26" s="472">
        <v>6420</v>
      </c>
      <c r="H26" s="65">
        <f t="shared" si="2"/>
        <v>0</v>
      </c>
      <c r="I26" s="81">
        <v>70.5</v>
      </c>
      <c r="J26" s="82"/>
      <c r="K26" s="82"/>
      <c r="L26" s="83">
        <f t="shared" si="1"/>
        <v>452610</v>
      </c>
      <c r="M26" s="372" t="s">
        <v>52</v>
      </c>
      <c r="N26" s="373">
        <v>44032</v>
      </c>
      <c r="O26" s="769"/>
      <c r="P26" s="379"/>
      <c r="Q26" s="633"/>
      <c r="R26" s="633"/>
      <c r="S26" s="73" t="s">
        <v>920</v>
      </c>
      <c r="T26" s="74"/>
      <c r="U26" s="73">
        <v>2830.4</v>
      </c>
      <c r="V26" s="74"/>
    </row>
    <row r="27" spans="1:22" ht="17.25" x14ac:dyDescent="0.3">
      <c r="A27" s="856" t="s">
        <v>785</v>
      </c>
      <c r="B27" s="636" t="s">
        <v>256</v>
      </c>
      <c r="C27" s="371" t="s">
        <v>834</v>
      </c>
      <c r="D27" s="472">
        <v>22360</v>
      </c>
      <c r="E27" s="552">
        <v>44028</v>
      </c>
      <c r="F27" s="553" t="s">
        <v>824</v>
      </c>
      <c r="G27" s="472">
        <v>22290</v>
      </c>
      <c r="H27" s="65">
        <f t="shared" si="2"/>
        <v>-70</v>
      </c>
      <c r="I27" s="81">
        <v>29</v>
      </c>
      <c r="J27" s="82"/>
      <c r="K27" s="82"/>
      <c r="L27" s="83">
        <f t="shared" si="1"/>
        <v>646410</v>
      </c>
      <c r="M27" s="372" t="s">
        <v>52</v>
      </c>
      <c r="N27" s="373">
        <v>44043</v>
      </c>
      <c r="O27" s="769">
        <v>18236.36</v>
      </c>
      <c r="P27" s="379">
        <v>44043</v>
      </c>
      <c r="Q27" s="633"/>
      <c r="R27" s="633"/>
      <c r="S27" s="902" t="s">
        <v>933</v>
      </c>
      <c r="T27" s="903">
        <v>4176</v>
      </c>
      <c r="U27" s="73"/>
      <c r="V27" s="74"/>
    </row>
    <row r="28" spans="1:22" ht="17.25" x14ac:dyDescent="0.3">
      <c r="A28" s="857" t="s">
        <v>255</v>
      </c>
      <c r="B28" s="636" t="s">
        <v>262</v>
      </c>
      <c r="C28" s="371"/>
      <c r="D28" s="472">
        <v>0</v>
      </c>
      <c r="E28" s="552">
        <v>44028</v>
      </c>
      <c r="F28" s="510" t="s">
        <v>852</v>
      </c>
      <c r="G28" s="472">
        <v>5785</v>
      </c>
      <c r="H28" s="65">
        <f t="shared" si="2"/>
        <v>5785</v>
      </c>
      <c r="I28" s="81">
        <v>29</v>
      </c>
      <c r="J28" s="82"/>
      <c r="K28" s="82"/>
      <c r="L28" s="83">
        <f t="shared" si="1"/>
        <v>167765</v>
      </c>
      <c r="M28" s="488" t="s">
        <v>52</v>
      </c>
      <c r="N28" s="489">
        <v>44046</v>
      </c>
      <c r="O28" s="800">
        <v>4582</v>
      </c>
      <c r="P28" s="485">
        <v>44046</v>
      </c>
      <c r="Q28" s="70"/>
      <c r="R28" s="71"/>
      <c r="S28" s="902" t="s">
        <v>933</v>
      </c>
      <c r="T28" s="903">
        <v>0</v>
      </c>
      <c r="U28" s="73"/>
      <c r="V28" s="74"/>
    </row>
    <row r="29" spans="1:22" ht="34.5" x14ac:dyDescent="0.3">
      <c r="A29" s="624" t="s">
        <v>791</v>
      </c>
      <c r="B29" s="809" t="s">
        <v>54</v>
      </c>
      <c r="C29" s="371" t="s">
        <v>856</v>
      </c>
      <c r="D29" s="472">
        <v>390.5</v>
      </c>
      <c r="E29" s="552">
        <v>44028</v>
      </c>
      <c r="F29" s="553">
        <v>169</v>
      </c>
      <c r="G29" s="472">
        <v>390.5</v>
      </c>
      <c r="H29" s="65">
        <f t="shared" si="2"/>
        <v>0</v>
      </c>
      <c r="I29" s="81">
        <v>69.5</v>
      </c>
      <c r="J29" s="82"/>
      <c r="K29" s="82"/>
      <c r="L29" s="83">
        <f t="shared" si="1"/>
        <v>27139.75</v>
      </c>
      <c r="M29" s="372" t="s">
        <v>52</v>
      </c>
      <c r="N29" s="373">
        <v>44040</v>
      </c>
      <c r="O29" s="769"/>
      <c r="P29" s="379"/>
      <c r="Q29" s="70"/>
      <c r="R29" s="71"/>
      <c r="S29" s="902" t="s">
        <v>264</v>
      </c>
      <c r="T29" s="903">
        <v>0</v>
      </c>
      <c r="U29" s="73"/>
      <c r="V29" s="74"/>
    </row>
    <row r="30" spans="1:22" ht="17.25" x14ac:dyDescent="0.3">
      <c r="A30" s="626" t="s">
        <v>786</v>
      </c>
      <c r="B30" s="636" t="s">
        <v>32</v>
      </c>
      <c r="C30" s="371" t="s">
        <v>835</v>
      </c>
      <c r="D30" s="472">
        <v>22640</v>
      </c>
      <c r="E30" s="552">
        <v>44029</v>
      </c>
      <c r="F30" s="510" t="s">
        <v>853</v>
      </c>
      <c r="G30" s="472">
        <v>28525</v>
      </c>
      <c r="H30" s="65">
        <f t="shared" si="2"/>
        <v>5885</v>
      </c>
      <c r="I30" s="81">
        <v>29</v>
      </c>
      <c r="J30" s="82"/>
      <c r="K30" s="82"/>
      <c r="L30" s="83">
        <f t="shared" si="1"/>
        <v>827225</v>
      </c>
      <c r="M30" s="488" t="s">
        <v>52</v>
      </c>
      <c r="N30" s="489">
        <v>44046</v>
      </c>
      <c r="O30" s="800">
        <v>22910</v>
      </c>
      <c r="P30" s="485">
        <v>44046</v>
      </c>
      <c r="Q30" s="70"/>
      <c r="R30" s="71"/>
      <c r="S30" s="902" t="s">
        <v>933</v>
      </c>
      <c r="T30" s="903">
        <v>4176</v>
      </c>
      <c r="U30" s="73"/>
      <c r="V30" s="74"/>
    </row>
    <row r="31" spans="1:22" ht="34.5" x14ac:dyDescent="0.3">
      <c r="A31" s="624" t="s">
        <v>791</v>
      </c>
      <c r="B31" s="809" t="s">
        <v>54</v>
      </c>
      <c r="C31" s="371" t="s">
        <v>850</v>
      </c>
      <c r="D31" s="472">
        <v>958.8</v>
      </c>
      <c r="E31" s="552">
        <v>44029</v>
      </c>
      <c r="F31" s="510">
        <v>170</v>
      </c>
      <c r="G31" s="472">
        <v>958.8</v>
      </c>
      <c r="H31" s="65">
        <f t="shared" si="2"/>
        <v>0</v>
      </c>
      <c r="I31" s="81">
        <v>69.5</v>
      </c>
      <c r="J31" s="82"/>
      <c r="K31" s="82"/>
      <c r="L31" s="83">
        <f t="shared" si="1"/>
        <v>66636.599999999991</v>
      </c>
      <c r="M31" s="488" t="s">
        <v>52</v>
      </c>
      <c r="N31" s="489">
        <v>44046</v>
      </c>
      <c r="O31" s="769"/>
      <c r="P31" s="379"/>
      <c r="Q31" s="70"/>
      <c r="R31" s="71"/>
      <c r="S31" s="902" t="s">
        <v>264</v>
      </c>
      <c r="T31" s="903">
        <v>0</v>
      </c>
      <c r="U31" s="73"/>
      <c r="V31" s="74"/>
    </row>
    <row r="32" spans="1:22" ht="17.25" x14ac:dyDescent="0.3">
      <c r="A32" s="626" t="s">
        <v>31</v>
      </c>
      <c r="B32" s="636" t="s">
        <v>32</v>
      </c>
      <c r="C32" s="371" t="s">
        <v>836</v>
      </c>
      <c r="D32" s="472">
        <v>23070</v>
      </c>
      <c r="E32" s="552">
        <v>44031</v>
      </c>
      <c r="F32" s="510" t="s">
        <v>854</v>
      </c>
      <c r="G32" s="472">
        <v>28765</v>
      </c>
      <c r="H32" s="65">
        <f t="shared" si="2"/>
        <v>5695</v>
      </c>
      <c r="I32" s="81">
        <v>29</v>
      </c>
      <c r="J32" s="82"/>
      <c r="K32" s="82"/>
      <c r="L32" s="83">
        <f t="shared" si="1"/>
        <v>834185</v>
      </c>
      <c r="M32" s="488" t="s">
        <v>52</v>
      </c>
      <c r="N32" s="489">
        <v>44047</v>
      </c>
      <c r="O32" s="879">
        <f>250*79.48+3179.2</f>
        <v>23049.200000000001</v>
      </c>
      <c r="P32" s="880">
        <v>44047</v>
      </c>
      <c r="Q32" s="70"/>
      <c r="R32" s="71"/>
      <c r="S32" s="902" t="s">
        <v>933</v>
      </c>
      <c r="T32" s="903">
        <v>4176</v>
      </c>
      <c r="U32" s="890">
        <v>44055</v>
      </c>
      <c r="V32" s="74">
        <v>3960</v>
      </c>
    </row>
    <row r="33" spans="1:22" ht="34.5" x14ac:dyDescent="0.3">
      <c r="A33" s="624" t="s">
        <v>791</v>
      </c>
      <c r="B33" s="809" t="s">
        <v>54</v>
      </c>
      <c r="C33" s="371" t="s">
        <v>851</v>
      </c>
      <c r="D33" s="472">
        <v>783.1</v>
      </c>
      <c r="E33" s="747">
        <v>44032</v>
      </c>
      <c r="F33" s="510">
        <v>171</v>
      </c>
      <c r="G33" s="574">
        <v>783.1</v>
      </c>
      <c r="H33" s="65">
        <f t="shared" si="2"/>
        <v>0</v>
      </c>
      <c r="I33" s="81">
        <v>69.5</v>
      </c>
      <c r="J33" s="82"/>
      <c r="K33" s="82"/>
      <c r="L33" s="83">
        <f t="shared" si="1"/>
        <v>54425.450000000004</v>
      </c>
      <c r="M33" s="488" t="s">
        <v>52</v>
      </c>
      <c r="N33" s="489">
        <v>44046</v>
      </c>
      <c r="O33" s="769"/>
      <c r="P33" s="379"/>
      <c r="Q33" s="70"/>
      <c r="R33" s="71"/>
      <c r="S33" s="902" t="s">
        <v>264</v>
      </c>
      <c r="T33" s="903">
        <v>0</v>
      </c>
      <c r="U33" s="73"/>
      <c r="V33" s="74"/>
    </row>
    <row r="34" spans="1:22" ht="34.5" x14ac:dyDescent="0.3">
      <c r="A34" s="624" t="s">
        <v>791</v>
      </c>
      <c r="B34" s="809" t="s">
        <v>54</v>
      </c>
      <c r="C34" s="622" t="s">
        <v>857</v>
      </c>
      <c r="D34" s="472">
        <v>1871.4</v>
      </c>
      <c r="E34" s="747">
        <v>44032</v>
      </c>
      <c r="F34" s="510">
        <v>172</v>
      </c>
      <c r="G34" s="574">
        <v>1871.4</v>
      </c>
      <c r="H34" s="65">
        <f t="shared" si="2"/>
        <v>0</v>
      </c>
      <c r="I34" s="81">
        <v>69.5</v>
      </c>
      <c r="J34" s="82"/>
      <c r="K34" s="82"/>
      <c r="L34" s="83">
        <f t="shared" si="1"/>
        <v>130062.3</v>
      </c>
      <c r="M34" s="488" t="s">
        <v>52</v>
      </c>
      <c r="N34" s="489">
        <v>44047</v>
      </c>
      <c r="O34" s="769"/>
      <c r="P34" s="379"/>
      <c r="Q34" s="70"/>
      <c r="R34" s="71"/>
      <c r="S34" s="902" t="s">
        <v>264</v>
      </c>
      <c r="T34" s="903">
        <v>0</v>
      </c>
      <c r="U34" s="73"/>
      <c r="V34" s="74"/>
    </row>
    <row r="35" spans="1:22" ht="17.25" x14ac:dyDescent="0.3">
      <c r="A35" s="626" t="s">
        <v>31</v>
      </c>
      <c r="B35" s="636" t="s">
        <v>32</v>
      </c>
      <c r="C35" s="371" t="s">
        <v>837</v>
      </c>
      <c r="D35" s="472">
        <v>23230</v>
      </c>
      <c r="E35" s="747">
        <v>44033</v>
      </c>
      <c r="F35" s="510" t="s">
        <v>862</v>
      </c>
      <c r="G35" s="574">
        <v>29055</v>
      </c>
      <c r="H35" s="65">
        <f t="shared" si="0"/>
        <v>5825</v>
      </c>
      <c r="I35" s="81">
        <v>29</v>
      </c>
      <c r="J35" s="82"/>
      <c r="K35" s="82"/>
      <c r="L35" s="83">
        <f t="shared" si="1"/>
        <v>842595</v>
      </c>
      <c r="M35" s="488" t="s">
        <v>52</v>
      </c>
      <c r="N35" s="489">
        <v>44048</v>
      </c>
      <c r="O35" s="879">
        <f>250*79.17+3166.8</f>
        <v>22959.3</v>
      </c>
      <c r="P35" s="880">
        <v>44048</v>
      </c>
      <c r="Q35" s="70"/>
      <c r="R35" s="71"/>
      <c r="S35" s="902" t="s">
        <v>933</v>
      </c>
      <c r="T35" s="903">
        <v>4176</v>
      </c>
      <c r="U35" s="890">
        <v>44055</v>
      </c>
      <c r="V35" s="74">
        <v>3960</v>
      </c>
    </row>
    <row r="36" spans="1:22" ht="17.25" x14ac:dyDescent="0.3">
      <c r="A36" s="628" t="s">
        <v>667</v>
      </c>
      <c r="B36" s="809" t="s">
        <v>54</v>
      </c>
      <c r="C36" s="371" t="s">
        <v>877</v>
      </c>
      <c r="D36" s="472">
        <v>381.6</v>
      </c>
      <c r="E36" s="747">
        <v>44034</v>
      </c>
      <c r="F36" s="510">
        <v>184</v>
      </c>
      <c r="G36" s="574">
        <v>381.6</v>
      </c>
      <c r="H36" s="65">
        <f t="shared" si="0"/>
        <v>0</v>
      </c>
      <c r="I36" s="81">
        <v>69.5</v>
      </c>
      <c r="J36" s="82"/>
      <c r="K36" s="82"/>
      <c r="L36" s="83">
        <f t="shared" si="1"/>
        <v>26521.200000000001</v>
      </c>
      <c r="M36" s="488" t="s">
        <v>52</v>
      </c>
      <c r="N36" s="489">
        <v>44050</v>
      </c>
      <c r="O36" s="777"/>
      <c r="P36" s="411"/>
      <c r="Q36" s="70"/>
      <c r="R36" s="71"/>
      <c r="S36" s="902" t="s">
        <v>264</v>
      </c>
      <c r="T36" s="903">
        <v>0</v>
      </c>
      <c r="U36" s="73"/>
      <c r="V36" s="74"/>
    </row>
    <row r="37" spans="1:22" ht="17.25" x14ac:dyDescent="0.3">
      <c r="A37" s="628" t="s">
        <v>79</v>
      </c>
      <c r="B37" s="636" t="s">
        <v>514</v>
      </c>
      <c r="C37" s="371" t="s">
        <v>838</v>
      </c>
      <c r="D37" s="472">
        <v>23340</v>
      </c>
      <c r="E37" s="747">
        <v>44034</v>
      </c>
      <c r="F37" s="510">
        <v>28965</v>
      </c>
      <c r="G37" s="574">
        <v>23340</v>
      </c>
      <c r="H37" s="65">
        <f t="shared" si="0"/>
        <v>0</v>
      </c>
      <c r="I37" s="81">
        <v>39.5</v>
      </c>
      <c r="J37" s="82"/>
      <c r="K37" s="82"/>
      <c r="L37" s="83">
        <f t="shared" si="1"/>
        <v>921930</v>
      </c>
      <c r="M37" s="488" t="s">
        <v>52</v>
      </c>
      <c r="N37" s="489">
        <v>44050</v>
      </c>
      <c r="O37" s="769"/>
      <c r="P37" s="379"/>
      <c r="Q37" s="70"/>
      <c r="R37" s="71"/>
      <c r="S37" s="902" t="s">
        <v>264</v>
      </c>
      <c r="T37" s="903">
        <v>0</v>
      </c>
      <c r="U37" s="73"/>
      <c r="V37" s="74"/>
    </row>
    <row r="38" spans="1:22" ht="31.5" x14ac:dyDescent="0.3">
      <c r="A38" s="628" t="s">
        <v>714</v>
      </c>
      <c r="B38" s="809" t="s">
        <v>54</v>
      </c>
      <c r="C38" s="622" t="s">
        <v>894</v>
      </c>
      <c r="D38" s="472">
        <v>1775.6</v>
      </c>
      <c r="E38" s="747">
        <v>44034</v>
      </c>
      <c r="F38" s="510">
        <v>185</v>
      </c>
      <c r="G38" s="574">
        <v>1775.6</v>
      </c>
      <c r="H38" s="65">
        <f t="shared" si="0"/>
        <v>0</v>
      </c>
      <c r="I38" s="81">
        <v>69.5</v>
      </c>
      <c r="J38" s="82"/>
      <c r="K38" s="82"/>
      <c r="L38" s="83">
        <f t="shared" si="1"/>
        <v>123404.2</v>
      </c>
      <c r="M38" s="488" t="s">
        <v>52</v>
      </c>
      <c r="N38" s="489">
        <v>44057</v>
      </c>
      <c r="O38" s="769"/>
      <c r="P38" s="379"/>
      <c r="Q38" s="70"/>
      <c r="R38" s="71"/>
      <c r="S38" s="902" t="s">
        <v>264</v>
      </c>
      <c r="T38" s="903">
        <v>0</v>
      </c>
      <c r="U38" s="73"/>
      <c r="V38" s="74"/>
    </row>
    <row r="39" spans="1:22" ht="32.25" x14ac:dyDescent="0.3">
      <c r="A39" s="882" t="s">
        <v>868</v>
      </c>
      <c r="B39" s="809" t="s">
        <v>54</v>
      </c>
      <c r="C39" s="622" t="s">
        <v>866</v>
      </c>
      <c r="D39" s="472">
        <v>2016.6</v>
      </c>
      <c r="E39" s="747">
        <v>44035</v>
      </c>
      <c r="F39" s="510" t="s">
        <v>867</v>
      </c>
      <c r="G39" s="574">
        <v>2016.6</v>
      </c>
      <c r="H39" s="65">
        <f t="shared" si="0"/>
        <v>0</v>
      </c>
      <c r="I39" s="81">
        <v>69</v>
      </c>
      <c r="J39" s="82"/>
      <c r="K39" s="82"/>
      <c r="L39" s="83">
        <f t="shared" si="1"/>
        <v>139145.4</v>
      </c>
      <c r="M39" s="488" t="s">
        <v>52</v>
      </c>
      <c r="N39" s="489">
        <v>44050</v>
      </c>
      <c r="O39" s="769"/>
      <c r="P39" s="379"/>
      <c r="Q39" s="70"/>
      <c r="R39" s="71"/>
      <c r="S39" s="902" t="s">
        <v>264</v>
      </c>
      <c r="T39" s="903">
        <v>0</v>
      </c>
      <c r="U39" s="73"/>
      <c r="V39" s="74"/>
    </row>
    <row r="40" spans="1:22" ht="17.25" x14ac:dyDescent="0.3">
      <c r="A40" s="627" t="s">
        <v>134</v>
      </c>
      <c r="B40" s="636" t="s">
        <v>885</v>
      </c>
      <c r="C40" s="371" t="s">
        <v>839</v>
      </c>
      <c r="D40" s="472">
        <v>22410</v>
      </c>
      <c r="E40" s="747">
        <v>44035</v>
      </c>
      <c r="F40" s="510" t="s">
        <v>886</v>
      </c>
      <c r="G40" s="574">
        <v>28390</v>
      </c>
      <c r="H40" s="65">
        <f t="shared" si="0"/>
        <v>5980</v>
      </c>
      <c r="I40" s="663">
        <v>29</v>
      </c>
      <c r="J40" s="82"/>
      <c r="K40" s="82"/>
      <c r="L40" s="83">
        <f t="shared" si="1"/>
        <v>823310</v>
      </c>
      <c r="M40" s="488" t="s">
        <v>52</v>
      </c>
      <c r="N40" s="489">
        <v>44053</v>
      </c>
      <c r="O40" s="800">
        <v>22683.79</v>
      </c>
      <c r="P40" s="485">
        <v>44053</v>
      </c>
      <c r="Q40" s="70"/>
      <c r="R40" s="71"/>
      <c r="S40" s="902" t="s">
        <v>933</v>
      </c>
      <c r="T40" s="903">
        <v>4176</v>
      </c>
      <c r="U40" s="890">
        <v>44055</v>
      </c>
      <c r="V40" s="74">
        <v>3960</v>
      </c>
    </row>
    <row r="41" spans="1:22" ht="17.25" x14ac:dyDescent="0.3">
      <c r="A41" s="627" t="s">
        <v>82</v>
      </c>
      <c r="B41" s="636" t="s">
        <v>226</v>
      </c>
      <c r="C41" s="371" t="s">
        <v>815</v>
      </c>
      <c r="D41" s="472">
        <v>230</v>
      </c>
      <c r="E41" s="747">
        <v>44035</v>
      </c>
      <c r="F41" s="510"/>
      <c r="G41" s="574">
        <v>230</v>
      </c>
      <c r="H41" s="65">
        <f t="shared" si="0"/>
        <v>0</v>
      </c>
      <c r="I41" s="663">
        <v>50</v>
      </c>
      <c r="J41" s="82"/>
      <c r="K41" s="82"/>
      <c r="L41" s="83">
        <f t="shared" si="1"/>
        <v>11500</v>
      </c>
      <c r="M41" s="381" t="s">
        <v>52</v>
      </c>
      <c r="N41" s="382">
        <v>44040</v>
      </c>
      <c r="O41" s="769"/>
      <c r="P41" s="379"/>
      <c r="Q41" s="70"/>
      <c r="R41" s="71"/>
      <c r="S41" s="902" t="s">
        <v>264</v>
      </c>
      <c r="T41" s="903">
        <v>0</v>
      </c>
      <c r="U41" s="73"/>
      <c r="V41" s="74"/>
    </row>
    <row r="42" spans="1:22" ht="32.25" customHeight="1" x14ac:dyDescent="0.3">
      <c r="A42" s="1121" t="s">
        <v>873</v>
      </c>
      <c r="B42" s="809" t="s">
        <v>54</v>
      </c>
      <c r="C42" s="1116" t="s">
        <v>871</v>
      </c>
      <c r="D42" s="472">
        <v>341.1</v>
      </c>
      <c r="E42" s="747">
        <v>44035</v>
      </c>
      <c r="F42" s="1118" t="s">
        <v>872</v>
      </c>
      <c r="G42" s="574">
        <v>341.1</v>
      </c>
      <c r="H42" s="65">
        <f t="shared" si="0"/>
        <v>0</v>
      </c>
      <c r="I42" s="663">
        <v>69.5</v>
      </c>
      <c r="J42" s="82"/>
      <c r="K42" s="82"/>
      <c r="L42" s="83">
        <f t="shared" si="1"/>
        <v>23706.45</v>
      </c>
      <c r="M42" s="1086" t="s">
        <v>52</v>
      </c>
      <c r="N42" s="1027">
        <v>44050</v>
      </c>
      <c r="O42" s="769"/>
      <c r="P42" s="379"/>
      <c r="Q42" s="70"/>
      <c r="R42" s="71"/>
      <c r="S42" s="902" t="s">
        <v>264</v>
      </c>
      <c r="T42" s="903">
        <v>0</v>
      </c>
      <c r="U42" s="73"/>
      <c r="V42" s="74"/>
    </row>
    <row r="43" spans="1:22" ht="17.25" x14ac:dyDescent="0.3">
      <c r="A43" s="1122"/>
      <c r="B43" s="674" t="s">
        <v>59</v>
      </c>
      <c r="C43" s="1117"/>
      <c r="D43" s="472">
        <v>105.7</v>
      </c>
      <c r="E43" s="747">
        <v>44035</v>
      </c>
      <c r="F43" s="1119"/>
      <c r="G43" s="574">
        <v>105.7</v>
      </c>
      <c r="H43" s="65">
        <f t="shared" si="0"/>
        <v>0</v>
      </c>
      <c r="I43" s="663">
        <v>75</v>
      </c>
      <c r="J43" s="82"/>
      <c r="K43" s="82"/>
      <c r="L43" s="83">
        <f t="shared" si="1"/>
        <v>7927.5</v>
      </c>
      <c r="M43" s="1087"/>
      <c r="N43" s="1028"/>
      <c r="O43" s="769"/>
      <c r="P43" s="379"/>
      <c r="Q43" s="70"/>
      <c r="R43" s="71"/>
      <c r="S43" s="902" t="s">
        <v>264</v>
      </c>
      <c r="T43" s="903">
        <v>0</v>
      </c>
      <c r="U43" s="73"/>
      <c r="V43" s="74"/>
    </row>
    <row r="44" spans="1:22" ht="32.25" x14ac:dyDescent="0.3">
      <c r="A44" s="883" t="s">
        <v>873</v>
      </c>
      <c r="B44" s="809" t="s">
        <v>54</v>
      </c>
      <c r="C44" s="622" t="s">
        <v>869</v>
      </c>
      <c r="D44" s="472">
        <v>1957.4</v>
      </c>
      <c r="E44" s="747">
        <v>44036</v>
      </c>
      <c r="F44" s="510" t="s">
        <v>870</v>
      </c>
      <c r="G44" s="574">
        <v>1957.4</v>
      </c>
      <c r="H44" s="65">
        <f t="shared" si="0"/>
        <v>0</v>
      </c>
      <c r="I44" s="663">
        <v>69.5</v>
      </c>
      <c r="J44" s="82"/>
      <c r="K44" s="82"/>
      <c r="L44" s="83">
        <f t="shared" si="1"/>
        <v>136039.30000000002</v>
      </c>
      <c r="M44" s="694" t="s">
        <v>52</v>
      </c>
      <c r="N44" s="695">
        <v>44050</v>
      </c>
      <c r="O44" s="769"/>
      <c r="P44" s="379"/>
      <c r="Q44" s="70"/>
      <c r="R44" s="71"/>
      <c r="S44" s="902" t="s">
        <v>264</v>
      </c>
      <c r="T44" s="903">
        <v>0</v>
      </c>
      <c r="U44" s="73"/>
      <c r="V44" s="74"/>
    </row>
    <row r="45" spans="1:22" ht="18.75" x14ac:dyDescent="0.3">
      <c r="A45" s="627" t="s">
        <v>807</v>
      </c>
      <c r="B45" s="636" t="s">
        <v>514</v>
      </c>
      <c r="C45" s="371" t="s">
        <v>840</v>
      </c>
      <c r="D45" s="472">
        <v>22000</v>
      </c>
      <c r="E45" s="747">
        <v>44036</v>
      </c>
      <c r="F45" s="510" t="s">
        <v>887</v>
      </c>
      <c r="G45" s="574">
        <v>27785</v>
      </c>
      <c r="H45" s="65">
        <f t="shared" si="0"/>
        <v>5785</v>
      </c>
      <c r="I45" s="81">
        <v>29</v>
      </c>
      <c r="J45" s="82"/>
      <c r="K45" s="82"/>
      <c r="L45" s="83">
        <f t="shared" si="1"/>
        <v>805765</v>
      </c>
      <c r="M45" s="694" t="s">
        <v>52</v>
      </c>
      <c r="N45" s="695">
        <v>44054</v>
      </c>
      <c r="O45" s="800">
        <v>22959.3</v>
      </c>
      <c r="P45" s="485">
        <v>44054</v>
      </c>
      <c r="Q45" s="70"/>
      <c r="R45" s="71"/>
      <c r="S45" s="902" t="s">
        <v>933</v>
      </c>
      <c r="T45" s="903">
        <v>4176</v>
      </c>
      <c r="U45" s="890">
        <v>44055</v>
      </c>
      <c r="V45" s="74">
        <v>3960</v>
      </c>
    </row>
    <row r="46" spans="1:22" ht="32.25" x14ac:dyDescent="0.3">
      <c r="A46" s="883" t="s">
        <v>874</v>
      </c>
      <c r="B46" s="809" t="s">
        <v>54</v>
      </c>
      <c r="C46" s="371" t="s">
        <v>875</v>
      </c>
      <c r="D46" s="472">
        <v>819.1</v>
      </c>
      <c r="E46" s="747">
        <v>44036</v>
      </c>
      <c r="F46" s="510" t="s">
        <v>876</v>
      </c>
      <c r="G46" s="574">
        <v>819.1</v>
      </c>
      <c r="H46" s="65">
        <f t="shared" si="0"/>
        <v>0</v>
      </c>
      <c r="I46" s="81">
        <v>69.5</v>
      </c>
      <c r="J46" s="82"/>
      <c r="K46" s="82"/>
      <c r="L46" s="104">
        <f t="shared" si="1"/>
        <v>56927.450000000004</v>
      </c>
      <c r="M46" s="694" t="s">
        <v>52</v>
      </c>
      <c r="N46" s="695">
        <v>44050</v>
      </c>
      <c r="O46" s="771"/>
      <c r="P46" s="379"/>
      <c r="Q46" s="70"/>
      <c r="R46" s="71"/>
      <c r="S46" s="902" t="s">
        <v>264</v>
      </c>
      <c r="T46" s="903">
        <v>0</v>
      </c>
      <c r="U46" s="73"/>
      <c r="V46" s="74"/>
    </row>
    <row r="47" spans="1:22" ht="15.75" customHeight="1" x14ac:dyDescent="0.25">
      <c r="A47" s="762" t="s">
        <v>816</v>
      </c>
      <c r="B47" s="763" t="s">
        <v>116</v>
      </c>
      <c r="C47" s="840" t="s">
        <v>841</v>
      </c>
      <c r="D47" s="472">
        <v>20090</v>
      </c>
      <c r="E47" s="747">
        <v>44038</v>
      </c>
      <c r="F47" s="510" t="s">
        <v>893</v>
      </c>
      <c r="G47" s="574">
        <v>25350</v>
      </c>
      <c r="H47" s="65">
        <f t="shared" si="0"/>
        <v>5260</v>
      </c>
      <c r="I47" s="81">
        <v>29</v>
      </c>
      <c r="J47" s="82"/>
      <c r="K47" s="82"/>
      <c r="L47" s="104">
        <f t="shared" si="1"/>
        <v>735150</v>
      </c>
      <c r="M47" s="488" t="s">
        <v>52</v>
      </c>
      <c r="N47" s="489">
        <v>44057</v>
      </c>
      <c r="O47" s="891">
        <v>21127.89</v>
      </c>
      <c r="P47" s="485">
        <v>44057</v>
      </c>
      <c r="Q47" s="70"/>
      <c r="R47" s="71"/>
      <c r="S47" s="902" t="s">
        <v>933</v>
      </c>
      <c r="T47" s="903">
        <v>4176</v>
      </c>
      <c r="U47" s="890">
        <v>44055</v>
      </c>
      <c r="V47" s="74">
        <v>3960</v>
      </c>
    </row>
    <row r="48" spans="1:22" ht="17.25" customHeight="1" x14ac:dyDescent="0.25">
      <c r="A48" s="762" t="s">
        <v>79</v>
      </c>
      <c r="B48" s="763" t="s">
        <v>127</v>
      </c>
      <c r="C48" s="371" t="s">
        <v>842</v>
      </c>
      <c r="D48" s="472">
        <v>19584</v>
      </c>
      <c r="E48" s="747">
        <v>44039</v>
      </c>
      <c r="F48" s="510">
        <v>29034</v>
      </c>
      <c r="G48" s="574">
        <v>19584</v>
      </c>
      <c r="H48" s="65">
        <f t="shared" si="0"/>
        <v>0</v>
      </c>
      <c r="I48" s="81">
        <v>39.5</v>
      </c>
      <c r="J48" s="82"/>
      <c r="K48" s="82"/>
      <c r="L48" s="104">
        <f t="shared" si="1"/>
        <v>773568</v>
      </c>
      <c r="M48" s="488" t="s">
        <v>52</v>
      </c>
      <c r="N48" s="489">
        <v>44057</v>
      </c>
      <c r="O48" s="891"/>
      <c r="P48" s="485"/>
      <c r="Q48" s="70"/>
      <c r="R48" s="71"/>
      <c r="S48" s="902" t="s">
        <v>264</v>
      </c>
      <c r="T48" s="903">
        <v>0</v>
      </c>
      <c r="U48" s="73"/>
      <c r="V48" s="74"/>
    </row>
    <row r="49" spans="1:22" ht="17.25" customHeight="1" x14ac:dyDescent="0.25">
      <c r="A49" s="1100" t="s">
        <v>900</v>
      </c>
      <c r="B49" s="812" t="s">
        <v>54</v>
      </c>
      <c r="C49" s="1116" t="s">
        <v>905</v>
      </c>
      <c r="D49" s="472">
        <v>388.9</v>
      </c>
      <c r="E49" s="747">
        <v>44039</v>
      </c>
      <c r="F49" s="1118">
        <v>1194</v>
      </c>
      <c r="G49" s="574">
        <v>388.9</v>
      </c>
      <c r="H49" s="65">
        <f t="shared" si="0"/>
        <v>0</v>
      </c>
      <c r="I49" s="81">
        <v>69.5</v>
      </c>
      <c r="J49" s="82"/>
      <c r="K49" s="82"/>
      <c r="L49" s="104">
        <f t="shared" si="1"/>
        <v>27028.55</v>
      </c>
      <c r="M49" s="1086" t="s">
        <v>52</v>
      </c>
      <c r="N49" s="1027">
        <v>44061</v>
      </c>
      <c r="O49" s="891"/>
      <c r="P49" s="485"/>
      <c r="Q49" s="70"/>
      <c r="R49" s="71"/>
      <c r="S49" s="902" t="s">
        <v>264</v>
      </c>
      <c r="T49" s="903">
        <v>0</v>
      </c>
      <c r="U49" s="73"/>
      <c r="V49" s="74"/>
    </row>
    <row r="50" spans="1:22" ht="17.25" customHeight="1" x14ac:dyDescent="0.25">
      <c r="A50" s="1101"/>
      <c r="B50" s="763" t="s">
        <v>211</v>
      </c>
      <c r="C50" s="1117"/>
      <c r="D50" s="472">
        <v>398.6</v>
      </c>
      <c r="E50" s="747">
        <v>44039</v>
      </c>
      <c r="F50" s="1119"/>
      <c r="G50" s="574">
        <v>398.6</v>
      </c>
      <c r="H50" s="65">
        <f t="shared" si="0"/>
        <v>0</v>
      </c>
      <c r="I50" s="81">
        <v>76</v>
      </c>
      <c r="J50" s="82"/>
      <c r="K50" s="82"/>
      <c r="L50" s="104">
        <f t="shared" si="1"/>
        <v>30293.600000000002</v>
      </c>
      <c r="M50" s="1087"/>
      <c r="N50" s="1028"/>
      <c r="O50" s="891"/>
      <c r="P50" s="485"/>
      <c r="Q50" s="70"/>
      <c r="R50" s="71"/>
      <c r="S50" s="902" t="s">
        <v>264</v>
      </c>
      <c r="T50" s="903">
        <v>0</v>
      </c>
      <c r="U50" s="73"/>
      <c r="V50" s="74"/>
    </row>
    <row r="51" spans="1:22" ht="47.25" x14ac:dyDescent="0.25">
      <c r="A51" s="895" t="s">
        <v>900</v>
      </c>
      <c r="B51" s="812" t="s">
        <v>54</v>
      </c>
      <c r="C51" s="866" t="s">
        <v>906</v>
      </c>
      <c r="D51" s="472">
        <v>1609.5</v>
      </c>
      <c r="E51" s="747">
        <v>44039</v>
      </c>
      <c r="F51" s="513">
        <v>1193</v>
      </c>
      <c r="G51" s="574">
        <v>1609.5</v>
      </c>
      <c r="H51" s="65">
        <f t="shared" si="0"/>
        <v>0</v>
      </c>
      <c r="I51" s="81">
        <v>69.5</v>
      </c>
      <c r="J51" s="82"/>
      <c r="K51" s="82"/>
      <c r="L51" s="104">
        <f t="shared" si="1"/>
        <v>111860.25</v>
      </c>
      <c r="M51" s="894" t="s">
        <v>52</v>
      </c>
      <c r="N51" s="893">
        <v>44061</v>
      </c>
      <c r="O51" s="891"/>
      <c r="P51" s="485"/>
      <c r="Q51" s="70"/>
      <c r="R51" s="71"/>
      <c r="S51" s="902" t="s">
        <v>264</v>
      </c>
      <c r="T51" s="903">
        <v>0</v>
      </c>
      <c r="U51" s="73"/>
      <c r="V51" s="74"/>
    </row>
    <row r="52" spans="1:22" ht="17.25" customHeight="1" x14ac:dyDescent="0.25">
      <c r="A52" s="814" t="s">
        <v>134</v>
      </c>
      <c r="B52" s="763" t="s">
        <v>116</v>
      </c>
      <c r="C52" s="371" t="s">
        <v>843</v>
      </c>
      <c r="D52" s="472">
        <v>19585.900000000001</v>
      </c>
      <c r="E52" s="747">
        <v>44040</v>
      </c>
      <c r="F52" s="510" t="s">
        <v>895</v>
      </c>
      <c r="G52" s="574">
        <v>24640</v>
      </c>
      <c r="H52" s="65">
        <f t="shared" si="0"/>
        <v>5054.0999999999985</v>
      </c>
      <c r="I52" s="81">
        <v>29</v>
      </c>
      <c r="J52" s="82"/>
      <c r="K52" s="82"/>
      <c r="L52" s="104">
        <f t="shared" si="1"/>
        <v>714560</v>
      </c>
      <c r="M52" s="486" t="s">
        <v>52</v>
      </c>
      <c r="N52" s="487">
        <v>44060</v>
      </c>
      <c r="O52" s="891">
        <v>21127.89</v>
      </c>
      <c r="P52" s="485">
        <v>44060</v>
      </c>
      <c r="Q52" s="70"/>
      <c r="R52" s="71"/>
      <c r="S52" s="902" t="s">
        <v>933</v>
      </c>
      <c r="T52" s="903">
        <v>4176</v>
      </c>
      <c r="U52" s="890">
        <v>44055</v>
      </c>
      <c r="V52" s="74">
        <v>3960</v>
      </c>
    </row>
    <row r="53" spans="1:22" ht="17.25" customHeight="1" x14ac:dyDescent="0.25">
      <c r="A53" s="814" t="s">
        <v>900</v>
      </c>
      <c r="B53" s="812" t="s">
        <v>54</v>
      </c>
      <c r="C53" s="371" t="s">
        <v>901</v>
      </c>
      <c r="D53" s="472">
        <v>864.2</v>
      </c>
      <c r="E53" s="747">
        <v>44040</v>
      </c>
      <c r="F53" s="510">
        <v>1215</v>
      </c>
      <c r="G53" s="574">
        <v>864.2</v>
      </c>
      <c r="H53" s="65">
        <f t="shared" si="0"/>
        <v>0</v>
      </c>
      <c r="I53" s="81">
        <v>69.5</v>
      </c>
      <c r="J53" s="82"/>
      <c r="K53" s="82"/>
      <c r="L53" s="104">
        <f t="shared" si="1"/>
        <v>60061.9</v>
      </c>
      <c r="M53" s="486" t="s">
        <v>52</v>
      </c>
      <c r="N53" s="487">
        <v>44061</v>
      </c>
      <c r="O53" s="891"/>
      <c r="P53" s="485"/>
      <c r="Q53" s="70"/>
      <c r="R53" s="71"/>
      <c r="S53" s="902" t="s">
        <v>264</v>
      </c>
      <c r="T53" s="903">
        <v>0</v>
      </c>
      <c r="U53" s="890"/>
      <c r="V53" s="74"/>
    </row>
    <row r="54" spans="1:22" ht="34.5" x14ac:dyDescent="0.25">
      <c r="A54" s="814" t="s">
        <v>900</v>
      </c>
      <c r="B54" s="812" t="s">
        <v>54</v>
      </c>
      <c r="C54" s="622" t="s">
        <v>902</v>
      </c>
      <c r="D54" s="472">
        <v>1764.8</v>
      </c>
      <c r="E54" s="747">
        <v>44040</v>
      </c>
      <c r="F54" s="510">
        <v>1216</v>
      </c>
      <c r="G54" s="574">
        <v>1764.8</v>
      </c>
      <c r="H54" s="65">
        <f t="shared" si="0"/>
        <v>0</v>
      </c>
      <c r="I54" s="81">
        <v>69.5</v>
      </c>
      <c r="J54" s="82"/>
      <c r="K54" s="82"/>
      <c r="L54" s="104">
        <f t="shared" si="1"/>
        <v>122653.59999999999</v>
      </c>
      <c r="M54" s="486" t="s">
        <v>52</v>
      </c>
      <c r="N54" s="487">
        <v>44061</v>
      </c>
      <c r="O54" s="891"/>
      <c r="P54" s="485"/>
      <c r="Q54" s="70"/>
      <c r="R54" s="71"/>
      <c r="S54" s="902" t="s">
        <v>264</v>
      </c>
      <c r="T54" s="903">
        <v>0</v>
      </c>
      <c r="U54" s="890"/>
      <c r="V54" s="74"/>
    </row>
    <row r="55" spans="1:22" ht="17.25" x14ac:dyDescent="0.3">
      <c r="A55" s="628" t="s">
        <v>79</v>
      </c>
      <c r="B55" s="636" t="s">
        <v>758</v>
      </c>
      <c r="C55" s="371" t="s">
        <v>844</v>
      </c>
      <c r="D55" s="472">
        <v>20553</v>
      </c>
      <c r="E55" s="747">
        <v>44041</v>
      </c>
      <c r="F55" s="510">
        <v>29058</v>
      </c>
      <c r="G55" s="574">
        <v>20553</v>
      </c>
      <c r="H55" s="65">
        <f t="shared" si="0"/>
        <v>0</v>
      </c>
      <c r="I55" s="81">
        <v>38.799999999999997</v>
      </c>
      <c r="J55" s="82"/>
      <c r="K55" s="82"/>
      <c r="L55" s="666">
        <f t="shared" si="1"/>
        <v>797456.39999999991</v>
      </c>
      <c r="M55" s="486" t="s">
        <v>52</v>
      </c>
      <c r="N55" s="487">
        <v>44060</v>
      </c>
      <c r="O55" s="800"/>
      <c r="P55" s="485"/>
      <c r="Q55" s="70"/>
      <c r="R55" s="70"/>
      <c r="S55" s="902" t="s">
        <v>264</v>
      </c>
      <c r="T55" s="903">
        <v>0</v>
      </c>
      <c r="U55" s="73"/>
      <c r="V55" s="74"/>
    </row>
    <row r="56" spans="1:22" ht="34.5" x14ac:dyDescent="0.3">
      <c r="A56" s="897" t="s">
        <v>900</v>
      </c>
      <c r="B56" s="809" t="s">
        <v>54</v>
      </c>
      <c r="C56" s="622" t="s">
        <v>899</v>
      </c>
      <c r="D56" s="472">
        <v>1732.8</v>
      </c>
      <c r="E56" s="747">
        <v>44041</v>
      </c>
      <c r="F56" s="510">
        <v>1217</v>
      </c>
      <c r="G56" s="574">
        <v>1732.8</v>
      </c>
      <c r="H56" s="65">
        <f t="shared" si="0"/>
        <v>0</v>
      </c>
      <c r="I56" s="81">
        <v>69.5</v>
      </c>
      <c r="J56" s="82"/>
      <c r="K56" s="82"/>
      <c r="L56" s="666">
        <f t="shared" si="1"/>
        <v>120429.59999999999</v>
      </c>
      <c r="M56" s="486" t="s">
        <v>52</v>
      </c>
      <c r="N56" s="487">
        <v>44061</v>
      </c>
      <c r="O56" s="800"/>
      <c r="P56" s="485"/>
      <c r="Q56" s="70"/>
      <c r="R56" s="70"/>
      <c r="S56" s="902" t="s">
        <v>264</v>
      </c>
      <c r="T56" s="903">
        <v>0</v>
      </c>
      <c r="U56" s="73"/>
      <c r="V56" s="74"/>
    </row>
    <row r="57" spans="1:22" ht="17.25" x14ac:dyDescent="0.3">
      <c r="A57" s="897" t="s">
        <v>903</v>
      </c>
      <c r="B57" s="809" t="s">
        <v>54</v>
      </c>
      <c r="C57" s="840" t="s">
        <v>904</v>
      </c>
      <c r="D57" s="472">
        <v>407.6</v>
      </c>
      <c r="E57" s="747">
        <v>44041</v>
      </c>
      <c r="F57" s="510">
        <v>1218</v>
      </c>
      <c r="G57" s="574">
        <v>407.6</v>
      </c>
      <c r="H57" s="65">
        <f t="shared" si="0"/>
        <v>0</v>
      </c>
      <c r="I57" s="81">
        <v>69.5</v>
      </c>
      <c r="J57" s="82"/>
      <c r="K57" s="82"/>
      <c r="L57" s="666">
        <f t="shared" si="1"/>
        <v>28328.2</v>
      </c>
      <c r="M57" s="486" t="s">
        <v>52</v>
      </c>
      <c r="N57" s="487">
        <v>44061</v>
      </c>
      <c r="O57" s="800"/>
      <c r="P57" s="485"/>
      <c r="Q57" s="70"/>
      <c r="R57" s="70"/>
      <c r="S57" s="902" t="s">
        <v>264</v>
      </c>
      <c r="T57" s="903">
        <v>0</v>
      </c>
      <c r="U57" s="73"/>
      <c r="V57" s="74"/>
    </row>
    <row r="58" spans="1:22" ht="17.25" x14ac:dyDescent="0.3">
      <c r="A58" s="628" t="s">
        <v>31</v>
      </c>
      <c r="B58" s="636" t="s">
        <v>514</v>
      </c>
      <c r="C58" s="371" t="s">
        <v>845</v>
      </c>
      <c r="D58" s="472">
        <v>23240</v>
      </c>
      <c r="E58" s="747">
        <v>44042</v>
      </c>
      <c r="F58" s="510" t="s">
        <v>907</v>
      </c>
      <c r="G58" s="574">
        <v>29405</v>
      </c>
      <c r="H58" s="65">
        <f t="shared" si="0"/>
        <v>6165</v>
      </c>
      <c r="I58" s="81">
        <v>28.5</v>
      </c>
      <c r="J58" s="82"/>
      <c r="K58" s="82"/>
      <c r="L58" s="666">
        <f t="shared" si="1"/>
        <v>838042.5</v>
      </c>
      <c r="M58" s="486" t="s">
        <v>52</v>
      </c>
      <c r="N58" s="487">
        <v>44062</v>
      </c>
      <c r="O58" s="800">
        <v>22959.3</v>
      </c>
      <c r="P58" s="485">
        <v>44062</v>
      </c>
      <c r="Q58" s="70"/>
      <c r="R58" s="70"/>
      <c r="S58" s="902" t="s">
        <v>933</v>
      </c>
      <c r="T58" s="903">
        <v>3944</v>
      </c>
      <c r="U58" s="890">
        <v>44055</v>
      </c>
      <c r="V58" s="74">
        <v>3960</v>
      </c>
    </row>
    <row r="59" spans="1:22" ht="32.25" x14ac:dyDescent="0.3">
      <c r="A59" s="882" t="s">
        <v>924</v>
      </c>
      <c r="B59" s="809" t="s">
        <v>54</v>
      </c>
      <c r="C59" s="622" t="s">
        <v>925</v>
      </c>
      <c r="D59" s="472">
        <v>1884.8</v>
      </c>
      <c r="E59" s="747">
        <v>44042</v>
      </c>
      <c r="F59" s="510">
        <v>1219</v>
      </c>
      <c r="G59" s="574">
        <v>1884.8</v>
      </c>
      <c r="H59" s="65">
        <f t="shared" si="0"/>
        <v>0</v>
      </c>
      <c r="I59" s="81">
        <v>69.5</v>
      </c>
      <c r="J59" s="82"/>
      <c r="K59" s="82"/>
      <c r="L59" s="666">
        <f t="shared" si="1"/>
        <v>130993.59999999999</v>
      </c>
      <c r="M59" s="486" t="s">
        <v>52</v>
      </c>
      <c r="N59" s="487">
        <v>44068</v>
      </c>
      <c r="O59" s="800"/>
      <c r="P59" s="485"/>
      <c r="Q59" s="70"/>
      <c r="R59" s="70"/>
      <c r="S59" s="902" t="s">
        <v>264</v>
      </c>
      <c r="T59" s="903">
        <v>0</v>
      </c>
      <c r="U59" s="890"/>
      <c r="V59" s="74"/>
    </row>
    <row r="60" spans="1:22" ht="31.5" x14ac:dyDescent="0.3">
      <c r="A60" s="628" t="s">
        <v>822</v>
      </c>
      <c r="B60" s="636" t="s">
        <v>909</v>
      </c>
      <c r="C60" s="371" t="s">
        <v>846</v>
      </c>
      <c r="D60" s="472">
        <v>21180</v>
      </c>
      <c r="E60" s="747">
        <v>44043</v>
      </c>
      <c r="F60" s="510" t="s">
        <v>908</v>
      </c>
      <c r="G60" s="574">
        <f>27285-327.42</f>
        <v>26957.58</v>
      </c>
      <c r="H60" s="65">
        <f t="shared" si="0"/>
        <v>5777.5800000000017</v>
      </c>
      <c r="I60" s="81">
        <v>28.5</v>
      </c>
      <c r="J60" s="82"/>
      <c r="K60" s="82"/>
      <c r="L60" s="83">
        <f t="shared" si="1"/>
        <v>768291.03</v>
      </c>
      <c r="M60" s="488" t="s">
        <v>52</v>
      </c>
      <c r="N60" s="489">
        <v>44063</v>
      </c>
      <c r="O60" s="800">
        <v>22683.79</v>
      </c>
      <c r="P60" s="485">
        <v>44063</v>
      </c>
      <c r="Q60" s="70"/>
      <c r="R60" s="70"/>
      <c r="S60" s="902" t="s">
        <v>933</v>
      </c>
      <c r="T60" s="903">
        <v>3944</v>
      </c>
      <c r="U60" s="890">
        <v>44055</v>
      </c>
      <c r="V60" s="74">
        <v>3960</v>
      </c>
    </row>
    <row r="61" spans="1:22" ht="34.5" customHeight="1" x14ac:dyDescent="0.3">
      <c r="A61" s="1123" t="s">
        <v>924</v>
      </c>
      <c r="B61" s="899" t="s">
        <v>663</v>
      </c>
      <c r="C61" s="1116" t="s">
        <v>929</v>
      </c>
      <c r="D61" s="472">
        <v>232.8</v>
      </c>
      <c r="E61" s="552">
        <v>44043</v>
      </c>
      <c r="F61" s="1124">
        <v>1227</v>
      </c>
      <c r="G61" s="472">
        <v>232.8</v>
      </c>
      <c r="H61" s="65">
        <f t="shared" si="0"/>
        <v>0</v>
      </c>
      <c r="I61" s="81">
        <v>76</v>
      </c>
      <c r="J61" s="82"/>
      <c r="K61" s="82"/>
      <c r="L61" s="666">
        <f t="shared" si="1"/>
        <v>17692.8</v>
      </c>
      <c r="M61" s="1086" t="s">
        <v>52</v>
      </c>
      <c r="N61" s="1027">
        <v>44069</v>
      </c>
      <c r="O61" s="769"/>
      <c r="P61" s="379"/>
      <c r="Q61" s="70"/>
      <c r="R61" s="71"/>
      <c r="S61" s="902" t="s">
        <v>264</v>
      </c>
      <c r="T61" s="903">
        <v>0</v>
      </c>
      <c r="U61" s="73"/>
      <c r="V61" s="74">
        <v>0</v>
      </c>
    </row>
    <row r="62" spans="1:22" ht="17.25" x14ac:dyDescent="0.3">
      <c r="A62" s="1123"/>
      <c r="B62" s="809" t="s">
        <v>54</v>
      </c>
      <c r="C62" s="1117"/>
      <c r="D62" s="472">
        <v>397</v>
      </c>
      <c r="E62" s="552">
        <v>44043</v>
      </c>
      <c r="F62" s="1125"/>
      <c r="G62" s="472">
        <v>397</v>
      </c>
      <c r="H62" s="65">
        <f t="shared" si="0"/>
        <v>0</v>
      </c>
      <c r="I62" s="81">
        <v>69.5</v>
      </c>
      <c r="J62" s="82"/>
      <c r="K62" s="82"/>
      <c r="L62" s="83">
        <f t="shared" si="1"/>
        <v>27591.5</v>
      </c>
      <c r="M62" s="1087"/>
      <c r="N62" s="1028"/>
      <c r="O62" s="769"/>
      <c r="P62" s="379"/>
      <c r="Q62" s="70"/>
      <c r="R62" s="71"/>
      <c r="S62" s="902" t="s">
        <v>264</v>
      </c>
      <c r="T62" s="903">
        <v>0</v>
      </c>
      <c r="U62" s="73"/>
      <c r="V62" s="74"/>
    </row>
    <row r="63" spans="1:22" ht="17.25" x14ac:dyDescent="0.3">
      <c r="A63" s="636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  <c r="U63" s="73"/>
      <c r="V63" s="74"/>
    </row>
    <row r="64" spans="1:22" ht="17.25" x14ac:dyDescent="0.3">
      <c r="A64" s="814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4"/>
    </row>
    <row r="65" spans="1:22" ht="17.25" x14ac:dyDescent="0.3">
      <c r="A65" s="63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4"/>
    </row>
    <row r="66" spans="1:22" ht="17.25" x14ac:dyDescent="0.3">
      <c r="A66" s="763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982"/>
      <c r="N66" s="1114"/>
      <c r="O66" s="769"/>
      <c r="P66" s="379"/>
      <c r="Q66" s="70"/>
      <c r="R66" s="71"/>
      <c r="S66" s="73"/>
      <c r="T66" s="74"/>
      <c r="U66" s="73"/>
      <c r="V66" s="74"/>
    </row>
    <row r="67" spans="1:22" ht="17.25" x14ac:dyDescent="0.3">
      <c r="A67" s="860"/>
      <c r="B67" s="636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984"/>
      <c r="N67" s="1115"/>
      <c r="O67" s="769"/>
      <c r="P67" s="379"/>
      <c r="Q67" s="70"/>
      <c r="R67" s="71"/>
      <c r="S67" s="73"/>
      <c r="T67" s="74"/>
      <c r="U67" s="73"/>
      <c r="V67" s="74"/>
    </row>
    <row r="68" spans="1:22" ht="17.25" x14ac:dyDescent="0.3">
      <c r="A68" s="636"/>
      <c r="B68" s="636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4"/>
    </row>
    <row r="69" spans="1:22" ht="17.25" x14ac:dyDescent="0.3">
      <c r="A69" s="828"/>
      <c r="B69" s="636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754"/>
      <c r="O69" s="834"/>
      <c r="P69" s="379"/>
      <c r="Q69" s="70"/>
      <c r="R69" s="71"/>
      <c r="S69" s="73"/>
      <c r="T69" s="74"/>
      <c r="U69" s="73"/>
      <c r="V69" s="74"/>
    </row>
    <row r="70" spans="1:22" ht="17.25" x14ac:dyDescent="0.3">
      <c r="A70" s="626"/>
      <c r="B70" s="636"/>
      <c r="C70" s="371"/>
      <c r="D70" s="472"/>
      <c r="E70" s="552"/>
      <c r="F70" s="55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4"/>
    </row>
    <row r="71" spans="1:22" ht="17.25" x14ac:dyDescent="0.3">
      <c r="A71" s="626"/>
      <c r="B71" s="636"/>
      <c r="C71" s="371"/>
      <c r="D71" s="472"/>
      <c r="E71" s="552"/>
      <c r="F71" s="55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  <c r="U71" s="73"/>
      <c r="V71" s="74"/>
    </row>
    <row r="72" spans="1:22" ht="17.25" x14ac:dyDescent="0.3">
      <c r="A72" s="844"/>
      <c r="B72" s="636"/>
      <c r="C72" s="371"/>
      <c r="D72" s="472"/>
      <c r="E72" s="552"/>
      <c r="F72" s="55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831"/>
      <c r="O72" s="769"/>
      <c r="P72" s="379"/>
      <c r="Q72" s="70"/>
      <c r="R72" s="71"/>
      <c r="S72" s="73"/>
      <c r="T72" s="74"/>
      <c r="U72" s="73"/>
      <c r="V72" s="74"/>
    </row>
    <row r="73" spans="1:22" ht="17.25" x14ac:dyDescent="0.3">
      <c r="A73" s="551"/>
      <c r="B73" s="639"/>
      <c r="C73" s="371"/>
      <c r="D73" s="472"/>
      <c r="E73" s="552"/>
      <c r="F73" s="55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373"/>
      <c r="O73" s="769"/>
      <c r="P73" s="379"/>
      <c r="Q73" s="70"/>
      <c r="R73" s="71"/>
      <c r="S73" s="73"/>
      <c r="T73" s="74"/>
      <c r="U73" s="73"/>
      <c r="V73" s="74"/>
    </row>
    <row r="74" spans="1:22" ht="17.25" x14ac:dyDescent="0.3">
      <c r="A74" s="672"/>
      <c r="B74" s="639"/>
      <c r="C74" s="371"/>
      <c r="D74" s="472"/>
      <c r="E74" s="552"/>
      <c r="F74" s="55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  <c r="U74" s="73"/>
      <c r="V74" s="74"/>
    </row>
    <row r="75" spans="1:22" ht="17.25" x14ac:dyDescent="0.3">
      <c r="A75" s="672"/>
      <c r="B75" s="639"/>
      <c r="C75" s="371"/>
      <c r="D75" s="472"/>
      <c r="E75" s="552"/>
      <c r="F75" s="55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  <c r="U75" s="73"/>
      <c r="V75" s="74"/>
    </row>
    <row r="76" spans="1:22" ht="17.25" x14ac:dyDescent="0.3">
      <c r="A76" s="551"/>
      <c r="B76" s="639"/>
      <c r="C76" s="371"/>
      <c r="D76" s="472"/>
      <c r="E76" s="552"/>
      <c r="F76" s="555"/>
      <c r="G76" s="472"/>
      <c r="H76" s="65">
        <f t="shared" si="0"/>
        <v>0</v>
      </c>
      <c r="I76" s="81"/>
      <c r="J76" s="82"/>
      <c r="K76" s="82"/>
      <c r="L76" s="83">
        <f t="shared" si="1"/>
        <v>0</v>
      </c>
      <c r="M76" s="372"/>
      <c r="N76" s="373"/>
      <c r="O76" s="769"/>
      <c r="P76" s="379"/>
      <c r="Q76" s="70"/>
      <c r="R76" s="71"/>
      <c r="S76" s="73"/>
      <c r="T76" s="74"/>
      <c r="U76" s="73"/>
      <c r="V76" s="74"/>
    </row>
    <row r="77" spans="1:22" ht="17.25" x14ac:dyDescent="0.3">
      <c r="A77" s="551"/>
      <c r="B77" s="639"/>
      <c r="C77" s="371"/>
      <c r="D77" s="472"/>
      <c r="E77" s="552"/>
      <c r="F77" s="555"/>
      <c r="G77" s="472"/>
      <c r="H77" s="65">
        <f t="shared" si="0"/>
        <v>0</v>
      </c>
      <c r="I77" s="81"/>
      <c r="J77" s="82"/>
      <c r="K77" s="82"/>
      <c r="L77" s="83">
        <f t="shared" si="1"/>
        <v>0</v>
      </c>
      <c r="M77" s="372"/>
      <c r="N77" s="373"/>
      <c r="O77" s="769"/>
      <c r="P77" s="379"/>
      <c r="Q77" s="70"/>
      <c r="R77" s="71"/>
      <c r="S77" s="73"/>
      <c r="T77" s="74"/>
      <c r="U77" s="73"/>
      <c r="V77" s="74"/>
    </row>
    <row r="78" spans="1:22" ht="18.75" x14ac:dyDescent="0.3">
      <c r="A78" s="636"/>
      <c r="B78" s="833"/>
      <c r="C78" s="371"/>
      <c r="D78" s="472"/>
      <c r="E78" s="552"/>
      <c r="F78" s="553"/>
      <c r="G78" s="472"/>
      <c r="H78" s="65">
        <f t="shared" si="0"/>
        <v>0</v>
      </c>
      <c r="I78" s="663"/>
      <c r="J78" s="82"/>
      <c r="K78" s="82"/>
      <c r="L78" s="83">
        <f t="shared" si="1"/>
        <v>0</v>
      </c>
      <c r="M78" s="372"/>
      <c r="N78" s="373"/>
      <c r="O78" s="769"/>
      <c r="P78" s="379"/>
      <c r="Q78" s="70"/>
      <c r="R78" s="71"/>
      <c r="S78" s="73"/>
      <c r="T78" s="74"/>
      <c r="U78" s="73"/>
      <c r="V78" s="74"/>
    </row>
    <row r="79" spans="1:22" ht="17.25" x14ac:dyDescent="0.3">
      <c r="A79" s="636"/>
      <c r="B79" s="845"/>
      <c r="C79" s="371"/>
      <c r="D79" s="472"/>
      <c r="E79" s="552"/>
      <c r="F79" s="556"/>
      <c r="G79" s="472"/>
      <c r="H79" s="65">
        <f t="shared" si="0"/>
        <v>0</v>
      </c>
      <c r="I79" s="81"/>
      <c r="J79" s="82"/>
      <c r="K79" s="82"/>
      <c r="L79" s="83">
        <f t="shared" si="1"/>
        <v>0</v>
      </c>
      <c r="M79" s="372"/>
      <c r="N79" s="373"/>
      <c r="O79" s="771"/>
      <c r="P79" s="379"/>
      <c r="Q79" s="70"/>
      <c r="R79" s="71"/>
      <c r="S79" s="73"/>
      <c r="T79" s="74"/>
      <c r="U79" s="73"/>
      <c r="V79" s="74"/>
    </row>
    <row r="80" spans="1:22" ht="17.25" x14ac:dyDescent="0.3">
      <c r="A80" s="551"/>
      <c r="B80" s="639"/>
      <c r="C80" s="371"/>
      <c r="D80" s="472"/>
      <c r="E80" s="552"/>
      <c r="F80" s="558"/>
      <c r="G80" s="472"/>
      <c r="H80" s="65">
        <f t="shared" si="0"/>
        <v>0</v>
      </c>
      <c r="I80" s="81"/>
      <c r="J80" s="82"/>
      <c r="K80" s="82"/>
      <c r="L80" s="83">
        <f t="shared" si="1"/>
        <v>0</v>
      </c>
      <c r="M80" s="372"/>
      <c r="N80" s="373"/>
      <c r="O80" s="769"/>
      <c r="P80" s="379"/>
      <c r="Q80" s="70"/>
      <c r="R80" s="71"/>
      <c r="S80" s="73"/>
      <c r="T80" s="74"/>
      <c r="U80" s="73"/>
      <c r="V80" s="74"/>
    </row>
    <row r="81" spans="1:22" ht="18.75" x14ac:dyDescent="0.3">
      <c r="A81" s="674"/>
      <c r="B81" s="639"/>
      <c r="C81" s="371"/>
      <c r="D81" s="472"/>
      <c r="E81" s="552"/>
      <c r="F81" s="557"/>
      <c r="G81" s="472"/>
      <c r="H81" s="65">
        <f t="shared" si="0"/>
        <v>0</v>
      </c>
      <c r="I81" s="81"/>
      <c r="J81" s="82"/>
      <c r="K81" s="82"/>
      <c r="L81" s="83">
        <f t="shared" si="1"/>
        <v>0</v>
      </c>
      <c r="M81" s="372"/>
      <c r="N81" s="390"/>
      <c r="O81" s="774"/>
      <c r="P81" s="387"/>
      <c r="Q81" s="70"/>
      <c r="R81" s="71"/>
      <c r="S81" s="73"/>
      <c r="T81" s="74"/>
      <c r="U81" s="73"/>
      <c r="V81" s="74"/>
    </row>
    <row r="82" spans="1:22" ht="17.25" x14ac:dyDescent="0.3">
      <c r="A82" s="636"/>
      <c r="B82" s="639"/>
      <c r="C82" s="371"/>
      <c r="D82" s="472"/>
      <c r="E82" s="552"/>
      <c r="F82" s="558"/>
      <c r="G82" s="472"/>
      <c r="H82" s="65">
        <f t="shared" si="0"/>
        <v>0</v>
      </c>
      <c r="I82" s="81"/>
      <c r="J82" s="82"/>
      <c r="K82" s="82"/>
      <c r="L82" s="83">
        <f t="shared" si="1"/>
        <v>0</v>
      </c>
      <c r="M82" s="372"/>
      <c r="N82" s="390"/>
      <c r="O82" s="774"/>
      <c r="P82" s="387"/>
      <c r="Q82" s="70"/>
      <c r="R82" s="71"/>
      <c r="S82" s="73"/>
      <c r="T82" s="74"/>
      <c r="U82" s="73"/>
      <c r="V82" s="74"/>
    </row>
    <row r="83" spans="1:22" ht="17.25" x14ac:dyDescent="0.3">
      <c r="A83" s="551"/>
      <c r="B83" s="639"/>
      <c r="C83" s="371"/>
      <c r="D83" s="472"/>
      <c r="E83" s="552"/>
      <c r="F83" s="558"/>
      <c r="G83" s="472"/>
      <c r="H83" s="65">
        <f t="shared" si="0"/>
        <v>0</v>
      </c>
      <c r="I83" s="81"/>
      <c r="J83" s="82"/>
      <c r="K83" s="82"/>
      <c r="L83" s="83">
        <f t="shared" si="1"/>
        <v>0</v>
      </c>
      <c r="M83" s="372"/>
      <c r="N83" s="390"/>
      <c r="O83" s="774"/>
      <c r="P83" s="387"/>
      <c r="Q83" s="70"/>
      <c r="R83" s="71"/>
      <c r="S83" s="73"/>
      <c r="T83" s="74"/>
      <c r="U83" s="73"/>
      <c r="V83" s="74"/>
    </row>
    <row r="84" spans="1:22" ht="17.25" x14ac:dyDescent="0.3">
      <c r="A84" s="551"/>
      <c r="B84" s="639"/>
      <c r="C84" s="371"/>
      <c r="D84" s="472"/>
      <c r="E84" s="552"/>
      <c r="F84" s="555"/>
      <c r="G84" s="472"/>
      <c r="H84" s="65">
        <f t="shared" si="0"/>
        <v>0</v>
      </c>
      <c r="I84" s="81"/>
      <c r="J84" s="82"/>
      <c r="K84" s="82"/>
      <c r="L84" s="83">
        <f t="shared" si="1"/>
        <v>0</v>
      </c>
      <c r="M84" s="372"/>
      <c r="N84" s="390"/>
      <c r="O84" s="774"/>
      <c r="P84" s="387"/>
      <c r="Q84" s="70"/>
      <c r="R84" s="71"/>
      <c r="S84" s="73"/>
      <c r="T84" s="74"/>
      <c r="U84" s="73"/>
      <c r="V84" s="74"/>
    </row>
    <row r="85" spans="1:22" ht="17.25" x14ac:dyDescent="0.3">
      <c r="A85" s="551"/>
      <c r="B85" s="639"/>
      <c r="C85" s="371"/>
      <c r="D85" s="472"/>
      <c r="E85" s="552"/>
      <c r="F85" s="555"/>
      <c r="G85" s="472"/>
      <c r="H85" s="65">
        <f t="shared" si="0"/>
        <v>0</v>
      </c>
      <c r="I85" s="81"/>
      <c r="J85" s="82"/>
      <c r="K85" s="82"/>
      <c r="L85" s="83">
        <f t="shared" si="1"/>
        <v>0</v>
      </c>
      <c r="M85" s="716"/>
      <c r="N85" s="754"/>
      <c r="O85" s="834"/>
      <c r="P85" s="387"/>
      <c r="Q85" s="70"/>
      <c r="R85" s="71"/>
      <c r="S85" s="73"/>
      <c r="T85" s="74"/>
      <c r="U85" s="73"/>
      <c r="V85" s="74"/>
    </row>
    <row r="86" spans="1:22" ht="17.25" x14ac:dyDescent="0.3">
      <c r="A86" s="551"/>
      <c r="B86" s="640"/>
      <c r="C86" s="371"/>
      <c r="D86" s="550"/>
      <c r="E86" s="552"/>
      <c r="F86" s="559"/>
      <c r="G86" s="550"/>
      <c r="H86" s="65">
        <f t="shared" si="0"/>
        <v>0</v>
      </c>
      <c r="I86" s="81"/>
      <c r="J86" s="82"/>
      <c r="K86" s="82"/>
      <c r="L86" s="83">
        <f t="shared" si="1"/>
        <v>0</v>
      </c>
      <c r="M86" s="372"/>
      <c r="N86" s="390"/>
      <c r="O86" s="775"/>
      <c r="P86" s="397"/>
      <c r="Q86" s="70"/>
      <c r="R86" s="71"/>
      <c r="S86" s="73"/>
      <c r="T86" s="74"/>
      <c r="U86" s="73"/>
      <c r="V86" s="74"/>
    </row>
    <row r="87" spans="1:22" ht="17.25" x14ac:dyDescent="0.3">
      <c r="A87" s="675"/>
      <c r="B87" s="640"/>
      <c r="C87" s="371"/>
      <c r="D87" s="550"/>
      <c r="E87" s="552"/>
      <c r="F87" s="559"/>
      <c r="G87" s="550"/>
      <c r="H87" s="65">
        <f t="shared" si="0"/>
        <v>0</v>
      </c>
      <c r="I87" s="81"/>
      <c r="J87" s="82"/>
      <c r="K87" s="82"/>
      <c r="L87" s="83">
        <f t="shared" si="1"/>
        <v>0</v>
      </c>
      <c r="M87" s="372"/>
      <c r="N87" s="373"/>
      <c r="O87" s="775"/>
      <c r="P87" s="397"/>
      <c r="Q87" s="70"/>
      <c r="R87" s="71"/>
      <c r="S87" s="73"/>
      <c r="T87" s="74"/>
      <c r="U87" s="73"/>
      <c r="V87" s="74"/>
    </row>
    <row r="88" spans="1:22" ht="18.75" x14ac:dyDescent="0.3">
      <c r="A88" s="551"/>
      <c r="B88" s="640"/>
      <c r="C88" s="371"/>
      <c r="D88" s="550"/>
      <c r="E88" s="552"/>
      <c r="F88" s="560"/>
      <c r="G88" s="550"/>
      <c r="H88" s="65">
        <f t="shared" si="0"/>
        <v>0</v>
      </c>
      <c r="I88" s="81"/>
      <c r="J88" s="82"/>
      <c r="K88" s="82"/>
      <c r="L88" s="83">
        <f t="shared" si="1"/>
        <v>0</v>
      </c>
      <c r="M88" s="372"/>
      <c r="N88" s="373"/>
      <c r="O88" s="775"/>
      <c r="P88" s="397"/>
      <c r="Q88" s="70"/>
      <c r="R88" s="71"/>
      <c r="S88" s="73"/>
      <c r="T88" s="74"/>
      <c r="U88" s="73"/>
      <c r="V88" s="74"/>
    </row>
    <row r="89" spans="1:22" ht="18" customHeight="1" x14ac:dyDescent="0.3">
      <c r="A89" s="551"/>
      <c r="B89" s="640"/>
      <c r="C89" s="371"/>
      <c r="D89" s="550"/>
      <c r="E89" s="552"/>
      <c r="F89" s="561"/>
      <c r="G89" s="550"/>
      <c r="H89" s="65">
        <f t="shared" si="0"/>
        <v>0</v>
      </c>
      <c r="I89" s="81"/>
      <c r="J89" s="82"/>
      <c r="K89" s="82"/>
      <c r="L89" s="83">
        <f t="shared" si="1"/>
        <v>0</v>
      </c>
      <c r="M89" s="388"/>
      <c r="N89" s="391"/>
      <c r="O89" s="775"/>
      <c r="P89" s="397"/>
      <c r="Q89" s="70"/>
      <c r="R89" s="71"/>
      <c r="S89" s="73"/>
      <c r="T89" s="74"/>
      <c r="U89" s="73"/>
      <c r="V89" s="74"/>
    </row>
    <row r="90" spans="1:22" ht="17.25" x14ac:dyDescent="0.3">
      <c r="A90" s="551"/>
      <c r="B90" s="640"/>
      <c r="C90" s="371"/>
      <c r="D90" s="550"/>
      <c r="E90" s="552"/>
      <c r="F90" s="559"/>
      <c r="G90" s="550"/>
      <c r="H90" s="65">
        <f t="shared" si="0"/>
        <v>0</v>
      </c>
      <c r="I90" s="81"/>
      <c r="J90" s="82"/>
      <c r="K90" s="82"/>
      <c r="L90" s="83">
        <f t="shared" si="1"/>
        <v>0</v>
      </c>
      <c r="M90" s="388"/>
      <c r="N90" s="391"/>
      <c r="O90" s="775"/>
      <c r="P90" s="397"/>
      <c r="Q90" s="70"/>
      <c r="R90" s="71"/>
      <c r="S90" s="73"/>
      <c r="T90" s="74"/>
      <c r="U90" s="73"/>
      <c r="V90" s="74"/>
    </row>
    <row r="91" spans="1:22" ht="17.25" x14ac:dyDescent="0.3">
      <c r="A91" s="676"/>
      <c r="B91" s="640"/>
      <c r="C91" s="371"/>
      <c r="D91" s="550"/>
      <c r="E91" s="552"/>
      <c r="F91" s="562"/>
      <c r="G91" s="550"/>
      <c r="H91" s="65">
        <f t="shared" si="0"/>
        <v>0</v>
      </c>
      <c r="I91" s="81"/>
      <c r="J91" s="82"/>
      <c r="K91" s="82"/>
      <c r="L91" s="104">
        <f t="shared" si="1"/>
        <v>0</v>
      </c>
      <c r="M91" s="420"/>
      <c r="N91" s="421"/>
      <c r="O91" s="777"/>
      <c r="P91" s="405"/>
      <c r="Q91" s="70"/>
      <c r="R91" s="71"/>
      <c r="S91" s="73"/>
      <c r="T91" s="74"/>
      <c r="U91" s="73"/>
      <c r="V91" s="74"/>
    </row>
    <row r="92" spans="1:22" ht="17.25" x14ac:dyDescent="0.3">
      <c r="A92" s="651"/>
      <c r="B92" s="639"/>
      <c r="C92" s="371"/>
      <c r="D92" s="472"/>
      <c r="E92" s="563"/>
      <c r="F92" s="564"/>
      <c r="G92" s="565"/>
      <c r="H92" s="65">
        <f t="shared" si="0"/>
        <v>0</v>
      </c>
      <c r="I92" s="81"/>
      <c r="J92" s="82"/>
      <c r="K92" s="82"/>
      <c r="L92" s="104">
        <f t="shared" si="1"/>
        <v>0</v>
      </c>
      <c r="M92" s="406"/>
      <c r="N92" s="407"/>
      <c r="O92" s="774"/>
      <c r="P92" s="387"/>
      <c r="Q92" s="70"/>
      <c r="R92" s="71"/>
      <c r="S92" s="73"/>
      <c r="T92" s="74"/>
      <c r="U92" s="73"/>
      <c r="V92" s="74"/>
    </row>
    <row r="93" spans="1:22" ht="17.25" x14ac:dyDescent="0.3">
      <c r="A93" s="672"/>
      <c r="B93" s="639"/>
      <c r="C93" s="371"/>
      <c r="D93" s="472"/>
      <c r="E93" s="566"/>
      <c r="F93" s="567"/>
      <c r="G93" s="568"/>
      <c r="H93" s="65">
        <f t="shared" si="0"/>
        <v>0</v>
      </c>
      <c r="I93" s="81"/>
      <c r="J93" s="82"/>
      <c r="K93" s="82"/>
      <c r="L93" s="104">
        <f t="shared" si="1"/>
        <v>0</v>
      </c>
      <c r="M93" s="406"/>
      <c r="N93" s="407"/>
      <c r="O93" s="774"/>
      <c r="P93" s="387"/>
      <c r="Q93" s="70"/>
      <c r="R93" s="71"/>
      <c r="S93" s="73"/>
      <c r="T93" s="74"/>
      <c r="U93" s="73"/>
      <c r="V93" s="74"/>
    </row>
    <row r="94" spans="1:22" ht="17.25" x14ac:dyDescent="0.3">
      <c r="A94" s="672"/>
      <c r="B94" s="639"/>
      <c r="C94" s="371"/>
      <c r="D94" s="472"/>
      <c r="E94" s="566"/>
      <c r="F94" s="564"/>
      <c r="G94" s="568"/>
      <c r="H94" s="65">
        <f t="shared" si="0"/>
        <v>0</v>
      </c>
      <c r="I94" s="103"/>
      <c r="J94" s="82"/>
      <c r="K94" s="82" t="s">
        <v>30</v>
      </c>
      <c r="L94" s="104">
        <f t="shared" si="1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4"/>
    </row>
    <row r="95" spans="1:22" ht="17.25" x14ac:dyDescent="0.3">
      <c r="A95" s="551"/>
      <c r="B95" s="639"/>
      <c r="C95" s="371"/>
      <c r="D95" s="472"/>
      <c r="E95" s="566"/>
      <c r="F95" s="564"/>
      <c r="G95" s="568"/>
      <c r="H95" s="65">
        <f t="shared" si="0"/>
        <v>0</v>
      </c>
      <c r="I95" s="103"/>
      <c r="J95" s="82"/>
      <c r="K95" s="82"/>
      <c r="L95" s="104">
        <f t="shared" si="1"/>
        <v>0</v>
      </c>
      <c r="M95" s="406"/>
      <c r="N95" s="407"/>
      <c r="O95" s="774"/>
      <c r="P95" s="387"/>
      <c r="Q95" s="70"/>
      <c r="R95" s="71"/>
      <c r="S95" s="73"/>
      <c r="T95" s="74"/>
      <c r="U95" s="73"/>
      <c r="V95" s="74"/>
    </row>
    <row r="96" spans="1:22" ht="17.25" x14ac:dyDescent="0.3">
      <c r="A96" s="658"/>
      <c r="B96" s="639"/>
      <c r="C96" s="569"/>
      <c r="D96" s="472"/>
      <c r="E96" s="570"/>
      <c r="F96" s="571"/>
      <c r="G96" s="472"/>
      <c r="H96" s="65">
        <f t="shared" si="0"/>
        <v>0</v>
      </c>
      <c r="I96" s="81"/>
      <c r="J96" s="82"/>
      <c r="K96" s="82"/>
      <c r="L96" s="104">
        <f t="shared" si="1"/>
        <v>0</v>
      </c>
      <c r="M96" s="478"/>
      <c r="N96" s="479"/>
      <c r="O96" s="769"/>
      <c r="P96" s="379"/>
      <c r="Q96" s="70"/>
      <c r="R96" s="71"/>
      <c r="S96" s="73"/>
      <c r="T96" s="74"/>
      <c r="U96" s="73"/>
      <c r="V96" s="74"/>
    </row>
    <row r="97" spans="1:22" ht="17.25" x14ac:dyDescent="0.3">
      <c r="A97" s="673"/>
      <c r="B97" s="639"/>
      <c r="C97" s="371"/>
      <c r="D97" s="472"/>
      <c r="E97" s="566"/>
      <c r="F97" s="555"/>
      <c r="G97" s="568"/>
      <c r="H97" s="65">
        <f>G97-D97</f>
        <v>0</v>
      </c>
      <c r="I97" s="103"/>
      <c r="J97" s="105"/>
      <c r="K97" s="105"/>
      <c r="L97" s="104">
        <f t="shared" si="1"/>
        <v>0</v>
      </c>
      <c r="M97" s="760"/>
      <c r="N97" s="761"/>
      <c r="O97" s="835"/>
      <c r="P97" s="411"/>
      <c r="Q97" s="70"/>
      <c r="R97" s="71"/>
      <c r="S97" s="73"/>
      <c r="T97" s="74"/>
      <c r="U97" s="73"/>
      <c r="V97" s="74"/>
    </row>
    <row r="98" spans="1:22" ht="17.25" x14ac:dyDescent="0.3">
      <c r="A98" s="551"/>
      <c r="B98" s="638"/>
      <c r="C98" s="371"/>
      <c r="D98" s="572"/>
      <c r="E98" s="566"/>
      <c r="F98" s="555"/>
      <c r="G98" s="568"/>
      <c r="H98" s="65">
        <f t="shared" ref="H98:H201" si="3">G98-D98</f>
        <v>0</v>
      </c>
      <c r="I98" s="103"/>
      <c r="J98" s="105"/>
      <c r="K98" s="105"/>
      <c r="L98" s="104">
        <f t="shared" si="1"/>
        <v>0</v>
      </c>
      <c r="M98" s="372"/>
      <c r="N98" s="390"/>
      <c r="O98" s="779"/>
      <c r="P98" s="411"/>
      <c r="Q98" s="70"/>
      <c r="R98" s="71"/>
      <c r="S98" s="73"/>
      <c r="T98" s="74"/>
      <c r="U98" s="73"/>
      <c r="V98" s="74"/>
    </row>
    <row r="99" spans="1:22" ht="17.25" x14ac:dyDescent="0.3">
      <c r="A99" s="672"/>
      <c r="B99" s="639"/>
      <c r="C99" s="371"/>
      <c r="D99" s="472"/>
      <c r="E99" s="566"/>
      <c r="F99" s="573"/>
      <c r="G99" s="568"/>
      <c r="H99" s="65">
        <f t="shared" si="3"/>
        <v>0</v>
      </c>
      <c r="I99" s="108"/>
      <c r="J99" s="105"/>
      <c r="K99" s="105"/>
      <c r="L99" s="109">
        <f t="shared" si="1"/>
        <v>0</v>
      </c>
      <c r="M99" s="418"/>
      <c r="N99" s="419"/>
      <c r="O99" s="777"/>
      <c r="P99" s="411"/>
      <c r="Q99" s="70"/>
      <c r="R99" s="71"/>
      <c r="S99" s="73"/>
      <c r="T99" s="74"/>
      <c r="U99" s="73"/>
      <c r="V99" s="74"/>
    </row>
    <row r="100" spans="1:22" ht="18.75" x14ac:dyDescent="0.3">
      <c r="A100" s="672"/>
      <c r="B100" s="639"/>
      <c r="C100" s="371"/>
      <c r="D100" s="472"/>
      <c r="E100" s="566"/>
      <c r="F100" s="555"/>
      <c r="G100" s="574"/>
      <c r="H100" s="65">
        <f t="shared" si="3"/>
        <v>0</v>
      </c>
      <c r="I100" s="111"/>
      <c r="J100" s="112"/>
      <c r="K100" s="112"/>
      <c r="L100" s="109">
        <f t="shared" si="1"/>
        <v>0</v>
      </c>
      <c r="M100" s="420"/>
      <c r="N100" s="421"/>
      <c r="O100" s="777"/>
      <c r="P100" s="411"/>
      <c r="Q100" s="70"/>
      <c r="R100" s="71"/>
      <c r="S100" s="73"/>
      <c r="T100" s="74"/>
      <c r="U100" s="73"/>
      <c r="V100" s="74"/>
    </row>
    <row r="101" spans="1:22" ht="17.25" x14ac:dyDescent="0.3">
      <c r="A101" s="677"/>
      <c r="B101" s="641"/>
      <c r="C101" s="371"/>
      <c r="D101" s="575"/>
      <c r="E101" s="576"/>
      <c r="F101" s="577"/>
      <c r="G101" s="578"/>
      <c r="H101" s="65">
        <f t="shared" si="3"/>
        <v>0</v>
      </c>
      <c r="I101" s="111"/>
      <c r="J101" s="118"/>
      <c r="K101" s="118"/>
      <c r="L101" s="109">
        <f>I101*G101</f>
        <v>0</v>
      </c>
      <c r="M101" s="406"/>
      <c r="N101" s="407"/>
      <c r="O101" s="777"/>
      <c r="P101" s="411"/>
      <c r="Q101" s="70"/>
      <c r="R101" s="71"/>
      <c r="S101" s="73"/>
      <c r="T101" s="74"/>
      <c r="U101" s="73"/>
      <c r="V101" s="74"/>
    </row>
    <row r="102" spans="1:22" ht="17.25" x14ac:dyDescent="0.3">
      <c r="A102" s="676"/>
      <c r="B102" s="639"/>
      <c r="C102" s="371"/>
      <c r="D102" s="472"/>
      <c r="E102" s="566"/>
      <c r="F102" s="555"/>
      <c r="G102" s="574"/>
      <c r="H102" s="65">
        <f t="shared" si="3"/>
        <v>0</v>
      </c>
      <c r="I102" s="111"/>
      <c r="J102" s="105"/>
      <c r="K102" s="105"/>
      <c r="L102" s="109">
        <f t="shared" ref="L102:L191" si="4">I102*G102</f>
        <v>0</v>
      </c>
      <c r="M102" s="420"/>
      <c r="N102" s="421"/>
      <c r="O102" s="777"/>
      <c r="P102" s="411"/>
      <c r="Q102" s="70"/>
      <c r="R102" s="71"/>
      <c r="S102" s="73"/>
      <c r="T102" s="74"/>
      <c r="U102" s="73"/>
      <c r="V102" s="74"/>
    </row>
    <row r="103" spans="1:22" ht="18.75" x14ac:dyDescent="0.3">
      <c r="A103" s="672"/>
      <c r="B103" s="639"/>
      <c r="C103" s="371"/>
      <c r="D103" s="472"/>
      <c r="E103" s="566"/>
      <c r="F103" s="579"/>
      <c r="G103" s="574"/>
      <c r="H103" s="65">
        <f t="shared" si="3"/>
        <v>0</v>
      </c>
      <c r="I103" s="81"/>
      <c r="J103" s="105"/>
      <c r="K103" s="105"/>
      <c r="L103" s="83">
        <f t="shared" si="4"/>
        <v>0</v>
      </c>
      <c r="M103" s="420"/>
      <c r="N103" s="421"/>
      <c r="O103" s="777"/>
      <c r="P103" s="411"/>
      <c r="Q103" s="70"/>
      <c r="R103" s="71"/>
      <c r="S103" s="73"/>
      <c r="T103" s="74"/>
      <c r="U103" s="73"/>
      <c r="V103" s="74"/>
    </row>
    <row r="104" spans="1:22" ht="17.25" x14ac:dyDescent="0.3">
      <c r="A104" s="672"/>
      <c r="B104" s="639"/>
      <c r="C104" s="371"/>
      <c r="D104" s="472"/>
      <c r="E104" s="566"/>
      <c r="F104" s="567"/>
      <c r="G104" s="574"/>
      <c r="H104" s="65">
        <f t="shared" si="3"/>
        <v>0</v>
      </c>
      <c r="I104" s="111"/>
      <c r="J104" s="105"/>
      <c r="K104" s="105"/>
      <c r="L104" s="109">
        <f t="shared" si="4"/>
        <v>0</v>
      </c>
      <c r="M104" s="420"/>
      <c r="N104" s="421"/>
      <c r="O104" s="777"/>
      <c r="P104" s="411"/>
      <c r="Q104" s="70"/>
      <c r="R104" s="71"/>
      <c r="S104" s="73"/>
      <c r="T104" s="74"/>
      <c r="U104" s="73"/>
      <c r="V104" s="74"/>
    </row>
    <row r="105" spans="1:22" ht="17.25" x14ac:dyDescent="0.3">
      <c r="A105" s="672"/>
      <c r="B105" s="639"/>
      <c r="C105" s="371"/>
      <c r="D105" s="472"/>
      <c r="E105" s="566"/>
      <c r="F105" s="580"/>
      <c r="G105" s="574"/>
      <c r="H105" s="65">
        <f t="shared" si="3"/>
        <v>0</v>
      </c>
      <c r="I105" s="111"/>
      <c r="J105" s="105"/>
      <c r="K105" s="105"/>
      <c r="L105" s="109">
        <f t="shared" si="4"/>
        <v>0</v>
      </c>
      <c r="M105" s="420"/>
      <c r="N105" s="421"/>
      <c r="O105" s="777"/>
      <c r="P105" s="411"/>
      <c r="Q105" s="70"/>
      <c r="R105" s="71"/>
      <c r="S105" s="73"/>
      <c r="T105" s="74"/>
      <c r="U105" s="73"/>
      <c r="V105" s="74"/>
    </row>
    <row r="106" spans="1:22" ht="17.25" x14ac:dyDescent="0.3">
      <c r="A106" s="672"/>
      <c r="B106" s="639"/>
      <c r="C106" s="371"/>
      <c r="D106" s="472"/>
      <c r="E106" s="570"/>
      <c r="F106" s="581"/>
      <c r="G106" s="472"/>
      <c r="H106" s="65">
        <f t="shared" si="3"/>
        <v>0</v>
      </c>
      <c r="I106" s="111"/>
      <c r="J106" s="123"/>
      <c r="K106" s="123"/>
      <c r="L106" s="109">
        <f t="shared" si="4"/>
        <v>0</v>
      </c>
      <c r="M106" s="420"/>
      <c r="N106" s="421"/>
      <c r="O106" s="777"/>
      <c r="P106" s="411"/>
      <c r="Q106" s="70"/>
      <c r="R106" s="71"/>
      <c r="S106" s="73"/>
      <c r="T106" s="74"/>
      <c r="U106" s="73"/>
      <c r="V106" s="74"/>
    </row>
    <row r="107" spans="1:22" ht="17.25" x14ac:dyDescent="0.3">
      <c r="A107" s="672"/>
      <c r="B107" s="639"/>
      <c r="C107" s="371"/>
      <c r="D107" s="472"/>
      <c r="E107" s="570"/>
      <c r="F107" s="580"/>
      <c r="G107" s="472"/>
      <c r="H107" s="65">
        <f t="shared" si="3"/>
        <v>0</v>
      </c>
      <c r="I107" s="111"/>
      <c r="J107" s="123"/>
      <c r="K107" s="123"/>
      <c r="L107" s="109">
        <f t="shared" si="4"/>
        <v>0</v>
      </c>
      <c r="M107" s="420"/>
      <c r="N107" s="421"/>
      <c r="O107" s="777"/>
      <c r="P107" s="411"/>
      <c r="Q107" s="70"/>
      <c r="R107" s="71"/>
      <c r="S107" s="73"/>
      <c r="T107" s="74"/>
      <c r="U107" s="73"/>
      <c r="V107" s="74"/>
    </row>
    <row r="108" spans="1:22" ht="17.25" x14ac:dyDescent="0.3">
      <c r="A108" s="672"/>
      <c r="B108" s="639"/>
      <c r="C108" s="371"/>
      <c r="D108" s="472"/>
      <c r="E108" s="570"/>
      <c r="F108" s="580"/>
      <c r="G108" s="472"/>
      <c r="H108" s="65">
        <f t="shared" si="3"/>
        <v>0</v>
      </c>
      <c r="I108" s="111"/>
      <c r="J108" s="123"/>
      <c r="K108" s="123"/>
      <c r="L108" s="109">
        <f t="shared" si="4"/>
        <v>0</v>
      </c>
      <c r="M108" s="420"/>
      <c r="N108" s="421"/>
      <c r="O108" s="777"/>
      <c r="P108" s="411"/>
      <c r="Q108" s="70"/>
      <c r="R108" s="71"/>
      <c r="S108" s="73"/>
      <c r="T108" s="74"/>
      <c r="U108" s="73"/>
      <c r="V108" s="74"/>
    </row>
    <row r="109" spans="1:22" ht="17.25" x14ac:dyDescent="0.3">
      <c r="A109" s="672"/>
      <c r="B109" s="639"/>
      <c r="C109" s="371"/>
      <c r="D109" s="472"/>
      <c r="E109" s="570"/>
      <c r="F109" s="580"/>
      <c r="G109" s="472"/>
      <c r="H109" s="65">
        <f t="shared" si="3"/>
        <v>0</v>
      </c>
      <c r="I109" s="81"/>
      <c r="J109" s="82"/>
      <c r="K109" s="82"/>
      <c r="L109" s="83">
        <f t="shared" si="4"/>
        <v>0</v>
      </c>
      <c r="M109" s="420"/>
      <c r="N109" s="421"/>
      <c r="O109" s="777"/>
      <c r="P109" s="411"/>
      <c r="Q109" s="70"/>
      <c r="R109" s="71"/>
      <c r="S109" s="73"/>
      <c r="T109" s="74"/>
      <c r="U109" s="73"/>
      <c r="V109" s="74"/>
    </row>
    <row r="110" spans="1:22" ht="17.25" x14ac:dyDescent="0.3">
      <c r="A110" s="672"/>
      <c r="B110" s="639"/>
      <c r="C110" s="582"/>
      <c r="D110" s="472"/>
      <c r="E110" s="570"/>
      <c r="F110" s="580"/>
      <c r="G110" s="472"/>
      <c r="H110" s="65">
        <f t="shared" si="3"/>
        <v>0</v>
      </c>
      <c r="I110" s="81"/>
      <c r="J110" s="82"/>
      <c r="K110" s="82"/>
      <c r="L110" s="104">
        <f t="shared" si="4"/>
        <v>0</v>
      </c>
      <c r="M110" s="406"/>
      <c r="N110" s="422"/>
      <c r="O110" s="769"/>
      <c r="P110" s="379"/>
      <c r="Q110" s="757"/>
      <c r="R110" s="71"/>
      <c r="S110" s="73"/>
      <c r="T110" s="74"/>
      <c r="U110" s="73"/>
      <c r="V110" s="74"/>
    </row>
    <row r="111" spans="1:22" ht="15" customHeight="1" thickBot="1" x14ac:dyDescent="0.35">
      <c r="A111" s="678"/>
      <c r="B111" s="642"/>
      <c r="C111" s="583"/>
      <c r="D111" s="584"/>
      <c r="E111" s="585"/>
      <c r="F111" s="586"/>
      <c r="G111" s="584"/>
      <c r="H111" s="65">
        <f t="shared" si="3"/>
        <v>0</v>
      </c>
      <c r="I111" s="81"/>
      <c r="J111" s="82"/>
      <c r="K111" s="82"/>
      <c r="L111" s="104">
        <f t="shared" si="4"/>
        <v>0</v>
      </c>
      <c r="M111" s="406"/>
      <c r="N111" s="422"/>
      <c r="O111" s="769"/>
      <c r="P111" s="379"/>
      <c r="Q111" s="757"/>
      <c r="R111" s="71"/>
      <c r="S111" s="73"/>
      <c r="T111" s="74"/>
      <c r="U111" s="73"/>
      <c r="V111" s="74"/>
    </row>
    <row r="112" spans="1:22" ht="18" thickTop="1" x14ac:dyDescent="0.3">
      <c r="A112" s="671"/>
      <c r="B112" s="643"/>
      <c r="C112" s="587"/>
      <c r="D112" s="547"/>
      <c r="E112" s="588"/>
      <c r="F112" s="841"/>
      <c r="G112" s="547"/>
      <c r="H112" s="65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"/>
      <c r="S112" s="73"/>
      <c r="T112" s="74"/>
      <c r="U112" s="73"/>
      <c r="V112" s="74"/>
    </row>
    <row r="113" spans="1:22 16195:16195" ht="17.25" x14ac:dyDescent="0.3">
      <c r="A113" s="679"/>
      <c r="B113" s="638"/>
      <c r="C113" s="590"/>
      <c r="D113" s="572"/>
      <c r="E113" s="591"/>
      <c r="F113" s="592"/>
      <c r="G113" s="5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"/>
      <c r="S113" s="73"/>
      <c r="T113" s="74"/>
      <c r="U113" s="73"/>
      <c r="V113" s="74"/>
    </row>
    <row r="114" spans="1:22 16195:16195" ht="17.25" customHeight="1" x14ac:dyDescent="0.3">
      <c r="A114" s="680"/>
      <c r="B114" s="638"/>
      <c r="C114" s="593"/>
      <c r="D114" s="572"/>
      <c r="E114" s="591"/>
      <c r="F114" s="594"/>
      <c r="G114" s="5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"/>
      <c r="S114" s="73"/>
      <c r="T114" s="74"/>
      <c r="U114" s="73"/>
      <c r="V114" s="74"/>
    </row>
    <row r="115" spans="1:22 16195:16195" ht="18.75" x14ac:dyDescent="0.3">
      <c r="A115" s="846"/>
      <c r="B115" s="837"/>
      <c r="C115" s="595"/>
      <c r="D115" s="572"/>
      <c r="E115" s="591"/>
      <c r="F115" s="594"/>
      <c r="G115" s="5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478"/>
      <c r="N115" s="479"/>
      <c r="O115" s="769"/>
      <c r="P115" s="379"/>
      <c r="Q115" s="757"/>
      <c r="R115" s="71"/>
      <c r="S115" s="73"/>
      <c r="T115" s="74"/>
      <c r="U115" s="73"/>
      <c r="V115" s="74"/>
    </row>
    <row r="116" spans="1:22 16195:16195" ht="17.25" x14ac:dyDescent="0.3">
      <c r="A116" s="658" t="s">
        <v>667</v>
      </c>
      <c r="B116" s="636" t="s">
        <v>59</v>
      </c>
      <c r="C116" s="766" t="s">
        <v>774</v>
      </c>
      <c r="D116" s="472">
        <v>228.9</v>
      </c>
      <c r="E116" s="570">
        <v>44013</v>
      </c>
      <c r="F116" s="571">
        <v>152</v>
      </c>
      <c r="G116" s="472">
        <v>228.9</v>
      </c>
      <c r="H116" s="142">
        <f t="shared" si="3"/>
        <v>0</v>
      </c>
      <c r="I116" s="81">
        <v>75</v>
      </c>
      <c r="J116" s="82"/>
      <c r="K116" s="82"/>
      <c r="L116" s="104">
        <f t="shared" si="4"/>
        <v>17167.5</v>
      </c>
      <c r="M116" s="372" t="s">
        <v>161</v>
      </c>
      <c r="N116" s="390">
        <v>44019</v>
      </c>
      <c r="O116" s="769"/>
      <c r="P116" s="379"/>
      <c r="Q116" s="757"/>
      <c r="R116" s="713"/>
      <c r="S116" s="73"/>
      <c r="T116" s="74"/>
      <c r="U116" s="73"/>
      <c r="V116" s="74"/>
    </row>
    <row r="117" spans="1:22 16195:16195" ht="17.25" x14ac:dyDescent="0.3">
      <c r="A117" s="658" t="s">
        <v>82</v>
      </c>
      <c r="B117" s="636" t="s">
        <v>226</v>
      </c>
      <c r="C117" s="766" t="s">
        <v>773</v>
      </c>
      <c r="D117" s="472">
        <v>145</v>
      </c>
      <c r="E117" s="570">
        <v>44014</v>
      </c>
      <c r="F117" s="571" t="s">
        <v>772</v>
      </c>
      <c r="G117" s="472">
        <v>144</v>
      </c>
      <c r="H117" s="142">
        <f t="shared" ref="H117" si="5">G117-D117</f>
        <v>-1</v>
      </c>
      <c r="I117" s="81">
        <v>50</v>
      </c>
      <c r="J117" s="82"/>
      <c r="K117" s="82"/>
      <c r="L117" s="104">
        <f t="shared" ref="L117" si="6">I117*G117</f>
        <v>7200</v>
      </c>
      <c r="M117" s="372" t="s">
        <v>161</v>
      </c>
      <c r="N117" s="390">
        <v>44015</v>
      </c>
      <c r="O117" s="769"/>
      <c r="P117" s="379"/>
      <c r="Q117" s="757"/>
      <c r="R117" s="713"/>
      <c r="S117" s="73"/>
      <c r="T117" s="74"/>
      <c r="U117" s="73"/>
      <c r="V117" s="74"/>
    </row>
    <row r="118" spans="1:22 16195:16195" ht="17.25" x14ac:dyDescent="0.3">
      <c r="A118" s="746" t="s">
        <v>82</v>
      </c>
      <c r="B118" s="636" t="s">
        <v>226</v>
      </c>
      <c r="C118" s="618" t="s">
        <v>776</v>
      </c>
      <c r="D118" s="472">
        <v>220</v>
      </c>
      <c r="E118" s="570">
        <v>44015</v>
      </c>
      <c r="F118" s="571" t="s">
        <v>777</v>
      </c>
      <c r="G118" s="472">
        <v>220</v>
      </c>
      <c r="H118" s="142">
        <f t="shared" si="3"/>
        <v>0</v>
      </c>
      <c r="I118" s="81">
        <v>50</v>
      </c>
      <c r="J118" s="82"/>
      <c r="K118" s="82"/>
      <c r="L118" s="104">
        <f t="shared" si="4"/>
        <v>11000</v>
      </c>
      <c r="M118" s="758" t="s">
        <v>161</v>
      </c>
      <c r="N118" s="869">
        <v>44021</v>
      </c>
      <c r="O118" s="769"/>
      <c r="P118" s="379"/>
      <c r="Q118" s="757"/>
      <c r="R118" s="713"/>
      <c r="S118" s="73"/>
      <c r="T118" s="74"/>
      <c r="U118" s="73"/>
      <c r="V118" s="74"/>
    </row>
    <row r="119" spans="1:22 16195:16195" ht="17.25" x14ac:dyDescent="0.3">
      <c r="A119" s="658" t="s">
        <v>82</v>
      </c>
      <c r="B119" s="636" t="s">
        <v>226</v>
      </c>
      <c r="C119" s="712" t="s">
        <v>763</v>
      </c>
      <c r="D119" s="472">
        <v>510</v>
      </c>
      <c r="E119" s="390">
        <v>44019</v>
      </c>
      <c r="F119" s="571" t="s">
        <v>764</v>
      </c>
      <c r="G119" s="472">
        <v>510</v>
      </c>
      <c r="H119" s="142">
        <f t="shared" si="3"/>
        <v>0</v>
      </c>
      <c r="I119" s="81">
        <v>50</v>
      </c>
      <c r="J119" s="82"/>
      <c r="K119" s="82"/>
      <c r="L119" s="104">
        <f t="shared" si="4"/>
        <v>25500</v>
      </c>
      <c r="M119" s="716" t="s">
        <v>52</v>
      </c>
      <c r="N119" s="717">
        <v>44020</v>
      </c>
      <c r="O119" s="769"/>
      <c r="P119" s="379"/>
      <c r="Q119" s="757"/>
      <c r="R119" s="713"/>
      <c r="S119" s="73"/>
      <c r="T119" s="74"/>
      <c r="U119" s="73"/>
      <c r="V119" s="74"/>
    </row>
    <row r="120" spans="1:22 16195:16195" ht="17.25" customHeight="1" x14ac:dyDescent="0.3">
      <c r="A120" s="658" t="s">
        <v>82</v>
      </c>
      <c r="B120" s="636" t="s">
        <v>226</v>
      </c>
      <c r="C120" s="712" t="s">
        <v>778</v>
      </c>
      <c r="D120" s="472">
        <v>300</v>
      </c>
      <c r="E120" s="552">
        <v>44021</v>
      </c>
      <c r="F120" s="571" t="s">
        <v>779</v>
      </c>
      <c r="G120" s="472">
        <v>300</v>
      </c>
      <c r="H120" s="142">
        <f t="shared" si="3"/>
        <v>0</v>
      </c>
      <c r="I120" s="81">
        <v>50</v>
      </c>
      <c r="J120" s="82"/>
      <c r="K120" s="82"/>
      <c r="L120" s="104">
        <f t="shared" si="4"/>
        <v>15000</v>
      </c>
      <c r="M120" s="716" t="s">
        <v>161</v>
      </c>
      <c r="N120" s="717">
        <v>44021</v>
      </c>
      <c r="O120" s="769"/>
      <c r="P120" s="379"/>
      <c r="Q120" s="757"/>
      <c r="R120" s="713"/>
      <c r="S120" s="73"/>
      <c r="T120" s="74"/>
      <c r="U120" s="73"/>
      <c r="V120" s="74"/>
    </row>
    <row r="121" spans="1:22 16195:16195" x14ac:dyDescent="0.25">
      <c r="A121" s="658" t="s">
        <v>82</v>
      </c>
      <c r="B121" s="551" t="s">
        <v>226</v>
      </c>
      <c r="C121" s="755" t="s">
        <v>780</v>
      </c>
      <c r="D121" s="847">
        <v>300</v>
      </c>
      <c r="E121" s="570">
        <v>44025</v>
      </c>
      <c r="F121" s="848" t="s">
        <v>781</v>
      </c>
      <c r="G121" s="847">
        <v>300</v>
      </c>
      <c r="H121" s="142">
        <f t="shared" si="3"/>
        <v>0</v>
      </c>
      <c r="I121" s="25">
        <v>50</v>
      </c>
      <c r="L121" s="104">
        <f t="shared" si="4"/>
        <v>15000</v>
      </c>
      <c r="M121" s="759" t="s">
        <v>161</v>
      </c>
      <c r="N121" s="719">
        <v>44025</v>
      </c>
      <c r="O121" s="781"/>
      <c r="P121" s="178"/>
    </row>
    <row r="122" spans="1:22 16195:16195" ht="17.25" x14ac:dyDescent="0.3">
      <c r="A122" s="658" t="s">
        <v>792</v>
      </c>
      <c r="B122" s="636" t="s">
        <v>270</v>
      </c>
      <c r="C122" s="618" t="s">
        <v>793</v>
      </c>
      <c r="D122" s="847">
        <v>2400</v>
      </c>
      <c r="E122" s="570">
        <v>44026</v>
      </c>
      <c r="F122" s="848">
        <v>1087</v>
      </c>
      <c r="G122" s="847">
        <v>2400</v>
      </c>
      <c r="H122" s="142">
        <f t="shared" si="3"/>
        <v>0</v>
      </c>
      <c r="I122" s="25">
        <v>19.5</v>
      </c>
      <c r="L122" s="104">
        <f t="shared" si="4"/>
        <v>46800</v>
      </c>
      <c r="M122" s="759" t="s">
        <v>52</v>
      </c>
      <c r="N122" s="719">
        <v>44029</v>
      </c>
      <c r="O122" s="781"/>
      <c r="P122" s="178"/>
    </row>
    <row r="123" spans="1:22 16195:16195" ht="22.5" customHeight="1" x14ac:dyDescent="0.3">
      <c r="A123" s="658" t="s">
        <v>82</v>
      </c>
      <c r="B123" s="636" t="s">
        <v>226</v>
      </c>
      <c r="C123" s="618" t="s">
        <v>782</v>
      </c>
      <c r="D123" s="472">
        <v>350</v>
      </c>
      <c r="E123" s="570">
        <v>44026</v>
      </c>
      <c r="F123" s="571" t="s">
        <v>783</v>
      </c>
      <c r="G123" s="472">
        <v>350</v>
      </c>
      <c r="H123" s="142">
        <f t="shared" si="3"/>
        <v>0</v>
      </c>
      <c r="I123" s="81">
        <v>50</v>
      </c>
      <c r="J123" s="82"/>
      <c r="K123" s="82"/>
      <c r="L123" s="104">
        <f t="shared" si="4"/>
        <v>17500</v>
      </c>
      <c r="M123" s="372" t="s">
        <v>161</v>
      </c>
      <c r="N123" s="390">
        <v>44026</v>
      </c>
      <c r="O123" s="769"/>
      <c r="P123" s="379"/>
      <c r="Q123" s="757"/>
      <c r="R123" s="713"/>
      <c r="S123" s="73"/>
      <c r="T123" s="74"/>
      <c r="U123" s="73"/>
      <c r="V123" s="74"/>
      <c r="WXW123" s="660">
        <f>SUM(D123:WXV123)</f>
        <v>106302</v>
      </c>
    </row>
    <row r="124" spans="1:22 16195:16195" ht="15" customHeight="1" x14ac:dyDescent="0.3">
      <c r="A124" s="658" t="s">
        <v>82</v>
      </c>
      <c r="B124" s="636" t="s">
        <v>226</v>
      </c>
      <c r="C124" s="618" t="s">
        <v>788</v>
      </c>
      <c r="D124" s="472">
        <v>460</v>
      </c>
      <c r="E124" s="570">
        <v>44027</v>
      </c>
      <c r="F124" s="571" t="s">
        <v>789</v>
      </c>
      <c r="G124" s="472">
        <v>460</v>
      </c>
      <c r="H124" s="142">
        <f t="shared" si="3"/>
        <v>0</v>
      </c>
      <c r="I124" s="81">
        <v>50</v>
      </c>
      <c r="J124" s="82"/>
      <c r="K124" s="82"/>
      <c r="L124" s="104">
        <f t="shared" si="4"/>
        <v>23000</v>
      </c>
      <c r="M124" s="372" t="s">
        <v>110</v>
      </c>
      <c r="N124" s="390">
        <v>44028</v>
      </c>
      <c r="O124" s="769"/>
      <c r="P124" s="379"/>
      <c r="Q124" s="757"/>
      <c r="R124" s="713"/>
      <c r="S124" s="73"/>
      <c r="T124" s="74"/>
      <c r="U124" s="73"/>
      <c r="V124" s="74"/>
      <c r="WXW124" s="660">
        <f>SUM(D124:WXV124)</f>
        <v>112025</v>
      </c>
    </row>
    <row r="125" spans="1:22 16195:16195" ht="32.25" x14ac:dyDescent="0.3">
      <c r="A125" s="658" t="s">
        <v>79</v>
      </c>
      <c r="B125" s="636" t="s">
        <v>820</v>
      </c>
      <c r="C125" s="605" t="s">
        <v>848</v>
      </c>
      <c r="D125" s="472">
        <v>200</v>
      </c>
      <c r="E125" s="570">
        <v>44028</v>
      </c>
      <c r="F125" s="571">
        <v>28859</v>
      </c>
      <c r="G125" s="472">
        <v>200</v>
      </c>
      <c r="H125" s="142">
        <f t="shared" si="3"/>
        <v>0</v>
      </c>
      <c r="I125" s="81">
        <v>47</v>
      </c>
      <c r="J125" s="82"/>
      <c r="K125" s="82"/>
      <c r="L125" s="104">
        <f t="shared" si="4"/>
        <v>9400</v>
      </c>
      <c r="M125" s="488" t="s">
        <v>52</v>
      </c>
      <c r="N125" s="489">
        <v>44046</v>
      </c>
      <c r="O125" s="769"/>
      <c r="P125" s="379"/>
      <c r="Q125" s="757"/>
      <c r="R125" s="713"/>
      <c r="S125" s="73"/>
      <c r="T125" s="74"/>
      <c r="U125" s="73"/>
      <c r="V125" s="74"/>
      <c r="WXW125" s="660"/>
    </row>
    <row r="126" spans="1:22 16195:16195" ht="20.25" customHeight="1" x14ac:dyDescent="0.3">
      <c r="A126" s="658" t="s">
        <v>82</v>
      </c>
      <c r="B126" s="636" t="s">
        <v>226</v>
      </c>
      <c r="C126" s="613" t="s">
        <v>794</v>
      </c>
      <c r="D126" s="472">
        <v>300</v>
      </c>
      <c r="E126" s="390">
        <v>44029</v>
      </c>
      <c r="F126" s="571" t="s">
        <v>795</v>
      </c>
      <c r="G126" s="472">
        <v>300</v>
      </c>
      <c r="H126" s="142">
        <f t="shared" si="3"/>
        <v>0</v>
      </c>
      <c r="I126" s="81">
        <v>50</v>
      </c>
      <c r="J126" s="82"/>
      <c r="K126" s="82"/>
      <c r="L126" s="104">
        <f t="shared" si="4"/>
        <v>15000</v>
      </c>
      <c r="M126" s="372" t="s">
        <v>52</v>
      </c>
      <c r="N126" s="390">
        <v>44029</v>
      </c>
      <c r="O126" s="769"/>
      <c r="P126" s="379"/>
      <c r="Q126" s="757"/>
      <c r="R126" s="713"/>
      <c r="S126" s="73"/>
      <c r="T126" s="74"/>
      <c r="U126" s="73"/>
      <c r="V126" s="74"/>
      <c r="WXW126" s="660">
        <f>SUM(D126:WXV126)</f>
        <v>103708</v>
      </c>
    </row>
    <row r="127" spans="1:22 16195:16195" ht="31.5" x14ac:dyDescent="0.3">
      <c r="A127" s="658" t="s">
        <v>79</v>
      </c>
      <c r="B127" s="636" t="s">
        <v>820</v>
      </c>
      <c r="C127" s="613" t="s">
        <v>821</v>
      </c>
      <c r="D127" s="472">
        <v>544.6</v>
      </c>
      <c r="E127" s="390">
        <v>44030</v>
      </c>
      <c r="F127" s="571">
        <v>28892</v>
      </c>
      <c r="G127" s="472">
        <v>543.79999999999995</v>
      </c>
      <c r="H127" s="142">
        <f t="shared" si="3"/>
        <v>-0.80000000000006821</v>
      </c>
      <c r="I127" s="81">
        <v>47</v>
      </c>
      <c r="J127" s="82"/>
      <c r="K127" s="82"/>
      <c r="L127" s="104">
        <f t="shared" si="4"/>
        <v>25558.6</v>
      </c>
      <c r="M127" s="372" t="s">
        <v>161</v>
      </c>
      <c r="N127" s="390">
        <v>44042</v>
      </c>
      <c r="O127" s="769"/>
      <c r="P127" s="379"/>
      <c r="Q127" s="757"/>
      <c r="R127" s="713"/>
      <c r="S127" s="73"/>
      <c r="T127" s="74"/>
      <c r="U127" s="73"/>
      <c r="V127" s="74"/>
      <c r="WXW127" s="660"/>
    </row>
    <row r="128" spans="1:22 16195:16195" ht="17.25" customHeight="1" x14ac:dyDescent="0.3">
      <c r="A128" s="658" t="s">
        <v>82</v>
      </c>
      <c r="B128" s="636" t="s">
        <v>226</v>
      </c>
      <c r="C128" s="613" t="s">
        <v>805</v>
      </c>
      <c r="D128" s="472">
        <v>410</v>
      </c>
      <c r="E128" s="390">
        <v>44031</v>
      </c>
      <c r="F128" s="571" t="s">
        <v>806</v>
      </c>
      <c r="G128" s="472">
        <v>410</v>
      </c>
      <c r="H128" s="142">
        <f t="shared" si="3"/>
        <v>0</v>
      </c>
      <c r="I128" s="81">
        <v>50</v>
      </c>
      <c r="J128" s="82"/>
      <c r="K128" s="82"/>
      <c r="L128" s="104">
        <f t="shared" si="4"/>
        <v>20500</v>
      </c>
      <c r="M128" s="372" t="s">
        <v>52</v>
      </c>
      <c r="N128" s="390">
        <v>44035</v>
      </c>
      <c r="O128" s="769"/>
      <c r="P128" s="379"/>
      <c r="Q128" s="757"/>
      <c r="R128" s="713"/>
      <c r="S128" s="73"/>
      <c r="T128" s="74"/>
      <c r="U128" s="73"/>
      <c r="V128" s="74"/>
      <c r="WXW128" s="660">
        <f>SUM(D128:WXV128)</f>
        <v>109436</v>
      </c>
    </row>
    <row r="129" spans="1:22 16195:16195" ht="47.25" x14ac:dyDescent="0.25">
      <c r="A129" s="859" t="s">
        <v>79</v>
      </c>
      <c r="B129" s="87" t="s">
        <v>802</v>
      </c>
      <c r="C129" s="615" t="s">
        <v>803</v>
      </c>
      <c r="D129" s="472">
        <v>345.6</v>
      </c>
      <c r="E129" s="390">
        <v>44032</v>
      </c>
      <c r="F129" s="571">
        <v>28913</v>
      </c>
      <c r="G129" s="472">
        <v>345.6</v>
      </c>
      <c r="H129" s="142">
        <f t="shared" si="3"/>
        <v>0</v>
      </c>
      <c r="I129" s="81">
        <v>49</v>
      </c>
      <c r="J129" s="82"/>
      <c r="K129" s="82"/>
      <c r="L129" s="104">
        <f t="shared" si="4"/>
        <v>16934.400000000001</v>
      </c>
      <c r="M129" s="372" t="s">
        <v>52</v>
      </c>
      <c r="N129" s="390">
        <v>44034</v>
      </c>
      <c r="O129" s="769"/>
      <c r="P129" s="379"/>
      <c r="Q129" s="757"/>
      <c r="R129" s="713"/>
      <c r="S129" s="73"/>
      <c r="T129" s="74"/>
      <c r="U129" s="73"/>
      <c r="V129" s="74"/>
    </row>
    <row r="130" spans="1:22 16195:16195" ht="17.25" x14ac:dyDescent="0.25">
      <c r="A130" s="859" t="s">
        <v>667</v>
      </c>
      <c r="B130" s="87" t="s">
        <v>663</v>
      </c>
      <c r="C130" s="887" t="s">
        <v>884</v>
      </c>
      <c r="D130" s="472">
        <v>217.7</v>
      </c>
      <c r="E130" s="390">
        <v>44033</v>
      </c>
      <c r="F130" s="571">
        <v>182</v>
      </c>
      <c r="G130" s="472">
        <v>217.7</v>
      </c>
      <c r="H130" s="142">
        <f t="shared" si="3"/>
        <v>0</v>
      </c>
      <c r="I130" s="81">
        <v>75</v>
      </c>
      <c r="J130" s="82"/>
      <c r="K130" s="82"/>
      <c r="L130" s="104">
        <f t="shared" si="4"/>
        <v>16327.5</v>
      </c>
      <c r="M130" s="488" t="s">
        <v>52</v>
      </c>
      <c r="N130" s="489">
        <v>44050</v>
      </c>
      <c r="O130" s="769"/>
      <c r="P130" s="379"/>
      <c r="Q130" s="757"/>
      <c r="R130" s="713"/>
      <c r="S130" s="73"/>
      <c r="T130" s="74"/>
      <c r="U130" s="73"/>
      <c r="V130" s="74"/>
    </row>
    <row r="131" spans="1:22 16195:16195" ht="31.5" x14ac:dyDescent="0.25">
      <c r="A131" s="859" t="s">
        <v>79</v>
      </c>
      <c r="B131" s="87" t="s">
        <v>561</v>
      </c>
      <c r="C131" s="615" t="s">
        <v>849</v>
      </c>
      <c r="D131" s="472">
        <v>130</v>
      </c>
      <c r="E131" s="390">
        <v>44037</v>
      </c>
      <c r="F131" s="571">
        <v>29010</v>
      </c>
      <c r="G131" s="472">
        <v>130</v>
      </c>
      <c r="H131" s="142">
        <f t="shared" si="3"/>
        <v>0</v>
      </c>
      <c r="I131" s="81">
        <v>45</v>
      </c>
      <c r="J131" s="82"/>
      <c r="K131" s="82"/>
      <c r="L131" s="104">
        <f t="shared" si="4"/>
        <v>5850</v>
      </c>
      <c r="M131" s="488" t="s">
        <v>52</v>
      </c>
      <c r="N131" s="489">
        <v>44046</v>
      </c>
      <c r="O131" s="769"/>
      <c r="P131" s="379"/>
      <c r="Q131" s="757"/>
      <c r="R131" s="713"/>
      <c r="S131" s="73"/>
      <c r="T131" s="74"/>
      <c r="U131" s="73"/>
      <c r="V131" s="74"/>
    </row>
    <row r="132" spans="1:22 16195:16195" ht="17.25" x14ac:dyDescent="0.3">
      <c r="A132" s="658" t="s">
        <v>82</v>
      </c>
      <c r="B132" s="636" t="s">
        <v>226</v>
      </c>
      <c r="C132" s="613" t="s">
        <v>808</v>
      </c>
      <c r="D132" s="472">
        <v>350</v>
      </c>
      <c r="E132" s="390">
        <v>44038</v>
      </c>
      <c r="F132" s="571" t="s">
        <v>809</v>
      </c>
      <c r="G132" s="472">
        <v>350</v>
      </c>
      <c r="H132" s="142">
        <f t="shared" si="3"/>
        <v>0</v>
      </c>
      <c r="I132" s="81">
        <v>50</v>
      </c>
      <c r="J132" s="82"/>
      <c r="K132" s="82"/>
      <c r="L132" s="104">
        <f t="shared" si="4"/>
        <v>17500</v>
      </c>
      <c r="M132" s="372" t="s">
        <v>52</v>
      </c>
      <c r="N132" s="390">
        <v>44039</v>
      </c>
      <c r="O132" s="769"/>
      <c r="P132" s="379"/>
      <c r="Q132" s="757"/>
      <c r="R132" s="713"/>
      <c r="S132" s="73"/>
      <c r="T132" s="74"/>
      <c r="U132" s="73"/>
      <c r="V132" s="74"/>
    </row>
    <row r="133" spans="1:22 16195:16195" ht="17.25" x14ac:dyDescent="0.3">
      <c r="A133" s="658" t="s">
        <v>79</v>
      </c>
      <c r="B133" s="636" t="s">
        <v>860</v>
      </c>
      <c r="C133" s="613" t="s">
        <v>861</v>
      </c>
      <c r="D133" s="472">
        <v>126</v>
      </c>
      <c r="E133" s="390">
        <v>44039</v>
      </c>
      <c r="F133" s="571">
        <v>1105723</v>
      </c>
      <c r="G133" s="472">
        <v>126</v>
      </c>
      <c r="H133" s="142">
        <f t="shared" si="3"/>
        <v>0</v>
      </c>
      <c r="I133" s="81">
        <v>55</v>
      </c>
      <c r="J133" s="82"/>
      <c r="K133" s="82"/>
      <c r="L133" s="104">
        <f t="shared" si="4"/>
        <v>6930</v>
      </c>
      <c r="M133" s="488" t="s">
        <v>52</v>
      </c>
      <c r="N133" s="489">
        <v>44048</v>
      </c>
      <c r="O133" s="769"/>
      <c r="P133" s="379"/>
      <c r="Q133" s="757"/>
      <c r="R133" s="713"/>
      <c r="S133" s="73"/>
      <c r="T133" s="74"/>
      <c r="U133" s="73"/>
      <c r="V133" s="74"/>
    </row>
    <row r="134" spans="1:22 16195:16195" ht="17.25" x14ac:dyDescent="0.3">
      <c r="A134" s="658" t="s">
        <v>79</v>
      </c>
      <c r="B134" s="636" t="s">
        <v>858</v>
      </c>
      <c r="C134" s="606" t="s">
        <v>859</v>
      </c>
      <c r="D134" s="472">
        <v>889</v>
      </c>
      <c r="E134" s="570">
        <v>44039</v>
      </c>
      <c r="F134" s="571">
        <v>110572</v>
      </c>
      <c r="G134" s="472">
        <v>889</v>
      </c>
      <c r="H134" s="142">
        <f t="shared" si="3"/>
        <v>0</v>
      </c>
      <c r="I134" s="81">
        <v>46</v>
      </c>
      <c r="J134" s="82"/>
      <c r="K134" s="82"/>
      <c r="L134" s="104">
        <f t="shared" si="4"/>
        <v>40894</v>
      </c>
      <c r="M134" s="488" t="s">
        <v>52</v>
      </c>
      <c r="N134" s="489">
        <v>44048</v>
      </c>
      <c r="O134" s="769"/>
      <c r="P134" s="379"/>
      <c r="Q134" s="757"/>
      <c r="R134" s="713"/>
      <c r="S134" s="73"/>
      <c r="T134" s="74"/>
      <c r="U134" s="73"/>
      <c r="V134" s="74"/>
    </row>
    <row r="135" spans="1:22 16195:16195" ht="17.25" x14ac:dyDescent="0.3">
      <c r="A135" s="658" t="s">
        <v>792</v>
      </c>
      <c r="B135" s="636" t="s">
        <v>270</v>
      </c>
      <c r="C135" s="606" t="s">
        <v>891</v>
      </c>
      <c r="D135" s="472">
        <v>800</v>
      </c>
      <c r="E135" s="570">
        <v>44039</v>
      </c>
      <c r="F135" s="571">
        <v>1100</v>
      </c>
      <c r="G135" s="472">
        <v>800</v>
      </c>
      <c r="H135" s="142">
        <f t="shared" si="3"/>
        <v>0</v>
      </c>
      <c r="I135" s="81">
        <v>19.5</v>
      </c>
      <c r="J135" s="82"/>
      <c r="K135" s="82"/>
      <c r="L135" s="104">
        <f t="shared" si="4"/>
        <v>15600</v>
      </c>
      <c r="M135" s="488" t="s">
        <v>52</v>
      </c>
      <c r="N135" s="489">
        <v>44054</v>
      </c>
      <c r="O135" s="769"/>
      <c r="P135" s="379"/>
      <c r="Q135" s="757"/>
      <c r="R135" s="713"/>
      <c r="S135" s="73"/>
      <c r="T135" s="74"/>
      <c r="U135" s="73"/>
      <c r="V135" s="74"/>
    </row>
    <row r="136" spans="1:22 16195:16195" ht="17.25" x14ac:dyDescent="0.3">
      <c r="A136" s="658" t="s">
        <v>79</v>
      </c>
      <c r="B136" s="636" t="s">
        <v>860</v>
      </c>
      <c r="C136" s="606" t="s">
        <v>863</v>
      </c>
      <c r="D136" s="472">
        <v>996.9</v>
      </c>
      <c r="E136" s="570">
        <v>44040</v>
      </c>
      <c r="F136" s="571">
        <v>110693</v>
      </c>
      <c r="G136" s="472">
        <f>682+316+6</f>
        <v>1004</v>
      </c>
      <c r="H136" s="142">
        <f t="shared" si="3"/>
        <v>7.1000000000000227</v>
      </c>
      <c r="I136" s="81">
        <v>52</v>
      </c>
      <c r="J136" s="82"/>
      <c r="K136" s="82"/>
      <c r="L136" s="104">
        <f t="shared" si="4"/>
        <v>52208</v>
      </c>
      <c r="M136" s="488" t="s">
        <v>52</v>
      </c>
      <c r="N136" s="489">
        <v>44048</v>
      </c>
      <c r="O136" s="769"/>
      <c r="P136" s="379"/>
      <c r="Q136" s="757"/>
      <c r="R136" s="713"/>
      <c r="S136" s="73"/>
      <c r="T136" s="74"/>
      <c r="U136" s="73"/>
      <c r="V136" s="74"/>
    </row>
    <row r="137" spans="1:22 16195:16195" ht="17.25" x14ac:dyDescent="0.3">
      <c r="A137" s="658" t="s">
        <v>79</v>
      </c>
      <c r="B137" s="636" t="s">
        <v>858</v>
      </c>
      <c r="C137" s="606" t="s">
        <v>864</v>
      </c>
      <c r="D137" s="472">
        <v>807</v>
      </c>
      <c r="E137" s="570">
        <v>44042</v>
      </c>
      <c r="F137" s="571">
        <v>110752</v>
      </c>
      <c r="G137" s="472">
        <v>807</v>
      </c>
      <c r="H137" s="142">
        <f t="shared" si="3"/>
        <v>0</v>
      </c>
      <c r="I137" s="81">
        <v>46</v>
      </c>
      <c r="J137" s="82"/>
      <c r="K137" s="82"/>
      <c r="L137" s="104">
        <f t="shared" si="4"/>
        <v>37122</v>
      </c>
      <c r="M137" s="488" t="s">
        <v>52</v>
      </c>
      <c r="N137" s="489">
        <v>44048</v>
      </c>
      <c r="O137" s="769"/>
      <c r="P137" s="379"/>
      <c r="Q137" s="757"/>
      <c r="R137" s="713"/>
      <c r="S137" s="73"/>
      <c r="T137" s="74"/>
      <c r="U137" s="73"/>
      <c r="V137" s="74"/>
    </row>
    <row r="138" spans="1:22 16195:16195" ht="17.25" x14ac:dyDescent="0.3">
      <c r="A138" s="658"/>
      <c r="B138" s="636"/>
      <c r="C138" s="606"/>
      <c r="D138" s="472"/>
      <c r="E138" s="570"/>
      <c r="F138" s="571"/>
      <c r="G138" s="472"/>
      <c r="H138" s="142"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4"/>
    </row>
    <row r="139" spans="1:22 16195:16195" ht="17.25" x14ac:dyDescent="0.25">
      <c r="A139" s="746"/>
      <c r="B139" s="551"/>
      <c r="C139" s="618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4"/>
    </row>
    <row r="140" spans="1:22 16195:16195" ht="17.25" x14ac:dyDescent="0.3">
      <c r="A140" s="686"/>
      <c r="B140" s="636"/>
      <c r="C140" s="712"/>
      <c r="D140" s="472"/>
      <c r="E140" s="552"/>
      <c r="F140" s="571"/>
      <c r="G140" s="472"/>
      <c r="H140" s="142">
        <f>G140-D140</f>
        <v>0</v>
      </c>
      <c r="I140" s="81"/>
      <c r="J140" s="82"/>
      <c r="K140" s="82"/>
      <c r="L140" s="104">
        <f>I140*G140</f>
        <v>0</v>
      </c>
      <c r="M140" s="716"/>
      <c r="N140" s="717"/>
      <c r="O140" s="769"/>
      <c r="P140" s="379"/>
      <c r="Q140" s="757"/>
      <c r="R140" s="713"/>
      <c r="S140" s="73"/>
      <c r="T140" s="74"/>
      <c r="U140" s="73"/>
      <c r="V140" s="74"/>
      <c r="WXW140" s="660">
        <f>SUM(D140:WXV140)</f>
        <v>0</v>
      </c>
    </row>
    <row r="141" spans="1:22 16195:16195" ht="17.25" customHeight="1" x14ac:dyDescent="0.25">
      <c r="A141" s="658"/>
      <c r="B141" s="551"/>
      <c r="C141" s="654"/>
      <c r="D141" s="472"/>
      <c r="E141" s="570"/>
      <c r="F141" s="571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  <c r="U141" s="73"/>
      <c r="V141" s="74"/>
    </row>
    <row r="142" spans="1:22 16195:16195" ht="17.25" customHeight="1" x14ac:dyDescent="0.25">
      <c r="A142" s="658"/>
      <c r="B142" s="551"/>
      <c r="C142" s="654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  <c r="U142" s="73"/>
      <c r="V142" s="74"/>
    </row>
    <row r="143" spans="1:22 16195:16195" ht="16.5" customHeight="1" x14ac:dyDescent="0.25">
      <c r="A143" s="658"/>
      <c r="B143" s="551"/>
      <c r="C143" s="654"/>
      <c r="D143" s="472"/>
      <c r="E143" s="570"/>
      <c r="F143" s="646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982"/>
      <c r="N143" s="969"/>
      <c r="O143" s="769"/>
      <c r="P143" s="379"/>
      <c r="Q143" s="757"/>
      <c r="R143" s="713"/>
      <c r="S143" s="73"/>
      <c r="T143" s="74"/>
      <c r="U143" s="73"/>
      <c r="V143" s="74"/>
    </row>
    <row r="144" spans="1:22 16195:16195" ht="17.25" customHeight="1" x14ac:dyDescent="0.25">
      <c r="A144" s="658"/>
      <c r="B144" s="551"/>
      <c r="C144" s="654"/>
      <c r="D144" s="655"/>
      <c r="E144" s="390"/>
      <c r="F144" s="646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984"/>
      <c r="N144" s="971"/>
      <c r="O144" s="769"/>
      <c r="P144" s="379"/>
      <c r="Q144" s="757"/>
      <c r="R144" s="713"/>
      <c r="S144" s="73"/>
      <c r="T144" s="74"/>
      <c r="U144" s="73"/>
      <c r="V144" s="74"/>
    </row>
    <row r="145" spans="1:22" ht="17.25" customHeight="1" x14ac:dyDescent="0.25">
      <c r="A145" s="658"/>
      <c r="B145" s="551"/>
      <c r="C145" s="654"/>
      <c r="D145" s="655"/>
      <c r="E145" s="39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  <c r="U145" s="73"/>
      <c r="V145" s="74"/>
    </row>
    <row r="146" spans="1:22" ht="17.25" customHeight="1" x14ac:dyDescent="0.25">
      <c r="A146" s="658"/>
      <c r="B146" s="551"/>
      <c r="C146" s="654"/>
      <c r="D146" s="655"/>
      <c r="E146" s="39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57"/>
      <c r="R146" s="713"/>
      <c r="S146" s="73"/>
      <c r="T146" s="74"/>
      <c r="U146" s="73"/>
      <c r="V146" s="74"/>
    </row>
    <row r="147" spans="1:22" ht="17.25" customHeight="1" x14ac:dyDescent="0.25">
      <c r="A147" s="658"/>
      <c r="B147" s="551"/>
      <c r="C147" s="654"/>
      <c r="D147" s="655"/>
      <c r="E147" s="39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57"/>
      <c r="R147" s="713"/>
      <c r="S147" s="73"/>
      <c r="T147" s="74"/>
      <c r="U147" s="73"/>
      <c r="V147" s="74"/>
    </row>
    <row r="148" spans="1:22" ht="17.25" customHeight="1" x14ac:dyDescent="0.25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  <c r="U148" s="73"/>
      <c r="V148" s="74"/>
    </row>
    <row r="149" spans="1:22" ht="17.25" customHeight="1" x14ac:dyDescent="0.25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  <c r="U149" s="73"/>
      <c r="V149" s="74"/>
    </row>
    <row r="150" spans="1:22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  <c r="U150" s="73"/>
      <c r="V150" s="74"/>
    </row>
    <row r="151" spans="1:22" ht="17.25" customHeight="1" x14ac:dyDescent="0.25">
      <c r="A151" s="658"/>
      <c r="B151" s="551"/>
      <c r="C151" s="654"/>
      <c r="D151" s="472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  <c r="U151" s="73"/>
      <c r="V151" s="74"/>
    </row>
    <row r="152" spans="1:22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  <c r="U152" s="73"/>
      <c r="V152" s="74"/>
    </row>
    <row r="153" spans="1:22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  <c r="U153" s="73"/>
      <c r="V153" s="74"/>
    </row>
    <row r="154" spans="1:22" ht="17.25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  <c r="U154" s="73"/>
      <c r="V154" s="74"/>
    </row>
    <row r="155" spans="1:22" ht="17.25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  <c r="U155" s="73"/>
      <c r="V155" s="74"/>
    </row>
    <row r="156" spans="1:22" ht="17.25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  <c r="U156" s="73"/>
      <c r="V156" s="74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  <c r="U157" s="73"/>
      <c r="V157" s="74"/>
    </row>
    <row r="158" spans="1:22" ht="17.25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  <c r="U158" s="73"/>
      <c r="V158" s="74"/>
    </row>
    <row r="159" spans="1:22" ht="17.25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4"/>
    </row>
    <row r="160" spans="1:22" ht="17.25" customHeight="1" x14ac:dyDescent="0.25">
      <c r="A160" s="551"/>
      <c r="B160" s="755"/>
      <c r="C160" s="606"/>
      <c r="D160" s="472"/>
      <c r="E160" s="552"/>
      <c r="F160" s="553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4"/>
    </row>
    <row r="161" spans="1:22" ht="18.75" customHeight="1" x14ac:dyDescent="0.25">
      <c r="A161" s="686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4"/>
    </row>
    <row r="162" spans="1:22" ht="17.25" customHeight="1" x14ac:dyDescent="0.25">
      <c r="A162" s="686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4"/>
    </row>
    <row r="163" spans="1:22" ht="17.25" customHeight="1" x14ac:dyDescent="0.25">
      <c r="A163" s="686"/>
      <c r="B163" s="551"/>
      <c r="C163" s="606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4"/>
    </row>
    <row r="164" spans="1:22" ht="17.25" customHeight="1" x14ac:dyDescent="0.25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4"/>
    </row>
    <row r="165" spans="1:22" ht="17.25" x14ac:dyDescent="0.25">
      <c r="A165" s="75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4"/>
    </row>
    <row r="166" spans="1:22" ht="17.25" x14ac:dyDescent="0.25">
      <c r="A166" s="658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4"/>
    </row>
    <row r="167" spans="1:22" ht="17.25" x14ac:dyDescent="0.25">
      <c r="A167" s="658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4"/>
    </row>
    <row r="168" spans="1:22" ht="17.25" customHeight="1" x14ac:dyDescent="0.25">
      <c r="A168" s="658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4"/>
    </row>
    <row r="169" spans="1:22" ht="17.25" customHeight="1" x14ac:dyDescent="0.25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4"/>
    </row>
    <row r="170" spans="1:22" ht="17.25" customHeight="1" x14ac:dyDescent="0.25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4"/>
    </row>
    <row r="171" spans="1:22" ht="17.2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4"/>
    </row>
    <row r="172" spans="1:22" ht="17.2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  <c r="U172" s="73"/>
      <c r="V172" s="74"/>
    </row>
    <row r="173" spans="1:22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  <c r="U173" s="73"/>
      <c r="V173" s="74"/>
    </row>
    <row r="174" spans="1:22" ht="17.25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  <c r="U174" s="73"/>
      <c r="V174" s="74"/>
    </row>
    <row r="175" spans="1:22" ht="17.25" customHeight="1" x14ac:dyDescent="0.25">
      <c r="A175" s="658"/>
      <c r="B175" s="551"/>
      <c r="C175" s="612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  <c r="U175" s="73"/>
      <c r="V175" s="74"/>
    </row>
    <row r="176" spans="1:22" ht="17.25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  <c r="U176" s="73"/>
      <c r="V176" s="74"/>
    </row>
    <row r="177" spans="1:22" ht="17.25" customHeight="1" x14ac:dyDescent="0.25">
      <c r="A177" s="658"/>
      <c r="B177" s="551"/>
      <c r="C177" s="613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  <c r="U177" s="73"/>
      <c r="V177" s="74"/>
    </row>
    <row r="178" spans="1:22" ht="17.25" x14ac:dyDescent="0.25">
      <c r="A178" s="658"/>
      <c r="B178" s="551"/>
      <c r="C178" s="615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  <c r="U178" s="73"/>
      <c r="V178" s="74"/>
    </row>
    <row r="179" spans="1:22" ht="17.25" x14ac:dyDescent="0.25">
      <c r="A179" s="658"/>
      <c r="B179" s="551"/>
      <c r="C179" s="615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  <c r="U179" s="73"/>
      <c r="V179" s="74"/>
    </row>
    <row r="180" spans="1:22" ht="17.25" customHeight="1" x14ac:dyDescent="0.25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  <c r="U180" s="73"/>
      <c r="V180" s="74"/>
    </row>
    <row r="181" spans="1:22" ht="17.25" x14ac:dyDescent="0.25">
      <c r="A181" s="658"/>
      <c r="B181" s="551"/>
      <c r="C181" s="618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  <c r="U181" s="73"/>
      <c r="V181" s="74"/>
    </row>
    <row r="182" spans="1:22" ht="17.25" x14ac:dyDescent="0.25">
      <c r="A182" s="658"/>
      <c r="B182" s="551"/>
      <c r="C182" s="371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  <c r="U182" s="73"/>
      <c r="V182" s="74"/>
    </row>
    <row r="183" spans="1:22" ht="17.25" x14ac:dyDescent="0.25">
      <c r="A183" s="672"/>
      <c r="B183" s="551"/>
      <c r="C183" s="569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  <c r="U183" s="73"/>
      <c r="V183" s="74"/>
    </row>
    <row r="184" spans="1:22" ht="17.25" x14ac:dyDescent="0.25">
      <c r="A184" s="658"/>
      <c r="B184" s="551"/>
      <c r="C184" s="569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  <c r="U184" s="73"/>
      <c r="V184" s="74"/>
    </row>
    <row r="185" spans="1:22" ht="17.25" x14ac:dyDescent="0.25">
      <c r="A185" s="658"/>
      <c r="B185" s="551"/>
      <c r="C185" s="569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  <c r="U185" s="73"/>
      <c r="V185" s="74"/>
    </row>
    <row r="186" spans="1:22" ht="17.25" x14ac:dyDescent="0.25">
      <c r="A186" s="842"/>
      <c r="B186" s="554"/>
      <c r="C186" s="569"/>
      <c r="D186" s="472"/>
      <c r="E186" s="570"/>
      <c r="F186" s="571"/>
      <c r="G186" s="472"/>
      <c r="H186" s="65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  <c r="U186" s="73"/>
      <c r="V186" s="74"/>
    </row>
    <row r="187" spans="1:22" x14ac:dyDescent="0.25">
      <c r="A187" s="672"/>
      <c r="B187" s="554"/>
      <c r="C187" s="569"/>
      <c r="D187" s="472"/>
      <c r="E187" s="570"/>
      <c r="F187" s="553"/>
      <c r="G187" s="472"/>
      <c r="H187" s="65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  <c r="U187" s="73"/>
      <c r="V187" s="74"/>
    </row>
    <row r="188" spans="1:22" ht="17.25" x14ac:dyDescent="0.25">
      <c r="A188" s="672"/>
      <c r="B188" s="554"/>
      <c r="C188" s="569"/>
      <c r="D188" s="472"/>
      <c r="E188" s="570"/>
      <c r="F188" s="571"/>
      <c r="G188" s="472"/>
      <c r="H188" s="65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  <c r="U188" s="73"/>
      <c r="V188" s="74"/>
    </row>
    <row r="189" spans="1:22" ht="17.25" customHeight="1" x14ac:dyDescent="0.25">
      <c r="A189" s="658"/>
      <c r="B189" s="554"/>
      <c r="C189" s="61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  <c r="U189" s="73"/>
      <c r="V189" s="74"/>
    </row>
    <row r="190" spans="1:22" ht="17.25" customHeight="1" x14ac:dyDescent="0.25">
      <c r="A190" s="658"/>
      <c r="B190" s="554"/>
      <c r="C190" s="619"/>
      <c r="D190" s="472"/>
      <c r="E190" s="570"/>
      <c r="F190" s="571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  <c r="U190" s="73"/>
      <c r="V190" s="74"/>
    </row>
    <row r="191" spans="1:22" x14ac:dyDescent="0.25">
      <c r="A191" s="672"/>
      <c r="B191" s="554"/>
      <c r="C191" s="582"/>
      <c r="D191" s="472"/>
      <c r="E191" s="570"/>
      <c r="F191" s="580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406"/>
      <c r="N191" s="422"/>
      <c r="O191" s="769"/>
      <c r="P191" s="379"/>
      <c r="Q191" s="70"/>
      <c r="R191" s="713"/>
      <c r="S191" s="73"/>
      <c r="T191" s="74"/>
      <c r="U191" s="73"/>
      <c r="V191" s="74"/>
    </row>
    <row r="192" spans="1:22" x14ac:dyDescent="0.25">
      <c r="A192" s="672"/>
      <c r="B192" s="554"/>
      <c r="C192" s="620"/>
      <c r="D192" s="472"/>
      <c r="E192" s="570"/>
      <c r="F192" s="580"/>
      <c r="G192" s="472"/>
      <c r="H192" s="65">
        <f t="shared" si="3"/>
        <v>0</v>
      </c>
      <c r="I192" s="81"/>
      <c r="J192" s="165"/>
      <c r="K192" s="166"/>
      <c r="L192" s="104">
        <f t="shared" ref="L192:L201" si="7">I192*G192-K192</f>
        <v>0</v>
      </c>
      <c r="M192" s="406"/>
      <c r="N192" s="422"/>
      <c r="O192" s="769"/>
      <c r="P192" s="379"/>
      <c r="Q192" s="70"/>
      <c r="R192" s="713"/>
      <c r="S192" s="73"/>
      <c r="T192" s="74"/>
      <c r="U192" s="73"/>
      <c r="V192" s="74"/>
    </row>
    <row r="193" spans="1:22" x14ac:dyDescent="0.25">
      <c r="A193" s="672"/>
      <c r="B193" s="610"/>
      <c r="C193" s="621"/>
      <c r="D193" s="621"/>
      <c r="E193" s="621"/>
      <c r="F193" s="622"/>
      <c r="G193" s="574"/>
      <c r="H193" s="65">
        <f t="shared" si="3"/>
        <v>0</v>
      </c>
      <c r="I193" s="81"/>
      <c r="J193" s="165"/>
      <c r="K193" s="166"/>
      <c r="L193" s="104">
        <f t="shared" si="7"/>
        <v>0</v>
      </c>
      <c r="M193" s="406"/>
      <c r="N193" s="422"/>
      <c r="O193" s="769"/>
      <c r="P193" s="379"/>
      <c r="Q193" s="70"/>
      <c r="R193" s="713"/>
      <c r="S193" s="73"/>
      <c r="T193" s="74"/>
      <c r="U193" s="73"/>
      <c r="V193" s="74"/>
    </row>
    <row r="194" spans="1:22" x14ac:dyDescent="0.25">
      <c r="A194" s="672"/>
      <c r="B194" s="610"/>
      <c r="C194" s="621"/>
      <c r="D194" s="621"/>
      <c r="E194" s="621"/>
      <c r="F194" s="622"/>
      <c r="G194" s="574"/>
      <c r="H194" s="65">
        <f t="shared" si="3"/>
        <v>0</v>
      </c>
      <c r="I194" s="81"/>
      <c r="J194" s="165"/>
      <c r="K194" s="166"/>
      <c r="L194" s="104">
        <f t="shared" si="7"/>
        <v>0</v>
      </c>
      <c r="M194" s="406"/>
      <c r="N194" s="422"/>
      <c r="O194" s="769"/>
      <c r="P194" s="379"/>
      <c r="Q194" s="70"/>
      <c r="R194" s="713"/>
      <c r="S194" s="73"/>
      <c r="T194" s="74"/>
      <c r="U194" s="73"/>
      <c r="V194" s="74"/>
    </row>
    <row r="195" spans="1:22" x14ac:dyDescent="0.25">
      <c r="A195" s="672"/>
      <c r="B195" s="623"/>
      <c r="C195" s="621"/>
      <c r="D195" s="621"/>
      <c r="E195" s="621"/>
      <c r="F195" s="622"/>
      <c r="G195" s="574"/>
      <c r="H195" s="65">
        <f t="shared" si="3"/>
        <v>0</v>
      </c>
      <c r="I195" s="81"/>
      <c r="J195" s="165"/>
      <c r="K195" s="166"/>
      <c r="L195" s="104">
        <f t="shared" si="7"/>
        <v>0</v>
      </c>
      <c r="M195" s="372"/>
      <c r="N195" s="373"/>
      <c r="O195" s="769"/>
      <c r="P195" s="379"/>
      <c r="Q195" s="70"/>
      <c r="R195" s="713"/>
      <c r="S195" s="73"/>
      <c r="T195" s="74"/>
      <c r="U195" s="73"/>
      <c r="V195" s="74"/>
    </row>
    <row r="196" spans="1:22" x14ac:dyDescent="0.25">
      <c r="A196" s="672"/>
      <c r="B196" s="623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7"/>
        <v>0</v>
      </c>
      <c r="M196" s="372"/>
      <c r="N196" s="373"/>
      <c r="O196" s="769"/>
      <c r="P196" s="379"/>
      <c r="Q196" s="70"/>
      <c r="R196" s="713"/>
      <c r="S196" s="73"/>
      <c r="T196" s="74"/>
      <c r="U196" s="73"/>
      <c r="V196" s="74"/>
    </row>
    <row r="197" spans="1:22" x14ac:dyDescent="0.25">
      <c r="A197" s="672"/>
      <c r="B197" s="623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7"/>
        <v>0</v>
      </c>
      <c r="M197" s="372"/>
      <c r="N197" s="373"/>
      <c r="O197" s="769"/>
      <c r="P197" s="379"/>
      <c r="Q197" s="70"/>
      <c r="R197" s="713"/>
      <c r="S197" s="73"/>
      <c r="T197" s="74"/>
      <c r="U197" s="73"/>
      <c r="V197" s="74"/>
    </row>
    <row r="198" spans="1:22" ht="18.75" x14ac:dyDescent="0.3">
      <c r="A198" s="672"/>
      <c r="B198" s="551"/>
      <c r="C198" s="849"/>
      <c r="D198" s="550"/>
      <c r="E198" s="603"/>
      <c r="F198" s="850"/>
      <c r="G198" s="472"/>
      <c r="H198" s="65">
        <f t="shared" si="3"/>
        <v>0</v>
      </c>
      <c r="I198" s="81"/>
      <c r="J198" s="165"/>
      <c r="K198" s="171"/>
      <c r="L198" s="104">
        <f t="shared" si="7"/>
        <v>0</v>
      </c>
      <c r="M198" s="406"/>
      <c r="N198" s="422"/>
      <c r="O198" s="769"/>
      <c r="P198" s="379"/>
      <c r="Q198" s="70"/>
      <c r="R198" s="713"/>
      <c r="S198" s="73"/>
      <c r="T198" s="74"/>
      <c r="U198" s="73"/>
      <c r="V198" s="74"/>
    </row>
    <row r="199" spans="1:22" ht="18.75" x14ac:dyDescent="0.3">
      <c r="A199" s="672"/>
      <c r="B199" s="551"/>
      <c r="C199" s="849"/>
      <c r="D199" s="472"/>
      <c r="E199" s="570"/>
      <c r="F199" s="580"/>
      <c r="G199" s="472"/>
      <c r="H199" s="65">
        <f t="shared" si="3"/>
        <v>0</v>
      </c>
      <c r="I199" s="81"/>
      <c r="J199" s="165"/>
      <c r="K199" s="171"/>
      <c r="L199" s="104">
        <f t="shared" si="7"/>
        <v>0</v>
      </c>
      <c r="M199" s="406"/>
      <c r="N199" s="422"/>
      <c r="O199" s="769"/>
      <c r="P199" s="379"/>
      <c r="Q199" s="70"/>
      <c r="R199" s="713"/>
      <c r="S199" s="73"/>
      <c r="T199" s="74"/>
      <c r="U199" s="73"/>
      <c r="V199" s="74"/>
    </row>
    <row r="200" spans="1:22" ht="18.75" x14ac:dyDescent="0.3">
      <c r="A200" s="672"/>
      <c r="B200" s="551"/>
      <c r="C200" s="849"/>
      <c r="D200" s="472"/>
      <c r="E200" s="570"/>
      <c r="F200" s="580"/>
      <c r="G200" s="472"/>
      <c r="H200" s="65">
        <f t="shared" si="3"/>
        <v>0</v>
      </c>
      <c r="I200" s="81"/>
      <c r="J200" s="165"/>
      <c r="K200" s="171"/>
      <c r="L200" s="104">
        <f t="shared" si="7"/>
        <v>0</v>
      </c>
      <c r="M200" s="406"/>
      <c r="N200" s="422"/>
      <c r="O200" s="769"/>
      <c r="P200" s="379"/>
      <c r="Q200" s="70"/>
      <c r="R200" s="713"/>
      <c r="S200" s="73"/>
      <c r="T200" s="74"/>
      <c r="U200" s="73"/>
      <c r="V200" s="74"/>
    </row>
    <row r="201" spans="1:22" ht="18.75" x14ac:dyDescent="0.3">
      <c r="A201" s="88"/>
      <c r="B201" s="76"/>
      <c r="C201" s="172"/>
      <c r="D201" s="78"/>
      <c r="E201" s="121"/>
      <c r="F201" s="120"/>
      <c r="G201" s="78"/>
      <c r="H201" s="65">
        <f t="shared" si="3"/>
        <v>0</v>
      </c>
      <c r="I201" s="81"/>
      <c r="J201" s="165"/>
      <c r="K201" s="171"/>
      <c r="L201" s="104">
        <f t="shared" si="7"/>
        <v>0</v>
      </c>
      <c r="M201" s="406"/>
      <c r="N201" s="422"/>
      <c r="O201" s="769"/>
      <c r="P201" s="379"/>
      <c r="Q201" s="70"/>
      <c r="R201" s="713"/>
      <c r="S201" s="73"/>
      <c r="T201" s="74"/>
      <c r="U201" s="73"/>
      <c r="V201" s="74"/>
    </row>
    <row r="202" spans="1:22" x14ac:dyDescent="0.25">
      <c r="A202" s="173"/>
      <c r="B202" s="76"/>
      <c r="C202" s="76"/>
      <c r="D202" s="174"/>
      <c r="E202" s="121"/>
      <c r="F202" s="175"/>
      <c r="G202" s="174">
        <v>0</v>
      </c>
      <c r="H202" s="176">
        <f t="shared" ref="H202:H209" si="8">G202-D202</f>
        <v>0</v>
      </c>
      <c r="I202" s="177"/>
      <c r="J202" s="177"/>
      <c r="K202" s="177"/>
      <c r="L202" s="40">
        <f t="shared" ref="L202:L213" si="9">I202*G202</f>
        <v>0</v>
      </c>
      <c r="M202" s="425"/>
      <c r="N202" s="422"/>
      <c r="O202" s="769"/>
      <c r="P202" s="432"/>
      <c r="Q202" s="179"/>
      <c r="R202" s="714"/>
      <c r="S202" s="178"/>
      <c r="T202" s="69"/>
      <c r="U202" s="178"/>
      <c r="V202" s="69"/>
    </row>
    <row r="203" spans="1:22" x14ac:dyDescent="0.25">
      <c r="A203" s="173"/>
      <c r="B203" s="76"/>
      <c r="C203" s="76"/>
      <c r="D203" s="174"/>
      <c r="E203" s="121"/>
      <c r="F203" s="175"/>
      <c r="G203" s="174">
        <v>0</v>
      </c>
      <c r="H203" s="176">
        <f t="shared" si="8"/>
        <v>0</v>
      </c>
      <c r="I203" s="177"/>
      <c r="J203" s="177"/>
      <c r="K203" s="177"/>
      <c r="L203" s="40">
        <f t="shared" si="9"/>
        <v>0</v>
      </c>
      <c r="M203" s="425"/>
      <c r="N203" s="422"/>
      <c r="O203" s="769"/>
      <c r="P203" s="432"/>
      <c r="Q203" s="179"/>
      <c r="R203" s="714"/>
      <c r="S203" s="178"/>
      <c r="T203" s="69"/>
      <c r="U203" s="178"/>
      <c r="V203" s="69"/>
    </row>
    <row r="204" spans="1:22" x14ac:dyDescent="0.25">
      <c r="A204" s="173"/>
      <c r="B204" s="76"/>
      <c r="C204" s="76"/>
      <c r="D204" s="174"/>
      <c r="E204" s="121"/>
      <c r="F204" s="175"/>
      <c r="G204" s="174">
        <v>0</v>
      </c>
      <c r="H204" s="176">
        <f t="shared" si="8"/>
        <v>0</v>
      </c>
      <c r="I204" s="177"/>
      <c r="J204" s="177"/>
      <c r="K204" s="177"/>
      <c r="L204" s="40">
        <f t="shared" si="9"/>
        <v>0</v>
      </c>
      <c r="M204" s="425"/>
      <c r="N204" s="422"/>
      <c r="O204" s="769"/>
      <c r="P204" s="432"/>
      <c r="Q204" s="179"/>
      <c r="R204" s="714"/>
      <c r="S204" s="178"/>
      <c r="T204" s="69"/>
      <c r="U204" s="178"/>
      <c r="V204" s="69"/>
    </row>
    <row r="205" spans="1:22" x14ac:dyDescent="0.25">
      <c r="A205" s="173"/>
      <c r="B205" s="76"/>
      <c r="C205" s="76"/>
      <c r="D205" s="174"/>
      <c r="E205" s="121"/>
      <c r="F205" s="181"/>
      <c r="G205" s="174">
        <v>0</v>
      </c>
      <c r="H205" s="176">
        <f t="shared" si="8"/>
        <v>0</v>
      </c>
      <c r="I205" s="177"/>
      <c r="J205" s="177"/>
      <c r="K205" s="177"/>
      <c r="L205" s="40">
        <f t="shared" si="9"/>
        <v>0</v>
      </c>
      <c r="M205" s="425"/>
      <c r="N205" s="422"/>
      <c r="O205" s="769"/>
      <c r="P205" s="432"/>
      <c r="Q205" s="179"/>
      <c r="R205" s="714"/>
      <c r="S205" s="178"/>
      <c r="T205" s="69"/>
      <c r="U205" s="178"/>
      <c r="V205" s="69"/>
    </row>
    <row r="206" spans="1:22" x14ac:dyDescent="0.25">
      <c r="A206" s="182"/>
      <c r="B206" s="76"/>
      <c r="C206" s="76"/>
      <c r="D206" s="174"/>
      <c r="E206" s="121"/>
      <c r="F206" s="183"/>
      <c r="G206" s="174">
        <v>0</v>
      </c>
      <c r="H206" s="176">
        <f t="shared" si="8"/>
        <v>0</v>
      </c>
      <c r="I206" s="177"/>
      <c r="J206" s="177"/>
      <c r="K206" s="177"/>
      <c r="L206" s="40">
        <f t="shared" si="9"/>
        <v>0</v>
      </c>
      <c r="M206" s="425"/>
      <c r="N206" s="422"/>
      <c r="O206" s="769"/>
      <c r="P206" s="432"/>
      <c r="Q206" s="179"/>
      <c r="R206" s="714"/>
      <c r="S206" s="73"/>
      <c r="T206" s="74"/>
      <c r="U206" s="73"/>
      <c r="V206" s="74"/>
    </row>
    <row r="207" spans="1:22" x14ac:dyDescent="0.25">
      <c r="A207" s="184"/>
      <c r="B207" s="185"/>
      <c r="F207" s="188"/>
      <c r="G207" s="186">
        <v>0</v>
      </c>
      <c r="H207" s="186">
        <f t="shared" si="8"/>
        <v>0</v>
      </c>
      <c r="I207" s="189"/>
      <c r="J207" s="189"/>
      <c r="K207" s="189"/>
      <c r="L207" s="40">
        <f t="shared" si="9"/>
        <v>0</v>
      </c>
      <c r="M207" s="718"/>
      <c r="N207" s="719"/>
      <c r="O207" s="781"/>
      <c r="P207" s="720"/>
      <c r="Q207" s="179"/>
      <c r="R207" s="715"/>
      <c r="S207" s="33"/>
      <c r="T207" s="34"/>
      <c r="U207" s="33"/>
      <c r="V207" s="34"/>
    </row>
    <row r="208" spans="1:22" x14ac:dyDescent="0.25">
      <c r="A208" s="184"/>
      <c r="B208" s="185"/>
      <c r="G208" s="186">
        <v>0</v>
      </c>
      <c r="H208" s="186">
        <f t="shared" si="8"/>
        <v>0</v>
      </c>
      <c r="I208" s="189"/>
      <c r="J208" s="189"/>
      <c r="K208" s="189"/>
      <c r="L208" s="40">
        <f t="shared" si="9"/>
        <v>0</v>
      </c>
      <c r="M208" s="190"/>
      <c r="O208" s="768"/>
      <c r="P208" s="201"/>
      <c r="Q208" s="202"/>
      <c r="R208" s="203"/>
      <c r="S208" s="33"/>
      <c r="T208" s="34"/>
      <c r="U208" s="33"/>
      <c r="V208" s="34"/>
    </row>
    <row r="209" spans="1:22" ht="16.5" thickBot="1" x14ac:dyDescent="0.3">
      <c r="A209" s="184"/>
      <c r="B209" s="185"/>
      <c r="G209" s="205">
        <v>0</v>
      </c>
      <c r="H209" s="186">
        <f t="shared" si="8"/>
        <v>0</v>
      </c>
      <c r="I209" s="189"/>
      <c r="J209" s="189"/>
      <c r="K209" s="189"/>
      <c r="L209" s="40">
        <f t="shared" si="9"/>
        <v>0</v>
      </c>
      <c r="M209" s="190"/>
      <c r="O209" s="768"/>
      <c r="P209" s="201"/>
      <c r="Q209" s="202"/>
      <c r="R209" s="203"/>
      <c r="S209" s="33"/>
      <c r="T209" s="34"/>
      <c r="U209" s="33"/>
      <c r="V209" s="34"/>
    </row>
    <row r="210" spans="1:22" ht="19.5" thickTop="1" x14ac:dyDescent="0.3">
      <c r="A210" s="184"/>
      <c r="B210" s="185"/>
      <c r="D210" s="967" t="s">
        <v>33</v>
      </c>
      <c r="E210" s="967"/>
      <c r="F210" s="968"/>
      <c r="G210" s="206">
        <f>SUM(G4:G209)</f>
        <v>652164.67999999993</v>
      </c>
      <c r="H210" s="207"/>
      <c r="I210" s="189"/>
      <c r="J210" s="208"/>
      <c r="K210" s="189"/>
      <c r="L210" s="40">
        <f t="shared" si="9"/>
        <v>0</v>
      </c>
      <c r="M210" s="190"/>
      <c r="O210" s="768"/>
      <c r="P210" s="201"/>
      <c r="Q210" s="219"/>
      <c r="R210" s="220"/>
      <c r="T210" s="34"/>
      <c r="V210" s="34"/>
    </row>
    <row r="211" spans="1:22" ht="19.5" thickBot="1" x14ac:dyDescent="0.3">
      <c r="A211" s="222"/>
      <c r="B211" s="185"/>
      <c r="G211" s="223"/>
      <c r="H211" s="207"/>
      <c r="I211" s="189"/>
      <c r="J211" s="208"/>
      <c r="K211" s="189"/>
      <c r="L211" s="40">
        <f t="shared" si="9"/>
        <v>0</v>
      </c>
      <c r="M211" s="190"/>
      <c r="O211" s="768"/>
      <c r="P211" s="201"/>
      <c r="Q211" s="219"/>
      <c r="R211" s="220"/>
      <c r="T211" s="34"/>
      <c r="V211" s="34"/>
    </row>
    <row r="212" spans="1:22" ht="16.5" thickTop="1" x14ac:dyDescent="0.25">
      <c r="A212" s="184"/>
      <c r="B212" s="185"/>
      <c r="H212" s="186"/>
      <c r="I212" s="189"/>
      <c r="J212" s="189"/>
      <c r="K212" s="189"/>
      <c r="L212" s="40">
        <f t="shared" si="9"/>
        <v>0</v>
      </c>
      <c r="M212" s="190"/>
      <c r="O212" s="768"/>
      <c r="P212" s="201"/>
      <c r="Q212" s="219"/>
      <c r="R212" s="220"/>
      <c r="T212" s="34"/>
      <c r="V212" s="34"/>
    </row>
    <row r="213" spans="1:22" ht="16.5" thickBot="1" x14ac:dyDescent="0.3">
      <c r="A213" s="184"/>
      <c r="B213" s="185"/>
      <c r="H213" s="186"/>
      <c r="I213" s="224"/>
      <c r="L213" s="40">
        <f t="shared" si="9"/>
        <v>0</v>
      </c>
      <c r="M213" s="225"/>
      <c r="O213" s="768"/>
      <c r="P213" s="201"/>
      <c r="Q213" s="219"/>
      <c r="R213" s="226"/>
      <c r="T213" s="34"/>
      <c r="V213" s="34"/>
    </row>
    <row r="214" spans="1:22" ht="17.25" thickTop="1" thickBot="1" x14ac:dyDescent="0.3">
      <c r="A214" s="184"/>
      <c r="F214" s="227"/>
      <c r="G214" s="228" t="s">
        <v>34</v>
      </c>
      <c r="H214" s="229"/>
      <c r="I214" s="229"/>
      <c r="J214" s="230">
        <f>SUM(J202:J213)</f>
        <v>0</v>
      </c>
      <c r="K214" s="231"/>
      <c r="L214" s="232">
        <f>SUM(L4:L213)</f>
        <v>22131738.630000003</v>
      </c>
      <c r="M214" s="233"/>
      <c r="O214" s="782">
        <f>SUM(O4:O213)</f>
        <v>362966.18</v>
      </c>
      <c r="P214" s="25"/>
      <c r="Q214" s="236">
        <f>SUM(Q7:Q213)</f>
        <v>0</v>
      </c>
      <c r="R214" s="237"/>
      <c r="S214" s="235"/>
      <c r="T214" s="239">
        <f>SUM(T202:T213)</f>
        <v>0</v>
      </c>
      <c r="U214" s="235"/>
      <c r="V214" s="239">
        <f>SUM(V202:V213)</f>
        <v>0</v>
      </c>
    </row>
    <row r="215" spans="1:22" x14ac:dyDescent="0.25">
      <c r="A215" s="184"/>
      <c r="F215" s="227"/>
      <c r="G215" s="240"/>
      <c r="H215" s="241"/>
      <c r="I215" s="242"/>
      <c r="J215" s="242"/>
      <c r="K215" s="242"/>
      <c r="L215" s="40"/>
      <c r="M215" s="233"/>
      <c r="P215" s="201"/>
      <c r="Q215" s="251"/>
      <c r="S215" s="209"/>
      <c r="T215"/>
      <c r="U215" s="209"/>
      <c r="V215"/>
    </row>
    <row r="216" spans="1:22" ht="16.5" thickBot="1" x14ac:dyDescent="0.3">
      <c r="A216" s="184"/>
      <c r="F216" s="227"/>
      <c r="G216" s="240"/>
      <c r="H216" s="241"/>
      <c r="I216" s="242"/>
      <c r="J216" s="242"/>
      <c r="K216" s="242"/>
      <c r="L216" s="40"/>
      <c r="M216" s="233"/>
      <c r="P216" s="201"/>
      <c r="Q216" s="251"/>
      <c r="S216" s="209"/>
      <c r="T216"/>
      <c r="U216" s="209"/>
      <c r="V216"/>
    </row>
    <row r="217" spans="1:22" ht="16.5" customHeight="1" thickTop="1" x14ac:dyDescent="0.25">
      <c r="A217" s="184"/>
      <c r="G217" s="254" t="s">
        <v>35</v>
      </c>
      <c r="H217" s="255"/>
      <c r="I217" s="255"/>
      <c r="J217" s="256"/>
      <c r="K217" s="256"/>
      <c r="L217" s="257">
        <f>T214+Q214+O214+L214+J214</f>
        <v>22494704.810000002</v>
      </c>
      <c r="M217" s="258"/>
      <c r="P217" s="201"/>
      <c r="Q217" s="251"/>
      <c r="S217" s="209"/>
      <c r="T217"/>
      <c r="U217" s="209"/>
      <c r="V217"/>
    </row>
    <row r="218" spans="1:22" ht="16.5" customHeight="1" thickBot="1" x14ac:dyDescent="0.3">
      <c r="A218" s="259"/>
      <c r="G218" s="260"/>
      <c r="H218" s="261"/>
      <c r="I218" s="261"/>
      <c r="J218" s="262"/>
      <c r="K218" s="262"/>
      <c r="L218" s="263"/>
      <c r="M218" s="264"/>
      <c r="P218" s="201"/>
      <c r="Q218" s="251"/>
      <c r="S218" s="209"/>
      <c r="T218"/>
      <c r="U218" s="209"/>
      <c r="V218"/>
    </row>
    <row r="219" spans="1:22" ht="16.5" thickTop="1" x14ac:dyDescent="0.25">
      <c r="A219" s="259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  <c r="U219" s="209"/>
      <c r="V219"/>
    </row>
    <row r="220" spans="1:22" x14ac:dyDescent="0.25">
      <c r="A220" s="184"/>
      <c r="G220" s="240"/>
      <c r="H220" s="241"/>
      <c r="I220" s="242"/>
      <c r="J220" s="242"/>
      <c r="K220" s="242"/>
      <c r="L220" s="40"/>
      <c r="M220" s="233"/>
      <c r="P220" s="201"/>
      <c r="Q220" s="251"/>
      <c r="S220" s="209"/>
      <c r="T220"/>
      <c r="U220" s="209"/>
      <c r="V220"/>
    </row>
    <row r="221" spans="1:22" x14ac:dyDescent="0.25">
      <c r="A221" s="184"/>
      <c r="G221" s="240"/>
      <c r="H221" s="265"/>
      <c r="I221" s="242"/>
      <c r="J221" s="242"/>
      <c r="K221" s="242"/>
      <c r="L221" s="40"/>
      <c r="M221" s="266"/>
      <c r="P221" s="201"/>
      <c r="Q221" s="251"/>
      <c r="S221" s="209"/>
      <c r="T221"/>
      <c r="U221" s="209"/>
      <c r="V221"/>
    </row>
    <row r="222" spans="1:22" x14ac:dyDescent="0.25">
      <c r="A222" s="259"/>
      <c r="L222" s="40"/>
      <c r="M222" s="267"/>
      <c r="P222" s="201"/>
      <c r="Q222" s="251"/>
      <c r="S222" s="209"/>
      <c r="T222"/>
      <c r="U222" s="209"/>
      <c r="V222"/>
    </row>
    <row r="223" spans="1:22" x14ac:dyDescent="0.25">
      <c r="A223" s="259"/>
      <c r="M223" s="267"/>
      <c r="Q223" s="251"/>
      <c r="S223" s="209"/>
      <c r="T223"/>
      <c r="U223" s="209"/>
      <c r="V223"/>
    </row>
    <row r="224" spans="1:22" x14ac:dyDescent="0.25">
      <c r="A224" s="184"/>
      <c r="B224" s="185"/>
      <c r="L224" s="40"/>
      <c r="M224" s="233"/>
      <c r="Q224" s="251"/>
      <c r="S224" s="209"/>
      <c r="T224"/>
      <c r="U224" s="209"/>
      <c r="V224"/>
    </row>
    <row r="225" spans="1:22" x14ac:dyDescent="0.25">
      <c r="A225" s="259"/>
      <c r="B225" s="185"/>
      <c r="L225" s="40"/>
      <c r="M225" s="233"/>
      <c r="Q225" s="251"/>
      <c r="S225" s="209"/>
      <c r="T225"/>
      <c r="U225" s="209"/>
      <c r="V225"/>
    </row>
    <row r="226" spans="1:22" x14ac:dyDescent="0.25">
      <c r="A226" s="184"/>
      <c r="B226" s="185"/>
      <c r="G226" s="240"/>
      <c r="H226" s="241"/>
      <c r="I226" s="242"/>
      <c r="J226" s="242"/>
      <c r="K226" s="242"/>
      <c r="L226" s="40"/>
      <c r="M226" s="233"/>
      <c r="Q226" s="251"/>
      <c r="S226" s="209"/>
      <c r="T226"/>
      <c r="U226" s="209"/>
      <c r="V226"/>
    </row>
    <row r="227" spans="1:22" x14ac:dyDescent="0.25">
      <c r="A227" s="259"/>
      <c r="B227" s="185"/>
      <c r="G227" s="240"/>
      <c r="H227" s="241"/>
      <c r="I227" s="242"/>
      <c r="J227" s="242"/>
      <c r="K227" s="242"/>
      <c r="L227" s="40"/>
      <c r="M227" s="233"/>
      <c r="Q227" s="251"/>
      <c r="S227" s="209"/>
      <c r="T227"/>
      <c r="U227" s="209"/>
      <c r="V227"/>
    </row>
    <row r="228" spans="1:22" x14ac:dyDescent="0.25">
      <c r="A228" s="184"/>
      <c r="B228" s="185"/>
      <c r="G228" s="279"/>
      <c r="H228" s="235"/>
      <c r="I228" s="235"/>
      <c r="L228" s="40"/>
      <c r="M228" s="233"/>
      <c r="Q228" s="251"/>
      <c r="S228" s="209"/>
      <c r="T228"/>
      <c r="U228" s="209"/>
      <c r="V228"/>
    </row>
    <row r="229" spans="1:22" x14ac:dyDescent="0.25">
      <c r="A229" s="259"/>
      <c r="Q229" s="251"/>
      <c r="S229" s="209"/>
      <c r="T229"/>
      <c r="U229" s="209"/>
      <c r="V229"/>
    </row>
    <row r="230" spans="1:22" x14ac:dyDescent="0.25">
      <c r="A230" s="184"/>
      <c r="Q230" s="251"/>
      <c r="S230" s="209"/>
      <c r="T230"/>
      <c r="U230" s="209"/>
      <c r="V230"/>
    </row>
    <row r="231" spans="1:22" x14ac:dyDescent="0.25">
      <c r="A231" s="184"/>
      <c r="B231" s="280"/>
      <c r="C231" s="280"/>
      <c r="D231" s="246"/>
      <c r="E231"/>
      <c r="F231" s="39"/>
      <c r="G231" s="38"/>
      <c r="H231"/>
      <c r="I231"/>
      <c r="J231"/>
      <c r="K231"/>
      <c r="N231" s="281"/>
      <c r="O231" s="251"/>
      <c r="Q231" s="251"/>
      <c r="S231" s="209"/>
      <c r="T231"/>
      <c r="U231" s="209"/>
      <c r="V231"/>
    </row>
    <row r="232" spans="1:22" x14ac:dyDescent="0.25">
      <c r="A232" s="259"/>
      <c r="B232" s="280"/>
      <c r="C232" s="280"/>
      <c r="D232" s="246"/>
      <c r="E232"/>
      <c r="F232" s="39"/>
      <c r="G232" s="38"/>
      <c r="H232"/>
      <c r="I232"/>
      <c r="J232"/>
      <c r="K232"/>
      <c r="N232" s="281"/>
      <c r="O232" s="251"/>
      <c r="Q232" s="251"/>
      <c r="S232" s="209"/>
      <c r="T232"/>
      <c r="U232" s="209"/>
      <c r="V232"/>
    </row>
    <row r="233" spans="1:22" x14ac:dyDescent="0.25">
      <c r="A233" s="259"/>
      <c r="B233" s="280"/>
      <c r="C233" s="280"/>
      <c r="D233" s="246"/>
      <c r="E233"/>
      <c r="F233" s="39"/>
      <c r="G233" s="38"/>
      <c r="H233"/>
      <c r="I233"/>
      <c r="J233"/>
      <c r="K233"/>
      <c r="N233" s="281"/>
      <c r="O233" s="251"/>
      <c r="Q233" s="251"/>
      <c r="S233" s="209"/>
      <c r="T233"/>
      <c r="U233" s="209"/>
      <c r="V233"/>
    </row>
    <row r="234" spans="1:22" x14ac:dyDescent="0.25">
      <c r="A234" s="259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  <c r="U234" s="209"/>
      <c r="V234"/>
    </row>
    <row r="235" spans="1:22" x14ac:dyDescent="0.25">
      <c r="A235" s="282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  <c r="U235" s="209"/>
      <c r="V235"/>
    </row>
    <row r="236" spans="1:22" x14ac:dyDescent="0.25">
      <c r="A236" s="222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  <c r="U236" s="209"/>
      <c r="V236"/>
    </row>
    <row r="237" spans="1:22" x14ac:dyDescent="0.25">
      <c r="A237" s="184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  <c r="U237" s="209"/>
      <c r="V237"/>
    </row>
    <row r="238" spans="1:22" x14ac:dyDescent="0.25">
      <c r="A238" s="184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  <c r="U238" s="209"/>
      <c r="V238"/>
    </row>
    <row r="239" spans="1:22" x14ac:dyDescent="0.25">
      <c r="A239" s="184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  <c r="U239" s="209"/>
      <c r="V239"/>
    </row>
    <row r="240" spans="1:22" x14ac:dyDescent="0.25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  <c r="U240" s="209"/>
      <c r="V240"/>
    </row>
    <row r="241" spans="1:22" x14ac:dyDescent="0.25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  <c r="U241" s="209"/>
      <c r="V241"/>
    </row>
    <row r="242" spans="1:22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  <c r="U242" s="209"/>
      <c r="V242"/>
    </row>
    <row r="243" spans="1:22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  <c r="U243" s="209"/>
      <c r="V243"/>
    </row>
  </sheetData>
  <mergeCells count="26">
    <mergeCell ref="A61:A62"/>
    <mergeCell ref="C61:C62"/>
    <mergeCell ref="F61:F62"/>
    <mergeCell ref="M61:M62"/>
    <mergeCell ref="N61:N62"/>
    <mergeCell ref="D210:F210"/>
    <mergeCell ref="A1:H2"/>
    <mergeCell ref="M66:M67"/>
    <mergeCell ref="N66:N67"/>
    <mergeCell ref="M143:M144"/>
    <mergeCell ref="N143:N144"/>
    <mergeCell ref="A8:A9"/>
    <mergeCell ref="C8:C9"/>
    <mergeCell ref="F8:F9"/>
    <mergeCell ref="M8:M9"/>
    <mergeCell ref="N8:N9"/>
    <mergeCell ref="A42:A43"/>
    <mergeCell ref="C42:C43"/>
    <mergeCell ref="F42:F43"/>
    <mergeCell ref="M42:M43"/>
    <mergeCell ref="N42:N43"/>
    <mergeCell ref="A49:A50"/>
    <mergeCell ref="C49:C50"/>
    <mergeCell ref="F49:F50"/>
    <mergeCell ref="M49:M50"/>
    <mergeCell ref="N49:N50"/>
  </mergeCells>
  <phoneticPr fontId="71" type="noConversion"/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EE677-6655-42C3-9BAE-19D3AEF48CBA}">
  <sheetPr>
    <tabColor theme="7" tint="-0.249977111117893"/>
  </sheetPr>
  <dimension ref="A1:N260"/>
  <sheetViews>
    <sheetView workbookViewId="0">
      <selection activeCell="E10" sqref="E10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881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A8A8B-0802-45E0-9531-825A5D84FC77}">
  <sheetPr>
    <tabColor theme="5" tint="-0.499984740745262"/>
  </sheetPr>
  <dimension ref="A1:WXW224"/>
  <sheetViews>
    <sheetView workbookViewId="0">
      <pane xSplit="5" ySplit="2" topLeftCell="H3" activePane="bottomRight" state="frozen"/>
      <selection pane="topRight" activeCell="F1" sqref="F1"/>
      <selection pane="bottomLeft" activeCell="A3" sqref="A3"/>
      <selection pane="bottomRight" activeCell="A4" sqref="A4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  <col min="21" max="21" width="11.42578125" style="210"/>
    <col min="22" max="22" width="12.7109375" style="780" bestFit="1" customWidth="1"/>
  </cols>
  <sheetData>
    <row r="1" spans="1:22" ht="37.5" customHeight="1" thickBot="1" x14ac:dyDescent="0.7">
      <c r="A1" s="1120" t="s">
        <v>948</v>
      </c>
      <c r="B1" s="1120"/>
      <c r="C1" s="1120"/>
      <c r="D1" s="1120"/>
      <c r="E1" s="1120"/>
      <c r="F1" s="1120"/>
      <c r="G1" s="1120"/>
      <c r="H1" s="1120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  <c r="U1" s="931"/>
      <c r="V1" s="202"/>
    </row>
    <row r="2" spans="1:22" thickBot="1" x14ac:dyDescent="0.3">
      <c r="A2" s="1120"/>
      <c r="B2" s="1120"/>
      <c r="C2" s="1120"/>
      <c r="D2" s="1120"/>
      <c r="E2" s="1120"/>
      <c r="F2" s="1120"/>
      <c r="G2" s="1120"/>
      <c r="H2" s="1120"/>
      <c r="O2" s="768"/>
      <c r="P2" s="29"/>
      <c r="Q2" s="30"/>
      <c r="R2" s="31"/>
      <c r="S2" s="33"/>
      <c r="T2" s="34"/>
      <c r="U2" s="33"/>
      <c r="V2" s="947"/>
    </row>
    <row r="3" spans="1:22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938"/>
      <c r="P3" s="939"/>
      <c r="Q3" s="940" t="s">
        <v>21</v>
      </c>
      <c r="R3" s="941" t="s">
        <v>25</v>
      </c>
      <c r="S3" s="942"/>
      <c r="T3" s="943"/>
      <c r="U3" s="944" t="s">
        <v>3</v>
      </c>
      <c r="V3" s="948" t="s">
        <v>1014</v>
      </c>
    </row>
    <row r="4" spans="1:22" ht="18" customHeight="1" thickTop="1" x14ac:dyDescent="0.3">
      <c r="A4" s="624" t="s">
        <v>49</v>
      </c>
      <c r="B4" s="635" t="s">
        <v>491</v>
      </c>
      <c r="C4" s="60" t="s">
        <v>949</v>
      </c>
      <c r="D4" s="547">
        <v>21680</v>
      </c>
      <c r="E4" s="548">
        <v>44045</v>
      </c>
      <c r="F4" s="549">
        <v>29113</v>
      </c>
      <c r="G4" s="547">
        <v>21680</v>
      </c>
      <c r="H4" s="65">
        <f t="shared" ref="H4:H82" si="0">G4-D4</f>
        <v>0</v>
      </c>
      <c r="I4" s="66">
        <v>38.200000000000003</v>
      </c>
      <c r="J4" s="67"/>
      <c r="K4" s="67"/>
      <c r="L4" s="68">
        <f t="shared" ref="L4:L86" si="1">I4*G4</f>
        <v>828176.00000000012</v>
      </c>
      <c r="M4" s="372" t="s">
        <v>52</v>
      </c>
      <c r="N4" s="373">
        <v>44067</v>
      </c>
      <c r="O4" s="932"/>
      <c r="P4" s="933"/>
      <c r="Q4" s="934"/>
      <c r="R4" s="935"/>
      <c r="S4" s="936"/>
      <c r="T4" s="937"/>
      <c r="U4" s="936"/>
      <c r="V4" s="949"/>
    </row>
    <row r="5" spans="1:22" ht="34.5" x14ac:dyDescent="0.3">
      <c r="A5" s="624" t="s">
        <v>931</v>
      </c>
      <c r="B5" s="810" t="s">
        <v>54</v>
      </c>
      <c r="C5" s="914" t="s">
        <v>932</v>
      </c>
      <c r="D5" s="547">
        <v>682.2</v>
      </c>
      <c r="E5" s="797">
        <v>44046</v>
      </c>
      <c r="F5" s="798">
        <v>1229</v>
      </c>
      <c r="G5" s="547">
        <v>682.2</v>
      </c>
      <c r="H5" s="65">
        <f t="shared" si="0"/>
        <v>0</v>
      </c>
      <c r="I5" s="66">
        <v>69.5</v>
      </c>
      <c r="J5" s="799"/>
      <c r="K5" s="799"/>
      <c r="L5" s="68">
        <f t="shared" si="1"/>
        <v>47412.9</v>
      </c>
      <c r="M5" s="372" t="s">
        <v>161</v>
      </c>
      <c r="N5" s="373">
        <v>44067</v>
      </c>
      <c r="O5" s="769"/>
      <c r="P5" s="379"/>
      <c r="Q5" s="70"/>
      <c r="R5" s="71"/>
      <c r="S5" s="73"/>
      <c r="T5" s="74"/>
      <c r="U5" s="945"/>
      <c r="V5" s="946"/>
    </row>
    <row r="6" spans="1:22" ht="15.75" customHeight="1" x14ac:dyDescent="0.3">
      <c r="A6" s="624" t="s">
        <v>31</v>
      </c>
      <c r="B6" s="635" t="s">
        <v>514</v>
      </c>
      <c r="C6" s="915" t="s">
        <v>950</v>
      </c>
      <c r="D6" s="472">
        <v>20590</v>
      </c>
      <c r="E6" s="552">
        <v>44047</v>
      </c>
      <c r="F6" s="553" t="s">
        <v>910</v>
      </c>
      <c r="G6" s="472">
        <v>26095</v>
      </c>
      <c r="H6" s="65">
        <f t="shared" si="0"/>
        <v>5505</v>
      </c>
      <c r="I6" s="66">
        <v>28</v>
      </c>
      <c r="J6" s="799"/>
      <c r="K6" s="799"/>
      <c r="L6" s="68">
        <f t="shared" si="1"/>
        <v>730660</v>
      </c>
      <c r="M6" s="372" t="s">
        <v>110</v>
      </c>
      <c r="N6" s="373">
        <v>44064</v>
      </c>
      <c r="O6" s="769">
        <v>22959.3</v>
      </c>
      <c r="P6" s="379">
        <v>44064</v>
      </c>
      <c r="Q6" s="70"/>
      <c r="R6" s="71"/>
      <c r="S6" s="73" t="s">
        <v>1011</v>
      </c>
      <c r="T6" s="74">
        <v>3944</v>
      </c>
      <c r="U6" s="945" t="s">
        <v>1015</v>
      </c>
      <c r="V6" s="946">
        <v>3960</v>
      </c>
    </row>
    <row r="7" spans="1:22" ht="15.75" customHeight="1" x14ac:dyDescent="0.3">
      <c r="A7" s="624" t="s">
        <v>31</v>
      </c>
      <c r="B7" s="635" t="s">
        <v>865</v>
      </c>
      <c r="C7" s="915" t="s">
        <v>951</v>
      </c>
      <c r="D7" s="472">
        <v>21560</v>
      </c>
      <c r="E7" s="552">
        <v>44049</v>
      </c>
      <c r="F7" s="553" t="s">
        <v>923</v>
      </c>
      <c r="G7" s="472">
        <v>27000</v>
      </c>
      <c r="H7" s="65">
        <f t="shared" si="0"/>
        <v>5440</v>
      </c>
      <c r="I7" s="66">
        <v>28</v>
      </c>
      <c r="J7" s="799"/>
      <c r="K7" s="799"/>
      <c r="L7" s="68">
        <f t="shared" si="1"/>
        <v>756000</v>
      </c>
      <c r="M7" s="372" t="s">
        <v>52</v>
      </c>
      <c r="N7" s="373">
        <v>44068</v>
      </c>
      <c r="O7" s="769">
        <v>22043.71</v>
      </c>
      <c r="P7" s="379">
        <v>44068</v>
      </c>
      <c r="Q7" s="70"/>
      <c r="R7" s="71"/>
      <c r="S7" s="73" t="s">
        <v>1011</v>
      </c>
      <c r="T7" s="74">
        <v>3944</v>
      </c>
      <c r="U7" s="945" t="s">
        <v>1015</v>
      </c>
      <c r="V7" s="946">
        <v>3960</v>
      </c>
    </row>
    <row r="8" spans="1:22" ht="31.5" x14ac:dyDescent="0.3">
      <c r="A8" s="658" t="s">
        <v>31</v>
      </c>
      <c r="B8" s="636" t="s">
        <v>888</v>
      </c>
      <c r="C8" s="77" t="s">
        <v>952</v>
      </c>
      <c r="D8" s="472">
        <v>20900</v>
      </c>
      <c r="E8" s="552">
        <v>44050</v>
      </c>
      <c r="F8" s="556" t="s">
        <v>926</v>
      </c>
      <c r="G8" s="472">
        <f>26370-109.88</f>
        <v>26260.12</v>
      </c>
      <c r="H8" s="65">
        <f t="shared" si="0"/>
        <v>5360.119999999999</v>
      </c>
      <c r="I8" s="81">
        <v>27.5</v>
      </c>
      <c r="J8" s="82"/>
      <c r="K8" s="82"/>
      <c r="L8" s="83">
        <f t="shared" si="1"/>
        <v>722153.29999999993</v>
      </c>
      <c r="M8" s="372" t="s">
        <v>52</v>
      </c>
      <c r="N8" s="373">
        <v>44069</v>
      </c>
      <c r="O8" s="769">
        <v>22043.71</v>
      </c>
      <c r="P8" s="379">
        <v>44069</v>
      </c>
      <c r="Q8" s="70"/>
      <c r="R8" s="71"/>
      <c r="S8" s="73" t="s">
        <v>1011</v>
      </c>
      <c r="T8" s="74">
        <v>3944</v>
      </c>
      <c r="U8" s="945" t="s">
        <v>1015</v>
      </c>
      <c r="V8" s="946">
        <v>3960</v>
      </c>
    </row>
    <row r="9" spans="1:22" ht="15.75" customHeight="1" x14ac:dyDescent="0.3">
      <c r="A9" s="878" t="s">
        <v>31</v>
      </c>
      <c r="B9" s="636" t="s">
        <v>514</v>
      </c>
      <c r="C9" s="916" t="s">
        <v>953</v>
      </c>
      <c r="D9" s="472">
        <v>22380</v>
      </c>
      <c r="E9" s="747">
        <v>44052</v>
      </c>
      <c r="F9" s="881" t="s">
        <v>930</v>
      </c>
      <c r="G9" s="574">
        <v>28205</v>
      </c>
      <c r="H9" s="65">
        <f t="shared" si="0"/>
        <v>5825</v>
      </c>
      <c r="I9" s="81">
        <v>27.5</v>
      </c>
      <c r="J9" s="82"/>
      <c r="K9" s="82"/>
      <c r="L9" s="83">
        <f t="shared" si="1"/>
        <v>775637.5</v>
      </c>
      <c r="M9" s="372" t="s">
        <v>52</v>
      </c>
      <c r="N9" s="373">
        <v>44070</v>
      </c>
      <c r="O9" s="769">
        <v>22959.3</v>
      </c>
      <c r="P9" s="379">
        <v>44070</v>
      </c>
      <c r="Q9" s="70"/>
      <c r="R9" s="71"/>
      <c r="S9" s="73" t="s">
        <v>1011</v>
      </c>
      <c r="T9" s="74">
        <v>3944</v>
      </c>
      <c r="U9" s="945" t="s">
        <v>1015</v>
      </c>
      <c r="V9" s="946">
        <v>3960</v>
      </c>
    </row>
    <row r="10" spans="1:22" ht="15.75" customHeight="1" x14ac:dyDescent="0.3">
      <c r="A10" s="763" t="s">
        <v>31</v>
      </c>
      <c r="B10" s="636" t="s">
        <v>514</v>
      </c>
      <c r="C10" s="917" t="s">
        <v>954</v>
      </c>
      <c r="D10" s="472">
        <v>22570</v>
      </c>
      <c r="E10" s="747">
        <v>44054</v>
      </c>
      <c r="F10" s="881" t="s">
        <v>934</v>
      </c>
      <c r="G10" s="574">
        <v>28205</v>
      </c>
      <c r="H10" s="65">
        <f t="shared" si="0"/>
        <v>5635</v>
      </c>
      <c r="I10" s="81">
        <v>27.5</v>
      </c>
      <c r="J10" s="82"/>
      <c r="K10" s="82"/>
      <c r="L10" s="83">
        <f t="shared" si="1"/>
        <v>775637.5</v>
      </c>
      <c r="M10" s="372" t="s">
        <v>52</v>
      </c>
      <c r="N10" s="373">
        <v>44071</v>
      </c>
      <c r="O10" s="769">
        <v>22959.3</v>
      </c>
      <c r="P10" s="379">
        <v>44071</v>
      </c>
      <c r="Q10" s="70"/>
      <c r="R10" s="71"/>
      <c r="S10" s="73" t="s">
        <v>1011</v>
      </c>
      <c r="T10" s="74">
        <v>3944</v>
      </c>
      <c r="U10" s="945" t="s">
        <v>1015</v>
      </c>
      <c r="V10" s="946">
        <v>3960</v>
      </c>
    </row>
    <row r="11" spans="1:22" ht="15.75" customHeight="1" x14ac:dyDescent="0.3">
      <c r="A11" s="896" t="s">
        <v>49</v>
      </c>
      <c r="B11" s="636" t="s">
        <v>491</v>
      </c>
      <c r="C11" s="917" t="s">
        <v>955</v>
      </c>
      <c r="D11" s="472">
        <v>21870</v>
      </c>
      <c r="E11" s="747">
        <v>44055</v>
      </c>
      <c r="F11" s="865">
        <v>29261</v>
      </c>
      <c r="G11" s="574">
        <v>21870</v>
      </c>
      <c r="H11" s="65">
        <f t="shared" si="0"/>
        <v>0</v>
      </c>
      <c r="I11" s="81">
        <v>37</v>
      </c>
      <c r="J11" s="82"/>
      <c r="K11" s="82"/>
      <c r="L11" s="83">
        <f t="shared" si="1"/>
        <v>809190</v>
      </c>
      <c r="M11" s="758" t="s">
        <v>52</v>
      </c>
      <c r="N11" s="900">
        <v>44074</v>
      </c>
      <c r="O11" s="769"/>
      <c r="P11" s="379"/>
      <c r="Q11" s="70"/>
      <c r="R11" s="71"/>
      <c r="S11" s="73" t="s">
        <v>264</v>
      </c>
      <c r="T11" s="74">
        <v>0</v>
      </c>
      <c r="U11" s="945" t="s">
        <v>264</v>
      </c>
      <c r="V11" s="946">
        <v>0</v>
      </c>
    </row>
    <row r="12" spans="1:22" ht="32.25" thickBot="1" x14ac:dyDescent="0.35">
      <c r="A12" s="628" t="s">
        <v>973</v>
      </c>
      <c r="B12" s="636" t="s">
        <v>491</v>
      </c>
      <c r="C12" s="918" t="s">
        <v>956</v>
      </c>
      <c r="D12" s="472">
        <v>21050</v>
      </c>
      <c r="E12" s="747">
        <v>44056</v>
      </c>
      <c r="F12" s="510" t="s">
        <v>974</v>
      </c>
      <c r="G12" s="574">
        <f>26905-216.1</f>
        <v>26688.9</v>
      </c>
      <c r="H12" s="65">
        <f t="shared" si="0"/>
        <v>5638.9000000000015</v>
      </c>
      <c r="I12" s="81">
        <v>27</v>
      </c>
      <c r="J12" s="82"/>
      <c r="K12" s="82"/>
      <c r="L12" s="83">
        <f t="shared" si="1"/>
        <v>720600.3</v>
      </c>
      <c r="M12" s="920" t="s">
        <v>110</v>
      </c>
      <c r="N12" s="919">
        <v>44075</v>
      </c>
      <c r="O12" s="800">
        <v>22876.13</v>
      </c>
      <c r="P12" s="485">
        <v>44075</v>
      </c>
      <c r="Q12" s="70"/>
      <c r="R12" s="71"/>
      <c r="S12" s="73" t="s">
        <v>1011</v>
      </c>
      <c r="T12" s="74">
        <v>3944</v>
      </c>
      <c r="U12" s="945" t="s">
        <v>1015</v>
      </c>
      <c r="V12" s="946">
        <v>3960</v>
      </c>
    </row>
    <row r="13" spans="1:22" ht="18" customHeight="1" x14ac:dyDescent="0.3">
      <c r="A13" s="636" t="s">
        <v>971</v>
      </c>
      <c r="B13" s="636" t="s">
        <v>258</v>
      </c>
      <c r="C13" s="1131" t="s">
        <v>957</v>
      </c>
      <c r="D13" s="472">
        <v>24090</v>
      </c>
      <c r="E13" s="552">
        <v>44057</v>
      </c>
      <c r="F13" s="921" t="s">
        <v>975</v>
      </c>
      <c r="G13" s="472">
        <v>24340</v>
      </c>
      <c r="H13" s="65">
        <v>0</v>
      </c>
      <c r="I13" s="81">
        <v>27</v>
      </c>
      <c r="J13" s="82"/>
      <c r="K13" s="82"/>
      <c r="L13" s="690">
        <f t="shared" si="1"/>
        <v>657180</v>
      </c>
      <c r="M13" s="923" t="s">
        <v>52</v>
      </c>
      <c r="N13" s="853">
        <v>44076</v>
      </c>
      <c r="O13" s="922">
        <v>18374.400000000001</v>
      </c>
      <c r="P13" s="485">
        <v>44076</v>
      </c>
      <c r="Q13" s="632"/>
      <c r="R13" s="632"/>
      <c r="S13" s="73" t="s">
        <v>1011</v>
      </c>
      <c r="T13" s="74">
        <v>3944</v>
      </c>
      <c r="U13" s="945" t="s">
        <v>1015</v>
      </c>
      <c r="V13" s="946">
        <v>3960</v>
      </c>
    </row>
    <row r="14" spans="1:22" ht="15.75" customHeight="1" thickBot="1" x14ac:dyDescent="0.35">
      <c r="A14" s="626" t="s">
        <v>346</v>
      </c>
      <c r="B14" s="636" t="s">
        <v>797</v>
      </c>
      <c r="C14" s="1132"/>
      <c r="D14" s="472">
        <v>0</v>
      </c>
      <c r="E14" s="552">
        <v>44057</v>
      </c>
      <c r="F14" s="553" t="s">
        <v>945</v>
      </c>
      <c r="G14" s="472">
        <v>5745</v>
      </c>
      <c r="H14" s="65">
        <f t="shared" ref="H14:H43" si="2">G14-D14</f>
        <v>5745</v>
      </c>
      <c r="I14" s="81">
        <v>27</v>
      </c>
      <c r="J14" s="82"/>
      <c r="K14" s="82"/>
      <c r="L14" s="83">
        <f t="shared" si="1"/>
        <v>155115</v>
      </c>
      <c r="M14" s="372" t="s">
        <v>52</v>
      </c>
      <c r="N14" s="373">
        <v>44074</v>
      </c>
      <c r="O14" s="769">
        <v>4631.3</v>
      </c>
      <c r="P14" s="379">
        <v>44074</v>
      </c>
      <c r="Q14" s="70"/>
      <c r="R14" s="71"/>
      <c r="S14" s="73" t="s">
        <v>1011</v>
      </c>
      <c r="T14" s="74"/>
      <c r="U14" s="945" t="s">
        <v>264</v>
      </c>
      <c r="V14" s="946">
        <v>0</v>
      </c>
    </row>
    <row r="15" spans="1:22" ht="15.75" customHeight="1" x14ac:dyDescent="0.3">
      <c r="A15" s="626" t="s">
        <v>31</v>
      </c>
      <c r="B15" s="636" t="s">
        <v>890</v>
      </c>
      <c r="C15" s="917" t="s">
        <v>958</v>
      </c>
      <c r="D15" s="472">
        <v>21950</v>
      </c>
      <c r="E15" s="552">
        <v>44059</v>
      </c>
      <c r="F15" s="510" t="s">
        <v>980</v>
      </c>
      <c r="G15" s="472">
        <v>27525</v>
      </c>
      <c r="H15" s="65">
        <f t="shared" si="2"/>
        <v>5575</v>
      </c>
      <c r="I15" s="81">
        <v>27</v>
      </c>
      <c r="J15" s="82"/>
      <c r="K15" s="82"/>
      <c r="L15" s="83">
        <f t="shared" si="1"/>
        <v>743175</v>
      </c>
      <c r="M15" s="488" t="s">
        <v>52</v>
      </c>
      <c r="N15" s="489">
        <v>44078</v>
      </c>
      <c r="O15" s="772">
        <v>23142.97</v>
      </c>
      <c r="P15" s="765">
        <v>44078</v>
      </c>
      <c r="Q15" s="633"/>
      <c r="R15" s="633"/>
      <c r="S15" s="958" t="s">
        <v>1074</v>
      </c>
      <c r="T15" s="959">
        <v>3944</v>
      </c>
      <c r="U15" s="945" t="s">
        <v>1015</v>
      </c>
      <c r="V15" s="946">
        <v>3960</v>
      </c>
    </row>
    <row r="16" spans="1:22" ht="15" customHeight="1" x14ac:dyDescent="0.3">
      <c r="A16" s="876" t="s">
        <v>897</v>
      </c>
      <c r="B16" s="624" t="s">
        <v>898</v>
      </c>
      <c r="C16" s="77" t="s">
        <v>959</v>
      </c>
      <c r="D16" s="472">
        <v>22216.9</v>
      </c>
      <c r="E16" s="552">
        <v>44060</v>
      </c>
      <c r="F16" s="553" t="s">
        <v>935</v>
      </c>
      <c r="G16" s="472">
        <v>21195.5</v>
      </c>
      <c r="H16" s="65">
        <f t="shared" si="2"/>
        <v>-1021.4000000000015</v>
      </c>
      <c r="I16" s="81">
        <v>33.299999999999997</v>
      </c>
      <c r="J16" s="82"/>
      <c r="K16" s="82"/>
      <c r="L16" s="83">
        <f t="shared" si="1"/>
        <v>705810.14999999991</v>
      </c>
      <c r="M16" s="372" t="s">
        <v>52</v>
      </c>
      <c r="N16" s="373">
        <v>44067</v>
      </c>
      <c r="O16" s="769"/>
      <c r="P16" s="379"/>
      <c r="Q16" s="633"/>
      <c r="R16" s="633"/>
      <c r="S16" s="958"/>
      <c r="T16" s="959">
        <v>0</v>
      </c>
      <c r="U16" s="945" t="s">
        <v>264</v>
      </c>
      <c r="V16" s="946">
        <v>0</v>
      </c>
    </row>
    <row r="17" spans="1:22" ht="31.5" x14ac:dyDescent="0.3">
      <c r="A17" s="627" t="s">
        <v>668</v>
      </c>
      <c r="B17" s="811" t="s">
        <v>54</v>
      </c>
      <c r="C17" s="905" t="s">
        <v>937</v>
      </c>
      <c r="D17" s="472">
        <v>1459.6</v>
      </c>
      <c r="E17" s="552">
        <v>44060</v>
      </c>
      <c r="F17" s="553">
        <v>192</v>
      </c>
      <c r="G17" s="472">
        <v>1459.6</v>
      </c>
      <c r="H17" s="65">
        <f t="shared" si="2"/>
        <v>0</v>
      </c>
      <c r="I17" s="81">
        <v>69.5</v>
      </c>
      <c r="J17" s="82"/>
      <c r="K17" s="82"/>
      <c r="L17" s="83">
        <f t="shared" si="1"/>
        <v>101442.2</v>
      </c>
      <c r="M17" s="372" t="s">
        <v>52</v>
      </c>
      <c r="N17" s="373">
        <v>44070</v>
      </c>
      <c r="O17" s="769"/>
      <c r="P17" s="379"/>
      <c r="Q17" s="633"/>
      <c r="R17" s="633"/>
      <c r="S17" s="958"/>
      <c r="T17" s="959">
        <v>0</v>
      </c>
      <c r="U17" s="945" t="s">
        <v>264</v>
      </c>
      <c r="V17" s="946">
        <v>0</v>
      </c>
    </row>
    <row r="18" spans="1:22" ht="15.75" customHeight="1" x14ac:dyDescent="0.3">
      <c r="A18" s="628" t="s">
        <v>31</v>
      </c>
      <c r="B18" s="624" t="s">
        <v>491</v>
      </c>
      <c r="C18" s="77" t="s">
        <v>960</v>
      </c>
      <c r="D18" s="472">
        <v>22200</v>
      </c>
      <c r="E18" s="552">
        <v>44062</v>
      </c>
      <c r="F18" s="510" t="s">
        <v>981</v>
      </c>
      <c r="G18" s="472">
        <v>27305</v>
      </c>
      <c r="H18" s="65">
        <f t="shared" si="2"/>
        <v>5105</v>
      </c>
      <c r="I18" s="81">
        <v>27</v>
      </c>
      <c r="J18" s="82"/>
      <c r="K18" s="82"/>
      <c r="L18" s="83">
        <f t="shared" si="1"/>
        <v>737235</v>
      </c>
      <c r="M18" s="488" t="s">
        <v>52</v>
      </c>
      <c r="N18" s="489">
        <v>44083</v>
      </c>
      <c r="O18" s="800">
        <v>22867.46</v>
      </c>
      <c r="P18" s="485">
        <v>44083</v>
      </c>
      <c r="Q18" s="633"/>
      <c r="R18" s="633"/>
      <c r="S18" s="958" t="s">
        <v>1074</v>
      </c>
      <c r="T18" s="959">
        <v>3944</v>
      </c>
      <c r="U18" s="945" t="s">
        <v>1015</v>
      </c>
      <c r="V18" s="946">
        <v>3960</v>
      </c>
    </row>
    <row r="19" spans="1:22" ht="15.75" customHeight="1" x14ac:dyDescent="0.3">
      <c r="A19" s="628" t="s">
        <v>668</v>
      </c>
      <c r="B19" s="811" t="s">
        <v>54</v>
      </c>
      <c r="C19" s="77" t="s">
        <v>940</v>
      </c>
      <c r="D19" s="472">
        <v>335.1</v>
      </c>
      <c r="E19" s="552">
        <v>44062</v>
      </c>
      <c r="F19" s="553">
        <v>194</v>
      </c>
      <c r="G19" s="472">
        <v>335.1</v>
      </c>
      <c r="H19" s="65">
        <f t="shared" si="2"/>
        <v>0</v>
      </c>
      <c r="I19" s="81">
        <v>69.5</v>
      </c>
      <c r="J19" s="82"/>
      <c r="K19" s="82"/>
      <c r="L19" s="83">
        <f t="shared" si="1"/>
        <v>23289.45</v>
      </c>
      <c r="M19" s="372" t="s">
        <v>52</v>
      </c>
      <c r="N19" s="373">
        <v>44071</v>
      </c>
      <c r="O19" s="769"/>
      <c r="P19" s="379"/>
      <c r="Q19" s="633"/>
      <c r="R19" s="633"/>
      <c r="S19" s="958"/>
      <c r="T19" s="959">
        <v>0</v>
      </c>
      <c r="U19" s="945" t="s">
        <v>264</v>
      </c>
      <c r="V19" s="946">
        <v>0</v>
      </c>
    </row>
    <row r="20" spans="1:22" ht="31.5" x14ac:dyDescent="0.3">
      <c r="A20" s="628" t="s">
        <v>668</v>
      </c>
      <c r="B20" s="811" t="s">
        <v>54</v>
      </c>
      <c r="C20" s="463" t="s">
        <v>995</v>
      </c>
      <c r="D20" s="472">
        <v>1543</v>
      </c>
      <c r="E20" s="552">
        <v>44062</v>
      </c>
      <c r="F20" s="924">
        <v>218</v>
      </c>
      <c r="G20" s="472">
        <v>1543</v>
      </c>
      <c r="H20" s="65">
        <f t="shared" si="2"/>
        <v>0</v>
      </c>
      <c r="I20" s="81">
        <v>69.5</v>
      </c>
      <c r="J20" s="82"/>
      <c r="K20" s="82"/>
      <c r="L20" s="83">
        <f t="shared" si="1"/>
        <v>107238.5</v>
      </c>
      <c r="M20" s="488" t="s">
        <v>52</v>
      </c>
      <c r="N20" s="489">
        <v>44085</v>
      </c>
      <c r="O20" s="769"/>
      <c r="P20" s="379"/>
      <c r="Q20" s="633"/>
      <c r="R20" s="633"/>
      <c r="S20" s="958"/>
      <c r="T20" s="959">
        <v>0</v>
      </c>
      <c r="U20" s="945" t="s">
        <v>264</v>
      </c>
      <c r="V20" s="946">
        <v>0</v>
      </c>
    </row>
    <row r="21" spans="1:22" ht="15.75" customHeight="1" x14ac:dyDescent="0.3">
      <c r="A21" s="628" t="s">
        <v>668</v>
      </c>
      <c r="B21" s="811" t="s">
        <v>54</v>
      </c>
      <c r="C21" s="77" t="s">
        <v>943</v>
      </c>
      <c r="D21" s="472">
        <v>342.3</v>
      </c>
      <c r="E21" s="552">
        <v>44063</v>
      </c>
      <c r="F21" s="553">
        <v>198</v>
      </c>
      <c r="G21" s="472">
        <v>342.3</v>
      </c>
      <c r="H21" s="65">
        <f t="shared" si="2"/>
        <v>0</v>
      </c>
      <c r="I21" s="81">
        <v>69.5</v>
      </c>
      <c r="J21" s="82"/>
      <c r="K21" s="82"/>
      <c r="L21" s="83">
        <f t="shared" si="1"/>
        <v>23789.850000000002</v>
      </c>
      <c r="M21" s="372" t="s">
        <v>52</v>
      </c>
      <c r="N21" s="373">
        <v>44074</v>
      </c>
      <c r="O21" s="769"/>
      <c r="P21" s="379"/>
      <c r="Q21" s="633"/>
      <c r="R21" s="633"/>
      <c r="S21" s="958"/>
      <c r="T21" s="959">
        <v>0</v>
      </c>
      <c r="U21" s="945" t="s">
        <v>264</v>
      </c>
      <c r="V21" s="946">
        <v>0</v>
      </c>
    </row>
    <row r="22" spans="1:22" ht="15.75" customHeight="1" thickBot="1" x14ac:dyDescent="0.35">
      <c r="A22" s="624" t="s">
        <v>31</v>
      </c>
      <c r="B22" s="624" t="s">
        <v>491</v>
      </c>
      <c r="C22" s="916" t="s">
        <v>961</v>
      </c>
      <c r="D22" s="472">
        <v>23320</v>
      </c>
      <c r="E22" s="552">
        <v>44063</v>
      </c>
      <c r="F22" s="510" t="s">
        <v>982</v>
      </c>
      <c r="G22" s="472">
        <v>29300</v>
      </c>
      <c r="H22" s="65">
        <f t="shared" si="2"/>
        <v>5980</v>
      </c>
      <c r="I22" s="81">
        <v>26.5</v>
      </c>
      <c r="J22" s="82"/>
      <c r="K22" s="82"/>
      <c r="L22" s="83">
        <f t="shared" si="1"/>
        <v>776450</v>
      </c>
      <c r="M22" s="488" t="s">
        <v>52</v>
      </c>
      <c r="N22" s="489">
        <v>44081</v>
      </c>
      <c r="O22" s="800">
        <v>22867.46</v>
      </c>
      <c r="P22" s="485">
        <v>44081</v>
      </c>
      <c r="Q22" s="633"/>
      <c r="R22" s="633"/>
      <c r="S22" s="958" t="s">
        <v>1074</v>
      </c>
      <c r="T22" s="960">
        <v>4930</v>
      </c>
      <c r="U22" s="945" t="s">
        <v>1015</v>
      </c>
      <c r="V22" s="946">
        <v>3960</v>
      </c>
    </row>
    <row r="23" spans="1:22" ht="15.75" customHeight="1" x14ac:dyDescent="0.3">
      <c r="A23" s="1126" t="s">
        <v>668</v>
      </c>
      <c r="B23" s="811" t="s">
        <v>54</v>
      </c>
      <c r="C23" s="1128" t="s">
        <v>938</v>
      </c>
      <c r="D23" s="472">
        <v>333.1</v>
      </c>
      <c r="E23" s="552">
        <v>44064</v>
      </c>
      <c r="F23" s="1130">
        <v>195</v>
      </c>
      <c r="G23" s="472">
        <v>333.1</v>
      </c>
      <c r="H23" s="65">
        <f t="shared" si="2"/>
        <v>0</v>
      </c>
      <c r="I23" s="81">
        <v>69.5</v>
      </c>
      <c r="J23" s="82"/>
      <c r="K23" s="82"/>
      <c r="L23" s="83">
        <f t="shared" si="1"/>
        <v>23150.45</v>
      </c>
      <c r="M23" s="372" t="s">
        <v>52</v>
      </c>
      <c r="N23" s="373">
        <v>44071</v>
      </c>
      <c r="O23" s="769"/>
      <c r="P23" s="379"/>
      <c r="Q23" s="633"/>
      <c r="R23" s="633"/>
      <c r="S23" s="958"/>
      <c r="T23" s="959">
        <v>0</v>
      </c>
      <c r="U23" s="945" t="s">
        <v>264</v>
      </c>
      <c r="V23" s="946">
        <v>0</v>
      </c>
    </row>
    <row r="24" spans="1:22" ht="15.75" customHeight="1" thickBot="1" x14ac:dyDescent="0.35">
      <c r="A24" s="1127"/>
      <c r="B24" s="876" t="s">
        <v>939</v>
      </c>
      <c r="C24" s="1129"/>
      <c r="D24" s="472">
        <v>186.6</v>
      </c>
      <c r="E24" s="552">
        <v>44064</v>
      </c>
      <c r="F24" s="1130"/>
      <c r="G24" s="472">
        <v>186.6</v>
      </c>
      <c r="H24" s="65">
        <f t="shared" si="2"/>
        <v>0</v>
      </c>
      <c r="I24" s="81">
        <v>76</v>
      </c>
      <c r="J24" s="82"/>
      <c r="K24" s="82"/>
      <c r="L24" s="83">
        <f t="shared" si="1"/>
        <v>14181.6</v>
      </c>
      <c r="M24" s="372" t="s">
        <v>52</v>
      </c>
      <c r="N24" s="373">
        <v>44071</v>
      </c>
      <c r="O24" s="769"/>
      <c r="P24" s="379"/>
      <c r="Q24" s="633"/>
      <c r="R24" s="633"/>
      <c r="S24" s="958"/>
      <c r="T24" s="959">
        <v>0</v>
      </c>
      <c r="U24" s="945" t="s">
        <v>264</v>
      </c>
      <c r="V24" s="946">
        <v>0</v>
      </c>
    </row>
    <row r="25" spans="1:22" ht="15.75" customHeight="1" x14ac:dyDescent="0.3">
      <c r="A25" s="628" t="s">
        <v>889</v>
      </c>
      <c r="B25" s="624" t="s">
        <v>46</v>
      </c>
      <c r="C25" s="1133" t="s">
        <v>962</v>
      </c>
      <c r="D25" s="472">
        <v>23520</v>
      </c>
      <c r="E25" s="552">
        <v>44064</v>
      </c>
      <c r="F25" s="510" t="s">
        <v>983</v>
      </c>
      <c r="G25" s="472">
        <v>23650</v>
      </c>
      <c r="H25" s="65">
        <f t="shared" si="2"/>
        <v>130</v>
      </c>
      <c r="I25" s="81">
        <v>26.5</v>
      </c>
      <c r="J25" s="82"/>
      <c r="K25" s="82"/>
      <c r="L25" s="83">
        <f t="shared" si="1"/>
        <v>626725</v>
      </c>
      <c r="M25" s="488" t="s">
        <v>52</v>
      </c>
      <c r="N25" s="489">
        <v>44082</v>
      </c>
      <c r="O25" s="800">
        <v>18379.04</v>
      </c>
      <c r="P25" s="485">
        <v>44082</v>
      </c>
      <c r="Q25" s="633"/>
      <c r="R25" s="633"/>
      <c r="S25" s="958" t="s">
        <v>1074</v>
      </c>
      <c r="T25" s="959">
        <v>3944</v>
      </c>
      <c r="U25" s="945" t="s">
        <v>1015</v>
      </c>
      <c r="V25" s="946">
        <v>3960</v>
      </c>
    </row>
    <row r="26" spans="1:22" ht="15.75" customHeight="1" thickBot="1" x14ac:dyDescent="0.35">
      <c r="A26" s="624" t="s">
        <v>346</v>
      </c>
      <c r="B26" s="624" t="s">
        <v>797</v>
      </c>
      <c r="C26" s="1134"/>
      <c r="D26" s="472">
        <v>0</v>
      </c>
      <c r="E26" s="552">
        <v>44064</v>
      </c>
      <c r="F26" s="510" t="s">
        <v>984</v>
      </c>
      <c r="G26" s="472">
        <v>5895</v>
      </c>
      <c r="H26" s="65">
        <f t="shared" si="2"/>
        <v>5895</v>
      </c>
      <c r="I26" s="81">
        <v>26.5</v>
      </c>
      <c r="J26" s="82"/>
      <c r="K26" s="82"/>
      <c r="L26" s="83">
        <f t="shared" si="1"/>
        <v>156217.5</v>
      </c>
      <c r="M26" s="488" t="s">
        <v>52</v>
      </c>
      <c r="N26" s="489">
        <v>44083</v>
      </c>
      <c r="O26" s="800">
        <v>4631.3</v>
      </c>
      <c r="P26" s="485">
        <v>44083</v>
      </c>
      <c r="Q26" s="633"/>
      <c r="R26" s="633"/>
      <c r="S26" s="958" t="s">
        <v>1074</v>
      </c>
      <c r="T26" s="959">
        <v>0</v>
      </c>
      <c r="U26" s="945" t="s">
        <v>264</v>
      </c>
      <c r="V26" s="946">
        <v>0</v>
      </c>
    </row>
    <row r="27" spans="1:22" ht="32.25" thickTop="1" x14ac:dyDescent="0.3">
      <c r="A27" s="627" t="s">
        <v>668</v>
      </c>
      <c r="B27" s="811" t="s">
        <v>54</v>
      </c>
      <c r="C27" s="926" t="s">
        <v>979</v>
      </c>
      <c r="D27" s="472">
        <v>1597</v>
      </c>
      <c r="E27" s="552">
        <v>44065</v>
      </c>
      <c r="F27" s="510">
        <v>196</v>
      </c>
      <c r="G27" s="472">
        <v>1597</v>
      </c>
      <c r="H27" s="65">
        <f t="shared" si="2"/>
        <v>0</v>
      </c>
      <c r="I27" s="81">
        <v>69.5</v>
      </c>
      <c r="J27" s="82"/>
      <c r="K27" s="82"/>
      <c r="L27" s="83">
        <f t="shared" si="1"/>
        <v>110991.5</v>
      </c>
      <c r="M27" s="488" t="s">
        <v>52</v>
      </c>
      <c r="N27" s="489">
        <v>44077</v>
      </c>
      <c r="O27" s="769"/>
      <c r="P27" s="379"/>
      <c r="Q27" s="633"/>
      <c r="R27" s="633"/>
      <c r="S27" s="958"/>
      <c r="T27" s="959">
        <v>0</v>
      </c>
      <c r="U27" s="945" t="s">
        <v>264</v>
      </c>
      <c r="V27" s="946">
        <v>0</v>
      </c>
    </row>
    <row r="28" spans="1:22" ht="15.75" customHeight="1" x14ac:dyDescent="0.3">
      <c r="A28" s="628" t="s">
        <v>889</v>
      </c>
      <c r="B28" s="624" t="s">
        <v>514</v>
      </c>
      <c r="C28" s="917" t="s">
        <v>963</v>
      </c>
      <c r="D28" s="472">
        <v>22930</v>
      </c>
      <c r="E28" s="552">
        <v>44066</v>
      </c>
      <c r="F28" s="510" t="s">
        <v>996</v>
      </c>
      <c r="G28" s="472">
        <v>28795</v>
      </c>
      <c r="H28" s="65">
        <f t="shared" si="2"/>
        <v>5865</v>
      </c>
      <c r="I28" s="81">
        <v>26.5</v>
      </c>
      <c r="J28" s="82"/>
      <c r="K28" s="82"/>
      <c r="L28" s="83">
        <f t="shared" si="1"/>
        <v>763067.5</v>
      </c>
      <c r="M28" s="488" t="s">
        <v>52</v>
      </c>
      <c r="N28" s="489">
        <v>44085</v>
      </c>
      <c r="O28" s="800">
        <v>22959.3</v>
      </c>
      <c r="P28" s="485">
        <v>44085</v>
      </c>
      <c r="Q28" s="633"/>
      <c r="R28" s="633"/>
      <c r="S28" s="958" t="s">
        <v>1074</v>
      </c>
      <c r="T28" s="959">
        <v>3712</v>
      </c>
      <c r="U28" s="945" t="s">
        <v>1015</v>
      </c>
      <c r="V28" s="946">
        <v>3960</v>
      </c>
    </row>
    <row r="29" spans="1:22" ht="15.75" customHeight="1" x14ac:dyDescent="0.3">
      <c r="A29" s="876" t="s">
        <v>897</v>
      </c>
      <c r="B29" s="624" t="s">
        <v>46</v>
      </c>
      <c r="C29" s="77" t="s">
        <v>964</v>
      </c>
      <c r="D29" s="472">
        <v>21700</v>
      </c>
      <c r="E29" s="552">
        <v>44067</v>
      </c>
      <c r="F29" s="553" t="s">
        <v>936</v>
      </c>
      <c r="G29" s="472">
        <v>21820.2</v>
      </c>
      <c r="H29" s="65">
        <f t="shared" si="2"/>
        <v>120.20000000000073</v>
      </c>
      <c r="I29" s="81">
        <v>32.299999999999997</v>
      </c>
      <c r="J29" s="82"/>
      <c r="K29" s="82"/>
      <c r="L29" s="83">
        <f t="shared" si="1"/>
        <v>704792.46</v>
      </c>
      <c r="M29" s="372" t="s">
        <v>52</v>
      </c>
      <c r="N29" s="373">
        <v>44074</v>
      </c>
      <c r="O29" s="769"/>
      <c r="P29" s="379"/>
      <c r="Q29" s="633"/>
      <c r="R29" s="633"/>
      <c r="S29" s="958"/>
      <c r="T29" s="959">
        <v>0</v>
      </c>
      <c r="U29" s="945" t="s">
        <v>264</v>
      </c>
      <c r="V29" s="946">
        <v>0</v>
      </c>
    </row>
    <row r="30" spans="1:22" ht="15.75" customHeight="1" x14ac:dyDescent="0.3">
      <c r="A30" s="627" t="s">
        <v>668</v>
      </c>
      <c r="B30" s="811" t="s">
        <v>54</v>
      </c>
      <c r="C30" s="77" t="s">
        <v>944</v>
      </c>
      <c r="D30" s="472">
        <v>467.4</v>
      </c>
      <c r="E30" s="552">
        <v>44067</v>
      </c>
      <c r="F30" s="553">
        <v>197</v>
      </c>
      <c r="G30" s="472">
        <v>467.4</v>
      </c>
      <c r="H30" s="65">
        <f t="shared" si="2"/>
        <v>0</v>
      </c>
      <c r="I30" s="81">
        <v>69.5</v>
      </c>
      <c r="J30" s="82"/>
      <c r="K30" s="82"/>
      <c r="L30" s="83">
        <f t="shared" si="1"/>
        <v>32484.3</v>
      </c>
      <c r="M30" s="372" t="s">
        <v>52</v>
      </c>
      <c r="N30" s="373">
        <v>44074</v>
      </c>
      <c r="O30" s="769"/>
      <c r="P30" s="379"/>
      <c r="Q30" s="633"/>
      <c r="R30" s="633"/>
      <c r="S30" s="958"/>
      <c r="T30" s="959">
        <v>0</v>
      </c>
      <c r="U30" s="945" t="s">
        <v>264</v>
      </c>
      <c r="V30" s="946">
        <v>0</v>
      </c>
    </row>
    <row r="31" spans="1:22" ht="15.75" customHeight="1" x14ac:dyDescent="0.3">
      <c r="A31" s="628" t="s">
        <v>921</v>
      </c>
      <c r="B31" s="624" t="s">
        <v>476</v>
      </c>
      <c r="C31" s="1135" t="s">
        <v>965</v>
      </c>
      <c r="D31" s="472">
        <v>22610</v>
      </c>
      <c r="E31" s="552">
        <v>44068</v>
      </c>
      <c r="F31" s="510" t="s">
        <v>985</v>
      </c>
      <c r="G31" s="472">
        <v>22710</v>
      </c>
      <c r="H31" s="65">
        <f t="shared" si="2"/>
        <v>100</v>
      </c>
      <c r="I31" s="81">
        <v>26.5</v>
      </c>
      <c r="J31" s="82"/>
      <c r="K31" s="82"/>
      <c r="L31" s="83">
        <f t="shared" si="1"/>
        <v>601815</v>
      </c>
      <c r="M31" s="488" t="s">
        <v>52</v>
      </c>
      <c r="N31" s="489">
        <v>44083</v>
      </c>
      <c r="O31" s="800">
        <v>18468.599999999999</v>
      </c>
      <c r="P31" s="485">
        <v>44083</v>
      </c>
      <c r="Q31" s="633"/>
      <c r="R31" s="633"/>
      <c r="S31" s="958" t="s">
        <v>1074</v>
      </c>
      <c r="T31" s="959">
        <v>3712</v>
      </c>
      <c r="U31" s="945" t="s">
        <v>1015</v>
      </c>
      <c r="V31" s="946">
        <v>3960</v>
      </c>
    </row>
    <row r="32" spans="1:22" ht="15.75" customHeight="1" x14ac:dyDescent="0.3">
      <c r="A32" s="624" t="s">
        <v>346</v>
      </c>
      <c r="B32" s="624" t="s">
        <v>922</v>
      </c>
      <c r="C32" s="1136"/>
      <c r="D32" s="472">
        <v>0</v>
      </c>
      <c r="E32" s="552">
        <v>44068</v>
      </c>
      <c r="F32" s="510" t="s">
        <v>986</v>
      </c>
      <c r="G32" s="472">
        <v>5630</v>
      </c>
      <c r="H32" s="65">
        <f t="shared" si="2"/>
        <v>5630</v>
      </c>
      <c r="I32" s="81">
        <v>26.5</v>
      </c>
      <c r="J32" s="82"/>
      <c r="K32" s="82"/>
      <c r="L32" s="83">
        <f t="shared" si="1"/>
        <v>149195</v>
      </c>
      <c r="M32" s="488" t="s">
        <v>52</v>
      </c>
      <c r="N32" s="489">
        <v>44084</v>
      </c>
      <c r="O32" s="800">
        <v>4448.28</v>
      </c>
      <c r="P32" s="485">
        <v>44084</v>
      </c>
      <c r="Q32" s="633"/>
      <c r="R32" s="633"/>
      <c r="S32" s="958" t="s">
        <v>1074</v>
      </c>
      <c r="T32" s="959">
        <v>0</v>
      </c>
      <c r="U32" s="945" t="s">
        <v>264</v>
      </c>
      <c r="V32" s="946">
        <v>0</v>
      </c>
    </row>
    <row r="33" spans="1:22" ht="31.5" x14ac:dyDescent="0.3">
      <c r="A33" s="624" t="s">
        <v>668</v>
      </c>
      <c r="B33" s="811" t="s">
        <v>54</v>
      </c>
      <c r="C33" s="925" t="s">
        <v>978</v>
      </c>
      <c r="D33" s="472">
        <v>1653</v>
      </c>
      <c r="E33" s="552">
        <v>44068</v>
      </c>
      <c r="F33" s="510">
        <v>204</v>
      </c>
      <c r="G33" s="472">
        <v>1653</v>
      </c>
      <c r="H33" s="65">
        <f t="shared" si="2"/>
        <v>0</v>
      </c>
      <c r="I33" s="81">
        <v>69.5</v>
      </c>
      <c r="J33" s="82"/>
      <c r="K33" s="82"/>
      <c r="L33" s="83">
        <f t="shared" si="1"/>
        <v>114883.5</v>
      </c>
      <c r="M33" s="488" t="s">
        <v>52</v>
      </c>
      <c r="N33" s="489">
        <v>44077</v>
      </c>
      <c r="O33" s="769"/>
      <c r="P33" s="379"/>
      <c r="Q33" s="633"/>
      <c r="R33" s="633"/>
      <c r="S33" s="958"/>
      <c r="T33" s="959">
        <v>0</v>
      </c>
      <c r="U33" s="945" t="s">
        <v>264</v>
      </c>
      <c r="V33" s="946">
        <v>0</v>
      </c>
    </row>
    <row r="34" spans="1:22" ht="15.75" customHeight="1" x14ac:dyDescent="0.3">
      <c r="A34" s="624" t="s">
        <v>134</v>
      </c>
      <c r="B34" s="624" t="s">
        <v>514</v>
      </c>
      <c r="C34" s="915" t="s">
        <v>966</v>
      </c>
      <c r="D34" s="472">
        <v>23340</v>
      </c>
      <c r="E34" s="552">
        <v>44070</v>
      </c>
      <c r="F34" s="510" t="s">
        <v>1010</v>
      </c>
      <c r="G34" s="472">
        <v>29475</v>
      </c>
      <c r="H34" s="65">
        <f t="shared" si="2"/>
        <v>6135</v>
      </c>
      <c r="I34" s="81">
        <v>25.5</v>
      </c>
      <c r="J34" s="82"/>
      <c r="K34" s="82"/>
      <c r="L34" s="83">
        <f t="shared" si="1"/>
        <v>751612.5</v>
      </c>
      <c r="M34" s="488" t="s">
        <v>52</v>
      </c>
      <c r="N34" s="489">
        <v>44088</v>
      </c>
      <c r="O34" s="800">
        <v>22959.3</v>
      </c>
      <c r="P34" s="485">
        <v>44088</v>
      </c>
      <c r="Q34" s="633"/>
      <c r="R34" s="633"/>
      <c r="S34" s="958" t="s">
        <v>1074</v>
      </c>
      <c r="T34" s="959">
        <v>3712</v>
      </c>
      <c r="U34" s="945" t="s">
        <v>1015</v>
      </c>
      <c r="V34" s="946">
        <v>3960</v>
      </c>
    </row>
    <row r="35" spans="1:22" ht="15.75" customHeight="1" x14ac:dyDescent="0.3">
      <c r="A35" s="626" t="s">
        <v>31</v>
      </c>
      <c r="B35" s="636" t="s">
        <v>514</v>
      </c>
      <c r="C35" s="77" t="s">
        <v>966</v>
      </c>
      <c r="D35" s="472">
        <v>21840</v>
      </c>
      <c r="E35" s="552">
        <v>44071</v>
      </c>
      <c r="F35" s="510" t="s">
        <v>1012</v>
      </c>
      <c r="G35" s="472">
        <v>27505</v>
      </c>
      <c r="H35" s="65">
        <f t="shared" si="2"/>
        <v>5665</v>
      </c>
      <c r="I35" s="81">
        <v>25.5</v>
      </c>
      <c r="J35" s="82"/>
      <c r="K35" s="82"/>
      <c r="L35" s="83">
        <f t="shared" si="1"/>
        <v>701377.5</v>
      </c>
      <c r="M35" s="488" t="s">
        <v>52</v>
      </c>
      <c r="N35" s="489">
        <v>44089</v>
      </c>
      <c r="O35" s="800">
        <v>22959.3</v>
      </c>
      <c r="P35" s="485">
        <v>44089</v>
      </c>
      <c r="Q35" s="633"/>
      <c r="R35" s="633"/>
      <c r="S35" s="958" t="s">
        <v>1074</v>
      </c>
      <c r="T35" s="959">
        <v>3712</v>
      </c>
      <c r="U35" s="945" t="s">
        <v>1015</v>
      </c>
      <c r="V35" s="946">
        <v>3960</v>
      </c>
    </row>
    <row r="36" spans="1:22" ht="15.75" customHeight="1" x14ac:dyDescent="0.3">
      <c r="A36" s="904" t="s">
        <v>668</v>
      </c>
      <c r="B36" s="809" t="s">
        <v>54</v>
      </c>
      <c r="C36" s="77" t="s">
        <v>994</v>
      </c>
      <c r="D36" s="472">
        <v>303.3</v>
      </c>
      <c r="E36" s="552">
        <v>44071</v>
      </c>
      <c r="F36" s="510">
        <v>208</v>
      </c>
      <c r="G36" s="472">
        <v>303.3</v>
      </c>
      <c r="H36" s="65">
        <f t="shared" si="2"/>
        <v>0</v>
      </c>
      <c r="I36" s="81">
        <v>69.5</v>
      </c>
      <c r="J36" s="82"/>
      <c r="K36" s="82"/>
      <c r="L36" s="83">
        <f t="shared" si="1"/>
        <v>21079.350000000002</v>
      </c>
      <c r="M36" s="488" t="s">
        <v>110</v>
      </c>
      <c r="N36" s="489">
        <v>44085</v>
      </c>
      <c r="O36" s="769"/>
      <c r="P36" s="379"/>
      <c r="Q36" s="633"/>
      <c r="R36" s="633"/>
      <c r="S36" s="958"/>
      <c r="T36" s="959">
        <v>0</v>
      </c>
      <c r="U36" s="945" t="s">
        <v>264</v>
      </c>
      <c r="V36" s="946">
        <v>0</v>
      </c>
    </row>
    <row r="37" spans="1:22" ht="15.75" customHeight="1" x14ac:dyDescent="0.3">
      <c r="A37" s="904" t="s">
        <v>350</v>
      </c>
      <c r="B37" s="636" t="s">
        <v>226</v>
      </c>
      <c r="C37" s="77" t="s">
        <v>941</v>
      </c>
      <c r="D37" s="472">
        <v>190</v>
      </c>
      <c r="E37" s="552">
        <v>44071</v>
      </c>
      <c r="F37" s="553" t="s">
        <v>942</v>
      </c>
      <c r="G37" s="472">
        <v>190</v>
      </c>
      <c r="H37" s="65">
        <f t="shared" si="2"/>
        <v>0</v>
      </c>
      <c r="I37" s="81">
        <v>50</v>
      </c>
      <c r="J37" s="82"/>
      <c r="K37" s="82"/>
      <c r="L37" s="83">
        <f t="shared" si="1"/>
        <v>9500</v>
      </c>
      <c r="M37" s="372" t="s">
        <v>161</v>
      </c>
      <c r="N37" s="373">
        <v>44074</v>
      </c>
      <c r="O37" s="769"/>
      <c r="P37" s="379"/>
      <c r="Q37" s="633"/>
      <c r="R37" s="633"/>
      <c r="S37" s="958"/>
      <c r="T37" s="959">
        <v>0</v>
      </c>
      <c r="U37" s="945" t="s">
        <v>264</v>
      </c>
      <c r="V37" s="946">
        <v>0</v>
      </c>
    </row>
    <row r="38" spans="1:22" ht="15.75" customHeight="1" x14ac:dyDescent="0.3">
      <c r="A38" s="904" t="s">
        <v>668</v>
      </c>
      <c r="B38" s="809" t="s">
        <v>54</v>
      </c>
      <c r="C38" s="77" t="s">
        <v>990</v>
      </c>
      <c r="D38" s="472">
        <v>632.70000000000005</v>
      </c>
      <c r="E38" s="552">
        <v>44072</v>
      </c>
      <c r="F38" s="924">
        <v>210</v>
      </c>
      <c r="G38" s="472">
        <v>632.70000000000005</v>
      </c>
      <c r="H38" s="65">
        <f t="shared" si="2"/>
        <v>0</v>
      </c>
      <c r="I38" s="81">
        <v>69.5</v>
      </c>
      <c r="J38" s="82"/>
      <c r="K38" s="82"/>
      <c r="L38" s="83">
        <f t="shared" si="1"/>
        <v>43972.65</v>
      </c>
      <c r="M38" s="488" t="s">
        <v>52</v>
      </c>
      <c r="N38" s="489">
        <v>44085</v>
      </c>
      <c r="O38" s="769"/>
      <c r="P38" s="379"/>
      <c r="Q38" s="633"/>
      <c r="R38" s="633"/>
      <c r="S38" s="958"/>
      <c r="T38" s="959">
        <v>0</v>
      </c>
      <c r="U38" s="945" t="s">
        <v>264</v>
      </c>
      <c r="V38" s="946">
        <v>0</v>
      </c>
    </row>
    <row r="39" spans="1:22" ht="15.75" customHeight="1" x14ac:dyDescent="0.3">
      <c r="A39" s="928" t="s">
        <v>134</v>
      </c>
      <c r="B39" s="636" t="s">
        <v>612</v>
      </c>
      <c r="C39" s="77" t="s">
        <v>967</v>
      </c>
      <c r="D39" s="472">
        <v>22090</v>
      </c>
      <c r="E39" s="552">
        <v>44073</v>
      </c>
      <c r="F39" s="510" t="s">
        <v>1013</v>
      </c>
      <c r="G39" s="472">
        <v>27945</v>
      </c>
      <c r="H39" s="65">
        <f t="shared" si="2"/>
        <v>5855</v>
      </c>
      <c r="I39" s="81">
        <v>25.5</v>
      </c>
      <c r="J39" s="82"/>
      <c r="K39" s="82"/>
      <c r="L39" s="83">
        <f t="shared" si="1"/>
        <v>712597.5</v>
      </c>
      <c r="M39" s="488" t="s">
        <v>52</v>
      </c>
      <c r="N39" s="489">
        <v>44091</v>
      </c>
      <c r="O39" s="800">
        <v>22778.5</v>
      </c>
      <c r="P39" s="485">
        <v>44091</v>
      </c>
      <c r="Q39" s="633"/>
      <c r="R39" s="633"/>
      <c r="S39" s="958" t="s">
        <v>1074</v>
      </c>
      <c r="T39" s="960">
        <v>4640</v>
      </c>
      <c r="U39" s="945" t="s">
        <v>1015</v>
      </c>
      <c r="V39" s="946">
        <v>3960</v>
      </c>
    </row>
    <row r="40" spans="1:22" ht="15.75" customHeight="1" x14ac:dyDescent="0.3">
      <c r="A40" s="857"/>
      <c r="B40" s="636"/>
      <c r="C40" s="371"/>
      <c r="D40" s="472"/>
      <c r="E40" s="552"/>
      <c r="F40" s="553"/>
      <c r="G40" s="472"/>
      <c r="H40" s="65">
        <f t="shared" si="2"/>
        <v>0</v>
      </c>
      <c r="I40" s="81"/>
      <c r="J40" s="82"/>
      <c r="K40" s="82"/>
      <c r="L40" s="83">
        <f t="shared" si="1"/>
        <v>0</v>
      </c>
      <c r="M40" s="372"/>
      <c r="N40" s="373"/>
      <c r="O40" s="769"/>
      <c r="P40" s="379"/>
      <c r="Q40" s="70"/>
      <c r="R40" s="71"/>
      <c r="S40" s="73"/>
      <c r="T40" s="74"/>
      <c r="U40" s="945"/>
      <c r="V40" s="946"/>
    </row>
    <row r="41" spans="1:22" ht="15.75" customHeight="1" x14ac:dyDescent="0.3">
      <c r="A41" s="624"/>
      <c r="B41" s="674"/>
      <c r="C41" s="371"/>
      <c r="D41" s="472"/>
      <c r="E41" s="552"/>
      <c r="F41" s="553"/>
      <c r="G41" s="472"/>
      <c r="H41" s="65">
        <f t="shared" si="2"/>
        <v>0</v>
      </c>
      <c r="I41" s="81"/>
      <c r="J41" s="82"/>
      <c r="K41" s="82"/>
      <c r="L41" s="83">
        <f t="shared" si="1"/>
        <v>0</v>
      </c>
      <c r="M41" s="372"/>
      <c r="N41" s="373"/>
      <c r="O41" s="769"/>
      <c r="P41" s="379"/>
      <c r="Q41" s="70"/>
      <c r="R41" s="71"/>
      <c r="S41" s="73"/>
      <c r="T41" s="74"/>
      <c r="U41" s="945"/>
      <c r="V41" s="946"/>
    </row>
    <row r="42" spans="1:22" ht="15.75" customHeight="1" x14ac:dyDescent="0.3">
      <c r="A42" s="626"/>
      <c r="B42" s="636"/>
      <c r="C42" s="371"/>
      <c r="D42" s="472"/>
      <c r="E42" s="552"/>
      <c r="F42" s="553"/>
      <c r="G42" s="472"/>
      <c r="H42" s="65">
        <f t="shared" si="2"/>
        <v>0</v>
      </c>
      <c r="I42" s="81"/>
      <c r="J42" s="82"/>
      <c r="K42" s="82"/>
      <c r="L42" s="83">
        <f t="shared" si="1"/>
        <v>0</v>
      </c>
      <c r="M42" s="372"/>
      <c r="N42" s="373"/>
      <c r="O42" s="769"/>
      <c r="P42" s="379"/>
      <c r="Q42" s="70"/>
      <c r="R42" s="71"/>
      <c r="S42" s="73"/>
      <c r="T42" s="74"/>
      <c r="U42" s="945"/>
      <c r="V42" s="946"/>
    </row>
    <row r="43" spans="1:22" ht="15.75" customHeight="1" x14ac:dyDescent="0.3">
      <c r="A43" s="626"/>
      <c r="B43" s="636"/>
      <c r="C43" s="371"/>
      <c r="D43" s="472"/>
      <c r="E43" s="552"/>
      <c r="F43" s="553"/>
      <c r="G43" s="472"/>
      <c r="H43" s="65">
        <f t="shared" si="2"/>
        <v>0</v>
      </c>
      <c r="I43" s="81"/>
      <c r="J43" s="82"/>
      <c r="K43" s="82"/>
      <c r="L43" s="83">
        <f t="shared" si="1"/>
        <v>0</v>
      </c>
      <c r="M43" s="372"/>
      <c r="N43" s="373"/>
      <c r="O43" s="769"/>
      <c r="P43" s="379"/>
      <c r="Q43" s="70"/>
      <c r="R43" s="71"/>
      <c r="S43" s="73"/>
      <c r="T43" s="74"/>
      <c r="U43" s="945"/>
      <c r="V43" s="946"/>
    </row>
    <row r="44" spans="1:22" ht="15.75" customHeight="1" x14ac:dyDescent="0.3">
      <c r="A44" s="626"/>
      <c r="B44" s="636"/>
      <c r="C44" s="371"/>
      <c r="D44" s="472"/>
      <c r="E44" s="747"/>
      <c r="F44" s="553"/>
      <c r="G44" s="574"/>
      <c r="H44" s="65">
        <f t="shared" si="0"/>
        <v>0</v>
      </c>
      <c r="I44" s="81"/>
      <c r="J44" s="82"/>
      <c r="K44" s="82"/>
      <c r="L44" s="83">
        <f t="shared" si="1"/>
        <v>0</v>
      </c>
      <c r="M44" s="372"/>
      <c r="N44" s="373"/>
      <c r="O44" s="769"/>
      <c r="P44" s="379"/>
      <c r="Q44" s="70"/>
      <c r="R44" s="71"/>
      <c r="S44" s="73"/>
      <c r="T44" s="74"/>
      <c r="U44" s="945"/>
      <c r="V44" s="946"/>
    </row>
    <row r="45" spans="1:22" ht="15.75" customHeight="1" x14ac:dyDescent="0.3">
      <c r="A45" s="628"/>
      <c r="B45" s="636"/>
      <c r="C45" s="371"/>
      <c r="D45" s="472"/>
      <c r="E45" s="747"/>
      <c r="F45" s="553"/>
      <c r="G45" s="574"/>
      <c r="H45" s="65">
        <f t="shared" si="0"/>
        <v>0</v>
      </c>
      <c r="I45" s="81"/>
      <c r="J45" s="82"/>
      <c r="K45" s="82"/>
      <c r="L45" s="83">
        <f t="shared" si="1"/>
        <v>0</v>
      </c>
      <c r="M45" s="372"/>
      <c r="N45" s="373"/>
      <c r="O45" s="769"/>
      <c r="P45" s="379"/>
      <c r="Q45" s="70"/>
      <c r="R45" s="71"/>
      <c r="S45" s="73"/>
      <c r="T45" s="74"/>
      <c r="U45" s="945"/>
      <c r="V45" s="946"/>
    </row>
    <row r="46" spans="1:22" ht="15.75" customHeight="1" x14ac:dyDescent="0.3">
      <c r="A46" s="627"/>
      <c r="B46" s="636"/>
      <c r="C46" s="371"/>
      <c r="D46" s="472"/>
      <c r="E46" s="747"/>
      <c r="F46" s="553"/>
      <c r="G46" s="574"/>
      <c r="H46" s="65">
        <f t="shared" si="0"/>
        <v>0</v>
      </c>
      <c r="I46" s="663"/>
      <c r="J46" s="82"/>
      <c r="K46" s="82"/>
      <c r="L46" s="83">
        <f t="shared" si="1"/>
        <v>0</v>
      </c>
      <c r="M46" s="372"/>
      <c r="N46" s="373"/>
      <c r="O46" s="769"/>
      <c r="P46" s="379"/>
      <c r="Q46" s="70"/>
      <c r="R46" s="71"/>
      <c r="S46" s="73"/>
      <c r="T46" s="74"/>
      <c r="U46" s="945"/>
      <c r="V46" s="946"/>
    </row>
    <row r="47" spans="1:22" ht="15.75" customHeight="1" x14ac:dyDescent="0.3">
      <c r="A47" s="627"/>
      <c r="B47" s="636"/>
      <c r="C47" s="371"/>
      <c r="D47" s="472"/>
      <c r="E47" s="747"/>
      <c r="F47" s="553"/>
      <c r="G47" s="574"/>
      <c r="H47" s="65">
        <f t="shared" si="0"/>
        <v>0</v>
      </c>
      <c r="I47" s="663"/>
      <c r="J47" s="82"/>
      <c r="K47" s="82"/>
      <c r="L47" s="83">
        <f t="shared" si="1"/>
        <v>0</v>
      </c>
      <c r="M47" s="381"/>
      <c r="N47" s="382"/>
      <c r="O47" s="769"/>
      <c r="P47" s="379"/>
      <c r="Q47" s="70"/>
      <c r="R47" s="71"/>
      <c r="S47" s="73"/>
      <c r="T47" s="74"/>
      <c r="U47" s="945"/>
      <c r="V47" s="946"/>
    </row>
    <row r="48" spans="1:22" ht="15.75" customHeight="1" x14ac:dyDescent="0.3">
      <c r="A48" s="627"/>
      <c r="B48" s="636"/>
      <c r="C48" s="371"/>
      <c r="D48" s="472"/>
      <c r="E48" s="747"/>
      <c r="F48" s="553"/>
      <c r="G48" s="574"/>
      <c r="H48" s="65">
        <f t="shared" si="0"/>
        <v>0</v>
      </c>
      <c r="I48" s="81"/>
      <c r="J48" s="82"/>
      <c r="K48" s="82"/>
      <c r="L48" s="83">
        <f t="shared" si="1"/>
        <v>0</v>
      </c>
      <c r="M48" s="381"/>
      <c r="N48" s="382"/>
      <c r="O48" s="769"/>
      <c r="P48" s="379"/>
      <c r="Q48" s="70"/>
      <c r="R48" s="71"/>
      <c r="S48" s="73"/>
      <c r="T48" s="74"/>
      <c r="U48" s="945"/>
      <c r="V48" s="946"/>
    </row>
    <row r="49" spans="1:22" ht="15.75" customHeight="1" x14ac:dyDescent="0.25">
      <c r="A49" s="762"/>
      <c r="B49" s="763"/>
      <c r="C49" s="840"/>
      <c r="D49" s="472"/>
      <c r="E49" s="747"/>
      <c r="F49" s="553"/>
      <c r="G49" s="574"/>
      <c r="H49" s="65">
        <f t="shared" si="0"/>
        <v>0</v>
      </c>
      <c r="I49" s="81"/>
      <c r="J49" s="82"/>
      <c r="K49" s="82"/>
      <c r="L49" s="104">
        <f t="shared" si="1"/>
        <v>0</v>
      </c>
      <c r="M49" s="372"/>
      <c r="N49" s="373"/>
      <c r="O49" s="771"/>
      <c r="P49" s="379"/>
      <c r="Q49" s="70"/>
      <c r="R49" s="71"/>
      <c r="S49" s="73"/>
      <c r="T49" s="74"/>
      <c r="U49" s="945"/>
      <c r="V49" s="946"/>
    </row>
    <row r="50" spans="1:22" ht="17.25" customHeight="1" x14ac:dyDescent="0.25">
      <c r="A50" s="762"/>
      <c r="B50" s="763"/>
      <c r="C50" s="371"/>
      <c r="D50" s="472"/>
      <c r="E50" s="747"/>
      <c r="F50" s="553"/>
      <c r="G50" s="574"/>
      <c r="H50" s="65">
        <f t="shared" si="0"/>
        <v>0</v>
      </c>
      <c r="I50" s="81"/>
      <c r="J50" s="82"/>
      <c r="K50" s="82"/>
      <c r="L50" s="104">
        <f t="shared" si="1"/>
        <v>0</v>
      </c>
      <c r="M50" s="372"/>
      <c r="N50" s="373"/>
      <c r="O50" s="771"/>
      <c r="P50" s="379"/>
      <c r="Q50" s="70"/>
      <c r="R50" s="71"/>
      <c r="S50" s="73"/>
      <c r="T50" s="74"/>
      <c r="U50" s="945"/>
      <c r="V50" s="946"/>
    </row>
    <row r="51" spans="1:22" ht="17.25" customHeight="1" x14ac:dyDescent="0.25">
      <c r="A51" s="814"/>
      <c r="B51" s="763"/>
      <c r="C51" s="371"/>
      <c r="D51" s="472"/>
      <c r="E51" s="747"/>
      <c r="F51" s="553"/>
      <c r="G51" s="574"/>
      <c r="H51" s="65">
        <f t="shared" si="0"/>
        <v>0</v>
      </c>
      <c r="I51" s="81"/>
      <c r="J51" s="82"/>
      <c r="K51" s="82"/>
      <c r="L51" s="104">
        <f t="shared" si="1"/>
        <v>0</v>
      </c>
      <c r="M51" s="388"/>
      <c r="N51" s="391"/>
      <c r="O51" s="771"/>
      <c r="P51" s="379"/>
      <c r="Q51" s="70"/>
      <c r="R51" s="71"/>
      <c r="S51" s="73"/>
      <c r="T51" s="74"/>
      <c r="U51" s="945"/>
      <c r="V51" s="946"/>
    </row>
    <row r="52" spans="1:22" ht="15.75" customHeight="1" x14ac:dyDescent="0.3">
      <c r="A52" s="628"/>
      <c r="B52" s="636"/>
      <c r="C52" s="371"/>
      <c r="D52" s="472"/>
      <c r="E52" s="747"/>
      <c r="F52" s="553"/>
      <c r="G52" s="574"/>
      <c r="H52" s="65">
        <f t="shared" si="0"/>
        <v>0</v>
      </c>
      <c r="I52" s="81"/>
      <c r="J52" s="82"/>
      <c r="K52" s="82"/>
      <c r="L52" s="666">
        <f t="shared" si="1"/>
        <v>0</v>
      </c>
      <c r="M52" s="388"/>
      <c r="N52" s="391"/>
      <c r="O52" s="769"/>
      <c r="P52" s="379"/>
      <c r="Q52" s="70"/>
      <c r="R52" s="70"/>
      <c r="S52" s="73"/>
      <c r="T52" s="74"/>
      <c r="U52" s="945"/>
      <c r="V52" s="946"/>
    </row>
    <row r="53" spans="1:22" ht="15.75" customHeight="1" x14ac:dyDescent="0.3">
      <c r="A53" s="628"/>
      <c r="B53" s="636"/>
      <c r="C53" s="371"/>
      <c r="D53" s="472"/>
      <c r="E53" s="747"/>
      <c r="F53" s="553"/>
      <c r="G53" s="574"/>
      <c r="H53" s="65">
        <f t="shared" si="0"/>
        <v>0</v>
      </c>
      <c r="I53" s="81"/>
      <c r="J53" s="82"/>
      <c r="K53" s="82"/>
      <c r="L53" s="666">
        <f t="shared" si="1"/>
        <v>0</v>
      </c>
      <c r="M53" s="388"/>
      <c r="N53" s="391"/>
      <c r="O53" s="769"/>
      <c r="P53" s="379"/>
      <c r="Q53" s="70"/>
      <c r="R53" s="70"/>
      <c r="S53" s="73"/>
      <c r="T53" s="74"/>
      <c r="U53" s="945"/>
      <c r="V53" s="946"/>
    </row>
    <row r="54" spans="1:22" ht="15.75" customHeight="1" x14ac:dyDescent="0.3">
      <c r="A54" s="628"/>
      <c r="B54" s="636"/>
      <c r="C54" s="371"/>
      <c r="D54" s="472"/>
      <c r="E54" s="747"/>
      <c r="F54" s="553"/>
      <c r="G54" s="574"/>
      <c r="H54" s="65">
        <f t="shared" si="0"/>
        <v>0</v>
      </c>
      <c r="I54" s="81"/>
      <c r="J54" s="82"/>
      <c r="K54" s="82"/>
      <c r="L54" s="83">
        <f t="shared" si="1"/>
        <v>0</v>
      </c>
      <c r="M54" s="372"/>
      <c r="N54" s="373"/>
      <c r="O54" s="769"/>
      <c r="P54" s="379"/>
      <c r="Q54" s="70"/>
      <c r="R54" s="70"/>
      <c r="S54" s="73"/>
      <c r="T54" s="74"/>
      <c r="U54" s="945"/>
      <c r="V54" s="946"/>
    </row>
    <row r="55" spans="1:22" ht="15.75" customHeight="1" x14ac:dyDescent="0.3">
      <c r="A55" s="635"/>
      <c r="B55" s="843"/>
      <c r="C55" s="371"/>
      <c r="D55" s="472"/>
      <c r="E55" s="552"/>
      <c r="F55" s="553"/>
      <c r="G55" s="472"/>
      <c r="H55" s="65">
        <f t="shared" si="0"/>
        <v>0</v>
      </c>
      <c r="I55" s="81"/>
      <c r="J55" s="82"/>
      <c r="K55" s="82"/>
      <c r="L55" s="666">
        <f t="shared" si="1"/>
        <v>0</v>
      </c>
      <c r="M55" s="372"/>
      <c r="N55" s="373"/>
      <c r="O55" s="769"/>
      <c r="P55" s="379"/>
      <c r="Q55" s="70"/>
      <c r="R55" s="71"/>
      <c r="S55" s="73"/>
      <c r="T55" s="74"/>
      <c r="U55" s="945"/>
      <c r="V55" s="946"/>
    </row>
    <row r="56" spans="1:22" ht="15.75" customHeight="1" x14ac:dyDescent="0.3">
      <c r="A56" s="636"/>
      <c r="B56" s="636"/>
      <c r="C56" s="371"/>
      <c r="D56" s="472"/>
      <c r="E56" s="552"/>
      <c r="F56" s="553"/>
      <c r="G56" s="472"/>
      <c r="H56" s="65">
        <f t="shared" si="0"/>
        <v>0</v>
      </c>
      <c r="I56" s="81"/>
      <c r="J56" s="82"/>
      <c r="K56" s="82"/>
      <c r="L56" s="83">
        <f t="shared" si="1"/>
        <v>0</v>
      </c>
      <c r="M56" s="372"/>
      <c r="N56" s="373"/>
      <c r="O56" s="769"/>
      <c r="P56" s="379"/>
      <c r="Q56" s="70"/>
      <c r="R56" s="71"/>
      <c r="S56" s="73"/>
      <c r="T56" s="74"/>
      <c r="U56" s="73"/>
      <c r="V56" s="702"/>
    </row>
    <row r="57" spans="1:22" ht="15.75" customHeight="1" x14ac:dyDescent="0.3">
      <c r="A57" s="636"/>
      <c r="B57" s="636"/>
      <c r="C57" s="371"/>
      <c r="D57" s="472"/>
      <c r="E57" s="552"/>
      <c r="F57" s="553"/>
      <c r="G57" s="472"/>
      <c r="H57" s="65">
        <f t="shared" si="0"/>
        <v>0</v>
      </c>
      <c r="I57" s="81"/>
      <c r="J57" s="82"/>
      <c r="K57" s="82"/>
      <c r="L57" s="83">
        <f t="shared" si="1"/>
        <v>0</v>
      </c>
      <c r="M57" s="372"/>
      <c r="N57" s="373"/>
      <c r="O57" s="769"/>
      <c r="P57" s="379"/>
      <c r="Q57" s="70"/>
      <c r="R57" s="71"/>
      <c r="S57" s="73"/>
      <c r="T57" s="74"/>
      <c r="U57" s="73"/>
      <c r="V57" s="702"/>
    </row>
    <row r="58" spans="1:22" ht="15.75" customHeight="1" x14ac:dyDescent="0.3">
      <c r="A58" s="814"/>
      <c r="B58" s="636"/>
      <c r="C58" s="371"/>
      <c r="D58" s="472"/>
      <c r="E58" s="552"/>
      <c r="F58" s="553"/>
      <c r="G58" s="472"/>
      <c r="H58" s="65">
        <f t="shared" si="0"/>
        <v>0</v>
      </c>
      <c r="I58" s="81"/>
      <c r="J58" s="82"/>
      <c r="K58" s="82"/>
      <c r="L58" s="83">
        <f t="shared" si="1"/>
        <v>0</v>
      </c>
      <c r="M58" s="372"/>
      <c r="N58" s="373"/>
      <c r="O58" s="769"/>
      <c r="P58" s="379"/>
      <c r="Q58" s="70"/>
      <c r="R58" s="71"/>
      <c r="S58" s="73"/>
      <c r="T58" s="74"/>
      <c r="U58" s="73"/>
      <c r="V58" s="702"/>
    </row>
    <row r="59" spans="1:22" ht="15.75" customHeight="1" x14ac:dyDescent="0.3">
      <c r="A59" s="636"/>
      <c r="B59" s="636"/>
      <c r="C59" s="371"/>
      <c r="D59" s="472"/>
      <c r="E59" s="552"/>
      <c r="F59" s="553"/>
      <c r="G59" s="472"/>
      <c r="H59" s="65">
        <f t="shared" si="0"/>
        <v>0</v>
      </c>
      <c r="I59" s="81"/>
      <c r="J59" s="82"/>
      <c r="K59" s="82"/>
      <c r="L59" s="83">
        <f t="shared" si="1"/>
        <v>0</v>
      </c>
      <c r="M59" s="372"/>
      <c r="N59" s="373"/>
      <c r="O59" s="769"/>
      <c r="P59" s="379"/>
      <c r="Q59" s="70"/>
      <c r="R59" s="71"/>
      <c r="S59" s="73"/>
      <c r="T59" s="74"/>
      <c r="U59" s="73"/>
      <c r="V59" s="702"/>
    </row>
    <row r="60" spans="1:22" ht="15.75" customHeight="1" x14ac:dyDescent="0.3">
      <c r="A60" s="763"/>
      <c r="B60" s="636"/>
      <c r="C60" s="371"/>
      <c r="D60" s="472"/>
      <c r="E60" s="552"/>
      <c r="F60" s="553"/>
      <c r="G60" s="472"/>
      <c r="H60" s="65">
        <f t="shared" si="0"/>
        <v>0</v>
      </c>
      <c r="I60" s="81"/>
      <c r="J60" s="82"/>
      <c r="K60" s="82"/>
      <c r="L60" s="83">
        <f t="shared" si="1"/>
        <v>0</v>
      </c>
      <c r="M60" s="982"/>
      <c r="N60" s="1114"/>
      <c r="O60" s="769"/>
      <c r="P60" s="379"/>
      <c r="Q60" s="70"/>
      <c r="R60" s="71"/>
      <c r="S60" s="73"/>
      <c r="T60" s="74"/>
      <c r="U60" s="73"/>
      <c r="V60" s="702"/>
    </row>
    <row r="61" spans="1:22" ht="15.75" customHeight="1" x14ac:dyDescent="0.3">
      <c r="A61" s="860"/>
      <c r="B61" s="636"/>
      <c r="C61" s="371"/>
      <c r="D61" s="472"/>
      <c r="E61" s="552"/>
      <c r="F61" s="553"/>
      <c r="G61" s="472"/>
      <c r="H61" s="65">
        <f t="shared" si="0"/>
        <v>0</v>
      </c>
      <c r="I61" s="81"/>
      <c r="J61" s="82"/>
      <c r="K61" s="82"/>
      <c r="L61" s="83">
        <f t="shared" si="1"/>
        <v>0</v>
      </c>
      <c r="M61" s="984"/>
      <c r="N61" s="1115"/>
      <c r="O61" s="769"/>
      <c r="P61" s="379"/>
      <c r="Q61" s="70"/>
      <c r="R61" s="71"/>
      <c r="S61" s="73"/>
      <c r="T61" s="74"/>
      <c r="U61" s="73"/>
      <c r="V61" s="702"/>
    </row>
    <row r="62" spans="1:22" ht="15.75" customHeight="1" x14ac:dyDescent="0.3">
      <c r="A62" s="636"/>
      <c r="B62" s="636"/>
      <c r="C62" s="371"/>
      <c r="D62" s="472"/>
      <c r="E62" s="552"/>
      <c r="F62" s="553"/>
      <c r="G62" s="472"/>
      <c r="H62" s="65">
        <f t="shared" si="0"/>
        <v>0</v>
      </c>
      <c r="I62" s="81"/>
      <c r="J62" s="82"/>
      <c r="K62" s="82"/>
      <c r="L62" s="83">
        <f t="shared" si="1"/>
        <v>0</v>
      </c>
      <c r="M62" s="372"/>
      <c r="N62" s="373"/>
      <c r="O62" s="769"/>
      <c r="P62" s="379"/>
      <c r="Q62" s="70"/>
      <c r="R62" s="71"/>
      <c r="S62" s="73"/>
      <c r="T62" s="74"/>
      <c r="U62" s="73"/>
      <c r="V62" s="702"/>
    </row>
    <row r="63" spans="1:22" ht="15.75" customHeight="1" x14ac:dyDescent="0.3">
      <c r="A63" s="828"/>
      <c r="B63" s="636"/>
      <c r="C63" s="371"/>
      <c r="D63" s="472"/>
      <c r="E63" s="552"/>
      <c r="F63" s="55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754"/>
      <c r="O63" s="834"/>
      <c r="P63" s="379"/>
      <c r="Q63" s="70"/>
      <c r="R63" s="71"/>
      <c r="S63" s="73"/>
      <c r="T63" s="74"/>
      <c r="U63" s="73"/>
      <c r="V63" s="702"/>
    </row>
    <row r="64" spans="1:22" ht="15.75" customHeight="1" x14ac:dyDescent="0.3">
      <c r="A64" s="626"/>
      <c r="B64" s="636"/>
      <c r="C64" s="371"/>
      <c r="D64" s="472"/>
      <c r="E64" s="552"/>
      <c r="F64" s="55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  <c r="U64" s="73"/>
      <c r="V64" s="702"/>
    </row>
    <row r="65" spans="1:22" ht="15.75" customHeight="1" x14ac:dyDescent="0.3">
      <c r="A65" s="626"/>
      <c r="B65" s="636"/>
      <c r="C65" s="371"/>
      <c r="D65" s="472"/>
      <c r="E65" s="552"/>
      <c r="F65" s="55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  <c r="U65" s="73"/>
      <c r="V65" s="702"/>
    </row>
    <row r="66" spans="1:22" ht="15.75" customHeight="1" x14ac:dyDescent="0.3">
      <c r="A66" s="844"/>
      <c r="B66" s="636"/>
      <c r="C66" s="371"/>
      <c r="D66" s="472"/>
      <c r="E66" s="552"/>
      <c r="F66" s="55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831"/>
      <c r="O66" s="769"/>
      <c r="P66" s="379"/>
      <c r="Q66" s="70"/>
      <c r="R66" s="71"/>
      <c r="S66" s="73"/>
      <c r="T66" s="74"/>
      <c r="U66" s="73"/>
      <c r="V66" s="702"/>
    </row>
    <row r="67" spans="1:22" ht="15.75" customHeight="1" x14ac:dyDescent="0.3">
      <c r="A67" s="551"/>
      <c r="B67" s="639"/>
      <c r="C67" s="371"/>
      <c r="D67" s="472"/>
      <c r="E67" s="552"/>
      <c r="F67" s="55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372"/>
      <c r="N67" s="373"/>
      <c r="O67" s="769"/>
      <c r="P67" s="379"/>
      <c r="Q67" s="70"/>
      <c r="R67" s="71"/>
      <c r="S67" s="73"/>
      <c r="T67" s="74"/>
      <c r="U67" s="73"/>
      <c r="V67" s="702"/>
    </row>
    <row r="68" spans="1:22" ht="15.75" customHeight="1" x14ac:dyDescent="0.3">
      <c r="A68" s="672"/>
      <c r="B68" s="639"/>
      <c r="C68" s="371"/>
      <c r="D68" s="472"/>
      <c r="E68" s="552"/>
      <c r="F68" s="55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372"/>
      <c r="N68" s="373"/>
      <c r="O68" s="769"/>
      <c r="P68" s="379"/>
      <c r="Q68" s="70"/>
      <c r="R68" s="71"/>
      <c r="S68" s="73"/>
      <c r="T68" s="74"/>
      <c r="U68" s="73"/>
      <c r="V68" s="702"/>
    </row>
    <row r="69" spans="1:22" ht="15.75" customHeight="1" x14ac:dyDescent="0.3">
      <c r="A69" s="672"/>
      <c r="B69" s="639"/>
      <c r="C69" s="371"/>
      <c r="D69" s="472"/>
      <c r="E69" s="552"/>
      <c r="F69" s="55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69"/>
      <c r="P69" s="379"/>
      <c r="Q69" s="70"/>
      <c r="R69" s="71"/>
      <c r="S69" s="73"/>
      <c r="T69" s="74"/>
      <c r="U69" s="73"/>
      <c r="V69" s="702"/>
    </row>
    <row r="70" spans="1:22" ht="15.75" customHeight="1" x14ac:dyDescent="0.3">
      <c r="A70" s="551"/>
      <c r="B70" s="639"/>
      <c r="C70" s="371"/>
      <c r="D70" s="472"/>
      <c r="E70" s="552"/>
      <c r="F70" s="555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373"/>
      <c r="O70" s="769"/>
      <c r="P70" s="379"/>
      <c r="Q70" s="70"/>
      <c r="R70" s="71"/>
      <c r="S70" s="73"/>
      <c r="T70" s="74"/>
      <c r="U70" s="73"/>
      <c r="V70" s="702"/>
    </row>
    <row r="71" spans="1:22" ht="31.5" x14ac:dyDescent="0.3">
      <c r="A71" s="551" t="s">
        <v>49</v>
      </c>
      <c r="B71" s="639" t="s">
        <v>561</v>
      </c>
      <c r="C71" s="622" t="s">
        <v>916</v>
      </c>
      <c r="D71" s="472">
        <v>251.2</v>
      </c>
      <c r="E71" s="552">
        <v>44050</v>
      </c>
      <c r="F71" s="555">
        <v>29175</v>
      </c>
      <c r="G71" s="472">
        <v>251.2</v>
      </c>
      <c r="H71" s="65">
        <f t="shared" si="0"/>
        <v>0</v>
      </c>
      <c r="I71" s="81">
        <v>43</v>
      </c>
      <c r="J71" s="82"/>
      <c r="K71" s="82"/>
      <c r="L71" s="83">
        <f t="shared" si="1"/>
        <v>10801.6</v>
      </c>
      <c r="M71" s="372" t="s">
        <v>161</v>
      </c>
      <c r="N71" s="373">
        <v>44062</v>
      </c>
      <c r="O71" s="769"/>
      <c r="P71" s="379"/>
      <c r="Q71" s="70"/>
      <c r="R71" s="71"/>
      <c r="S71" s="73"/>
      <c r="T71" s="74"/>
      <c r="U71" s="73"/>
      <c r="V71" s="702"/>
    </row>
    <row r="72" spans="1:22" ht="15.75" customHeight="1" x14ac:dyDescent="0.3">
      <c r="A72" s="636" t="s">
        <v>882</v>
      </c>
      <c r="B72" s="554" t="s">
        <v>226</v>
      </c>
      <c r="C72" s="371" t="s">
        <v>917</v>
      </c>
      <c r="D72" s="472">
        <v>369</v>
      </c>
      <c r="E72" s="552">
        <v>44052</v>
      </c>
      <c r="F72" s="553" t="s">
        <v>883</v>
      </c>
      <c r="G72" s="472">
        <v>369</v>
      </c>
      <c r="H72" s="65">
        <f t="shared" si="0"/>
        <v>0</v>
      </c>
      <c r="I72" s="663">
        <v>50</v>
      </c>
      <c r="J72" s="82"/>
      <c r="K72" s="82"/>
      <c r="L72" s="83">
        <f t="shared" si="1"/>
        <v>18450</v>
      </c>
      <c r="M72" s="372" t="s">
        <v>161</v>
      </c>
      <c r="N72" s="373">
        <v>44053</v>
      </c>
      <c r="O72" s="769"/>
      <c r="P72" s="379"/>
      <c r="Q72" s="70"/>
      <c r="R72" s="71"/>
      <c r="S72" s="73"/>
      <c r="T72" s="74"/>
      <c r="U72" s="73"/>
      <c r="V72" s="702"/>
    </row>
    <row r="73" spans="1:22" ht="15.75" customHeight="1" x14ac:dyDescent="0.3">
      <c r="A73" s="898" t="s">
        <v>878</v>
      </c>
      <c r="B73" s="845" t="s">
        <v>879</v>
      </c>
      <c r="C73" s="371"/>
      <c r="D73" s="472">
        <v>25925.925899999998</v>
      </c>
      <c r="E73" s="552">
        <v>44053</v>
      </c>
      <c r="F73" s="556" t="s">
        <v>880</v>
      </c>
      <c r="G73" s="472">
        <v>25925.925899999998</v>
      </c>
      <c r="H73" s="65">
        <f t="shared" si="0"/>
        <v>0</v>
      </c>
      <c r="I73" s="81">
        <v>27</v>
      </c>
      <c r="J73" s="82"/>
      <c r="K73" s="82"/>
      <c r="L73" s="83">
        <f>I73*G73</f>
        <v>699999.99929999991</v>
      </c>
      <c r="M73" s="884" t="s">
        <v>52</v>
      </c>
      <c r="N73" s="885">
        <v>44053</v>
      </c>
      <c r="O73" s="886" t="s">
        <v>919</v>
      </c>
      <c r="P73" s="379"/>
      <c r="Q73" s="70"/>
      <c r="R73" s="71"/>
      <c r="S73" s="73"/>
      <c r="T73" s="74"/>
      <c r="U73" s="73"/>
      <c r="V73" s="702"/>
    </row>
    <row r="74" spans="1:22" ht="15.75" customHeight="1" x14ac:dyDescent="0.3">
      <c r="A74" s="551" t="s">
        <v>350</v>
      </c>
      <c r="B74" s="639" t="s">
        <v>226</v>
      </c>
      <c r="C74" s="371" t="s">
        <v>918</v>
      </c>
      <c r="D74" s="472">
        <v>268</v>
      </c>
      <c r="E74" s="552">
        <v>44054</v>
      </c>
      <c r="F74" s="892" t="s">
        <v>896</v>
      </c>
      <c r="G74" s="472">
        <v>268</v>
      </c>
      <c r="H74" s="65">
        <f t="shared" si="0"/>
        <v>0</v>
      </c>
      <c r="I74" s="81">
        <v>50</v>
      </c>
      <c r="J74" s="82"/>
      <c r="K74" s="82"/>
      <c r="L74" s="83">
        <f t="shared" si="1"/>
        <v>13400</v>
      </c>
      <c r="M74" s="372" t="s">
        <v>161</v>
      </c>
      <c r="N74" s="373">
        <v>44054</v>
      </c>
      <c r="O74" s="769"/>
      <c r="P74" s="379"/>
      <c r="Q74" s="70"/>
      <c r="R74" s="71"/>
      <c r="S74" s="73"/>
      <c r="T74" s="74"/>
      <c r="U74" s="73"/>
      <c r="V74" s="702"/>
    </row>
    <row r="75" spans="1:22" ht="15.75" customHeight="1" thickBot="1" x14ac:dyDescent="0.35">
      <c r="A75" s="929" t="s">
        <v>350</v>
      </c>
      <c r="B75" s="639" t="s">
        <v>226</v>
      </c>
      <c r="C75" s="371" t="s">
        <v>911</v>
      </c>
      <c r="D75" s="472">
        <v>200</v>
      </c>
      <c r="E75" s="552">
        <v>44057</v>
      </c>
      <c r="F75" s="555" t="s">
        <v>912</v>
      </c>
      <c r="G75" s="472">
        <v>200</v>
      </c>
      <c r="H75" s="65">
        <f t="shared" si="0"/>
        <v>0</v>
      </c>
      <c r="I75" s="81">
        <v>50</v>
      </c>
      <c r="J75" s="82"/>
      <c r="K75" s="82"/>
      <c r="L75" s="83">
        <f t="shared" si="1"/>
        <v>10000</v>
      </c>
      <c r="M75" s="372" t="s">
        <v>913</v>
      </c>
      <c r="N75" s="390">
        <v>44061</v>
      </c>
      <c r="O75" s="774"/>
      <c r="P75" s="387"/>
      <c r="Q75" s="70"/>
      <c r="R75" s="71"/>
      <c r="S75" s="73"/>
      <c r="T75" s="74"/>
      <c r="U75" s="73"/>
      <c r="V75" s="702"/>
    </row>
    <row r="76" spans="1:22" ht="15.75" customHeight="1" x14ac:dyDescent="0.3">
      <c r="A76" s="1137" t="s">
        <v>49</v>
      </c>
      <c r="B76" s="639" t="s">
        <v>976</v>
      </c>
      <c r="C76" s="1116" t="s">
        <v>977</v>
      </c>
      <c r="D76" s="472">
        <v>921.5</v>
      </c>
      <c r="E76" s="552">
        <v>44060</v>
      </c>
      <c r="F76" s="555">
        <v>11429</v>
      </c>
      <c r="G76" s="472">
        <v>921.5</v>
      </c>
      <c r="H76" s="65">
        <f t="shared" si="0"/>
        <v>0</v>
      </c>
      <c r="I76" s="81">
        <v>32</v>
      </c>
      <c r="J76" s="82"/>
      <c r="K76" s="82"/>
      <c r="L76" s="83">
        <f t="shared" si="1"/>
        <v>29488</v>
      </c>
      <c r="M76" s="1139" t="s">
        <v>110</v>
      </c>
      <c r="N76" s="1141">
        <v>44077</v>
      </c>
      <c r="O76" s="834"/>
      <c r="P76" s="387"/>
      <c r="Q76" s="70"/>
      <c r="R76" s="71"/>
      <c r="S76" s="73"/>
      <c r="T76" s="74"/>
      <c r="U76" s="73"/>
      <c r="V76" s="702"/>
    </row>
    <row r="77" spans="1:22" ht="15.75" customHeight="1" thickBot="1" x14ac:dyDescent="0.35">
      <c r="A77" s="1138"/>
      <c r="B77" s="640" t="s">
        <v>820</v>
      </c>
      <c r="C77" s="1117"/>
      <c r="D77" s="550">
        <f>7151.8+73.2</f>
        <v>7225</v>
      </c>
      <c r="E77" s="552">
        <v>44060</v>
      </c>
      <c r="F77" s="559">
        <v>11429</v>
      </c>
      <c r="G77" s="550">
        <f>7151.8+73.2</f>
        <v>7225</v>
      </c>
      <c r="H77" s="65">
        <f t="shared" si="0"/>
        <v>0</v>
      </c>
      <c r="I77" s="81">
        <v>41</v>
      </c>
      <c r="J77" s="82"/>
      <c r="K77" s="82"/>
      <c r="L77" s="83">
        <f t="shared" si="1"/>
        <v>296225</v>
      </c>
      <c r="M77" s="1140"/>
      <c r="N77" s="1142"/>
      <c r="O77" s="775"/>
      <c r="P77" s="397"/>
      <c r="Q77" s="70"/>
      <c r="R77" s="71"/>
      <c r="S77" s="73"/>
      <c r="T77" s="74"/>
      <c r="U77" s="73"/>
      <c r="V77" s="702"/>
    </row>
    <row r="78" spans="1:22" ht="15.75" customHeight="1" x14ac:dyDescent="0.3">
      <c r="A78" s="930" t="s">
        <v>882</v>
      </c>
      <c r="B78" s="640" t="s">
        <v>226</v>
      </c>
      <c r="C78" s="371" t="s">
        <v>914</v>
      </c>
      <c r="D78" s="550">
        <v>300</v>
      </c>
      <c r="E78" s="552">
        <v>44061</v>
      </c>
      <c r="F78" s="560" t="s">
        <v>915</v>
      </c>
      <c r="G78" s="550">
        <v>300</v>
      </c>
      <c r="H78" s="65">
        <f t="shared" si="0"/>
        <v>0</v>
      </c>
      <c r="I78" s="81">
        <v>50</v>
      </c>
      <c r="J78" s="82"/>
      <c r="K78" s="82"/>
      <c r="L78" s="83">
        <f t="shared" si="1"/>
        <v>15000</v>
      </c>
      <c r="M78" s="372" t="s">
        <v>161</v>
      </c>
      <c r="N78" s="373">
        <v>44062</v>
      </c>
      <c r="O78" s="775"/>
      <c r="P78" s="397"/>
      <c r="Q78" s="70"/>
      <c r="R78" s="71"/>
      <c r="S78" s="73"/>
      <c r="T78" s="74"/>
      <c r="U78" s="73"/>
      <c r="V78" s="702"/>
    </row>
    <row r="79" spans="1:22" ht="15.75" customHeight="1" x14ac:dyDescent="0.3">
      <c r="A79" s="672" t="s">
        <v>82</v>
      </c>
      <c r="B79" s="639" t="s">
        <v>226</v>
      </c>
      <c r="C79" s="371" t="s">
        <v>927</v>
      </c>
      <c r="D79" s="472">
        <v>356</v>
      </c>
      <c r="E79" s="566">
        <v>44069</v>
      </c>
      <c r="F79" s="567" t="s">
        <v>928</v>
      </c>
      <c r="G79" s="568">
        <v>356</v>
      </c>
      <c r="H79" s="65">
        <f t="shared" si="0"/>
        <v>0</v>
      </c>
      <c r="I79" s="81">
        <v>50</v>
      </c>
      <c r="J79" s="82"/>
      <c r="K79" s="82"/>
      <c r="L79" s="104">
        <f t="shared" si="1"/>
        <v>17800</v>
      </c>
      <c r="M79" s="406" t="s">
        <v>52</v>
      </c>
      <c r="N79" s="407">
        <v>44069</v>
      </c>
      <c r="O79" s="774"/>
      <c r="P79" s="387"/>
      <c r="Q79" s="70"/>
      <c r="R79" s="71"/>
      <c r="S79" s="73"/>
      <c r="T79" s="74"/>
      <c r="U79" s="73"/>
      <c r="V79" s="702"/>
    </row>
    <row r="80" spans="1:22" ht="31.5" x14ac:dyDescent="0.3">
      <c r="A80" s="672" t="s">
        <v>49</v>
      </c>
      <c r="B80" s="639" t="s">
        <v>1018</v>
      </c>
      <c r="C80" s="622" t="s">
        <v>1017</v>
      </c>
      <c r="D80" s="472">
        <v>319</v>
      </c>
      <c r="E80" s="566">
        <v>44072</v>
      </c>
      <c r="F80" s="567">
        <v>29489</v>
      </c>
      <c r="G80" s="568">
        <v>319</v>
      </c>
      <c r="H80" s="65">
        <f t="shared" si="0"/>
        <v>0</v>
      </c>
      <c r="I80" s="103">
        <v>42</v>
      </c>
      <c r="J80" s="82"/>
      <c r="K80" s="82"/>
      <c r="L80" s="104">
        <f t="shared" si="1"/>
        <v>13398</v>
      </c>
      <c r="M80" s="503" t="s">
        <v>110</v>
      </c>
      <c r="N80" s="504">
        <v>44092</v>
      </c>
      <c r="O80" s="774"/>
      <c r="P80" s="387"/>
      <c r="Q80" s="70"/>
      <c r="R80" s="71"/>
      <c r="S80" s="73"/>
      <c r="T80" s="74"/>
      <c r="U80" s="73"/>
      <c r="V80" s="702"/>
    </row>
    <row r="81" spans="1:22" ht="15.75" customHeight="1" x14ac:dyDescent="0.3">
      <c r="A81" s="551" t="s">
        <v>267</v>
      </c>
      <c r="B81" s="639" t="s">
        <v>270</v>
      </c>
      <c r="C81" s="371" t="s">
        <v>987</v>
      </c>
      <c r="D81" s="472">
        <v>2400</v>
      </c>
      <c r="E81" s="566">
        <v>44074</v>
      </c>
      <c r="F81" s="564">
        <v>1107</v>
      </c>
      <c r="G81" s="568">
        <v>2400</v>
      </c>
      <c r="H81" s="65">
        <f t="shared" si="0"/>
        <v>0</v>
      </c>
      <c r="I81" s="103">
        <v>19.5</v>
      </c>
      <c r="J81" s="82"/>
      <c r="K81" s="82"/>
      <c r="L81" s="104">
        <f t="shared" si="1"/>
        <v>46800</v>
      </c>
      <c r="M81" s="503" t="s">
        <v>52</v>
      </c>
      <c r="N81" s="504">
        <v>44085</v>
      </c>
      <c r="O81" s="774"/>
      <c r="P81" s="387"/>
      <c r="Q81" s="70"/>
      <c r="R81" s="71"/>
      <c r="S81" s="73"/>
      <c r="T81" s="74"/>
      <c r="U81" s="73"/>
      <c r="V81" s="702"/>
    </row>
    <row r="82" spans="1:22" ht="15.75" customHeight="1" x14ac:dyDescent="0.3">
      <c r="A82" s="658"/>
      <c r="B82" s="639"/>
      <c r="C82" s="569"/>
      <c r="D82" s="472"/>
      <c r="E82" s="570"/>
      <c r="F82" s="571"/>
      <c r="G82" s="472"/>
      <c r="H82" s="65">
        <f t="shared" si="0"/>
        <v>0</v>
      </c>
      <c r="I82" s="81"/>
      <c r="J82" s="82"/>
      <c r="K82" s="82"/>
      <c r="L82" s="104">
        <f t="shared" si="1"/>
        <v>0</v>
      </c>
      <c r="M82" s="478"/>
      <c r="N82" s="479"/>
      <c r="O82" s="769"/>
      <c r="P82" s="379"/>
      <c r="Q82" s="70"/>
      <c r="R82" s="71"/>
      <c r="S82" s="73"/>
      <c r="T82" s="74"/>
      <c r="U82" s="73"/>
      <c r="V82" s="702"/>
    </row>
    <row r="83" spans="1:22" ht="15.75" customHeight="1" x14ac:dyDescent="0.3">
      <c r="A83" s="673"/>
      <c r="B83" s="639"/>
      <c r="C83" s="371"/>
      <c r="D83" s="472"/>
      <c r="E83" s="566"/>
      <c r="F83" s="555"/>
      <c r="G83" s="568"/>
      <c r="H83" s="65">
        <f>G83-D83</f>
        <v>0</v>
      </c>
      <c r="I83" s="103"/>
      <c r="J83" s="105"/>
      <c r="K83" s="105"/>
      <c r="L83" s="104">
        <f t="shared" si="1"/>
        <v>0</v>
      </c>
      <c r="M83" s="760"/>
      <c r="N83" s="761"/>
      <c r="O83" s="835"/>
      <c r="P83" s="411"/>
      <c r="Q83" s="70"/>
      <c r="R83" s="71"/>
      <c r="S83" s="73"/>
      <c r="T83" s="74"/>
      <c r="U83" s="73"/>
      <c r="V83" s="702"/>
    </row>
    <row r="84" spans="1:22" ht="15.75" customHeight="1" x14ac:dyDescent="0.3">
      <c r="A84" s="551"/>
      <c r="B84" s="638"/>
      <c r="C84" s="371"/>
      <c r="D84" s="572"/>
      <c r="E84" s="566"/>
      <c r="F84" s="555"/>
      <c r="G84" s="568"/>
      <c r="H84" s="65">
        <f t="shared" ref="H84:H182" si="3">G84-D84</f>
        <v>0</v>
      </c>
      <c r="I84" s="103"/>
      <c r="J84" s="105"/>
      <c r="K84" s="105"/>
      <c r="L84" s="104">
        <f t="shared" si="1"/>
        <v>0</v>
      </c>
      <c r="M84" s="372"/>
      <c r="N84" s="390"/>
      <c r="O84" s="779"/>
      <c r="P84" s="411"/>
      <c r="Q84" s="70"/>
      <c r="R84" s="71"/>
      <c r="S84" s="73"/>
      <c r="T84" s="74"/>
      <c r="U84" s="73"/>
      <c r="V84" s="702"/>
    </row>
    <row r="85" spans="1:22" ht="15.75" customHeight="1" x14ac:dyDescent="0.3">
      <c r="A85" s="672"/>
      <c r="B85" s="639"/>
      <c r="C85" s="371"/>
      <c r="D85" s="472"/>
      <c r="E85" s="566"/>
      <c r="F85" s="573"/>
      <c r="G85" s="568"/>
      <c r="H85" s="65">
        <f t="shared" si="3"/>
        <v>0</v>
      </c>
      <c r="I85" s="108"/>
      <c r="J85" s="105"/>
      <c r="K85" s="105"/>
      <c r="L85" s="109">
        <f t="shared" si="1"/>
        <v>0</v>
      </c>
      <c r="M85" s="418"/>
      <c r="N85" s="419"/>
      <c r="O85" s="777"/>
      <c r="P85" s="411"/>
      <c r="Q85" s="70"/>
      <c r="R85" s="71"/>
      <c r="S85" s="73"/>
      <c r="T85" s="74"/>
      <c r="U85" s="73"/>
      <c r="V85" s="702"/>
    </row>
    <row r="86" spans="1:22" ht="18.75" x14ac:dyDescent="0.3">
      <c r="A86" s="672"/>
      <c r="B86" s="639"/>
      <c r="C86" s="371"/>
      <c r="D86" s="472"/>
      <c r="E86" s="566"/>
      <c r="F86" s="555"/>
      <c r="G86" s="574"/>
      <c r="H86" s="65">
        <f t="shared" si="3"/>
        <v>0</v>
      </c>
      <c r="I86" s="111"/>
      <c r="J86" s="112"/>
      <c r="K86" s="112"/>
      <c r="L86" s="109">
        <f t="shared" si="1"/>
        <v>0</v>
      </c>
      <c r="M86" s="420"/>
      <c r="N86" s="421"/>
      <c r="O86" s="777"/>
      <c r="P86" s="411"/>
      <c r="Q86" s="70"/>
      <c r="R86" s="71"/>
      <c r="S86" s="73"/>
      <c r="T86" s="74"/>
      <c r="U86" s="73"/>
      <c r="V86" s="702"/>
    </row>
    <row r="87" spans="1:22" ht="15.75" customHeight="1" x14ac:dyDescent="0.3">
      <c r="A87" s="677"/>
      <c r="B87" s="641"/>
      <c r="C87" s="371"/>
      <c r="D87" s="575"/>
      <c r="E87" s="576"/>
      <c r="F87" s="577"/>
      <c r="G87" s="578"/>
      <c r="H87" s="65">
        <f t="shared" si="3"/>
        <v>0</v>
      </c>
      <c r="I87" s="111"/>
      <c r="J87" s="118"/>
      <c r="K87" s="118"/>
      <c r="L87" s="109">
        <f>I87*G87</f>
        <v>0</v>
      </c>
      <c r="M87" s="406"/>
      <c r="N87" s="407"/>
      <c r="O87" s="777"/>
      <c r="P87" s="411"/>
      <c r="Q87" s="70"/>
      <c r="R87" s="71"/>
      <c r="S87" s="73"/>
      <c r="T87" s="74"/>
      <c r="U87" s="73"/>
      <c r="V87" s="702"/>
    </row>
    <row r="88" spans="1:22" ht="15.75" customHeight="1" x14ac:dyDescent="0.3">
      <c r="A88" s="676"/>
      <c r="B88" s="639"/>
      <c r="C88" s="371"/>
      <c r="D88" s="472"/>
      <c r="E88" s="566"/>
      <c r="F88" s="555"/>
      <c r="G88" s="574"/>
      <c r="H88" s="65">
        <f t="shared" si="3"/>
        <v>0</v>
      </c>
      <c r="I88" s="111"/>
      <c r="J88" s="105"/>
      <c r="K88" s="105"/>
      <c r="L88" s="109">
        <f t="shared" ref="L88:L172" si="4">I88*G88</f>
        <v>0</v>
      </c>
      <c r="M88" s="420"/>
      <c r="N88" s="421"/>
      <c r="O88" s="777"/>
      <c r="P88" s="411"/>
      <c r="Q88" s="70"/>
      <c r="R88" s="71"/>
      <c r="S88" s="73"/>
      <c r="T88" s="74"/>
      <c r="U88" s="73"/>
      <c r="V88" s="702"/>
    </row>
    <row r="89" spans="1:22" ht="15.75" customHeight="1" x14ac:dyDescent="0.3">
      <c r="A89" s="672"/>
      <c r="B89" s="639"/>
      <c r="C89" s="371"/>
      <c r="D89" s="472"/>
      <c r="E89" s="566"/>
      <c r="F89" s="579"/>
      <c r="G89" s="574"/>
      <c r="H89" s="65">
        <f t="shared" si="3"/>
        <v>0</v>
      </c>
      <c r="I89" s="81"/>
      <c r="J89" s="105"/>
      <c r="K89" s="105"/>
      <c r="L89" s="83">
        <f t="shared" si="4"/>
        <v>0</v>
      </c>
      <c r="M89" s="420"/>
      <c r="N89" s="421"/>
      <c r="O89" s="777"/>
      <c r="P89" s="411"/>
      <c r="Q89" s="70"/>
      <c r="R89" s="71"/>
      <c r="S89" s="73"/>
      <c r="T89" s="74"/>
      <c r="U89" s="73"/>
      <c r="V89" s="702"/>
    </row>
    <row r="90" spans="1:22" ht="15.75" customHeight="1" x14ac:dyDescent="0.3">
      <c r="A90" s="672"/>
      <c r="B90" s="639"/>
      <c r="C90" s="371"/>
      <c r="D90" s="472"/>
      <c r="E90" s="566"/>
      <c r="F90" s="567"/>
      <c r="G90" s="574"/>
      <c r="H90" s="65">
        <f t="shared" si="3"/>
        <v>0</v>
      </c>
      <c r="I90" s="111"/>
      <c r="J90" s="105"/>
      <c r="K90" s="105"/>
      <c r="L90" s="109">
        <f t="shared" si="4"/>
        <v>0</v>
      </c>
      <c r="M90" s="420"/>
      <c r="N90" s="421"/>
      <c r="O90" s="777"/>
      <c r="P90" s="411"/>
      <c r="Q90" s="70"/>
      <c r="R90" s="71"/>
      <c r="S90" s="73"/>
      <c r="T90" s="74"/>
      <c r="U90" s="73"/>
      <c r="V90" s="702"/>
    </row>
    <row r="91" spans="1:22" ht="15.75" customHeight="1" x14ac:dyDescent="0.3">
      <c r="A91" s="672"/>
      <c r="B91" s="639"/>
      <c r="C91" s="371"/>
      <c r="D91" s="472"/>
      <c r="E91" s="566"/>
      <c r="F91" s="580"/>
      <c r="G91" s="574"/>
      <c r="H91" s="65">
        <f t="shared" si="3"/>
        <v>0</v>
      </c>
      <c r="I91" s="111"/>
      <c r="J91" s="105"/>
      <c r="K91" s="105"/>
      <c r="L91" s="109">
        <f t="shared" si="4"/>
        <v>0</v>
      </c>
      <c r="M91" s="420"/>
      <c r="N91" s="421"/>
      <c r="O91" s="777"/>
      <c r="P91" s="411"/>
      <c r="Q91" s="70"/>
      <c r="R91" s="71"/>
      <c r="S91" s="73"/>
      <c r="T91" s="74"/>
      <c r="U91" s="73"/>
      <c r="V91" s="702"/>
    </row>
    <row r="92" spans="1:22" ht="15.75" customHeight="1" x14ac:dyDescent="0.3">
      <c r="A92" s="672"/>
      <c r="B92" s="639"/>
      <c r="C92" s="371"/>
      <c r="D92" s="472"/>
      <c r="E92" s="570"/>
      <c r="F92" s="581"/>
      <c r="G92" s="472"/>
      <c r="H92" s="65">
        <f t="shared" si="3"/>
        <v>0</v>
      </c>
      <c r="I92" s="111"/>
      <c r="J92" s="123"/>
      <c r="K92" s="123"/>
      <c r="L92" s="109">
        <f t="shared" si="4"/>
        <v>0</v>
      </c>
      <c r="M92" s="420"/>
      <c r="N92" s="421"/>
      <c r="O92" s="777"/>
      <c r="P92" s="411"/>
      <c r="Q92" s="70"/>
      <c r="R92" s="71"/>
      <c r="S92" s="73"/>
      <c r="T92" s="74"/>
      <c r="U92" s="73"/>
      <c r="V92" s="702"/>
    </row>
    <row r="93" spans="1:22" ht="15.75" customHeight="1" x14ac:dyDescent="0.3">
      <c r="A93" s="672"/>
      <c r="B93" s="639"/>
      <c r="C93" s="371"/>
      <c r="D93" s="472"/>
      <c r="E93" s="570"/>
      <c r="F93" s="580"/>
      <c r="G93" s="472"/>
      <c r="H93" s="65">
        <f t="shared" si="3"/>
        <v>0</v>
      </c>
      <c r="I93" s="111"/>
      <c r="J93" s="123"/>
      <c r="K93" s="123"/>
      <c r="L93" s="109">
        <f t="shared" si="4"/>
        <v>0</v>
      </c>
      <c r="M93" s="420"/>
      <c r="N93" s="421"/>
      <c r="O93" s="777"/>
      <c r="P93" s="411"/>
      <c r="Q93" s="70"/>
      <c r="R93" s="71"/>
      <c r="S93" s="73"/>
      <c r="T93" s="74"/>
      <c r="U93" s="73"/>
      <c r="V93" s="702"/>
    </row>
    <row r="94" spans="1:22" ht="15.75" customHeight="1" x14ac:dyDescent="0.3">
      <c r="A94" s="672"/>
      <c r="B94" s="639"/>
      <c r="C94" s="371"/>
      <c r="D94" s="472"/>
      <c r="E94" s="570"/>
      <c r="F94" s="580"/>
      <c r="G94" s="472"/>
      <c r="H94" s="65">
        <f t="shared" si="3"/>
        <v>0</v>
      </c>
      <c r="I94" s="111"/>
      <c r="J94" s="123"/>
      <c r="K94" s="123"/>
      <c r="L94" s="109">
        <f t="shared" si="4"/>
        <v>0</v>
      </c>
      <c r="M94" s="420"/>
      <c r="N94" s="421"/>
      <c r="O94" s="777"/>
      <c r="P94" s="411"/>
      <c r="Q94" s="70"/>
      <c r="R94" s="71"/>
      <c r="S94" s="73"/>
      <c r="T94" s="74"/>
      <c r="U94" s="73"/>
      <c r="V94" s="702"/>
    </row>
    <row r="95" spans="1:22" ht="15.75" customHeight="1" x14ac:dyDescent="0.3">
      <c r="A95" s="672"/>
      <c r="B95" s="639"/>
      <c r="C95" s="371"/>
      <c r="D95" s="472"/>
      <c r="E95" s="570"/>
      <c r="F95" s="580"/>
      <c r="G95" s="472"/>
      <c r="H95" s="65">
        <f t="shared" si="3"/>
        <v>0</v>
      </c>
      <c r="I95" s="81"/>
      <c r="J95" s="82"/>
      <c r="K95" s="82"/>
      <c r="L95" s="83">
        <f t="shared" si="4"/>
        <v>0</v>
      </c>
      <c r="M95" s="420"/>
      <c r="N95" s="421"/>
      <c r="O95" s="777"/>
      <c r="P95" s="411"/>
      <c r="Q95" s="70"/>
      <c r="R95" s="71"/>
      <c r="S95" s="73"/>
      <c r="T95" s="74"/>
      <c r="U95" s="73"/>
      <c r="V95" s="702"/>
    </row>
    <row r="96" spans="1:22" ht="15.75" customHeight="1" x14ac:dyDescent="0.3">
      <c r="A96" s="672"/>
      <c r="B96" s="639"/>
      <c r="C96" s="582"/>
      <c r="D96" s="472"/>
      <c r="E96" s="570"/>
      <c r="F96" s="580"/>
      <c r="G96" s="472"/>
      <c r="H96" s="65">
        <f t="shared" si="3"/>
        <v>0</v>
      </c>
      <c r="I96" s="81"/>
      <c r="J96" s="82"/>
      <c r="K96" s="82"/>
      <c r="L96" s="104">
        <f t="shared" si="4"/>
        <v>0</v>
      </c>
      <c r="M96" s="406"/>
      <c r="N96" s="422"/>
      <c r="O96" s="769"/>
      <c r="P96" s="379"/>
      <c r="Q96" s="757"/>
      <c r="R96" s="71"/>
      <c r="S96" s="73"/>
      <c r="T96" s="74"/>
      <c r="U96" s="73"/>
      <c r="V96" s="702"/>
    </row>
    <row r="97" spans="1:22 16195:16195" ht="15" customHeight="1" thickBot="1" x14ac:dyDescent="0.35">
      <c r="A97" s="678"/>
      <c r="B97" s="642"/>
      <c r="C97" s="583"/>
      <c r="D97" s="584"/>
      <c r="E97" s="585"/>
      <c r="F97" s="586"/>
      <c r="G97" s="584"/>
      <c r="H97" s="65">
        <f t="shared" si="3"/>
        <v>0</v>
      </c>
      <c r="I97" s="81"/>
      <c r="J97" s="82"/>
      <c r="K97" s="82"/>
      <c r="L97" s="104">
        <f t="shared" si="4"/>
        <v>0</v>
      </c>
      <c r="M97" s="406"/>
      <c r="N97" s="422"/>
      <c r="O97" s="769"/>
      <c r="P97" s="379"/>
      <c r="Q97" s="757"/>
      <c r="R97" s="71"/>
      <c r="S97" s="73"/>
      <c r="T97" s="74"/>
      <c r="U97" s="73"/>
      <c r="V97" s="702"/>
    </row>
    <row r="98" spans="1:22 16195:16195" ht="15.75" customHeight="1" thickTop="1" x14ac:dyDescent="0.3">
      <c r="A98" s="671"/>
      <c r="B98" s="643"/>
      <c r="C98" s="587"/>
      <c r="D98" s="547"/>
      <c r="E98" s="588"/>
      <c r="F98" s="874"/>
      <c r="G98" s="547"/>
      <c r="H98" s="65">
        <f t="shared" si="3"/>
        <v>0</v>
      </c>
      <c r="I98" s="81"/>
      <c r="J98" s="82"/>
      <c r="K98" s="82"/>
      <c r="L98" s="104">
        <f t="shared" si="4"/>
        <v>0</v>
      </c>
      <c r="M98" s="372"/>
      <c r="N98" s="390"/>
      <c r="O98" s="769"/>
      <c r="P98" s="379"/>
      <c r="Q98" s="757"/>
      <c r="R98" s="71"/>
      <c r="S98" s="73"/>
      <c r="T98" s="74"/>
      <c r="U98" s="73"/>
      <c r="V98" s="702"/>
    </row>
    <row r="99" spans="1:22 16195:16195" ht="15.75" customHeight="1" x14ac:dyDescent="0.3">
      <c r="A99" s="679"/>
      <c r="B99" s="638"/>
      <c r="C99" s="590"/>
      <c r="D99" s="572"/>
      <c r="E99" s="591"/>
      <c r="F99" s="592"/>
      <c r="G99" s="572"/>
      <c r="H99" s="142">
        <f t="shared" si="3"/>
        <v>0</v>
      </c>
      <c r="I99" s="81"/>
      <c r="J99" s="82"/>
      <c r="K99" s="82"/>
      <c r="L99" s="104">
        <f t="shared" si="4"/>
        <v>0</v>
      </c>
      <c r="M99" s="372"/>
      <c r="N99" s="390"/>
      <c r="O99" s="769"/>
      <c r="P99" s="379"/>
      <c r="Q99" s="757"/>
      <c r="R99" s="71"/>
      <c r="S99" s="73"/>
      <c r="T99" s="74"/>
      <c r="U99" s="73"/>
      <c r="V99" s="702"/>
    </row>
    <row r="100" spans="1:22 16195:16195" ht="17.25" customHeight="1" x14ac:dyDescent="0.3">
      <c r="A100" s="680"/>
      <c r="B100" s="638"/>
      <c r="C100" s="593"/>
      <c r="D100" s="572"/>
      <c r="E100" s="591"/>
      <c r="F100" s="594"/>
      <c r="G100" s="572"/>
      <c r="H100" s="142">
        <f t="shared" si="3"/>
        <v>0</v>
      </c>
      <c r="I100" s="81"/>
      <c r="J100" s="82"/>
      <c r="K100" s="82"/>
      <c r="L100" s="104">
        <f t="shared" si="4"/>
        <v>0</v>
      </c>
      <c r="M100" s="372"/>
      <c r="N100" s="390"/>
      <c r="O100" s="769"/>
      <c r="P100" s="379"/>
      <c r="Q100" s="757"/>
      <c r="R100" s="71"/>
      <c r="S100" s="73"/>
      <c r="T100" s="74"/>
      <c r="U100" s="73"/>
      <c r="V100" s="702"/>
    </row>
    <row r="101" spans="1:22 16195:16195" ht="15.75" customHeight="1" x14ac:dyDescent="0.3">
      <c r="A101" s="846"/>
      <c r="B101" s="837"/>
      <c r="C101" s="595"/>
      <c r="D101" s="572"/>
      <c r="E101" s="591"/>
      <c r="F101" s="594"/>
      <c r="G101" s="572"/>
      <c r="H101" s="142">
        <f t="shared" si="3"/>
        <v>0</v>
      </c>
      <c r="I101" s="81"/>
      <c r="J101" s="82"/>
      <c r="K101" s="82"/>
      <c r="L101" s="104">
        <f t="shared" si="4"/>
        <v>0</v>
      </c>
      <c r="M101" s="478"/>
      <c r="N101" s="479"/>
      <c r="O101" s="769"/>
      <c r="P101" s="379"/>
      <c r="Q101" s="757"/>
      <c r="R101" s="71"/>
      <c r="S101" s="73"/>
      <c r="T101" s="74"/>
      <c r="U101" s="73"/>
      <c r="V101" s="702"/>
    </row>
    <row r="102" spans="1:22 16195:16195" ht="15.75" customHeight="1" x14ac:dyDescent="0.3">
      <c r="A102" s="658"/>
      <c r="B102" s="636"/>
      <c r="C102" s="766"/>
      <c r="D102" s="472"/>
      <c r="E102" s="570"/>
      <c r="F102" s="571"/>
      <c r="G102" s="472"/>
      <c r="H102" s="142">
        <f t="shared" si="3"/>
        <v>0</v>
      </c>
      <c r="I102" s="81"/>
      <c r="J102" s="82"/>
      <c r="K102" s="82"/>
      <c r="L102" s="104">
        <f t="shared" si="4"/>
        <v>0</v>
      </c>
      <c r="M102" s="372"/>
      <c r="N102" s="390"/>
      <c r="O102" s="769"/>
      <c r="P102" s="379"/>
      <c r="Q102" s="757"/>
      <c r="R102" s="713"/>
      <c r="S102" s="73"/>
      <c r="T102" s="74"/>
      <c r="U102" s="73"/>
      <c r="V102" s="702"/>
    </row>
    <row r="103" spans="1:22 16195:16195" ht="15.75" customHeight="1" x14ac:dyDescent="0.3">
      <c r="A103" s="658"/>
      <c r="B103" s="636"/>
      <c r="C103" s="766"/>
      <c r="D103" s="472"/>
      <c r="E103" s="570"/>
      <c r="F103" s="571"/>
      <c r="G103" s="472"/>
      <c r="H103" s="142">
        <f t="shared" si="3"/>
        <v>0</v>
      </c>
      <c r="I103" s="81"/>
      <c r="J103" s="82"/>
      <c r="K103" s="82"/>
      <c r="L103" s="104">
        <f t="shared" si="4"/>
        <v>0</v>
      </c>
      <c r="M103" s="372"/>
      <c r="N103" s="390"/>
      <c r="O103" s="769"/>
      <c r="P103" s="379"/>
      <c r="Q103" s="757"/>
      <c r="R103" s="713"/>
      <c r="S103" s="73"/>
      <c r="T103" s="74"/>
      <c r="U103" s="73"/>
      <c r="V103" s="702"/>
    </row>
    <row r="104" spans="1:22 16195:16195" ht="15.75" customHeight="1" x14ac:dyDescent="0.3">
      <c r="A104" s="746"/>
      <c r="B104" s="636"/>
      <c r="C104" s="618"/>
      <c r="D104" s="472"/>
      <c r="E104" s="570"/>
      <c r="F104" s="571"/>
      <c r="G104" s="472"/>
      <c r="H104" s="142">
        <f t="shared" si="3"/>
        <v>0</v>
      </c>
      <c r="I104" s="81"/>
      <c r="J104" s="82"/>
      <c r="K104" s="82"/>
      <c r="L104" s="104">
        <f t="shared" si="4"/>
        <v>0</v>
      </c>
      <c r="M104" s="758"/>
      <c r="N104" s="869"/>
      <c r="O104" s="769"/>
      <c r="P104" s="379"/>
      <c r="Q104" s="757"/>
      <c r="R104" s="713"/>
      <c r="S104" s="73"/>
      <c r="T104" s="74"/>
      <c r="U104" s="73"/>
      <c r="V104" s="702"/>
    </row>
    <row r="105" spans="1:22 16195:16195" ht="15.75" customHeight="1" x14ac:dyDescent="0.3">
      <c r="A105" s="658"/>
      <c r="B105" s="636"/>
      <c r="C105" s="712"/>
      <c r="D105" s="472"/>
      <c r="E105" s="390"/>
      <c r="F105" s="571"/>
      <c r="G105" s="472"/>
      <c r="H105" s="142">
        <f t="shared" si="3"/>
        <v>0</v>
      </c>
      <c r="I105" s="81"/>
      <c r="J105" s="82"/>
      <c r="K105" s="82"/>
      <c r="L105" s="104">
        <f t="shared" si="4"/>
        <v>0</v>
      </c>
      <c r="M105" s="716"/>
      <c r="N105" s="717"/>
      <c r="O105" s="769"/>
      <c r="P105" s="379"/>
      <c r="Q105" s="757"/>
      <c r="R105" s="713"/>
      <c r="S105" s="73"/>
      <c r="T105" s="74"/>
      <c r="U105" s="73"/>
      <c r="V105" s="702"/>
    </row>
    <row r="106" spans="1:22 16195:16195" ht="17.25" customHeight="1" x14ac:dyDescent="0.3">
      <c r="A106" s="658"/>
      <c r="B106" s="636"/>
      <c r="C106" s="712"/>
      <c r="D106" s="472"/>
      <c r="E106" s="552"/>
      <c r="F106" s="571"/>
      <c r="G106" s="472"/>
      <c r="H106" s="142">
        <f t="shared" si="3"/>
        <v>0</v>
      </c>
      <c r="I106" s="81"/>
      <c r="J106" s="82"/>
      <c r="K106" s="82"/>
      <c r="L106" s="104">
        <f t="shared" si="4"/>
        <v>0</v>
      </c>
      <c r="M106" s="716"/>
      <c r="N106" s="717"/>
      <c r="O106" s="769"/>
      <c r="P106" s="379"/>
      <c r="Q106" s="757"/>
      <c r="R106" s="713"/>
      <c r="S106" s="73"/>
      <c r="T106" s="74"/>
      <c r="U106" s="73"/>
      <c r="V106" s="702"/>
    </row>
    <row r="107" spans="1:22 16195:16195" ht="15" customHeight="1" x14ac:dyDescent="0.25">
      <c r="A107" s="658"/>
      <c r="B107" s="551"/>
      <c r="C107" s="755"/>
      <c r="D107" s="847"/>
      <c r="E107" s="570"/>
      <c r="F107" s="848"/>
      <c r="G107" s="847"/>
      <c r="H107" s="142">
        <f t="shared" si="3"/>
        <v>0</v>
      </c>
      <c r="L107" s="104">
        <f t="shared" si="4"/>
        <v>0</v>
      </c>
      <c r="M107" s="759"/>
      <c r="N107" s="719"/>
      <c r="O107" s="781"/>
      <c r="P107" s="178"/>
    </row>
    <row r="108" spans="1:22 16195:16195" ht="15" customHeight="1" x14ac:dyDescent="0.3">
      <c r="A108" s="658"/>
      <c r="B108" s="636"/>
      <c r="C108" s="618"/>
      <c r="D108" s="847"/>
      <c r="E108" s="570"/>
      <c r="F108" s="848"/>
      <c r="G108" s="847"/>
      <c r="H108" s="142">
        <f t="shared" si="3"/>
        <v>0</v>
      </c>
      <c r="L108" s="104">
        <f t="shared" si="4"/>
        <v>0</v>
      </c>
      <c r="M108" s="759"/>
      <c r="N108" s="719"/>
      <c r="O108" s="781"/>
      <c r="P108" s="178"/>
    </row>
    <row r="109" spans="1:22 16195:16195" ht="22.5" customHeight="1" x14ac:dyDescent="0.3">
      <c r="A109" s="658"/>
      <c r="B109" s="636"/>
      <c r="C109" s="618"/>
      <c r="D109" s="472"/>
      <c r="E109" s="570"/>
      <c r="F109" s="571"/>
      <c r="G109" s="472"/>
      <c r="H109" s="142">
        <f t="shared" si="3"/>
        <v>0</v>
      </c>
      <c r="I109" s="81"/>
      <c r="J109" s="82"/>
      <c r="K109" s="82"/>
      <c r="L109" s="104">
        <f t="shared" si="4"/>
        <v>0</v>
      </c>
      <c r="M109" s="372"/>
      <c r="N109" s="390"/>
      <c r="O109" s="769"/>
      <c r="P109" s="379"/>
      <c r="Q109" s="757"/>
      <c r="R109" s="713"/>
      <c r="S109" s="73"/>
      <c r="T109" s="74"/>
      <c r="U109" s="73"/>
      <c r="V109" s="702"/>
      <c r="WXW109" s="660">
        <f>SUM(D109:WXV109)</f>
        <v>0</v>
      </c>
    </row>
    <row r="110" spans="1:22 16195:16195" ht="15" customHeight="1" x14ac:dyDescent="0.3">
      <c r="A110" s="658"/>
      <c r="B110" s="636"/>
      <c r="C110" s="618"/>
      <c r="D110" s="472"/>
      <c r="E110" s="570"/>
      <c r="F110" s="571"/>
      <c r="G110" s="472"/>
      <c r="H110" s="142">
        <f t="shared" si="3"/>
        <v>0</v>
      </c>
      <c r="I110" s="81"/>
      <c r="J110" s="82"/>
      <c r="K110" s="82"/>
      <c r="L110" s="104">
        <f t="shared" si="4"/>
        <v>0</v>
      </c>
      <c r="M110" s="372"/>
      <c r="N110" s="390"/>
      <c r="O110" s="769"/>
      <c r="P110" s="379"/>
      <c r="Q110" s="757"/>
      <c r="R110" s="713"/>
      <c r="S110" s="73"/>
      <c r="T110" s="74"/>
      <c r="U110" s="73"/>
      <c r="V110" s="702"/>
      <c r="WXW110" s="660">
        <f>SUM(D110:WXV110)</f>
        <v>0</v>
      </c>
    </row>
    <row r="111" spans="1:22 16195:16195" ht="20.25" customHeight="1" x14ac:dyDescent="0.3">
      <c r="A111" s="658"/>
      <c r="B111" s="636"/>
      <c r="C111" s="613"/>
      <c r="D111" s="472"/>
      <c r="E111" s="390"/>
      <c r="F111" s="571"/>
      <c r="G111" s="472"/>
      <c r="H111" s="142">
        <f t="shared" si="3"/>
        <v>0</v>
      </c>
      <c r="I111" s="81"/>
      <c r="J111" s="82"/>
      <c r="K111" s="82"/>
      <c r="L111" s="104">
        <f t="shared" si="4"/>
        <v>0</v>
      </c>
      <c r="M111" s="372"/>
      <c r="N111" s="390"/>
      <c r="O111" s="769"/>
      <c r="P111" s="379"/>
      <c r="Q111" s="757"/>
      <c r="R111" s="713"/>
      <c r="S111" s="73"/>
      <c r="T111" s="74"/>
      <c r="U111" s="73"/>
      <c r="V111" s="702"/>
      <c r="WXW111" s="660">
        <f>SUM(D111:WXV111)</f>
        <v>0</v>
      </c>
    </row>
    <row r="112" spans="1:22 16195:16195" ht="15.75" customHeight="1" x14ac:dyDescent="0.3">
      <c r="A112" s="658"/>
      <c r="B112" s="636"/>
      <c r="C112" s="613"/>
      <c r="D112" s="472"/>
      <c r="E112" s="390"/>
      <c r="F112" s="571"/>
      <c r="G112" s="472"/>
      <c r="H112" s="142">
        <f t="shared" si="3"/>
        <v>0</v>
      </c>
      <c r="I112" s="81"/>
      <c r="J112" s="82"/>
      <c r="K112" s="82"/>
      <c r="L112" s="104">
        <f t="shared" si="4"/>
        <v>0</v>
      </c>
      <c r="M112" s="372"/>
      <c r="N112" s="390"/>
      <c r="O112" s="769"/>
      <c r="P112" s="379"/>
      <c r="Q112" s="757"/>
      <c r="R112" s="713"/>
      <c r="S112" s="73"/>
      <c r="T112" s="74"/>
      <c r="U112" s="73"/>
      <c r="V112" s="702"/>
      <c r="WXW112" s="660"/>
    </row>
    <row r="113" spans="1:22 16195:16195" ht="17.25" customHeight="1" x14ac:dyDescent="0.3">
      <c r="A113" s="658"/>
      <c r="B113" s="636"/>
      <c r="C113" s="613"/>
      <c r="D113" s="472"/>
      <c r="E113" s="390"/>
      <c r="F113" s="571"/>
      <c r="G113" s="472"/>
      <c r="H113" s="142">
        <f t="shared" si="3"/>
        <v>0</v>
      </c>
      <c r="I113" s="81"/>
      <c r="J113" s="82"/>
      <c r="K113" s="82"/>
      <c r="L113" s="104">
        <f t="shared" si="4"/>
        <v>0</v>
      </c>
      <c r="M113" s="372"/>
      <c r="N113" s="390"/>
      <c r="O113" s="769"/>
      <c r="P113" s="379"/>
      <c r="Q113" s="757"/>
      <c r="R113" s="713"/>
      <c r="S113" s="73"/>
      <c r="T113" s="74"/>
      <c r="U113" s="73"/>
      <c r="V113" s="702"/>
      <c r="WXW113" s="660">
        <f>SUM(D113:WXV113)</f>
        <v>0</v>
      </c>
    </row>
    <row r="114" spans="1:22 16195:16195" ht="15.75" customHeight="1" x14ac:dyDescent="0.25">
      <c r="A114" s="859"/>
      <c r="B114" s="877"/>
      <c r="C114" s="615"/>
      <c r="D114" s="472"/>
      <c r="E114" s="390"/>
      <c r="F114" s="571"/>
      <c r="G114" s="472"/>
      <c r="H114" s="142">
        <f t="shared" si="3"/>
        <v>0</v>
      </c>
      <c r="I114" s="81"/>
      <c r="J114" s="82"/>
      <c r="K114" s="82"/>
      <c r="L114" s="104">
        <f t="shared" si="4"/>
        <v>0</v>
      </c>
      <c r="M114" s="372"/>
      <c r="N114" s="390"/>
      <c r="O114" s="769"/>
      <c r="P114" s="379"/>
      <c r="Q114" s="757"/>
      <c r="R114" s="713"/>
      <c r="S114" s="73"/>
      <c r="T114" s="74"/>
      <c r="U114" s="73"/>
      <c r="V114" s="702"/>
    </row>
    <row r="115" spans="1:22 16195:16195" ht="15.75" customHeight="1" x14ac:dyDescent="0.3">
      <c r="A115" s="658"/>
      <c r="B115" s="636"/>
      <c r="C115" s="613"/>
      <c r="D115" s="472"/>
      <c r="E115" s="390"/>
      <c r="F115" s="571"/>
      <c r="G115" s="472"/>
      <c r="H115" s="142">
        <f t="shared" si="3"/>
        <v>0</v>
      </c>
      <c r="I115" s="81"/>
      <c r="J115" s="82"/>
      <c r="K115" s="82"/>
      <c r="L115" s="104">
        <f t="shared" si="4"/>
        <v>0</v>
      </c>
      <c r="M115" s="372"/>
      <c r="N115" s="390"/>
      <c r="O115" s="769"/>
      <c r="P115" s="379"/>
      <c r="Q115" s="757"/>
      <c r="R115" s="713"/>
      <c r="S115" s="73"/>
      <c r="T115" s="74"/>
      <c r="U115" s="73"/>
      <c r="V115" s="702"/>
    </row>
    <row r="116" spans="1:22 16195:16195" ht="15.75" customHeight="1" x14ac:dyDescent="0.3">
      <c r="A116" s="658"/>
      <c r="B116" s="636"/>
      <c r="C116" s="606"/>
      <c r="D116" s="472"/>
      <c r="E116" s="570"/>
      <c r="F116" s="571"/>
      <c r="G116" s="472"/>
      <c r="H116" s="142">
        <f t="shared" si="3"/>
        <v>0</v>
      </c>
      <c r="I116" s="81"/>
      <c r="J116" s="82"/>
      <c r="K116" s="82"/>
      <c r="L116" s="104">
        <f t="shared" si="4"/>
        <v>0</v>
      </c>
      <c r="M116" s="372"/>
      <c r="N116" s="390"/>
      <c r="O116" s="769"/>
      <c r="P116" s="379"/>
      <c r="Q116" s="757"/>
      <c r="R116" s="713"/>
      <c r="S116" s="73"/>
      <c r="T116" s="74"/>
      <c r="U116" s="73"/>
      <c r="V116" s="702"/>
    </row>
    <row r="117" spans="1:22 16195:16195" ht="15.75" customHeight="1" x14ac:dyDescent="0.3">
      <c r="A117" s="658"/>
      <c r="B117" s="636"/>
      <c r="C117" s="606"/>
      <c r="D117" s="472"/>
      <c r="E117" s="570"/>
      <c r="F117" s="571"/>
      <c r="G117" s="472"/>
      <c r="H117" s="142">
        <f t="shared" si="3"/>
        <v>0</v>
      </c>
      <c r="I117" s="81"/>
      <c r="J117" s="82"/>
      <c r="K117" s="82"/>
      <c r="L117" s="104">
        <f t="shared" si="4"/>
        <v>0</v>
      </c>
      <c r="M117" s="372"/>
      <c r="N117" s="390"/>
      <c r="O117" s="769"/>
      <c r="P117" s="379"/>
      <c r="Q117" s="757"/>
      <c r="R117" s="713"/>
      <c r="S117" s="73"/>
      <c r="T117" s="74"/>
      <c r="U117" s="73"/>
      <c r="V117" s="702"/>
    </row>
    <row r="118" spans="1:22 16195:16195" ht="15.75" customHeight="1" x14ac:dyDescent="0.3">
      <c r="A118" s="658"/>
      <c r="B118" s="636"/>
      <c r="C118" s="606"/>
      <c r="D118" s="472"/>
      <c r="E118" s="570"/>
      <c r="F118" s="571"/>
      <c r="G118" s="472"/>
      <c r="H118" s="142">
        <f t="shared" si="3"/>
        <v>0</v>
      </c>
      <c r="I118" s="81"/>
      <c r="J118" s="82"/>
      <c r="K118" s="82"/>
      <c r="L118" s="104">
        <f t="shared" si="4"/>
        <v>0</v>
      </c>
      <c r="M118" s="372"/>
      <c r="N118" s="390"/>
      <c r="O118" s="769"/>
      <c r="P118" s="379"/>
      <c r="Q118" s="757"/>
      <c r="R118" s="713"/>
      <c r="S118" s="73"/>
      <c r="T118" s="74"/>
      <c r="U118" s="73"/>
      <c r="V118" s="702"/>
    </row>
    <row r="119" spans="1:22 16195:16195" ht="15.75" customHeight="1" x14ac:dyDescent="0.3">
      <c r="A119" s="658"/>
      <c r="B119" s="636"/>
      <c r="C119" s="606"/>
      <c r="D119" s="472"/>
      <c r="E119" s="570"/>
      <c r="F119" s="571"/>
      <c r="G119" s="472"/>
      <c r="H119" s="142">
        <v>0</v>
      </c>
      <c r="I119" s="81"/>
      <c r="J119" s="82"/>
      <c r="K119" s="82"/>
      <c r="L119" s="104">
        <f t="shared" si="4"/>
        <v>0</v>
      </c>
      <c r="M119" s="372"/>
      <c r="N119" s="390"/>
      <c r="O119" s="769"/>
      <c r="P119" s="379"/>
      <c r="Q119" s="757"/>
      <c r="R119" s="713"/>
      <c r="S119" s="73"/>
      <c r="T119" s="74"/>
      <c r="U119" s="73"/>
      <c r="V119" s="702"/>
    </row>
    <row r="120" spans="1:22 16195:16195" ht="15.75" customHeight="1" x14ac:dyDescent="0.25">
      <c r="A120" s="746"/>
      <c r="B120" s="551"/>
      <c r="C120" s="618"/>
      <c r="D120" s="472"/>
      <c r="E120" s="570"/>
      <c r="F120" s="571"/>
      <c r="G120" s="472"/>
      <c r="H120" s="142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3"/>
      <c r="S120" s="73"/>
      <c r="T120" s="74"/>
      <c r="U120" s="73"/>
      <c r="V120" s="702"/>
    </row>
    <row r="121" spans="1:22 16195:16195" ht="15.75" customHeight="1" x14ac:dyDescent="0.3">
      <c r="A121" s="686"/>
      <c r="B121" s="636"/>
      <c r="C121" s="712"/>
      <c r="D121" s="472"/>
      <c r="E121" s="552"/>
      <c r="F121" s="571"/>
      <c r="G121" s="472"/>
      <c r="H121" s="142">
        <f>G121-D121</f>
        <v>0</v>
      </c>
      <c r="I121" s="81"/>
      <c r="J121" s="82"/>
      <c r="K121" s="82"/>
      <c r="L121" s="104">
        <f>I121*G121</f>
        <v>0</v>
      </c>
      <c r="M121" s="716"/>
      <c r="N121" s="717"/>
      <c r="O121" s="769"/>
      <c r="P121" s="379"/>
      <c r="Q121" s="757"/>
      <c r="R121" s="713"/>
      <c r="S121" s="73"/>
      <c r="T121" s="74"/>
      <c r="U121" s="73"/>
      <c r="V121" s="702"/>
      <c r="WXW121" s="660">
        <f>SUM(D121:WXV121)</f>
        <v>0</v>
      </c>
    </row>
    <row r="122" spans="1:22 16195:16195" ht="17.25" customHeight="1" x14ac:dyDescent="0.25">
      <c r="A122" s="658"/>
      <c r="B122" s="551"/>
      <c r="C122" s="654"/>
      <c r="D122" s="472"/>
      <c r="E122" s="570"/>
      <c r="F122" s="571"/>
      <c r="G122" s="4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3"/>
      <c r="S122" s="73"/>
      <c r="T122" s="74"/>
      <c r="U122" s="73"/>
      <c r="V122" s="702"/>
    </row>
    <row r="123" spans="1:22 16195:16195" ht="17.25" customHeight="1" x14ac:dyDescent="0.25">
      <c r="A123" s="658"/>
      <c r="B123" s="551"/>
      <c r="C123" s="654"/>
      <c r="D123" s="472"/>
      <c r="E123" s="570"/>
      <c r="F123" s="571"/>
      <c r="G123" s="4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372"/>
      <c r="N123" s="390"/>
      <c r="O123" s="769"/>
      <c r="P123" s="379"/>
      <c r="Q123" s="757"/>
      <c r="R123" s="713"/>
      <c r="S123" s="73"/>
      <c r="T123" s="74"/>
      <c r="U123" s="73"/>
      <c r="V123" s="702"/>
    </row>
    <row r="124" spans="1:22 16195:16195" ht="16.5" customHeight="1" x14ac:dyDescent="0.25">
      <c r="A124" s="658"/>
      <c r="B124" s="551"/>
      <c r="C124" s="654"/>
      <c r="D124" s="472"/>
      <c r="E124" s="570"/>
      <c r="F124" s="646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982"/>
      <c r="N124" s="969"/>
      <c r="O124" s="769"/>
      <c r="P124" s="379"/>
      <c r="Q124" s="757"/>
      <c r="R124" s="713"/>
      <c r="S124" s="73"/>
      <c r="T124" s="74"/>
      <c r="U124" s="73"/>
      <c r="V124" s="702"/>
    </row>
    <row r="125" spans="1:22 16195:16195" ht="17.25" customHeight="1" x14ac:dyDescent="0.25">
      <c r="A125" s="658"/>
      <c r="B125" s="551"/>
      <c r="C125" s="654"/>
      <c r="D125" s="655"/>
      <c r="E125" s="390"/>
      <c r="F125" s="646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984"/>
      <c r="N125" s="971"/>
      <c r="O125" s="769"/>
      <c r="P125" s="379"/>
      <c r="Q125" s="757"/>
      <c r="R125" s="713"/>
      <c r="S125" s="73"/>
      <c r="T125" s="74"/>
      <c r="U125" s="73"/>
      <c r="V125" s="702"/>
    </row>
    <row r="126" spans="1:22 16195:16195" ht="17.25" customHeight="1" x14ac:dyDescent="0.25">
      <c r="A126" s="658"/>
      <c r="B126" s="551"/>
      <c r="C126" s="654"/>
      <c r="D126" s="655"/>
      <c r="E126" s="39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372"/>
      <c r="N126" s="390"/>
      <c r="O126" s="769"/>
      <c r="P126" s="379"/>
      <c r="Q126" s="757"/>
      <c r="R126" s="713"/>
      <c r="S126" s="73"/>
      <c r="T126" s="74"/>
      <c r="U126" s="73"/>
      <c r="V126" s="702"/>
    </row>
    <row r="127" spans="1:22 16195:16195" ht="17.25" customHeight="1" x14ac:dyDescent="0.25">
      <c r="A127" s="658"/>
      <c r="B127" s="551"/>
      <c r="C127" s="654"/>
      <c r="D127" s="655"/>
      <c r="E127" s="39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372"/>
      <c r="N127" s="390"/>
      <c r="O127" s="769"/>
      <c r="P127" s="379"/>
      <c r="Q127" s="757"/>
      <c r="R127" s="713"/>
      <c r="S127" s="73"/>
      <c r="T127" s="74"/>
      <c r="U127" s="73"/>
      <c r="V127" s="702"/>
    </row>
    <row r="128" spans="1:22 16195:16195" ht="17.25" customHeight="1" x14ac:dyDescent="0.25">
      <c r="A128" s="658"/>
      <c r="B128" s="551"/>
      <c r="C128" s="654"/>
      <c r="D128" s="655"/>
      <c r="E128" s="390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372"/>
      <c r="N128" s="390"/>
      <c r="O128" s="769"/>
      <c r="P128" s="379"/>
      <c r="Q128" s="757"/>
      <c r="R128" s="713"/>
      <c r="S128" s="73"/>
      <c r="T128" s="74"/>
      <c r="U128" s="73"/>
      <c r="V128" s="702"/>
    </row>
    <row r="129" spans="1:22" ht="17.25" customHeight="1" x14ac:dyDescent="0.25">
      <c r="A129" s="658"/>
      <c r="B129" s="551"/>
      <c r="C129" s="654"/>
      <c r="D129" s="655"/>
      <c r="E129" s="390"/>
      <c r="F129" s="571"/>
      <c r="G129" s="472"/>
      <c r="H129" s="142">
        <f t="shared" si="3"/>
        <v>0</v>
      </c>
      <c r="I129" s="81"/>
      <c r="J129" s="82"/>
      <c r="K129" s="82"/>
      <c r="L129" s="104">
        <f t="shared" si="4"/>
        <v>0</v>
      </c>
      <c r="M129" s="372"/>
      <c r="N129" s="390"/>
      <c r="O129" s="769"/>
      <c r="P129" s="379"/>
      <c r="Q129" s="757"/>
      <c r="R129" s="713"/>
      <c r="S129" s="73"/>
      <c r="T129" s="74"/>
      <c r="U129" s="73"/>
      <c r="V129" s="702"/>
    </row>
    <row r="130" spans="1:22" ht="17.25" customHeight="1" x14ac:dyDescent="0.25">
      <c r="A130" s="658"/>
      <c r="B130" s="551"/>
      <c r="C130" s="654"/>
      <c r="D130" s="655"/>
      <c r="E130" s="390"/>
      <c r="F130" s="571"/>
      <c r="G130" s="472"/>
      <c r="H130" s="142">
        <f t="shared" si="3"/>
        <v>0</v>
      </c>
      <c r="I130" s="81"/>
      <c r="J130" s="82"/>
      <c r="K130" s="82"/>
      <c r="L130" s="104">
        <f t="shared" si="4"/>
        <v>0</v>
      </c>
      <c r="M130" s="372"/>
      <c r="N130" s="390"/>
      <c r="O130" s="769"/>
      <c r="P130" s="379"/>
      <c r="Q130" s="757"/>
      <c r="R130" s="713"/>
      <c r="S130" s="73"/>
      <c r="T130" s="74"/>
      <c r="U130" s="73"/>
      <c r="V130" s="702"/>
    </row>
    <row r="131" spans="1:22" ht="17.25" customHeight="1" x14ac:dyDescent="0.25">
      <c r="A131" s="658"/>
      <c r="B131" s="551"/>
      <c r="C131" s="654"/>
      <c r="D131" s="655"/>
      <c r="E131" s="39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  <c r="U131" s="73"/>
      <c r="V131" s="702"/>
    </row>
    <row r="132" spans="1:22" ht="17.25" customHeight="1" x14ac:dyDescent="0.25">
      <c r="A132" s="658"/>
      <c r="B132" s="551"/>
      <c r="C132" s="654"/>
      <c r="D132" s="472"/>
      <c r="E132" s="39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57"/>
      <c r="R132" s="713"/>
      <c r="S132" s="73"/>
      <c r="T132" s="74"/>
      <c r="U132" s="73"/>
      <c r="V132" s="702"/>
    </row>
    <row r="133" spans="1:22" ht="17.25" customHeight="1" x14ac:dyDescent="0.25">
      <c r="A133" s="658"/>
      <c r="B133" s="551"/>
      <c r="C133" s="606"/>
      <c r="D133" s="472"/>
      <c r="E133" s="57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U133" s="73"/>
      <c r="V133" s="702"/>
    </row>
    <row r="134" spans="1:22" ht="17.25" customHeight="1" x14ac:dyDescent="0.25">
      <c r="A134" s="658"/>
      <c r="B134" s="551"/>
      <c r="C134" s="606"/>
      <c r="D134" s="472"/>
      <c r="E134" s="57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U134" s="73"/>
      <c r="V134" s="702"/>
    </row>
    <row r="135" spans="1:22" ht="15.75" customHeight="1" x14ac:dyDescent="0.25">
      <c r="A135" s="658"/>
      <c r="B135" s="551"/>
      <c r="C135" s="606"/>
      <c r="D135" s="472"/>
      <c r="E135" s="57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  <c r="U135" s="73"/>
      <c r="V135" s="702"/>
    </row>
    <row r="136" spans="1:22" ht="15.75" customHeight="1" x14ac:dyDescent="0.25">
      <c r="A136" s="658"/>
      <c r="B136" s="551"/>
      <c r="C136" s="606"/>
      <c r="D136" s="472"/>
      <c r="E136" s="57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  <c r="U136" s="73"/>
      <c r="V136" s="702"/>
    </row>
    <row r="137" spans="1:22" ht="15.75" customHeight="1" x14ac:dyDescent="0.25">
      <c r="A137" s="658"/>
      <c r="B137" s="551"/>
      <c r="C137" s="606"/>
      <c r="D137" s="472"/>
      <c r="E137" s="57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  <c r="U137" s="73"/>
      <c r="V137" s="702"/>
    </row>
    <row r="138" spans="1:22" ht="15.75" customHeight="1" x14ac:dyDescent="0.25">
      <c r="A138" s="658"/>
      <c r="B138" s="551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  <c r="U138" s="73"/>
      <c r="V138" s="702"/>
    </row>
    <row r="139" spans="1:22" ht="15.75" customHeight="1" x14ac:dyDescent="0.25">
      <c r="A139" s="658"/>
      <c r="B139" s="551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  <c r="U139" s="73"/>
      <c r="V139" s="702"/>
    </row>
    <row r="140" spans="1:22" ht="15.75" customHeight="1" x14ac:dyDescent="0.25">
      <c r="A140" s="658"/>
      <c r="B140" s="551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0"/>
      <c r="R140" s="713"/>
      <c r="S140" s="73"/>
      <c r="T140" s="74"/>
      <c r="U140" s="73"/>
      <c r="V140" s="702"/>
    </row>
    <row r="141" spans="1:22" ht="17.25" customHeight="1" x14ac:dyDescent="0.25">
      <c r="A141" s="551"/>
      <c r="B141" s="755"/>
      <c r="C141" s="606"/>
      <c r="D141" s="472"/>
      <c r="E141" s="552"/>
      <c r="F141" s="553"/>
      <c r="G141" s="472"/>
      <c r="H141" s="142">
        <f t="shared" si="3"/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0"/>
      <c r="R141" s="713"/>
      <c r="S141" s="73"/>
      <c r="T141" s="74"/>
      <c r="U141" s="73"/>
      <c r="V141" s="702"/>
    </row>
    <row r="142" spans="1:22" ht="18.75" customHeight="1" x14ac:dyDescent="0.25">
      <c r="A142" s="686"/>
      <c r="B142" s="551"/>
      <c r="C142" s="606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0"/>
      <c r="R142" s="713"/>
      <c r="S142" s="73"/>
      <c r="T142" s="74"/>
      <c r="U142" s="73"/>
      <c r="V142" s="702"/>
    </row>
    <row r="143" spans="1:22" ht="17.25" customHeight="1" x14ac:dyDescent="0.25">
      <c r="A143" s="686"/>
      <c r="B143" s="551"/>
      <c r="C143" s="606"/>
      <c r="D143" s="472"/>
      <c r="E143" s="570"/>
      <c r="F143" s="571"/>
      <c r="G143" s="472"/>
      <c r="H143" s="142">
        <f t="shared" si="3"/>
        <v>0</v>
      </c>
      <c r="I143" s="81"/>
      <c r="J143" s="82"/>
      <c r="K143" s="82"/>
      <c r="L143" s="104">
        <f t="shared" si="4"/>
        <v>0</v>
      </c>
      <c r="M143" s="372"/>
      <c r="N143" s="390"/>
      <c r="O143" s="769"/>
      <c r="P143" s="379"/>
      <c r="Q143" s="70"/>
      <c r="R143" s="713"/>
      <c r="S143" s="73"/>
      <c r="T143" s="74"/>
      <c r="U143" s="73"/>
      <c r="V143" s="702"/>
    </row>
    <row r="144" spans="1:22" ht="17.25" customHeight="1" x14ac:dyDescent="0.25">
      <c r="A144" s="686"/>
      <c r="B144" s="551"/>
      <c r="C144" s="606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0"/>
      <c r="R144" s="713"/>
      <c r="S144" s="73"/>
      <c r="T144" s="74"/>
      <c r="U144" s="73"/>
      <c r="V144" s="702"/>
    </row>
    <row r="145" spans="1:22" ht="17.25" customHeight="1" x14ac:dyDescent="0.25">
      <c r="A145" s="686"/>
      <c r="B145" s="551"/>
      <c r="C145" s="606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0"/>
      <c r="R145" s="713"/>
      <c r="S145" s="73"/>
      <c r="T145" s="74"/>
      <c r="U145" s="73"/>
      <c r="V145" s="702"/>
    </row>
    <row r="146" spans="1:22" ht="15.75" customHeight="1" x14ac:dyDescent="0.25">
      <c r="A146" s="756"/>
      <c r="B146" s="551"/>
      <c r="C146" s="606"/>
      <c r="D146" s="472"/>
      <c r="E146" s="570"/>
      <c r="F146" s="571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372"/>
      <c r="N146" s="390"/>
      <c r="O146" s="769"/>
      <c r="P146" s="379"/>
      <c r="Q146" s="70"/>
      <c r="R146" s="713"/>
      <c r="S146" s="73"/>
      <c r="T146" s="74"/>
      <c r="U146" s="73"/>
      <c r="V146" s="702"/>
    </row>
    <row r="147" spans="1:22" ht="15.75" customHeight="1" x14ac:dyDescent="0.25">
      <c r="A147" s="658"/>
      <c r="B147" s="551"/>
      <c r="C147" s="606"/>
      <c r="D147" s="472"/>
      <c r="E147" s="570"/>
      <c r="F147" s="571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372"/>
      <c r="N147" s="390"/>
      <c r="O147" s="769"/>
      <c r="P147" s="379"/>
      <c r="Q147" s="70"/>
      <c r="R147" s="713"/>
      <c r="S147" s="73"/>
      <c r="T147" s="74"/>
      <c r="U147" s="73"/>
      <c r="V147" s="702"/>
    </row>
    <row r="148" spans="1:22" ht="15.75" customHeight="1" x14ac:dyDescent="0.25">
      <c r="A148" s="658"/>
      <c r="B148" s="551"/>
      <c r="C148" s="606"/>
      <c r="D148" s="472"/>
      <c r="E148" s="57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0"/>
      <c r="R148" s="713"/>
      <c r="S148" s="73"/>
      <c r="T148" s="74"/>
      <c r="U148" s="73"/>
      <c r="V148" s="702"/>
    </row>
    <row r="149" spans="1:22" ht="17.25" customHeight="1" x14ac:dyDescent="0.25">
      <c r="A149" s="658"/>
      <c r="B149" s="551"/>
      <c r="C149" s="606"/>
      <c r="D149" s="472"/>
      <c r="E149" s="57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0"/>
      <c r="R149" s="713"/>
      <c r="S149" s="73"/>
      <c r="T149" s="74"/>
      <c r="U149" s="73"/>
      <c r="V149" s="702"/>
    </row>
    <row r="150" spans="1:22" ht="17.25" customHeight="1" x14ac:dyDescent="0.25">
      <c r="A150" s="658"/>
      <c r="B150" s="551"/>
      <c r="C150" s="606"/>
      <c r="D150" s="472"/>
      <c r="E150" s="57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0"/>
      <c r="R150" s="713"/>
      <c r="S150" s="73"/>
      <c r="T150" s="74"/>
      <c r="U150" s="73"/>
      <c r="V150" s="702"/>
    </row>
    <row r="151" spans="1:22" ht="17.25" customHeight="1" x14ac:dyDescent="0.25">
      <c r="A151" s="658"/>
      <c r="B151" s="551"/>
      <c r="C151" s="606"/>
      <c r="D151" s="472"/>
      <c r="E151" s="57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0"/>
      <c r="R151" s="713"/>
      <c r="S151" s="73"/>
      <c r="T151" s="74"/>
      <c r="U151" s="73"/>
      <c r="V151" s="702"/>
    </row>
    <row r="152" spans="1:22" ht="17.25" customHeight="1" x14ac:dyDescent="0.25">
      <c r="A152" s="658"/>
      <c r="B152" s="551"/>
      <c r="C152" s="606"/>
      <c r="D152" s="472"/>
      <c r="E152" s="57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0"/>
      <c r="R152" s="713"/>
      <c r="S152" s="73"/>
      <c r="T152" s="74"/>
      <c r="U152" s="73"/>
      <c r="V152" s="702"/>
    </row>
    <row r="153" spans="1:22" ht="17.25" customHeight="1" x14ac:dyDescent="0.25">
      <c r="A153" s="658"/>
      <c r="B153" s="551"/>
      <c r="C153" s="606"/>
      <c r="D153" s="472"/>
      <c r="E153" s="57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0"/>
      <c r="R153" s="713"/>
      <c r="S153" s="73"/>
      <c r="T153" s="74"/>
      <c r="U153" s="73"/>
      <c r="V153" s="702"/>
    </row>
    <row r="154" spans="1:22" ht="17.25" customHeight="1" x14ac:dyDescent="0.25">
      <c r="A154" s="658"/>
      <c r="B154" s="551"/>
      <c r="C154" s="606"/>
      <c r="D154" s="472"/>
      <c r="E154" s="57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0"/>
      <c r="R154" s="713"/>
      <c r="S154" s="73"/>
      <c r="T154" s="74"/>
      <c r="U154" s="73"/>
      <c r="V154" s="702"/>
    </row>
    <row r="155" spans="1:22" ht="15.75" customHeight="1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0"/>
      <c r="R155" s="713"/>
      <c r="S155" s="73"/>
      <c r="T155" s="74"/>
      <c r="U155" s="73"/>
      <c r="V155" s="702"/>
    </row>
    <row r="156" spans="1:22" ht="17.25" customHeight="1" x14ac:dyDescent="0.25">
      <c r="A156" s="658"/>
      <c r="B156" s="551"/>
      <c r="C156" s="612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0"/>
      <c r="R156" s="713"/>
      <c r="S156" s="73"/>
      <c r="T156" s="74"/>
      <c r="U156" s="73"/>
      <c r="V156" s="702"/>
    </row>
    <row r="157" spans="1:22" ht="17.25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0"/>
      <c r="R157" s="713"/>
      <c r="S157" s="73"/>
      <c r="T157" s="74"/>
      <c r="U157" s="73"/>
      <c r="V157" s="702"/>
    </row>
    <row r="158" spans="1:22" ht="17.25" customHeight="1" x14ac:dyDescent="0.25">
      <c r="A158" s="658"/>
      <c r="B158" s="551"/>
      <c r="C158" s="613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0"/>
      <c r="R158" s="713"/>
      <c r="S158" s="73"/>
      <c r="T158" s="74"/>
      <c r="U158" s="73"/>
      <c r="V158" s="702"/>
    </row>
    <row r="159" spans="1:22" ht="17.25" x14ac:dyDescent="0.25">
      <c r="A159" s="658"/>
      <c r="B159" s="551"/>
      <c r="C159" s="615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0"/>
      <c r="R159" s="713"/>
      <c r="S159" s="73"/>
      <c r="T159" s="74"/>
      <c r="U159" s="73"/>
      <c r="V159" s="702"/>
    </row>
    <row r="160" spans="1:22" ht="17.25" x14ac:dyDescent="0.25">
      <c r="A160" s="658"/>
      <c r="B160" s="551"/>
      <c r="C160" s="615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0"/>
      <c r="R160" s="713"/>
      <c r="S160" s="73"/>
      <c r="T160" s="74"/>
      <c r="U160" s="73"/>
      <c r="V160" s="702"/>
    </row>
    <row r="161" spans="1:22" ht="17.25" customHeight="1" x14ac:dyDescent="0.25">
      <c r="A161" s="658"/>
      <c r="B161" s="551"/>
      <c r="C161" s="613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0"/>
      <c r="R161" s="713"/>
      <c r="S161" s="73"/>
      <c r="T161" s="74"/>
      <c r="U161" s="73"/>
      <c r="V161" s="702"/>
    </row>
    <row r="162" spans="1:22" ht="17.25" x14ac:dyDescent="0.25">
      <c r="A162" s="658"/>
      <c r="B162" s="551"/>
      <c r="C162" s="618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  <c r="U162" s="73"/>
      <c r="V162" s="702"/>
    </row>
    <row r="163" spans="1:22" ht="17.25" x14ac:dyDescent="0.25">
      <c r="A163" s="658"/>
      <c r="B163" s="551"/>
      <c r="C163" s="371"/>
      <c r="D163" s="472"/>
      <c r="E163" s="570"/>
      <c r="F163" s="571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  <c r="U163" s="73"/>
      <c r="V163" s="702"/>
    </row>
    <row r="164" spans="1:22" ht="17.25" x14ac:dyDescent="0.25">
      <c r="A164" s="672"/>
      <c r="B164" s="551"/>
      <c r="C164" s="569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  <c r="U164" s="73"/>
      <c r="V164" s="702"/>
    </row>
    <row r="165" spans="1:22" ht="17.25" x14ac:dyDescent="0.25">
      <c r="A165" s="658"/>
      <c r="B165" s="551"/>
      <c r="C165" s="569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  <c r="U165" s="73"/>
      <c r="V165" s="702"/>
    </row>
    <row r="166" spans="1:22" ht="17.25" x14ac:dyDescent="0.25">
      <c r="A166" s="658"/>
      <c r="B166" s="551"/>
      <c r="C166" s="569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  <c r="U166" s="73"/>
      <c r="V166" s="702"/>
    </row>
    <row r="167" spans="1:22" ht="17.25" x14ac:dyDescent="0.25">
      <c r="A167" s="875"/>
      <c r="B167" s="554"/>
      <c r="C167" s="569"/>
      <c r="D167" s="472"/>
      <c r="E167" s="570"/>
      <c r="F167" s="571"/>
      <c r="G167" s="472"/>
      <c r="H167" s="65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  <c r="U167" s="73"/>
      <c r="V167" s="702"/>
    </row>
    <row r="168" spans="1:22" x14ac:dyDescent="0.25">
      <c r="A168" s="672"/>
      <c r="B168" s="554"/>
      <c r="C168" s="569"/>
      <c r="D168" s="472"/>
      <c r="E168" s="570"/>
      <c r="F168" s="553"/>
      <c r="G168" s="472"/>
      <c r="H168" s="65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  <c r="U168" s="73"/>
      <c r="V168" s="702"/>
    </row>
    <row r="169" spans="1:22" ht="17.25" x14ac:dyDescent="0.25">
      <c r="A169" s="672"/>
      <c r="B169" s="554"/>
      <c r="C169" s="569"/>
      <c r="D169" s="472"/>
      <c r="E169" s="570"/>
      <c r="F169" s="571"/>
      <c r="G169" s="472"/>
      <c r="H169" s="65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  <c r="U169" s="73"/>
      <c r="V169" s="702"/>
    </row>
    <row r="170" spans="1:22" ht="17.25" customHeight="1" x14ac:dyDescent="0.25">
      <c r="A170" s="658"/>
      <c r="B170" s="554"/>
      <c r="C170" s="619"/>
      <c r="D170" s="472"/>
      <c r="E170" s="570"/>
      <c r="F170" s="571"/>
      <c r="G170" s="472"/>
      <c r="H170" s="65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  <c r="U170" s="73"/>
      <c r="V170" s="702"/>
    </row>
    <row r="171" spans="1:22" ht="17.25" customHeight="1" x14ac:dyDescent="0.25">
      <c r="A171" s="658"/>
      <c r="B171" s="554"/>
      <c r="C171" s="619"/>
      <c r="D171" s="472"/>
      <c r="E171" s="570"/>
      <c r="F171" s="571"/>
      <c r="G171" s="472"/>
      <c r="H171" s="65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  <c r="U171" s="73"/>
      <c r="V171" s="702"/>
    </row>
    <row r="172" spans="1:22" x14ac:dyDescent="0.25">
      <c r="A172" s="672"/>
      <c r="B172" s="554"/>
      <c r="C172" s="582"/>
      <c r="D172" s="472"/>
      <c r="E172" s="570"/>
      <c r="F172" s="580"/>
      <c r="G172" s="472"/>
      <c r="H172" s="65">
        <f t="shared" si="3"/>
        <v>0</v>
      </c>
      <c r="I172" s="81"/>
      <c r="J172" s="82"/>
      <c r="K172" s="82"/>
      <c r="L172" s="104">
        <f t="shared" si="4"/>
        <v>0</v>
      </c>
      <c r="M172" s="406"/>
      <c r="N172" s="422"/>
      <c r="O172" s="769"/>
      <c r="P172" s="379"/>
      <c r="Q172" s="70"/>
      <c r="R172" s="713"/>
      <c r="S172" s="73"/>
      <c r="T172" s="74"/>
      <c r="U172" s="73"/>
      <c r="V172" s="702"/>
    </row>
    <row r="173" spans="1:22" x14ac:dyDescent="0.25">
      <c r="A173" s="672"/>
      <c r="B173" s="554"/>
      <c r="C173" s="620"/>
      <c r="D173" s="472"/>
      <c r="E173" s="570"/>
      <c r="F173" s="580"/>
      <c r="G173" s="472"/>
      <c r="H173" s="65">
        <f t="shared" si="3"/>
        <v>0</v>
      </c>
      <c r="I173" s="81"/>
      <c r="J173" s="165"/>
      <c r="K173" s="166"/>
      <c r="L173" s="104">
        <f t="shared" ref="L173:L182" si="5">I173*G173-K173</f>
        <v>0</v>
      </c>
      <c r="M173" s="406"/>
      <c r="N173" s="422"/>
      <c r="O173" s="769"/>
      <c r="P173" s="379"/>
      <c r="Q173" s="70"/>
      <c r="R173" s="713"/>
      <c r="S173" s="73"/>
      <c r="T173" s="74"/>
      <c r="U173" s="73"/>
      <c r="V173" s="702"/>
    </row>
    <row r="174" spans="1:22" x14ac:dyDescent="0.25">
      <c r="A174" s="672"/>
      <c r="B174" s="610"/>
      <c r="C174" s="621"/>
      <c r="D174" s="621"/>
      <c r="E174" s="621"/>
      <c r="F174" s="622"/>
      <c r="G174" s="574"/>
      <c r="H174" s="65">
        <f t="shared" si="3"/>
        <v>0</v>
      </c>
      <c r="I174" s="81"/>
      <c r="J174" s="165"/>
      <c r="K174" s="166"/>
      <c r="L174" s="104">
        <f t="shared" si="5"/>
        <v>0</v>
      </c>
      <c r="M174" s="406"/>
      <c r="N174" s="422"/>
      <c r="O174" s="769"/>
      <c r="P174" s="379"/>
      <c r="Q174" s="70"/>
      <c r="R174" s="713"/>
      <c r="S174" s="73"/>
      <c r="T174" s="74"/>
      <c r="U174" s="73"/>
      <c r="V174" s="702"/>
    </row>
    <row r="175" spans="1:22" x14ac:dyDescent="0.25">
      <c r="A175" s="672"/>
      <c r="B175" s="610"/>
      <c r="C175" s="621"/>
      <c r="D175" s="621"/>
      <c r="E175" s="621"/>
      <c r="F175" s="622"/>
      <c r="G175" s="574"/>
      <c r="H175" s="65">
        <f t="shared" si="3"/>
        <v>0</v>
      </c>
      <c r="I175" s="81"/>
      <c r="J175" s="165"/>
      <c r="K175" s="166"/>
      <c r="L175" s="104">
        <f t="shared" si="5"/>
        <v>0</v>
      </c>
      <c r="M175" s="406"/>
      <c r="N175" s="422"/>
      <c r="O175" s="769"/>
      <c r="P175" s="379"/>
      <c r="Q175" s="70"/>
      <c r="R175" s="713"/>
      <c r="S175" s="73"/>
      <c r="T175" s="74"/>
      <c r="U175" s="73"/>
      <c r="V175" s="702"/>
    </row>
    <row r="176" spans="1:22" x14ac:dyDescent="0.25">
      <c r="A176" s="672"/>
      <c r="B176" s="623"/>
      <c r="C176" s="621"/>
      <c r="D176" s="621"/>
      <c r="E176" s="621"/>
      <c r="F176" s="622"/>
      <c r="G176" s="574"/>
      <c r="H176" s="65">
        <f t="shared" si="3"/>
        <v>0</v>
      </c>
      <c r="I176" s="81"/>
      <c r="J176" s="165"/>
      <c r="K176" s="166"/>
      <c r="L176" s="104">
        <f t="shared" si="5"/>
        <v>0</v>
      </c>
      <c r="M176" s="372"/>
      <c r="N176" s="373"/>
      <c r="O176" s="769"/>
      <c r="P176" s="379"/>
      <c r="Q176" s="70"/>
      <c r="R176" s="713"/>
      <c r="S176" s="73"/>
      <c r="T176" s="74"/>
      <c r="U176" s="73"/>
      <c r="V176" s="702"/>
    </row>
    <row r="177" spans="1:22" x14ac:dyDescent="0.25">
      <c r="A177" s="672"/>
      <c r="B177" s="623"/>
      <c r="C177" s="621"/>
      <c r="D177" s="621"/>
      <c r="E177" s="621"/>
      <c r="F177" s="622"/>
      <c r="G177" s="574"/>
      <c r="H177" s="65">
        <f t="shared" si="3"/>
        <v>0</v>
      </c>
      <c r="I177" s="81"/>
      <c r="J177" s="165"/>
      <c r="K177" s="166"/>
      <c r="L177" s="104">
        <f t="shared" si="5"/>
        <v>0</v>
      </c>
      <c r="M177" s="372"/>
      <c r="N177" s="373"/>
      <c r="O177" s="769"/>
      <c r="P177" s="379"/>
      <c r="Q177" s="70"/>
      <c r="R177" s="713"/>
      <c r="S177" s="73"/>
      <c r="T177" s="74"/>
      <c r="U177" s="73"/>
      <c r="V177" s="702"/>
    </row>
    <row r="178" spans="1:22" x14ac:dyDescent="0.25">
      <c r="A178" s="672"/>
      <c r="B178" s="623"/>
      <c r="C178" s="621"/>
      <c r="D178" s="621"/>
      <c r="E178" s="621"/>
      <c r="F178" s="622"/>
      <c r="G178" s="574"/>
      <c r="H178" s="65">
        <f t="shared" si="3"/>
        <v>0</v>
      </c>
      <c r="I178" s="81"/>
      <c r="J178" s="165"/>
      <c r="K178" s="166"/>
      <c r="L178" s="104">
        <f t="shared" si="5"/>
        <v>0</v>
      </c>
      <c r="M178" s="372"/>
      <c r="N178" s="373"/>
      <c r="O178" s="769"/>
      <c r="P178" s="379"/>
      <c r="Q178" s="70"/>
      <c r="R178" s="713"/>
      <c r="S178" s="73"/>
      <c r="T178" s="74"/>
      <c r="U178" s="73"/>
      <c r="V178" s="702"/>
    </row>
    <row r="179" spans="1:22" ht="18.75" x14ac:dyDescent="0.3">
      <c r="A179" s="672"/>
      <c r="B179" s="551"/>
      <c r="C179" s="849"/>
      <c r="D179" s="550"/>
      <c r="E179" s="603"/>
      <c r="F179" s="850"/>
      <c r="G179" s="472"/>
      <c r="H179" s="65">
        <f t="shared" si="3"/>
        <v>0</v>
      </c>
      <c r="I179" s="81"/>
      <c r="J179" s="165"/>
      <c r="K179" s="171"/>
      <c r="L179" s="104">
        <f t="shared" si="5"/>
        <v>0</v>
      </c>
      <c r="M179" s="406"/>
      <c r="N179" s="422"/>
      <c r="O179" s="769"/>
      <c r="P179" s="379"/>
      <c r="Q179" s="70"/>
      <c r="R179" s="713"/>
      <c r="S179" s="73"/>
      <c r="T179" s="74"/>
      <c r="U179" s="73"/>
      <c r="V179" s="702"/>
    </row>
    <row r="180" spans="1:22" ht="18.75" x14ac:dyDescent="0.3">
      <c r="A180" s="672"/>
      <c r="B180" s="551"/>
      <c r="C180" s="849"/>
      <c r="D180" s="472"/>
      <c r="E180" s="570"/>
      <c r="F180" s="580"/>
      <c r="G180" s="472"/>
      <c r="H180" s="65">
        <f t="shared" si="3"/>
        <v>0</v>
      </c>
      <c r="I180" s="81"/>
      <c r="J180" s="165"/>
      <c r="K180" s="171"/>
      <c r="L180" s="104">
        <f t="shared" si="5"/>
        <v>0</v>
      </c>
      <c r="M180" s="406"/>
      <c r="N180" s="422"/>
      <c r="O180" s="769"/>
      <c r="P180" s="379"/>
      <c r="Q180" s="70"/>
      <c r="R180" s="713"/>
      <c r="S180" s="73"/>
      <c r="T180" s="74"/>
      <c r="U180" s="73"/>
      <c r="V180" s="702"/>
    </row>
    <row r="181" spans="1:22" ht="18.75" x14ac:dyDescent="0.3">
      <c r="A181" s="672"/>
      <c r="B181" s="551"/>
      <c r="C181" s="849"/>
      <c r="D181" s="472"/>
      <c r="E181" s="570"/>
      <c r="F181" s="580"/>
      <c r="G181" s="472"/>
      <c r="H181" s="65">
        <f t="shared" si="3"/>
        <v>0</v>
      </c>
      <c r="I181" s="81"/>
      <c r="J181" s="165"/>
      <c r="K181" s="171"/>
      <c r="L181" s="104">
        <f t="shared" si="5"/>
        <v>0</v>
      </c>
      <c r="M181" s="406"/>
      <c r="N181" s="422"/>
      <c r="O181" s="769"/>
      <c r="P181" s="379"/>
      <c r="Q181" s="70"/>
      <c r="R181" s="713"/>
      <c r="S181" s="73"/>
      <c r="T181" s="74"/>
      <c r="U181" s="73"/>
      <c r="V181" s="702"/>
    </row>
    <row r="182" spans="1:22" ht="18.75" x14ac:dyDescent="0.3">
      <c r="A182" s="88"/>
      <c r="B182" s="76"/>
      <c r="C182" s="172"/>
      <c r="D182" s="78"/>
      <c r="E182" s="121"/>
      <c r="F182" s="120"/>
      <c r="G182" s="78"/>
      <c r="H182" s="65">
        <f t="shared" si="3"/>
        <v>0</v>
      </c>
      <c r="I182" s="81"/>
      <c r="J182" s="165"/>
      <c r="K182" s="171"/>
      <c r="L182" s="104">
        <f t="shared" si="5"/>
        <v>0</v>
      </c>
      <c r="M182" s="406"/>
      <c r="N182" s="422"/>
      <c r="O182" s="769"/>
      <c r="P182" s="379"/>
      <c r="Q182" s="70"/>
      <c r="R182" s="713"/>
      <c r="S182" s="73"/>
      <c r="T182" s="74"/>
      <c r="U182" s="73"/>
      <c r="V182" s="702"/>
    </row>
    <row r="183" spans="1:22" x14ac:dyDescent="0.25">
      <c r="A183" s="173"/>
      <c r="B183" s="76"/>
      <c r="C183" s="76"/>
      <c r="D183" s="174"/>
      <c r="E183" s="121"/>
      <c r="F183" s="175"/>
      <c r="G183" s="174">
        <v>0</v>
      </c>
      <c r="H183" s="176">
        <f t="shared" ref="H183:H190" si="6">G183-D183</f>
        <v>0</v>
      </c>
      <c r="I183" s="177"/>
      <c r="J183" s="177"/>
      <c r="K183" s="177"/>
      <c r="L183" s="40">
        <f t="shared" ref="L183:L194" si="7">I183*G183</f>
        <v>0</v>
      </c>
      <c r="M183" s="425"/>
      <c r="N183" s="422"/>
      <c r="O183" s="769"/>
      <c r="P183" s="432"/>
      <c r="Q183" s="179"/>
      <c r="R183" s="714"/>
      <c r="S183" s="178"/>
      <c r="T183" s="69"/>
      <c r="U183" s="178"/>
      <c r="V183" s="781"/>
    </row>
    <row r="184" spans="1:22" x14ac:dyDescent="0.25">
      <c r="A184" s="173"/>
      <c r="B184" s="76"/>
      <c r="C184" s="76"/>
      <c r="D184" s="174"/>
      <c r="E184" s="121"/>
      <c r="F184" s="175"/>
      <c r="G184" s="174">
        <v>0</v>
      </c>
      <c r="H184" s="176">
        <f t="shared" si="6"/>
        <v>0</v>
      </c>
      <c r="I184" s="177"/>
      <c r="J184" s="177"/>
      <c r="K184" s="177"/>
      <c r="L184" s="40">
        <f t="shared" si="7"/>
        <v>0</v>
      </c>
      <c r="M184" s="425"/>
      <c r="N184" s="422"/>
      <c r="O184" s="769"/>
      <c r="P184" s="432"/>
      <c r="Q184" s="179"/>
      <c r="R184" s="714"/>
      <c r="S184" s="178"/>
      <c r="T184" s="69"/>
      <c r="U184" s="178"/>
      <c r="V184" s="781"/>
    </row>
    <row r="185" spans="1:22" x14ac:dyDescent="0.25">
      <c r="A185" s="173"/>
      <c r="B185" s="76"/>
      <c r="C185" s="76"/>
      <c r="D185" s="174"/>
      <c r="E185" s="121"/>
      <c r="F185" s="175"/>
      <c r="G185" s="174">
        <v>0</v>
      </c>
      <c r="H185" s="176">
        <f t="shared" si="6"/>
        <v>0</v>
      </c>
      <c r="I185" s="177"/>
      <c r="J185" s="177"/>
      <c r="K185" s="177"/>
      <c r="L185" s="40">
        <f t="shared" si="7"/>
        <v>0</v>
      </c>
      <c r="M185" s="425"/>
      <c r="N185" s="422"/>
      <c r="O185" s="769"/>
      <c r="P185" s="432"/>
      <c r="Q185" s="179"/>
      <c r="R185" s="714"/>
      <c r="S185" s="178"/>
      <c r="T185" s="69"/>
      <c r="U185" s="178"/>
      <c r="V185" s="781"/>
    </row>
    <row r="186" spans="1:22" x14ac:dyDescent="0.25">
      <c r="A186" s="173"/>
      <c r="B186" s="76"/>
      <c r="C186" s="76"/>
      <c r="D186" s="174"/>
      <c r="E186" s="121"/>
      <c r="F186" s="181"/>
      <c r="G186" s="174">
        <v>0</v>
      </c>
      <c r="H186" s="176">
        <f t="shared" si="6"/>
        <v>0</v>
      </c>
      <c r="I186" s="177"/>
      <c r="J186" s="177"/>
      <c r="K186" s="177"/>
      <c r="L186" s="40">
        <f t="shared" si="7"/>
        <v>0</v>
      </c>
      <c r="M186" s="425"/>
      <c r="N186" s="422"/>
      <c r="O186" s="769"/>
      <c r="P186" s="432"/>
      <c r="Q186" s="179"/>
      <c r="R186" s="714"/>
      <c r="S186" s="178"/>
      <c r="T186" s="69"/>
      <c r="U186" s="178"/>
      <c r="V186" s="781"/>
    </row>
    <row r="187" spans="1:22" x14ac:dyDescent="0.25">
      <c r="A187" s="182"/>
      <c r="B187" s="76"/>
      <c r="C187" s="76"/>
      <c r="D187" s="174"/>
      <c r="E187" s="121"/>
      <c r="F187" s="183"/>
      <c r="G187" s="174">
        <v>0</v>
      </c>
      <c r="H187" s="176">
        <f t="shared" si="6"/>
        <v>0</v>
      </c>
      <c r="I187" s="177"/>
      <c r="J187" s="177"/>
      <c r="K187" s="177"/>
      <c r="L187" s="40">
        <f t="shared" si="7"/>
        <v>0</v>
      </c>
      <c r="M187" s="425"/>
      <c r="N187" s="422"/>
      <c r="O187" s="769"/>
      <c r="P187" s="432"/>
      <c r="Q187" s="179"/>
      <c r="R187" s="714"/>
      <c r="S187" s="73"/>
      <c r="T187" s="74"/>
      <c r="U187" s="73"/>
      <c r="V187" s="702"/>
    </row>
    <row r="188" spans="1:22" x14ac:dyDescent="0.25">
      <c r="A188" s="184"/>
      <c r="B188" s="185"/>
      <c r="F188" s="188"/>
      <c r="G188" s="186">
        <v>0</v>
      </c>
      <c r="H188" s="186">
        <f t="shared" si="6"/>
        <v>0</v>
      </c>
      <c r="I188" s="189"/>
      <c r="J188" s="189"/>
      <c r="K188" s="189"/>
      <c r="L188" s="40">
        <f t="shared" si="7"/>
        <v>0</v>
      </c>
      <c r="M188" s="718"/>
      <c r="N188" s="719"/>
      <c r="O188" s="781"/>
      <c r="P188" s="720"/>
      <c r="Q188" s="179"/>
      <c r="R188" s="715"/>
      <c r="S188" s="33"/>
      <c r="T188" s="34"/>
      <c r="U188" s="33"/>
      <c r="V188" s="947"/>
    </row>
    <row r="189" spans="1:22" x14ac:dyDescent="0.25">
      <c r="A189" s="184"/>
      <c r="B189" s="185"/>
      <c r="G189" s="186">
        <v>0</v>
      </c>
      <c r="H189" s="186">
        <f t="shared" si="6"/>
        <v>0</v>
      </c>
      <c r="I189" s="189"/>
      <c r="J189" s="189"/>
      <c r="K189" s="189"/>
      <c r="L189" s="40">
        <f t="shared" si="7"/>
        <v>0</v>
      </c>
      <c r="M189" s="190"/>
      <c r="O189" s="768"/>
      <c r="P189" s="201"/>
      <c r="Q189" s="202"/>
      <c r="R189" s="203"/>
      <c r="S189" s="33"/>
      <c r="T189" s="34"/>
      <c r="U189" s="33"/>
      <c r="V189" s="947"/>
    </row>
    <row r="190" spans="1:22" ht="16.5" thickBot="1" x14ac:dyDescent="0.3">
      <c r="A190" s="184"/>
      <c r="B190" s="185"/>
      <c r="G190" s="205">
        <v>0</v>
      </c>
      <c r="H190" s="186">
        <f t="shared" si="6"/>
        <v>0</v>
      </c>
      <c r="I190" s="189"/>
      <c r="J190" s="189"/>
      <c r="K190" s="189"/>
      <c r="L190" s="40">
        <f t="shared" si="7"/>
        <v>0</v>
      </c>
      <c r="M190" s="190"/>
      <c r="O190" s="768"/>
      <c r="P190" s="201"/>
      <c r="Q190" s="202"/>
      <c r="R190" s="203"/>
      <c r="S190" s="33"/>
      <c r="T190" s="34"/>
      <c r="U190" s="33"/>
      <c r="V190" s="947"/>
    </row>
    <row r="191" spans="1:22" ht="19.5" thickTop="1" x14ac:dyDescent="0.3">
      <c r="A191" s="184"/>
      <c r="B191" s="185"/>
      <c r="D191" s="967" t="s">
        <v>33</v>
      </c>
      <c r="E191" s="967"/>
      <c r="F191" s="968"/>
      <c r="G191" s="206">
        <f>SUM(G4:G190)</f>
        <v>583100.64589999989</v>
      </c>
      <c r="H191" s="207"/>
      <c r="I191" s="189"/>
      <c r="J191" s="208"/>
      <c r="K191" s="189"/>
      <c r="L191" s="40">
        <f t="shared" si="7"/>
        <v>0</v>
      </c>
      <c r="M191" s="190"/>
      <c r="O191" s="768"/>
      <c r="P191" s="201"/>
      <c r="Q191" s="219"/>
      <c r="R191" s="220"/>
      <c r="T191" s="34"/>
      <c r="V191" s="947"/>
    </row>
    <row r="192" spans="1:22" ht="19.5" thickBot="1" x14ac:dyDescent="0.3">
      <c r="A192" s="222"/>
      <c r="B192" s="185"/>
      <c r="G192" s="223"/>
      <c r="H192" s="207"/>
      <c r="I192" s="189"/>
      <c r="J192" s="208"/>
      <c r="K192" s="189"/>
      <c r="L192" s="40">
        <f t="shared" si="7"/>
        <v>0</v>
      </c>
      <c r="M192" s="190"/>
      <c r="O192" s="768"/>
      <c r="P192" s="201"/>
      <c r="Q192" s="219"/>
      <c r="R192" s="220"/>
      <c r="T192" s="34"/>
      <c r="V192" s="947"/>
    </row>
    <row r="193" spans="1:22" ht="16.5" thickTop="1" x14ac:dyDescent="0.25">
      <c r="A193" s="184"/>
      <c r="B193" s="185"/>
      <c r="H193" s="186"/>
      <c r="I193" s="189"/>
      <c r="J193" s="189"/>
      <c r="K193" s="189"/>
      <c r="L193" s="40">
        <f t="shared" si="7"/>
        <v>0</v>
      </c>
      <c r="M193" s="190"/>
      <c r="O193" s="768"/>
      <c r="P193" s="201"/>
      <c r="Q193" s="219"/>
      <c r="R193" s="220"/>
      <c r="T193" s="34"/>
      <c r="V193" s="947"/>
    </row>
    <row r="194" spans="1:22" ht="16.5" thickBot="1" x14ac:dyDescent="0.3">
      <c r="A194" s="184"/>
      <c r="B194" s="185"/>
      <c r="H194" s="186"/>
      <c r="I194" s="224"/>
      <c r="L194" s="40">
        <f t="shared" si="7"/>
        <v>0</v>
      </c>
      <c r="M194" s="225"/>
      <c r="O194" s="768"/>
      <c r="P194" s="201"/>
      <c r="Q194" s="219"/>
      <c r="R194" s="226"/>
      <c r="T194" s="34"/>
      <c r="V194" s="947"/>
    </row>
    <row r="195" spans="1:22" ht="17.25" thickTop="1" thickBot="1" x14ac:dyDescent="0.3">
      <c r="A195" s="184"/>
      <c r="F195" s="227"/>
      <c r="G195" s="228" t="s">
        <v>34</v>
      </c>
      <c r="H195" s="229"/>
      <c r="I195" s="229"/>
      <c r="J195" s="230">
        <f>SUM(J183:J194)</f>
        <v>0</v>
      </c>
      <c r="K195" s="231"/>
      <c r="L195" s="232">
        <f>SUM(L4:L194)</f>
        <v>16905198.559299998</v>
      </c>
      <c r="M195" s="233"/>
      <c r="O195" s="782">
        <f>SUM(O4:O194)</f>
        <v>365308.66</v>
      </c>
      <c r="P195" s="25"/>
      <c r="Q195" s="236">
        <f>SUM(Q8:Q194)</f>
        <v>0</v>
      </c>
      <c r="R195" s="237"/>
      <c r="S195" s="235"/>
      <c r="T195" s="239">
        <f>SUM(T183:T194)</f>
        <v>0</v>
      </c>
      <c r="U195" s="235"/>
      <c r="V195" s="950">
        <f>SUM(V183:V194)</f>
        <v>0</v>
      </c>
    </row>
    <row r="196" spans="1:22" x14ac:dyDescent="0.25">
      <c r="A196" s="184"/>
      <c r="F196" s="227"/>
      <c r="G196" s="240"/>
      <c r="H196" s="241"/>
      <c r="I196" s="242"/>
      <c r="J196" s="242"/>
      <c r="K196" s="242"/>
      <c r="L196" s="40"/>
      <c r="M196" s="233"/>
      <c r="P196" s="201"/>
      <c r="Q196" s="251"/>
      <c r="S196" s="209"/>
      <c r="T196"/>
      <c r="U196" s="209"/>
      <c r="V196" s="251"/>
    </row>
    <row r="197" spans="1:22" ht="16.5" thickBot="1" x14ac:dyDescent="0.3">
      <c r="A197" s="184"/>
      <c r="F197" s="227"/>
      <c r="G197" s="240"/>
      <c r="H197" s="241"/>
      <c r="I197" s="242"/>
      <c r="J197" s="242"/>
      <c r="K197" s="242"/>
      <c r="L197" s="40"/>
      <c r="M197" s="233"/>
      <c r="P197" s="201"/>
      <c r="Q197" s="251"/>
      <c r="S197" s="209"/>
      <c r="T197"/>
      <c r="U197" s="209"/>
      <c r="V197" s="251"/>
    </row>
    <row r="198" spans="1:22" ht="16.5" customHeight="1" thickTop="1" x14ac:dyDescent="0.25">
      <c r="A198" s="184"/>
      <c r="G198" s="254" t="s">
        <v>35</v>
      </c>
      <c r="H198" s="255"/>
      <c r="I198" s="255"/>
      <c r="J198" s="256"/>
      <c r="K198" s="256"/>
      <c r="L198" s="257">
        <f>T195+Q195+O195+L195+J195</f>
        <v>17270507.219299998</v>
      </c>
      <c r="M198" s="258"/>
      <c r="P198" s="201"/>
      <c r="Q198" s="251"/>
      <c r="S198" s="209"/>
      <c r="T198"/>
      <c r="U198" s="209"/>
      <c r="V198" s="251"/>
    </row>
    <row r="199" spans="1:22" ht="16.5" customHeight="1" thickBot="1" x14ac:dyDescent="0.3">
      <c r="A199" s="259"/>
      <c r="G199" s="260"/>
      <c r="H199" s="261"/>
      <c r="I199" s="261"/>
      <c r="J199" s="262"/>
      <c r="K199" s="262"/>
      <c r="L199" s="263"/>
      <c r="M199" s="264"/>
      <c r="P199" s="201"/>
      <c r="Q199" s="251"/>
      <c r="S199" s="209"/>
      <c r="T199"/>
      <c r="U199" s="209"/>
      <c r="V199" s="251"/>
    </row>
    <row r="200" spans="1:22" ht="16.5" thickTop="1" x14ac:dyDescent="0.25">
      <c r="A200" s="259"/>
      <c r="G200" s="240"/>
      <c r="H200" s="241"/>
      <c r="I200" s="242"/>
      <c r="J200" s="242"/>
      <c r="K200" s="242"/>
      <c r="L200" s="40"/>
      <c r="M200" s="233"/>
      <c r="P200" s="201"/>
      <c r="Q200" s="251"/>
      <c r="S200" s="209"/>
      <c r="T200"/>
      <c r="U200" s="209"/>
      <c r="V200" s="251"/>
    </row>
    <row r="201" spans="1:22" x14ac:dyDescent="0.25">
      <c r="A201" s="184"/>
      <c r="G201" s="240"/>
      <c r="H201" s="241"/>
      <c r="I201" s="242"/>
      <c r="J201" s="242"/>
      <c r="K201" s="242"/>
      <c r="L201" s="40"/>
      <c r="M201" s="233"/>
      <c r="P201" s="201"/>
      <c r="Q201" s="251"/>
      <c r="S201" s="209"/>
      <c r="T201"/>
      <c r="U201" s="209"/>
      <c r="V201" s="251"/>
    </row>
    <row r="202" spans="1:22" x14ac:dyDescent="0.25">
      <c r="A202" s="184"/>
      <c r="G202" s="240"/>
      <c r="H202" s="265"/>
      <c r="I202" s="242"/>
      <c r="J202" s="242"/>
      <c r="K202" s="242"/>
      <c r="L202" s="40"/>
      <c r="M202" s="266"/>
      <c r="P202" s="201"/>
      <c r="Q202" s="251"/>
      <c r="S202" s="209"/>
      <c r="T202"/>
      <c r="U202" s="209"/>
      <c r="V202" s="251"/>
    </row>
    <row r="203" spans="1:22" x14ac:dyDescent="0.25">
      <c r="A203" s="259"/>
      <c r="L203" s="40"/>
      <c r="M203" s="267"/>
      <c r="P203" s="201"/>
      <c r="Q203" s="251"/>
      <c r="S203" s="209"/>
      <c r="T203"/>
      <c r="U203" s="209"/>
      <c r="V203" s="251"/>
    </row>
    <row r="204" spans="1:22" x14ac:dyDescent="0.25">
      <c r="A204" s="259"/>
      <c r="M204" s="267"/>
      <c r="Q204" s="251"/>
      <c r="S204" s="209"/>
      <c r="T204"/>
      <c r="U204" s="209"/>
      <c r="V204" s="251"/>
    </row>
    <row r="205" spans="1:22" x14ac:dyDescent="0.25">
      <c r="A205" s="184"/>
      <c r="B205" s="185"/>
      <c r="L205" s="40"/>
      <c r="M205" s="233"/>
      <c r="Q205" s="251"/>
      <c r="S205" s="209"/>
      <c r="T205"/>
      <c r="U205" s="209"/>
      <c r="V205" s="251"/>
    </row>
    <row r="206" spans="1:22" x14ac:dyDescent="0.25">
      <c r="A206" s="259"/>
      <c r="B206" s="185"/>
      <c r="L206" s="40"/>
      <c r="M206" s="233"/>
      <c r="Q206" s="251"/>
      <c r="S206" s="209"/>
      <c r="T206"/>
      <c r="U206" s="209"/>
      <c r="V206" s="251"/>
    </row>
    <row r="207" spans="1:22" x14ac:dyDescent="0.25">
      <c r="A207" s="184"/>
      <c r="B207" s="185"/>
      <c r="G207" s="240"/>
      <c r="H207" s="241"/>
      <c r="I207" s="242"/>
      <c r="J207" s="242"/>
      <c r="K207" s="242"/>
      <c r="L207" s="40"/>
      <c r="M207" s="233"/>
      <c r="Q207" s="251"/>
      <c r="S207" s="209"/>
      <c r="T207"/>
      <c r="U207" s="209"/>
      <c r="V207" s="251"/>
    </row>
    <row r="208" spans="1:22" x14ac:dyDescent="0.25">
      <c r="A208" s="259"/>
      <c r="B208" s="185"/>
      <c r="G208" s="240"/>
      <c r="H208" s="241"/>
      <c r="I208" s="242"/>
      <c r="J208" s="242"/>
      <c r="K208" s="242"/>
      <c r="L208" s="40"/>
      <c r="M208" s="233"/>
      <c r="Q208" s="251"/>
      <c r="S208" s="209"/>
      <c r="T208"/>
      <c r="U208" s="209"/>
      <c r="V208" s="251"/>
    </row>
    <row r="209" spans="1:22" x14ac:dyDescent="0.25">
      <c r="A209" s="184"/>
      <c r="B209" s="185"/>
      <c r="G209" s="279"/>
      <c r="H209" s="235"/>
      <c r="I209" s="235"/>
      <c r="L209" s="40"/>
      <c r="M209" s="233"/>
      <c r="Q209" s="251"/>
      <c r="S209" s="209"/>
      <c r="T209"/>
      <c r="U209" s="209"/>
      <c r="V209" s="251"/>
    </row>
    <row r="210" spans="1:22" x14ac:dyDescent="0.25">
      <c r="A210" s="259"/>
      <c r="Q210" s="251"/>
      <c r="S210" s="209"/>
      <c r="T210"/>
      <c r="U210" s="209"/>
      <c r="V210" s="251"/>
    </row>
    <row r="211" spans="1:22" x14ac:dyDescent="0.25">
      <c r="A211" s="184"/>
      <c r="Q211" s="251"/>
      <c r="S211" s="209"/>
      <c r="T211"/>
      <c r="U211" s="209"/>
      <c r="V211" s="251"/>
    </row>
    <row r="212" spans="1:22" x14ac:dyDescent="0.25">
      <c r="A212" s="184"/>
      <c r="B212" s="280"/>
      <c r="C212" s="280"/>
      <c r="D212" s="246"/>
      <c r="E212"/>
      <c r="F212" s="39"/>
      <c r="G212" s="38"/>
      <c r="H212"/>
      <c r="I212"/>
      <c r="J212"/>
      <c r="K212"/>
      <c r="N212" s="281"/>
      <c r="O212" s="251"/>
      <c r="Q212" s="251"/>
      <c r="S212" s="209"/>
      <c r="T212"/>
      <c r="U212" s="209"/>
      <c r="V212" s="251"/>
    </row>
    <row r="213" spans="1:22" x14ac:dyDescent="0.25">
      <c r="A213" s="259"/>
      <c r="B213" s="280"/>
      <c r="C213" s="280"/>
      <c r="D213" s="246"/>
      <c r="E213"/>
      <c r="F213" s="39"/>
      <c r="G213" s="38"/>
      <c r="H213"/>
      <c r="I213"/>
      <c r="J213"/>
      <c r="K213"/>
      <c r="N213" s="281"/>
      <c r="O213" s="251"/>
      <c r="Q213" s="251"/>
      <c r="S213" s="209"/>
      <c r="T213"/>
      <c r="U213" s="209"/>
      <c r="V213" s="251"/>
    </row>
    <row r="214" spans="1:22" x14ac:dyDescent="0.25">
      <c r="A214" s="259"/>
      <c r="B214" s="280"/>
      <c r="C214" s="280"/>
      <c r="D214" s="246"/>
      <c r="E214"/>
      <c r="F214" s="39"/>
      <c r="G214" s="38"/>
      <c r="H214"/>
      <c r="I214"/>
      <c r="J214"/>
      <c r="K214"/>
      <c r="N214" s="281"/>
      <c r="O214" s="251"/>
      <c r="Q214" s="251"/>
      <c r="S214" s="209"/>
      <c r="T214"/>
      <c r="U214" s="209"/>
      <c r="V214" s="251"/>
    </row>
    <row r="215" spans="1:22" x14ac:dyDescent="0.25">
      <c r="A215" s="259"/>
      <c r="B215" s="280"/>
      <c r="C215" s="280"/>
      <c r="D215" s="246"/>
      <c r="E215"/>
      <c r="F215" s="39"/>
      <c r="G215" s="38"/>
      <c r="H215"/>
      <c r="I215"/>
      <c r="J215"/>
      <c r="K215"/>
      <c r="N215" s="281"/>
      <c r="O215" s="251"/>
      <c r="Q215" s="251"/>
      <c r="S215" s="209"/>
      <c r="T215"/>
      <c r="U215" s="209"/>
      <c r="V215" s="251"/>
    </row>
    <row r="216" spans="1:22" x14ac:dyDescent="0.25">
      <c r="A216" s="282"/>
      <c r="B216" s="280"/>
      <c r="C216" s="280"/>
      <c r="D216" s="246"/>
      <c r="E216"/>
      <c r="F216" s="39"/>
      <c r="G216" s="38"/>
      <c r="H216"/>
      <c r="I216"/>
      <c r="J216"/>
      <c r="K216"/>
      <c r="N216" s="281"/>
      <c r="O216" s="251"/>
      <c r="Q216" s="251"/>
      <c r="S216" s="209"/>
      <c r="T216"/>
      <c r="U216" s="209"/>
      <c r="V216" s="251"/>
    </row>
    <row r="217" spans="1:22" x14ac:dyDescent="0.25">
      <c r="A217" s="222"/>
      <c r="B217" s="280"/>
      <c r="C217" s="280"/>
      <c r="D217" s="246"/>
      <c r="E217"/>
      <c r="F217" s="39"/>
      <c r="G217" s="38"/>
      <c r="H217"/>
      <c r="I217"/>
      <c r="J217"/>
      <c r="K217"/>
      <c r="N217" s="281"/>
      <c r="O217" s="251"/>
      <c r="Q217" s="251"/>
      <c r="S217" s="209"/>
      <c r="T217"/>
      <c r="U217" s="209"/>
      <c r="V217" s="251"/>
    </row>
    <row r="218" spans="1:22" x14ac:dyDescent="0.25">
      <c r="A218" s="184"/>
      <c r="B218" s="280"/>
      <c r="C218" s="280"/>
      <c r="D218" s="246"/>
      <c r="E218"/>
      <c r="F218" s="39"/>
      <c r="G218" s="38"/>
      <c r="H218"/>
      <c r="I218"/>
      <c r="J218"/>
      <c r="K218"/>
      <c r="N218" s="281"/>
      <c r="O218" s="251"/>
      <c r="Q218" s="251"/>
      <c r="S218" s="209"/>
      <c r="T218"/>
      <c r="U218" s="209"/>
      <c r="V218" s="251"/>
    </row>
    <row r="219" spans="1:22" x14ac:dyDescent="0.25">
      <c r="A219" s="184"/>
      <c r="B219" s="280"/>
      <c r="C219" s="280"/>
      <c r="D219" s="246"/>
      <c r="E219"/>
      <c r="F219" s="39"/>
      <c r="G219" s="38"/>
      <c r="H219"/>
      <c r="I219"/>
      <c r="J219"/>
      <c r="K219"/>
      <c r="N219" s="281"/>
      <c r="O219" s="251"/>
      <c r="Q219" s="251"/>
      <c r="S219" s="209"/>
      <c r="T219"/>
      <c r="U219" s="209"/>
      <c r="V219" s="251"/>
    </row>
    <row r="220" spans="1:22" x14ac:dyDescent="0.25">
      <c r="A220" s="184"/>
      <c r="B220" s="280"/>
      <c r="C220" s="280"/>
      <c r="D220" s="246"/>
      <c r="E220"/>
      <c r="F220" s="39"/>
      <c r="G220" s="38"/>
      <c r="H220"/>
      <c r="I220"/>
      <c r="J220"/>
      <c r="K220"/>
      <c r="N220" s="281"/>
      <c r="O220" s="251"/>
      <c r="Q220" s="251"/>
      <c r="S220" s="209"/>
      <c r="T220"/>
      <c r="U220" s="209"/>
      <c r="V220" s="251"/>
    </row>
    <row r="221" spans="1:22" x14ac:dyDescent="0.25">
      <c r="A221" s="184"/>
      <c r="B221" s="280"/>
      <c r="C221" s="280"/>
      <c r="D221" s="246"/>
      <c r="E221"/>
      <c r="F221" s="39"/>
      <c r="G221" s="38"/>
      <c r="H221"/>
      <c r="I221"/>
      <c r="J221"/>
      <c r="K221"/>
      <c r="N221" s="281"/>
      <c r="O221" s="251"/>
      <c r="Q221" s="251"/>
      <c r="S221" s="209"/>
      <c r="T221"/>
      <c r="U221" s="209"/>
      <c r="V221" s="251"/>
    </row>
    <row r="222" spans="1:22" x14ac:dyDescent="0.25">
      <c r="A222" s="184"/>
      <c r="B222" s="280"/>
      <c r="C222" s="280"/>
      <c r="D222" s="246"/>
      <c r="E222"/>
      <c r="F222" s="39"/>
      <c r="G222" s="38"/>
      <c r="H222"/>
      <c r="I222"/>
      <c r="J222"/>
      <c r="K222"/>
      <c r="N222" s="281"/>
      <c r="O222" s="251"/>
      <c r="Q222" s="251"/>
      <c r="S222" s="209"/>
      <c r="T222"/>
      <c r="U222" s="209"/>
      <c r="V222" s="251"/>
    </row>
    <row r="223" spans="1:22" x14ac:dyDescent="0.25">
      <c r="A223" s="184"/>
      <c r="B223" s="280"/>
      <c r="C223" s="280"/>
      <c r="D223" s="246"/>
      <c r="E223"/>
      <c r="F223" s="39"/>
      <c r="G223" s="38"/>
      <c r="H223"/>
      <c r="I223"/>
      <c r="J223"/>
      <c r="K223"/>
      <c r="N223" s="281"/>
      <c r="O223" s="251"/>
      <c r="Q223" s="251"/>
      <c r="S223" s="209"/>
      <c r="T223"/>
      <c r="U223" s="209"/>
      <c r="V223" s="251"/>
    </row>
    <row r="224" spans="1:22" x14ac:dyDescent="0.25">
      <c r="A224" s="184"/>
      <c r="B224" s="280"/>
      <c r="C224" s="280"/>
      <c r="D224" s="246"/>
      <c r="E224"/>
      <c r="F224" s="39"/>
      <c r="G224" s="38"/>
      <c r="H224"/>
      <c r="I224"/>
      <c r="J224"/>
      <c r="K224"/>
      <c r="N224" s="281"/>
      <c r="O224" s="251"/>
      <c r="Q224" s="251"/>
      <c r="S224" s="209"/>
      <c r="T224"/>
      <c r="U224" s="209"/>
      <c r="V224" s="251"/>
    </row>
  </sheetData>
  <mergeCells count="16">
    <mergeCell ref="M124:M125"/>
    <mergeCell ref="N124:N125"/>
    <mergeCell ref="D191:F191"/>
    <mergeCell ref="A1:H2"/>
    <mergeCell ref="M60:M61"/>
    <mergeCell ref="N60:N61"/>
    <mergeCell ref="A23:A24"/>
    <mergeCell ref="C23:C24"/>
    <mergeCell ref="F23:F24"/>
    <mergeCell ref="C13:C14"/>
    <mergeCell ref="C25:C26"/>
    <mergeCell ref="C31:C32"/>
    <mergeCell ref="C76:C77"/>
    <mergeCell ref="A76:A77"/>
    <mergeCell ref="M76:M77"/>
    <mergeCell ref="N76:N7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081CF-C6E1-46CB-9CCA-3EC02E42B002}">
  <sheetPr>
    <tabColor rgb="FF800000"/>
  </sheetPr>
  <dimension ref="A1:N260"/>
  <sheetViews>
    <sheetView workbookViewId="0">
      <selection activeCell="B14" sqref="B14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847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A696-9B35-4488-8BD9-8488AF404216}">
  <sheetPr>
    <tabColor rgb="FF00FFCC"/>
  </sheetPr>
  <dimension ref="A1:WXW246"/>
  <sheetViews>
    <sheetView tabSelected="1" workbookViewId="0">
      <pane xSplit="5" ySplit="2" topLeftCell="I35" activePane="bottomRight" state="frozen"/>
      <selection pane="topRight" activeCell="F1" sqref="F1"/>
      <selection pane="bottomLeft" activeCell="A3" sqref="A3"/>
      <selection pane="bottomRight" activeCell="C49" sqref="C49"/>
    </sheetView>
  </sheetViews>
  <sheetFormatPr baseColWidth="10" defaultRowHeight="15.75" x14ac:dyDescent="0.25"/>
  <cols>
    <col min="1" max="1" width="49.28515625" customWidth="1"/>
    <col min="2" max="2" width="24.42578125" style="87" customWidth="1"/>
    <col min="3" max="3" width="15.140625" style="87" customWidth="1"/>
    <col min="4" max="4" width="14.140625" style="186" customWidth="1"/>
    <col min="5" max="5" width="14.140625" style="187" bestFit="1" customWidth="1"/>
    <col min="6" max="6" width="13.28515625" style="204" customWidth="1"/>
    <col min="7" max="7" width="16.28515625" style="186" customWidth="1"/>
    <col min="8" max="8" width="11.5703125" style="198" customWidth="1"/>
    <col min="9" max="9" width="12.42578125" style="25" bestFit="1" customWidth="1"/>
    <col min="10" max="11" width="8.140625" style="25" customWidth="1"/>
    <col min="12" max="12" width="18.85546875" bestFit="1" customWidth="1"/>
    <col min="13" max="13" width="17.85546875" style="26" customWidth="1"/>
    <col min="14" max="14" width="13.85546875" style="7" bestFit="1" customWidth="1"/>
    <col min="15" max="15" width="15.85546875" style="780" bestFit="1" customWidth="1"/>
    <col min="16" max="16" width="13.42578125" style="192" bestFit="1" customWidth="1"/>
    <col min="17" max="17" width="12.42578125" style="283" bestFit="1" customWidth="1"/>
    <col min="18" max="18" width="13" style="252" bestFit="1" customWidth="1"/>
    <col min="19" max="19" width="11.42578125" style="210"/>
    <col min="20" max="20" width="11.42578125" style="235"/>
  </cols>
  <sheetData>
    <row r="1" spans="1:20" ht="37.5" customHeight="1" thickBot="1" x14ac:dyDescent="0.7">
      <c r="A1" s="1120" t="s">
        <v>946</v>
      </c>
      <c r="B1" s="1120"/>
      <c r="C1" s="1120"/>
      <c r="D1" s="1120"/>
      <c r="E1" s="1120"/>
      <c r="F1" s="1120"/>
      <c r="G1" s="1120"/>
      <c r="H1" s="1120"/>
      <c r="I1" s="433"/>
      <c r="J1" s="433"/>
      <c r="K1" s="433"/>
      <c r="L1" s="433"/>
      <c r="M1" s="6">
        <v>1</v>
      </c>
      <c r="O1" s="767" t="s">
        <v>1</v>
      </c>
      <c r="P1" s="12" t="s">
        <v>2</v>
      </c>
      <c r="Q1" s="13"/>
      <c r="R1" s="14"/>
      <c r="S1" s="16" t="s">
        <v>3</v>
      </c>
      <c r="T1" s="17" t="s">
        <v>4</v>
      </c>
    </row>
    <row r="2" spans="1:20" thickBot="1" x14ac:dyDescent="0.3">
      <c r="A2" s="1120"/>
      <c r="B2" s="1120"/>
      <c r="C2" s="1120"/>
      <c r="D2" s="1120"/>
      <c r="E2" s="1120"/>
      <c r="F2" s="1120"/>
      <c r="G2" s="1120"/>
      <c r="H2" s="1120"/>
      <c r="O2" s="768"/>
      <c r="P2" s="29"/>
      <c r="Q2" s="30"/>
      <c r="R2" s="31"/>
      <c r="S2" s="33"/>
      <c r="T2" s="34"/>
    </row>
    <row r="3" spans="1:20" ht="33.75" customHeight="1" thickTop="1" thickBot="1" x14ac:dyDescent="0.35">
      <c r="A3" s="42" t="s">
        <v>6</v>
      </c>
      <c r="B3" s="43" t="s">
        <v>13</v>
      </c>
      <c r="C3" s="44" t="s">
        <v>14</v>
      </c>
      <c r="D3" s="474" t="s">
        <v>15</v>
      </c>
      <c r="E3" s="475" t="s">
        <v>16</v>
      </c>
      <c r="F3" s="476" t="s">
        <v>17</v>
      </c>
      <c r="G3" s="48" t="s">
        <v>18</v>
      </c>
      <c r="H3" s="49" t="s">
        <v>19</v>
      </c>
      <c r="I3" s="50"/>
      <c r="J3" s="51" t="s">
        <v>20</v>
      </c>
      <c r="K3" s="51"/>
      <c r="L3" s="43" t="s">
        <v>21</v>
      </c>
      <c r="M3" s="443" t="s">
        <v>22</v>
      </c>
      <c r="N3" s="444" t="s">
        <v>16</v>
      </c>
      <c r="O3" s="768"/>
      <c r="P3" s="55"/>
      <c r="Q3" s="56" t="s">
        <v>21</v>
      </c>
      <c r="R3" s="57" t="s">
        <v>25</v>
      </c>
      <c r="S3" s="33"/>
      <c r="T3" s="34"/>
    </row>
    <row r="4" spans="1:20" ht="18" customHeight="1" thickTop="1" x14ac:dyDescent="0.3">
      <c r="A4" s="624" t="s">
        <v>134</v>
      </c>
      <c r="B4" s="635" t="s">
        <v>547</v>
      </c>
      <c r="C4" s="546" t="s">
        <v>968</v>
      </c>
      <c r="D4" s="547">
        <v>22220</v>
      </c>
      <c r="E4" s="548">
        <v>44075</v>
      </c>
      <c r="F4" s="549" t="s">
        <v>1016</v>
      </c>
      <c r="G4" s="547">
        <v>27955</v>
      </c>
      <c r="H4" s="65">
        <f t="shared" ref="H4:H104" si="0">G4-D4</f>
        <v>5735</v>
      </c>
      <c r="I4" s="66">
        <v>25.5</v>
      </c>
      <c r="J4" s="67"/>
      <c r="K4" s="67"/>
      <c r="L4" s="68">
        <f t="shared" ref="L4:L108" si="1">I4*G4</f>
        <v>712852.5</v>
      </c>
      <c r="M4" s="372" t="s">
        <v>52</v>
      </c>
      <c r="N4" s="373">
        <v>44092</v>
      </c>
      <c r="O4" s="769">
        <v>22867.46</v>
      </c>
      <c r="P4" s="379">
        <v>44092</v>
      </c>
      <c r="Q4" s="70"/>
      <c r="R4" s="71"/>
      <c r="S4" s="73"/>
      <c r="T4" s="74"/>
    </row>
    <row r="5" spans="1:20" ht="18" customHeight="1" x14ac:dyDescent="0.3">
      <c r="A5" s="624" t="s">
        <v>991</v>
      </c>
      <c r="B5" s="810" t="s">
        <v>54</v>
      </c>
      <c r="C5" s="901" t="s">
        <v>992</v>
      </c>
      <c r="D5" s="547">
        <v>641.29999999999995</v>
      </c>
      <c r="E5" s="797">
        <v>44075</v>
      </c>
      <c r="F5" s="798"/>
      <c r="G5" s="547">
        <v>641.29999999999995</v>
      </c>
      <c r="H5" s="65">
        <f t="shared" si="0"/>
        <v>0</v>
      </c>
      <c r="I5" s="66">
        <v>69.5</v>
      </c>
      <c r="J5" s="799"/>
      <c r="K5" s="799"/>
      <c r="L5" s="68">
        <f t="shared" si="1"/>
        <v>44570.35</v>
      </c>
      <c r="M5" s="372" t="s">
        <v>52</v>
      </c>
      <c r="N5" s="373">
        <v>44085</v>
      </c>
      <c r="O5" s="769"/>
      <c r="P5" s="379"/>
      <c r="Q5" s="70"/>
      <c r="R5" s="71"/>
      <c r="S5" s="73"/>
      <c r="T5" s="74"/>
    </row>
    <row r="6" spans="1:20" ht="17.25" x14ac:dyDescent="0.3">
      <c r="A6" s="624" t="s">
        <v>134</v>
      </c>
      <c r="B6" s="635" t="s">
        <v>612</v>
      </c>
      <c r="C6" s="901" t="s">
        <v>969</v>
      </c>
      <c r="D6" s="547">
        <v>21920</v>
      </c>
      <c r="E6" s="797">
        <v>44077</v>
      </c>
      <c r="F6" s="798" t="s">
        <v>1023</v>
      </c>
      <c r="G6" s="547">
        <v>27455</v>
      </c>
      <c r="H6" s="65">
        <f t="shared" si="0"/>
        <v>5535</v>
      </c>
      <c r="I6" s="66">
        <v>25.5</v>
      </c>
      <c r="J6" s="799"/>
      <c r="K6" s="799"/>
      <c r="L6" s="68">
        <f t="shared" si="1"/>
        <v>700102.5</v>
      </c>
      <c r="M6" s="372" t="s">
        <v>52</v>
      </c>
      <c r="N6" s="373">
        <v>44095</v>
      </c>
      <c r="O6" s="769">
        <v>22775.63</v>
      </c>
      <c r="P6" s="379">
        <v>44095</v>
      </c>
      <c r="Q6" s="70"/>
      <c r="R6" s="71"/>
      <c r="S6" s="73"/>
      <c r="T6" s="74"/>
    </row>
    <row r="7" spans="1:20" ht="15.75" customHeight="1" x14ac:dyDescent="0.3">
      <c r="A7" s="624" t="s">
        <v>134</v>
      </c>
      <c r="B7" s="635" t="s">
        <v>547</v>
      </c>
      <c r="C7" s="840" t="s">
        <v>970</v>
      </c>
      <c r="D7" s="472">
        <v>22600</v>
      </c>
      <c r="E7" s="552">
        <v>44078</v>
      </c>
      <c r="F7" s="913" t="s">
        <v>1040</v>
      </c>
      <c r="G7" s="472">
        <v>28210</v>
      </c>
      <c r="H7" s="65">
        <f t="shared" si="0"/>
        <v>5610</v>
      </c>
      <c r="I7" s="66">
        <v>24.9</v>
      </c>
      <c r="J7" s="799"/>
      <c r="K7" s="799"/>
      <c r="L7" s="68">
        <f t="shared" si="1"/>
        <v>702429</v>
      </c>
      <c r="M7" s="372" t="s">
        <v>52</v>
      </c>
      <c r="N7" s="373">
        <v>44096</v>
      </c>
      <c r="O7" s="769">
        <v>22867.46</v>
      </c>
      <c r="P7" s="379">
        <v>44096</v>
      </c>
      <c r="Q7" s="70"/>
      <c r="R7" s="71"/>
      <c r="S7" s="73"/>
      <c r="T7" s="74"/>
    </row>
    <row r="8" spans="1:20" ht="15.75" customHeight="1" x14ac:dyDescent="0.3">
      <c r="A8" s="624" t="s">
        <v>134</v>
      </c>
      <c r="B8" s="635" t="s">
        <v>547</v>
      </c>
      <c r="C8" s="840" t="s">
        <v>1028</v>
      </c>
      <c r="D8" s="472">
        <v>21170</v>
      </c>
      <c r="E8" s="552">
        <v>44080</v>
      </c>
      <c r="F8" s="913" t="s">
        <v>1042</v>
      </c>
      <c r="G8" s="472">
        <v>26585</v>
      </c>
      <c r="H8" s="65">
        <f t="shared" si="0"/>
        <v>5415</v>
      </c>
      <c r="I8" s="66">
        <v>24.9</v>
      </c>
      <c r="J8" s="799"/>
      <c r="K8" s="799"/>
      <c r="L8" s="68">
        <f t="shared" si="1"/>
        <v>661966.5</v>
      </c>
      <c r="M8" s="372" t="s">
        <v>52</v>
      </c>
      <c r="N8" s="373">
        <v>44097</v>
      </c>
      <c r="O8" s="769">
        <v>22867.46</v>
      </c>
      <c r="P8" s="379">
        <v>44097</v>
      </c>
      <c r="Q8" s="70"/>
      <c r="R8" s="71"/>
      <c r="S8" s="73"/>
      <c r="T8" s="74"/>
    </row>
    <row r="9" spans="1:20" ht="15.75" customHeight="1" x14ac:dyDescent="0.3">
      <c r="A9" s="1126" t="s">
        <v>991</v>
      </c>
      <c r="B9" s="810" t="s">
        <v>54</v>
      </c>
      <c r="C9" s="1151" t="s">
        <v>1075</v>
      </c>
      <c r="D9" s="472">
        <v>329.6</v>
      </c>
      <c r="E9" s="552">
        <v>44081</v>
      </c>
      <c r="F9" s="1124" t="s">
        <v>1076</v>
      </c>
      <c r="G9" s="472">
        <v>329.6</v>
      </c>
      <c r="H9" s="65">
        <f t="shared" si="0"/>
        <v>0</v>
      </c>
      <c r="I9" s="66">
        <v>69.5</v>
      </c>
      <c r="J9" s="799"/>
      <c r="K9" s="799"/>
      <c r="L9" s="68">
        <f t="shared" si="1"/>
        <v>22907.200000000001</v>
      </c>
      <c r="M9" s="982" t="s">
        <v>999</v>
      </c>
      <c r="N9" s="1114">
        <v>44099</v>
      </c>
      <c r="O9" s="769"/>
      <c r="P9" s="379"/>
      <c r="Q9" s="70"/>
      <c r="R9" s="71"/>
      <c r="S9" s="73"/>
      <c r="T9" s="74"/>
    </row>
    <row r="10" spans="1:20" ht="15.75" customHeight="1" x14ac:dyDescent="0.3">
      <c r="A10" s="1127"/>
      <c r="B10" s="635" t="s">
        <v>939</v>
      </c>
      <c r="C10" s="1152"/>
      <c r="D10" s="472">
        <v>264.89999999999998</v>
      </c>
      <c r="E10" s="552">
        <v>44081</v>
      </c>
      <c r="F10" s="1125"/>
      <c r="G10" s="472">
        <v>264.89999999999998</v>
      </c>
      <c r="H10" s="65">
        <f t="shared" si="0"/>
        <v>0</v>
      </c>
      <c r="I10" s="66">
        <v>76</v>
      </c>
      <c r="J10" s="799"/>
      <c r="K10" s="799"/>
      <c r="L10" s="68">
        <f t="shared" si="1"/>
        <v>20132.399999999998</v>
      </c>
      <c r="M10" s="984"/>
      <c r="N10" s="1115"/>
      <c r="O10" s="769"/>
      <c r="P10" s="379"/>
      <c r="Q10" s="70"/>
      <c r="R10" s="71"/>
      <c r="S10" s="73"/>
      <c r="T10" s="74"/>
    </row>
    <row r="11" spans="1:20" ht="18.75" x14ac:dyDescent="0.3">
      <c r="A11" s="658" t="s">
        <v>971</v>
      </c>
      <c r="B11" s="636" t="s">
        <v>104</v>
      </c>
      <c r="C11" s="912" t="s">
        <v>1029</v>
      </c>
      <c r="D11" s="472">
        <v>23100</v>
      </c>
      <c r="E11" s="552">
        <v>44082</v>
      </c>
      <c r="F11" s="910" t="s">
        <v>1045</v>
      </c>
      <c r="G11" s="472">
        <v>25420</v>
      </c>
      <c r="H11" s="65">
        <f t="shared" si="0"/>
        <v>2320</v>
      </c>
      <c r="I11" s="81">
        <v>24.9</v>
      </c>
      <c r="J11" s="82"/>
      <c r="K11" s="82"/>
      <c r="L11" s="83">
        <f t="shared" si="1"/>
        <v>632958</v>
      </c>
      <c r="M11" s="964" t="s">
        <v>429</v>
      </c>
      <c r="N11" s="373">
        <v>44099</v>
      </c>
      <c r="O11" s="769">
        <v>20209.29</v>
      </c>
      <c r="P11" s="379">
        <v>44099</v>
      </c>
      <c r="Q11" s="70"/>
      <c r="R11" s="71"/>
      <c r="S11" s="73"/>
      <c r="T11" s="74"/>
    </row>
    <row r="12" spans="1:20" ht="15.75" customHeight="1" x14ac:dyDescent="0.3">
      <c r="A12" s="878" t="s">
        <v>45</v>
      </c>
      <c r="B12" s="636" t="s">
        <v>972</v>
      </c>
      <c r="C12" s="951" t="s">
        <v>1029</v>
      </c>
      <c r="D12" s="472">
        <v>0</v>
      </c>
      <c r="E12" s="747">
        <v>44082</v>
      </c>
      <c r="F12" s="881" t="s">
        <v>1041</v>
      </c>
      <c r="G12" s="574">
        <v>3485</v>
      </c>
      <c r="H12" s="65">
        <f t="shared" si="0"/>
        <v>3485</v>
      </c>
      <c r="I12" s="81">
        <v>24.9</v>
      </c>
      <c r="J12" s="82"/>
      <c r="K12" s="82"/>
      <c r="L12" s="83">
        <f t="shared" si="1"/>
        <v>86776.5</v>
      </c>
      <c r="M12" s="964" t="s">
        <v>52</v>
      </c>
      <c r="N12" s="373">
        <v>44097</v>
      </c>
      <c r="O12" s="769">
        <v>2749.2</v>
      </c>
      <c r="P12" s="379">
        <v>44097</v>
      </c>
      <c r="Q12" s="70"/>
      <c r="R12" s="71"/>
      <c r="S12" s="73"/>
      <c r="T12" s="74"/>
    </row>
    <row r="13" spans="1:20" ht="15.75" customHeight="1" x14ac:dyDescent="0.3">
      <c r="A13" s="1102" t="s">
        <v>991</v>
      </c>
      <c r="B13" s="636" t="s">
        <v>54</v>
      </c>
      <c r="C13" s="901" t="s">
        <v>1058</v>
      </c>
      <c r="D13" s="472">
        <v>301.8</v>
      </c>
      <c r="E13" s="747">
        <v>44082</v>
      </c>
      <c r="F13" s="1124">
        <v>221</v>
      </c>
      <c r="G13" s="574">
        <v>301.8</v>
      </c>
      <c r="H13" s="65">
        <f t="shared" si="0"/>
        <v>0</v>
      </c>
      <c r="I13" s="81">
        <v>69.5</v>
      </c>
      <c r="J13" s="82"/>
      <c r="K13" s="82"/>
      <c r="L13" s="83">
        <f t="shared" si="1"/>
        <v>20975.100000000002</v>
      </c>
      <c r="M13" s="1143" t="s">
        <v>52</v>
      </c>
      <c r="N13" s="1114">
        <v>44099</v>
      </c>
      <c r="O13" s="769"/>
      <c r="P13" s="379"/>
      <c r="Q13" s="70"/>
      <c r="R13" s="71"/>
      <c r="S13" s="73"/>
      <c r="T13" s="74"/>
    </row>
    <row r="14" spans="1:20" ht="15.75" customHeight="1" x14ac:dyDescent="0.3">
      <c r="A14" s="1103"/>
      <c r="B14" s="636" t="s">
        <v>939</v>
      </c>
      <c r="C14" s="901" t="s">
        <v>1058</v>
      </c>
      <c r="D14" s="472">
        <v>186.2</v>
      </c>
      <c r="E14" s="747">
        <v>44082</v>
      </c>
      <c r="F14" s="1125"/>
      <c r="G14" s="574">
        <v>186.2</v>
      </c>
      <c r="H14" s="65">
        <f t="shared" si="0"/>
        <v>0</v>
      </c>
      <c r="I14" s="81">
        <v>76</v>
      </c>
      <c r="J14" s="82"/>
      <c r="K14" s="82"/>
      <c r="L14" s="83">
        <f t="shared" si="1"/>
        <v>14151.199999999999</v>
      </c>
      <c r="M14" s="1144"/>
      <c r="N14" s="1115"/>
      <c r="O14" s="769"/>
      <c r="P14" s="379"/>
      <c r="Q14" s="70"/>
      <c r="R14" s="71"/>
      <c r="S14" s="73"/>
      <c r="T14" s="74"/>
    </row>
    <row r="15" spans="1:20" ht="15.75" customHeight="1" x14ac:dyDescent="0.3">
      <c r="A15" s="763" t="s">
        <v>79</v>
      </c>
      <c r="B15" s="636" t="s">
        <v>612</v>
      </c>
      <c r="C15" s="952" t="s">
        <v>1030</v>
      </c>
      <c r="D15" s="472">
        <v>21980</v>
      </c>
      <c r="E15" s="747">
        <v>44083</v>
      </c>
      <c r="F15" s="961">
        <v>29644</v>
      </c>
      <c r="G15" s="574">
        <v>21980</v>
      </c>
      <c r="H15" s="65">
        <f t="shared" si="0"/>
        <v>0</v>
      </c>
      <c r="I15" s="81">
        <v>34.5</v>
      </c>
      <c r="J15" s="82"/>
      <c r="K15" s="82"/>
      <c r="L15" s="83">
        <f t="shared" si="1"/>
        <v>758310</v>
      </c>
      <c r="M15" s="964" t="s">
        <v>52</v>
      </c>
      <c r="N15" s="373">
        <v>44102</v>
      </c>
      <c r="O15" s="769"/>
      <c r="P15" s="379"/>
      <c r="Q15" s="70"/>
      <c r="R15" s="71"/>
      <c r="S15" s="73"/>
      <c r="T15" s="74"/>
    </row>
    <row r="16" spans="1:20" ht="15.75" customHeight="1" x14ac:dyDescent="0.3">
      <c r="A16" s="896" t="s">
        <v>1002</v>
      </c>
      <c r="B16" s="636" t="s">
        <v>150</v>
      </c>
      <c r="C16" s="909" t="s">
        <v>1031</v>
      </c>
      <c r="D16" s="472">
        <v>21820</v>
      </c>
      <c r="E16" s="747">
        <v>44084</v>
      </c>
      <c r="F16" s="865" t="s">
        <v>1085</v>
      </c>
      <c r="G16" s="574">
        <v>24320</v>
      </c>
      <c r="H16" s="65">
        <f t="shared" si="0"/>
        <v>2500</v>
      </c>
      <c r="I16" s="81">
        <v>24.5</v>
      </c>
      <c r="J16" s="82"/>
      <c r="K16" s="82"/>
      <c r="L16" s="83">
        <f t="shared" si="1"/>
        <v>595840</v>
      </c>
      <c r="M16" s="964" t="s">
        <v>52</v>
      </c>
      <c r="N16" s="900">
        <v>44102</v>
      </c>
      <c r="O16" s="769">
        <v>20117.43</v>
      </c>
      <c r="P16" s="379">
        <v>44102</v>
      </c>
      <c r="Q16" s="70"/>
      <c r="R16" s="71"/>
      <c r="S16" s="73"/>
      <c r="T16" s="74"/>
    </row>
    <row r="17" spans="1:20" ht="15.75" customHeight="1" x14ac:dyDescent="0.3">
      <c r="A17" s="628" t="s">
        <v>1003</v>
      </c>
      <c r="B17" s="636" t="s">
        <v>972</v>
      </c>
      <c r="C17" s="953" t="s">
        <v>1032</v>
      </c>
      <c r="D17" s="472">
        <v>0</v>
      </c>
      <c r="E17" s="747">
        <v>44084</v>
      </c>
      <c r="F17" s="913" t="s">
        <v>1044</v>
      </c>
      <c r="G17" s="574">
        <v>3115</v>
      </c>
      <c r="H17" s="65">
        <f t="shared" si="0"/>
        <v>3115</v>
      </c>
      <c r="I17" s="81">
        <v>24.5</v>
      </c>
      <c r="J17" s="82"/>
      <c r="K17" s="82"/>
      <c r="L17" s="83">
        <f t="shared" si="1"/>
        <v>76317.5</v>
      </c>
      <c r="M17" s="965" t="s">
        <v>52</v>
      </c>
      <c r="N17" s="908">
        <v>44099</v>
      </c>
      <c r="O17" s="769">
        <v>2749.2</v>
      </c>
      <c r="P17" s="379">
        <v>44099</v>
      </c>
      <c r="Q17" s="70"/>
      <c r="R17" s="71"/>
      <c r="S17" s="73"/>
      <c r="T17" s="74"/>
    </row>
    <row r="18" spans="1:20" ht="18" customHeight="1" x14ac:dyDescent="0.3">
      <c r="A18" s="636" t="s">
        <v>1005</v>
      </c>
      <c r="B18" s="636" t="s">
        <v>758</v>
      </c>
      <c r="C18" s="912" t="s">
        <v>1033</v>
      </c>
      <c r="D18" s="472">
        <v>21480</v>
      </c>
      <c r="E18" s="552">
        <v>44085</v>
      </c>
      <c r="F18" s="911" t="s">
        <v>1083</v>
      </c>
      <c r="G18" s="472">
        <v>25320</v>
      </c>
      <c r="H18" s="65">
        <v>0</v>
      </c>
      <c r="I18" s="81">
        <v>24.5</v>
      </c>
      <c r="J18" s="82"/>
      <c r="K18" s="82"/>
      <c r="L18" s="690">
        <f t="shared" si="1"/>
        <v>620340</v>
      </c>
      <c r="M18" s="966" t="s">
        <v>110</v>
      </c>
      <c r="N18" s="390">
        <v>44103</v>
      </c>
      <c r="O18" s="774">
        <v>20944.169999999998</v>
      </c>
      <c r="P18" s="962">
        <v>44103</v>
      </c>
      <c r="Q18" s="632"/>
      <c r="R18" s="632"/>
      <c r="S18" s="73"/>
      <c r="T18" s="74"/>
    </row>
    <row r="19" spans="1:20" ht="15.75" customHeight="1" x14ac:dyDescent="0.3">
      <c r="A19" s="626" t="s">
        <v>45</v>
      </c>
      <c r="B19" s="636" t="s">
        <v>416</v>
      </c>
      <c r="C19" s="912" t="s">
        <v>1033</v>
      </c>
      <c r="D19" s="472">
        <v>0</v>
      </c>
      <c r="E19" s="552">
        <v>44085</v>
      </c>
      <c r="F19" s="913" t="s">
        <v>1043</v>
      </c>
      <c r="G19" s="472">
        <v>2195</v>
      </c>
      <c r="H19" s="65">
        <f t="shared" ref="H19:H50" si="2">G19-D19</f>
        <v>2195</v>
      </c>
      <c r="I19" s="81">
        <v>24.5</v>
      </c>
      <c r="J19" s="82"/>
      <c r="K19" s="82"/>
      <c r="L19" s="83">
        <f t="shared" si="1"/>
        <v>53777.5</v>
      </c>
      <c r="M19" s="964" t="s">
        <v>52</v>
      </c>
      <c r="N19" s="373">
        <v>44099</v>
      </c>
      <c r="O19" s="769">
        <v>1832.8</v>
      </c>
      <c r="P19" s="379">
        <v>44099</v>
      </c>
      <c r="Q19" s="70"/>
      <c r="R19" s="71"/>
      <c r="S19" s="73"/>
      <c r="T19" s="74"/>
    </row>
    <row r="20" spans="1:20" ht="15.75" customHeight="1" x14ac:dyDescent="0.3">
      <c r="A20" s="626" t="s">
        <v>1063</v>
      </c>
      <c r="B20" s="957" t="s">
        <v>54</v>
      </c>
      <c r="C20" s="912" t="s">
        <v>1066</v>
      </c>
      <c r="D20" s="472">
        <v>375.2</v>
      </c>
      <c r="E20" s="552">
        <v>44086</v>
      </c>
      <c r="F20" s="955" t="s">
        <v>1067</v>
      </c>
      <c r="G20" s="472">
        <v>375.2</v>
      </c>
      <c r="H20" s="65">
        <f t="shared" si="2"/>
        <v>0</v>
      </c>
      <c r="I20" s="81">
        <v>71</v>
      </c>
      <c r="J20" s="82"/>
      <c r="K20" s="82"/>
      <c r="L20" s="83">
        <f t="shared" si="1"/>
        <v>26639.200000000001</v>
      </c>
      <c r="M20" s="964" t="s">
        <v>52</v>
      </c>
      <c r="N20" s="373">
        <v>44099</v>
      </c>
      <c r="O20" s="769"/>
      <c r="P20" s="379"/>
      <c r="Q20" s="70"/>
      <c r="R20" s="71"/>
      <c r="S20" s="73"/>
      <c r="T20" s="74"/>
    </row>
    <row r="21" spans="1:20" ht="15.75" customHeight="1" x14ac:dyDescent="0.3">
      <c r="A21" s="626" t="s">
        <v>1004</v>
      </c>
      <c r="B21" s="636" t="s">
        <v>104</v>
      </c>
      <c r="C21" s="912" t="s">
        <v>1034</v>
      </c>
      <c r="D21" s="472">
        <v>21540</v>
      </c>
      <c r="E21" s="552">
        <v>44087</v>
      </c>
      <c r="F21" s="913" t="s">
        <v>1084</v>
      </c>
      <c r="G21" s="472">
        <v>23870</v>
      </c>
      <c r="H21" s="65">
        <f t="shared" si="2"/>
        <v>2330</v>
      </c>
      <c r="I21" s="81">
        <v>24.5</v>
      </c>
      <c r="J21" s="82"/>
      <c r="K21" s="82"/>
      <c r="L21" s="83">
        <f t="shared" si="1"/>
        <v>584815</v>
      </c>
      <c r="M21" s="964" t="s">
        <v>52</v>
      </c>
      <c r="N21" s="373">
        <v>44104</v>
      </c>
      <c r="O21" s="769">
        <v>20209.29</v>
      </c>
      <c r="P21" s="379">
        <v>44104</v>
      </c>
      <c r="Q21" s="633"/>
      <c r="R21" s="633"/>
      <c r="S21" s="73"/>
      <c r="T21" s="74"/>
    </row>
    <row r="22" spans="1:20" ht="15" customHeight="1" x14ac:dyDescent="0.3">
      <c r="A22" s="624" t="s">
        <v>45</v>
      </c>
      <c r="B22" s="624" t="s">
        <v>972</v>
      </c>
      <c r="C22" s="912" t="s">
        <v>1034</v>
      </c>
      <c r="D22" s="472">
        <v>0</v>
      </c>
      <c r="E22" s="552">
        <v>44087</v>
      </c>
      <c r="F22" s="510"/>
      <c r="G22" s="472">
        <v>3295</v>
      </c>
      <c r="H22" s="65">
        <f t="shared" si="2"/>
        <v>3295</v>
      </c>
      <c r="I22" s="81">
        <v>24.5</v>
      </c>
      <c r="J22" s="82"/>
      <c r="K22" s="82"/>
      <c r="L22" s="83">
        <f t="shared" si="1"/>
        <v>80727.5</v>
      </c>
      <c r="M22" s="964"/>
      <c r="N22" s="373"/>
      <c r="O22" s="769"/>
      <c r="P22" s="379"/>
      <c r="Q22" s="633"/>
      <c r="R22" s="633"/>
      <c r="S22" s="73"/>
      <c r="T22" s="74"/>
    </row>
    <row r="23" spans="1:20" ht="17.25" x14ac:dyDescent="0.3">
      <c r="A23" s="624" t="s">
        <v>79</v>
      </c>
      <c r="B23" s="624" t="s">
        <v>32</v>
      </c>
      <c r="C23" s="840" t="s">
        <v>1087</v>
      </c>
      <c r="D23" s="472">
        <v>22340</v>
      </c>
      <c r="E23" s="552">
        <v>44088</v>
      </c>
      <c r="F23" s="510"/>
      <c r="G23" s="472">
        <v>22340</v>
      </c>
      <c r="H23" s="65">
        <f t="shared" si="2"/>
        <v>0</v>
      </c>
      <c r="I23" s="81">
        <v>33.700000000000003</v>
      </c>
      <c r="J23" s="82"/>
      <c r="K23" s="82"/>
      <c r="L23" s="83">
        <f t="shared" si="1"/>
        <v>752858.00000000012</v>
      </c>
      <c r="M23" s="964"/>
      <c r="N23" s="373"/>
      <c r="O23" s="769"/>
      <c r="P23" s="379"/>
      <c r="Q23" s="633"/>
      <c r="R23" s="633"/>
      <c r="S23" s="73"/>
      <c r="T23" s="74"/>
    </row>
    <row r="24" spans="1:20" ht="17.25" x14ac:dyDescent="0.3">
      <c r="A24" s="1126" t="s">
        <v>1063</v>
      </c>
      <c r="B24" s="956" t="s">
        <v>54</v>
      </c>
      <c r="C24" s="1151" t="s">
        <v>1064</v>
      </c>
      <c r="D24" s="472">
        <v>623.79999999999995</v>
      </c>
      <c r="E24" s="552">
        <v>44088</v>
      </c>
      <c r="F24" s="1124" t="s">
        <v>1065</v>
      </c>
      <c r="G24" s="472">
        <v>623.79999999999995</v>
      </c>
      <c r="H24" s="65">
        <f t="shared" si="2"/>
        <v>0</v>
      </c>
      <c r="I24" s="81">
        <v>71</v>
      </c>
      <c r="J24" s="82"/>
      <c r="K24" s="82"/>
      <c r="L24" s="83">
        <f t="shared" si="1"/>
        <v>44289.799999999996</v>
      </c>
      <c r="M24" s="1143" t="s">
        <v>52</v>
      </c>
      <c r="N24" s="1114">
        <v>44099</v>
      </c>
      <c r="O24" s="769"/>
      <c r="P24" s="379"/>
      <c r="Q24" s="633"/>
      <c r="R24" s="633"/>
      <c r="S24" s="73"/>
      <c r="T24" s="74"/>
    </row>
    <row r="25" spans="1:20" ht="17.25" x14ac:dyDescent="0.3">
      <c r="A25" s="1127"/>
      <c r="B25" s="624" t="s">
        <v>939</v>
      </c>
      <c r="C25" s="1152"/>
      <c r="D25" s="472">
        <v>92.7</v>
      </c>
      <c r="E25" s="552">
        <v>44088</v>
      </c>
      <c r="F25" s="1125"/>
      <c r="G25" s="472">
        <v>92.7</v>
      </c>
      <c r="H25" s="65">
        <f t="shared" si="2"/>
        <v>0</v>
      </c>
      <c r="I25" s="81">
        <v>77</v>
      </c>
      <c r="J25" s="82"/>
      <c r="K25" s="82"/>
      <c r="L25" s="83">
        <f t="shared" si="1"/>
        <v>7137.9000000000005</v>
      </c>
      <c r="M25" s="1144"/>
      <c r="N25" s="1115"/>
      <c r="O25" s="769"/>
      <c r="P25" s="379"/>
      <c r="Q25" s="633"/>
      <c r="R25" s="633"/>
      <c r="S25" s="73"/>
      <c r="T25" s="74"/>
    </row>
    <row r="26" spans="1:20" ht="22.5" customHeight="1" x14ac:dyDescent="0.3">
      <c r="A26" s="626" t="s">
        <v>1006</v>
      </c>
      <c r="B26" s="624" t="s">
        <v>547</v>
      </c>
      <c r="C26" s="912" t="s">
        <v>1035</v>
      </c>
      <c r="D26" s="472">
        <v>22210</v>
      </c>
      <c r="E26" s="552">
        <v>44089</v>
      </c>
      <c r="F26" s="510"/>
      <c r="G26" s="472">
        <v>28065</v>
      </c>
      <c r="H26" s="65">
        <f t="shared" si="2"/>
        <v>5855</v>
      </c>
      <c r="I26" s="81">
        <v>24.5</v>
      </c>
      <c r="J26" s="82"/>
      <c r="K26" s="82"/>
      <c r="L26" s="83">
        <f t="shared" si="1"/>
        <v>687592.5</v>
      </c>
      <c r="M26" s="964"/>
      <c r="N26" s="373"/>
      <c r="O26" s="769"/>
      <c r="P26" s="379"/>
      <c r="Q26" s="633"/>
      <c r="R26" s="633"/>
      <c r="S26" s="73"/>
      <c r="T26" s="74"/>
    </row>
    <row r="27" spans="1:20" ht="15.75" customHeight="1" x14ac:dyDescent="0.3">
      <c r="A27" s="626" t="s">
        <v>79</v>
      </c>
      <c r="B27" s="624" t="s">
        <v>32</v>
      </c>
      <c r="C27" s="912" t="s">
        <v>1036</v>
      </c>
      <c r="D27" s="472">
        <v>20910</v>
      </c>
      <c r="E27" s="552">
        <v>44090</v>
      </c>
      <c r="F27" s="510"/>
      <c r="G27" s="472">
        <v>20910</v>
      </c>
      <c r="H27" s="65">
        <f t="shared" si="2"/>
        <v>0</v>
      </c>
      <c r="I27" s="81">
        <v>33.700000000000003</v>
      </c>
      <c r="J27" s="82"/>
      <c r="K27" s="82"/>
      <c r="L27" s="83">
        <f t="shared" si="1"/>
        <v>704667.00000000012</v>
      </c>
      <c r="M27" s="964"/>
      <c r="N27" s="373"/>
      <c r="O27" s="769"/>
      <c r="P27" s="379"/>
      <c r="Q27" s="633"/>
      <c r="R27" s="633"/>
      <c r="S27" s="73"/>
      <c r="T27" s="74"/>
    </row>
    <row r="28" spans="1:20" ht="15.75" customHeight="1" x14ac:dyDescent="0.3">
      <c r="A28" s="626" t="s">
        <v>45</v>
      </c>
      <c r="B28" s="624" t="s">
        <v>650</v>
      </c>
      <c r="C28" s="912" t="s">
        <v>1086</v>
      </c>
      <c r="D28" s="472">
        <v>19840</v>
      </c>
      <c r="E28" s="552">
        <v>44091</v>
      </c>
      <c r="F28" s="510"/>
      <c r="G28" s="472">
        <v>24970</v>
      </c>
      <c r="H28" s="65">
        <f t="shared" si="2"/>
        <v>5130</v>
      </c>
      <c r="I28" s="81">
        <v>24.5</v>
      </c>
      <c r="J28" s="82"/>
      <c r="K28" s="82"/>
      <c r="L28" s="83">
        <f t="shared" si="1"/>
        <v>611765</v>
      </c>
      <c r="M28" s="964"/>
      <c r="N28" s="373"/>
      <c r="O28" s="769"/>
      <c r="P28" s="379"/>
      <c r="Q28" s="633"/>
      <c r="R28" s="633"/>
      <c r="S28" s="73"/>
      <c r="T28" s="74"/>
    </row>
    <row r="29" spans="1:20" ht="15.75" customHeight="1" x14ac:dyDescent="0.3">
      <c r="A29" s="624" t="s">
        <v>1009</v>
      </c>
      <c r="B29" s="624" t="s">
        <v>258</v>
      </c>
      <c r="C29" s="912" t="s">
        <v>1088</v>
      </c>
      <c r="D29" s="472">
        <v>22740</v>
      </c>
      <c r="E29" s="552">
        <v>44092</v>
      </c>
      <c r="F29" s="510"/>
      <c r="G29" s="472">
        <v>22600</v>
      </c>
      <c r="H29" s="65">
        <f t="shared" si="2"/>
        <v>-140</v>
      </c>
      <c r="I29" s="81">
        <v>24.5</v>
      </c>
      <c r="J29" s="82"/>
      <c r="K29" s="82"/>
      <c r="L29" s="83">
        <f t="shared" si="1"/>
        <v>553700</v>
      </c>
      <c r="M29" s="964"/>
      <c r="N29" s="373"/>
      <c r="O29" s="769"/>
      <c r="P29" s="379"/>
      <c r="Q29" s="633"/>
      <c r="R29" s="633"/>
      <c r="S29" s="73"/>
      <c r="T29" s="74"/>
    </row>
    <row r="30" spans="1:20" ht="15.75" customHeight="1" x14ac:dyDescent="0.3">
      <c r="A30" s="927" t="s">
        <v>1007</v>
      </c>
      <c r="B30" s="624" t="s">
        <v>1008</v>
      </c>
      <c r="C30" s="912" t="s">
        <v>1088</v>
      </c>
      <c r="D30" s="472">
        <v>0</v>
      </c>
      <c r="E30" s="552">
        <v>44092</v>
      </c>
      <c r="F30" s="963"/>
      <c r="G30" s="472">
        <v>5725</v>
      </c>
      <c r="H30" s="65">
        <f t="shared" si="2"/>
        <v>5725</v>
      </c>
      <c r="I30" s="81">
        <v>24.5</v>
      </c>
      <c r="J30" s="82"/>
      <c r="K30" s="82"/>
      <c r="L30" s="83">
        <f t="shared" si="1"/>
        <v>140262.5</v>
      </c>
      <c r="M30" s="964"/>
      <c r="N30" s="373"/>
      <c r="O30" s="769"/>
      <c r="P30" s="379"/>
      <c r="Q30" s="633"/>
      <c r="R30" s="633"/>
      <c r="S30" s="73"/>
      <c r="T30" s="74"/>
    </row>
    <row r="31" spans="1:20" ht="15.75" customHeight="1" x14ac:dyDescent="0.3">
      <c r="A31" s="927" t="s">
        <v>1063</v>
      </c>
      <c r="B31" s="956" t="s">
        <v>54</v>
      </c>
      <c r="C31" s="912" t="s">
        <v>1071</v>
      </c>
      <c r="D31" s="472">
        <v>589.4</v>
      </c>
      <c r="E31" s="552">
        <v>44092</v>
      </c>
      <c r="F31" s="881" t="s">
        <v>1073</v>
      </c>
      <c r="G31" s="472">
        <v>589.4</v>
      </c>
      <c r="H31" s="65">
        <f t="shared" si="2"/>
        <v>0</v>
      </c>
      <c r="I31" s="81">
        <v>71</v>
      </c>
      <c r="J31" s="82"/>
      <c r="K31" s="82"/>
      <c r="L31" s="83">
        <f t="shared" si="1"/>
        <v>41847.4</v>
      </c>
      <c r="M31" s="964" t="s">
        <v>52</v>
      </c>
      <c r="N31" s="373">
        <v>44099</v>
      </c>
      <c r="O31" s="769"/>
      <c r="P31" s="379"/>
      <c r="Q31" s="633"/>
      <c r="R31" s="633"/>
      <c r="S31" s="73"/>
      <c r="T31" s="74"/>
    </row>
    <row r="32" spans="1:20" ht="15.75" customHeight="1" x14ac:dyDescent="0.3">
      <c r="A32" s="927" t="s">
        <v>798</v>
      </c>
      <c r="B32" s="624" t="s">
        <v>104</v>
      </c>
      <c r="C32" s="912" t="s">
        <v>1089</v>
      </c>
      <c r="D32" s="472">
        <v>22110</v>
      </c>
      <c r="E32" s="552">
        <v>44094</v>
      </c>
      <c r="F32" s="881"/>
      <c r="G32" s="472">
        <v>24250</v>
      </c>
      <c r="H32" s="65">
        <f t="shared" si="2"/>
        <v>2140</v>
      </c>
      <c r="I32" s="81">
        <v>24.5</v>
      </c>
      <c r="J32" s="82"/>
      <c r="K32" s="82"/>
      <c r="L32" s="83">
        <f t="shared" si="1"/>
        <v>594125</v>
      </c>
      <c r="M32" s="964"/>
      <c r="N32" s="373"/>
      <c r="O32" s="769"/>
      <c r="P32" s="379"/>
      <c r="Q32" s="633"/>
      <c r="R32" s="633"/>
      <c r="S32" s="73"/>
      <c r="T32" s="74"/>
    </row>
    <row r="33" spans="1:20" ht="15.75" customHeight="1" x14ac:dyDescent="0.3">
      <c r="A33" s="626" t="s">
        <v>45</v>
      </c>
      <c r="B33" s="624" t="s">
        <v>115</v>
      </c>
      <c r="C33" s="912" t="s">
        <v>1089</v>
      </c>
      <c r="D33" s="472">
        <v>0</v>
      </c>
      <c r="E33" s="552">
        <v>44094</v>
      </c>
      <c r="F33" s="510"/>
      <c r="G33" s="472">
        <v>3560</v>
      </c>
      <c r="H33" s="65">
        <f t="shared" si="2"/>
        <v>3560</v>
      </c>
      <c r="I33" s="81">
        <v>24.5</v>
      </c>
      <c r="J33" s="82"/>
      <c r="K33" s="82"/>
      <c r="L33" s="83">
        <f t="shared" si="1"/>
        <v>87220</v>
      </c>
      <c r="M33" s="964"/>
      <c r="N33" s="373"/>
      <c r="O33" s="769"/>
      <c r="P33" s="379"/>
      <c r="Q33" s="633"/>
      <c r="R33" s="633"/>
      <c r="S33" s="73"/>
      <c r="T33" s="74"/>
    </row>
    <row r="34" spans="1:20" ht="15.75" customHeight="1" x14ac:dyDescent="0.3">
      <c r="A34" s="1153" t="s">
        <v>1063</v>
      </c>
      <c r="B34" s="956" t="s">
        <v>54</v>
      </c>
      <c r="C34" s="1116" t="s">
        <v>1072</v>
      </c>
      <c r="D34" s="472">
        <v>292.8</v>
      </c>
      <c r="E34" s="552">
        <v>44095</v>
      </c>
      <c r="F34" s="510"/>
      <c r="G34" s="472">
        <v>292.8</v>
      </c>
      <c r="H34" s="65">
        <f t="shared" si="2"/>
        <v>0</v>
      </c>
      <c r="I34" s="81">
        <v>71</v>
      </c>
      <c r="J34" s="82"/>
      <c r="K34" s="82"/>
      <c r="L34" s="83">
        <f t="shared" si="1"/>
        <v>20788.8</v>
      </c>
      <c r="M34" s="1143" t="s">
        <v>52</v>
      </c>
      <c r="N34" s="1114">
        <v>44099</v>
      </c>
      <c r="O34" s="769"/>
      <c r="P34" s="379"/>
      <c r="Q34" s="633"/>
      <c r="R34" s="633"/>
      <c r="S34" s="73"/>
      <c r="T34" s="74"/>
    </row>
    <row r="35" spans="1:20" ht="15.75" customHeight="1" x14ac:dyDescent="0.3">
      <c r="A35" s="1154"/>
      <c r="B35" s="624" t="s">
        <v>939</v>
      </c>
      <c r="C35" s="1117"/>
      <c r="D35" s="472">
        <v>79.8</v>
      </c>
      <c r="E35" s="552">
        <v>44095</v>
      </c>
      <c r="F35" s="955" t="s">
        <v>1070</v>
      </c>
      <c r="G35" s="472">
        <v>79.8</v>
      </c>
      <c r="H35" s="65">
        <f t="shared" si="2"/>
        <v>0</v>
      </c>
      <c r="I35" s="81">
        <v>77</v>
      </c>
      <c r="J35" s="82"/>
      <c r="K35" s="82"/>
      <c r="L35" s="83">
        <f t="shared" si="1"/>
        <v>6144.5999999999995</v>
      </c>
      <c r="M35" s="1144"/>
      <c r="N35" s="1115"/>
      <c r="O35" s="769"/>
      <c r="P35" s="379"/>
      <c r="Q35" s="633"/>
      <c r="R35" s="633"/>
      <c r="S35" s="73"/>
      <c r="T35" s="74"/>
    </row>
    <row r="36" spans="1:20" ht="15.75" customHeight="1" x14ac:dyDescent="0.3">
      <c r="A36" s="624" t="s">
        <v>798</v>
      </c>
      <c r="B36" s="624" t="s">
        <v>127</v>
      </c>
      <c r="C36" s="912" t="s">
        <v>1090</v>
      </c>
      <c r="D36" s="472">
        <v>22150</v>
      </c>
      <c r="E36" s="552">
        <v>44096</v>
      </c>
      <c r="F36" s="510"/>
      <c r="G36" s="472">
        <v>25580</v>
      </c>
      <c r="H36" s="65">
        <f t="shared" si="2"/>
        <v>3430</v>
      </c>
      <c r="I36" s="81">
        <v>24.5</v>
      </c>
      <c r="J36" s="82"/>
      <c r="K36" s="82"/>
      <c r="L36" s="83">
        <f t="shared" si="1"/>
        <v>626710</v>
      </c>
      <c r="M36" s="964"/>
      <c r="N36" s="373"/>
      <c r="O36" s="769"/>
      <c r="P36" s="379"/>
      <c r="Q36" s="633"/>
      <c r="R36" s="633"/>
      <c r="S36" s="73"/>
      <c r="T36" s="74"/>
    </row>
    <row r="37" spans="1:20" ht="15.75" customHeight="1" x14ac:dyDescent="0.3">
      <c r="A37" s="628" t="s">
        <v>257</v>
      </c>
      <c r="B37" s="624" t="s">
        <v>301</v>
      </c>
      <c r="C37" s="912" t="s">
        <v>1090</v>
      </c>
      <c r="D37" s="472">
        <v>0</v>
      </c>
      <c r="E37" s="552">
        <v>44096</v>
      </c>
      <c r="F37" s="510"/>
      <c r="G37" s="472">
        <v>2250</v>
      </c>
      <c r="H37" s="65">
        <f t="shared" si="2"/>
        <v>2250</v>
      </c>
      <c r="I37" s="81">
        <v>24.5</v>
      </c>
      <c r="J37" s="82"/>
      <c r="K37" s="82"/>
      <c r="L37" s="83">
        <f t="shared" si="1"/>
        <v>55125</v>
      </c>
      <c r="M37" s="964"/>
      <c r="N37" s="373"/>
      <c r="O37" s="769"/>
      <c r="P37" s="379"/>
      <c r="Q37" s="633"/>
      <c r="R37" s="633"/>
      <c r="S37" s="73"/>
      <c r="T37" s="74"/>
    </row>
    <row r="38" spans="1:20" ht="15.75" customHeight="1" x14ac:dyDescent="0.3">
      <c r="A38" s="624" t="s">
        <v>1037</v>
      </c>
      <c r="B38" s="624" t="s">
        <v>258</v>
      </c>
      <c r="C38" s="912" t="s">
        <v>1091</v>
      </c>
      <c r="D38" s="472">
        <v>22000</v>
      </c>
      <c r="E38" s="552">
        <v>44098</v>
      </c>
      <c r="F38" s="510"/>
      <c r="G38" s="472">
        <v>22340</v>
      </c>
      <c r="H38" s="65">
        <f t="shared" si="2"/>
        <v>340</v>
      </c>
      <c r="I38" s="81">
        <v>24.5</v>
      </c>
      <c r="J38" s="82"/>
      <c r="K38" s="82"/>
      <c r="L38" s="83">
        <f t="shared" si="1"/>
        <v>547330</v>
      </c>
      <c r="M38" s="964"/>
      <c r="N38" s="373"/>
      <c r="O38" s="769"/>
      <c r="P38" s="379"/>
      <c r="Q38" s="633"/>
      <c r="R38" s="633"/>
      <c r="S38" s="73"/>
      <c r="T38" s="74"/>
    </row>
    <row r="39" spans="1:20" ht="15.75" customHeight="1" x14ac:dyDescent="0.3">
      <c r="A39" s="627" t="s">
        <v>1007</v>
      </c>
      <c r="B39" s="624" t="s">
        <v>262</v>
      </c>
      <c r="C39" s="912" t="s">
        <v>1091</v>
      </c>
      <c r="D39" s="472">
        <v>0</v>
      </c>
      <c r="E39" s="552">
        <v>44098</v>
      </c>
      <c r="F39" s="510"/>
      <c r="G39" s="472">
        <v>5425</v>
      </c>
      <c r="H39" s="65">
        <f t="shared" si="2"/>
        <v>5425</v>
      </c>
      <c r="I39" s="81">
        <v>24.5</v>
      </c>
      <c r="J39" s="82"/>
      <c r="K39" s="82"/>
      <c r="L39" s="83">
        <f t="shared" si="1"/>
        <v>132912.5</v>
      </c>
      <c r="M39" s="964"/>
      <c r="N39" s="373"/>
      <c r="O39" s="769"/>
      <c r="P39" s="379"/>
      <c r="Q39" s="633"/>
      <c r="R39" s="633"/>
      <c r="S39" s="73"/>
      <c r="T39" s="74"/>
    </row>
    <row r="40" spans="1:20" ht="15.75" customHeight="1" x14ac:dyDescent="0.3">
      <c r="A40" s="628" t="s">
        <v>1038</v>
      </c>
      <c r="B40" s="624" t="s">
        <v>256</v>
      </c>
      <c r="C40" s="912" t="s">
        <v>1092</v>
      </c>
      <c r="D40" s="472">
        <v>20000</v>
      </c>
      <c r="E40" s="552">
        <v>44099</v>
      </c>
      <c r="F40" s="510"/>
      <c r="G40" s="472">
        <v>20575</v>
      </c>
      <c r="H40" s="65">
        <f t="shared" si="2"/>
        <v>575</v>
      </c>
      <c r="I40" s="81">
        <v>24</v>
      </c>
      <c r="J40" s="82"/>
      <c r="K40" s="82"/>
      <c r="L40" s="83">
        <f t="shared" si="1"/>
        <v>493800</v>
      </c>
      <c r="M40" s="964"/>
      <c r="N40" s="373"/>
      <c r="O40" s="769"/>
      <c r="P40" s="379"/>
      <c r="Q40" s="633"/>
      <c r="R40" s="633"/>
      <c r="S40" s="73"/>
      <c r="T40" s="74"/>
    </row>
    <row r="41" spans="1:20" ht="15.75" customHeight="1" x14ac:dyDescent="0.3">
      <c r="A41" s="624" t="s">
        <v>45</v>
      </c>
      <c r="B41" s="624" t="s">
        <v>797</v>
      </c>
      <c r="C41" s="840" t="s">
        <v>1092</v>
      </c>
      <c r="D41" s="472">
        <v>0</v>
      </c>
      <c r="E41" s="552">
        <v>44099</v>
      </c>
      <c r="F41" s="510"/>
      <c r="G41" s="472">
        <v>4775</v>
      </c>
      <c r="H41" s="65">
        <f t="shared" si="2"/>
        <v>4775</v>
      </c>
      <c r="I41" s="81">
        <v>24</v>
      </c>
      <c r="J41" s="82"/>
      <c r="K41" s="82"/>
      <c r="L41" s="83">
        <f t="shared" si="1"/>
        <v>114600</v>
      </c>
      <c r="M41" s="964"/>
      <c r="N41" s="373"/>
      <c r="O41" s="769"/>
      <c r="P41" s="379"/>
      <c r="Q41" s="633"/>
      <c r="R41" s="633"/>
      <c r="S41" s="73"/>
      <c r="T41" s="74"/>
    </row>
    <row r="42" spans="1:20" ht="15.75" customHeight="1" x14ac:dyDescent="0.3">
      <c r="A42" s="624" t="s">
        <v>79</v>
      </c>
      <c r="B42" s="624" t="s">
        <v>136</v>
      </c>
      <c r="C42" s="840" t="s">
        <v>1092</v>
      </c>
      <c r="D42" s="472">
        <v>12220</v>
      </c>
      <c r="E42" s="552">
        <v>44099</v>
      </c>
      <c r="F42" s="510"/>
      <c r="G42" s="472">
        <v>12220</v>
      </c>
      <c r="H42" s="65">
        <f t="shared" si="2"/>
        <v>0</v>
      </c>
      <c r="I42" s="81">
        <v>33.200000000000003</v>
      </c>
      <c r="J42" s="82"/>
      <c r="K42" s="82"/>
      <c r="L42" s="83">
        <f t="shared" si="1"/>
        <v>405704.00000000006</v>
      </c>
      <c r="M42" s="964"/>
      <c r="N42" s="373"/>
      <c r="O42" s="769"/>
      <c r="P42" s="379"/>
      <c r="Q42" s="633"/>
      <c r="R42" s="633"/>
      <c r="S42" s="73"/>
      <c r="T42" s="74"/>
    </row>
    <row r="43" spans="1:20" ht="15.75" customHeight="1" x14ac:dyDescent="0.3">
      <c r="A43" s="626" t="s">
        <v>135</v>
      </c>
      <c r="B43" s="636" t="s">
        <v>150</v>
      </c>
      <c r="C43" s="912" t="s">
        <v>1093</v>
      </c>
      <c r="D43" s="472">
        <v>21030</v>
      </c>
      <c r="E43" s="552">
        <v>44101</v>
      </c>
      <c r="F43" s="510"/>
      <c r="G43" s="472">
        <v>23505</v>
      </c>
      <c r="H43" s="65">
        <f t="shared" si="2"/>
        <v>2475</v>
      </c>
      <c r="I43" s="81">
        <v>24</v>
      </c>
      <c r="J43" s="82"/>
      <c r="K43" s="82"/>
      <c r="L43" s="83">
        <f t="shared" si="1"/>
        <v>564120</v>
      </c>
      <c r="M43" s="964"/>
      <c r="N43" s="373"/>
      <c r="O43" s="769"/>
      <c r="P43" s="379"/>
      <c r="Q43" s="633"/>
      <c r="R43" s="633"/>
      <c r="S43" s="73"/>
      <c r="T43" s="74"/>
    </row>
    <row r="44" spans="1:20" ht="15.75" customHeight="1" x14ac:dyDescent="0.3">
      <c r="A44" s="904" t="s">
        <v>1039</v>
      </c>
      <c r="B44" s="636" t="s">
        <v>115</v>
      </c>
      <c r="C44" s="912" t="s">
        <v>1093</v>
      </c>
      <c r="D44" s="472">
        <v>0</v>
      </c>
      <c r="E44" s="552">
        <v>44101</v>
      </c>
      <c r="F44" s="510"/>
      <c r="G44" s="472">
        <v>3065</v>
      </c>
      <c r="H44" s="65">
        <f t="shared" si="2"/>
        <v>3065</v>
      </c>
      <c r="I44" s="81">
        <v>24</v>
      </c>
      <c r="J44" s="82"/>
      <c r="K44" s="82"/>
      <c r="L44" s="83">
        <f t="shared" si="1"/>
        <v>73560</v>
      </c>
      <c r="M44" s="964"/>
      <c r="N44" s="373"/>
      <c r="O44" s="769"/>
      <c r="P44" s="379"/>
      <c r="Q44" s="633"/>
      <c r="R44" s="633"/>
      <c r="S44" s="73"/>
      <c r="T44" s="74"/>
    </row>
    <row r="45" spans="1:20" ht="15.75" customHeight="1" x14ac:dyDescent="0.3">
      <c r="A45" s="904" t="s">
        <v>79</v>
      </c>
      <c r="B45" s="636" t="s">
        <v>547</v>
      </c>
      <c r="C45" s="912" t="s">
        <v>1094</v>
      </c>
      <c r="D45" s="472">
        <v>20470</v>
      </c>
      <c r="E45" s="552">
        <v>44102</v>
      </c>
      <c r="F45" s="510"/>
      <c r="G45" s="472">
        <v>20470</v>
      </c>
      <c r="H45" s="65">
        <f t="shared" si="2"/>
        <v>0</v>
      </c>
      <c r="I45" s="81">
        <v>33.700000000000003</v>
      </c>
      <c r="J45" s="82"/>
      <c r="K45" s="82"/>
      <c r="L45" s="83">
        <f t="shared" si="1"/>
        <v>689839</v>
      </c>
      <c r="M45" s="964"/>
      <c r="N45" s="373"/>
      <c r="O45" s="769"/>
      <c r="P45" s="379"/>
      <c r="Q45" s="633"/>
      <c r="R45" s="633"/>
      <c r="S45" s="73"/>
      <c r="T45" s="74"/>
    </row>
    <row r="46" spans="1:20" ht="15.75" customHeight="1" x14ac:dyDescent="0.3">
      <c r="A46" s="928" t="s">
        <v>1079</v>
      </c>
      <c r="B46" s="636" t="s">
        <v>1080</v>
      </c>
      <c r="C46" s="912" t="s">
        <v>1095</v>
      </c>
      <c r="D46" s="472">
        <v>21480</v>
      </c>
      <c r="E46" s="552">
        <v>44103</v>
      </c>
      <c r="F46" s="510"/>
      <c r="G46" s="472">
        <v>25070</v>
      </c>
      <c r="H46" s="65">
        <f t="shared" si="2"/>
        <v>3590</v>
      </c>
      <c r="I46" s="81">
        <v>24.5</v>
      </c>
      <c r="J46" s="82"/>
      <c r="K46" s="82"/>
      <c r="L46" s="83">
        <f t="shared" si="1"/>
        <v>614215</v>
      </c>
      <c r="M46" s="964"/>
      <c r="N46" s="373"/>
      <c r="O46" s="769"/>
      <c r="P46" s="379"/>
      <c r="Q46" s="633"/>
      <c r="R46" s="633"/>
      <c r="S46" s="73"/>
      <c r="T46" s="74"/>
    </row>
    <row r="47" spans="1:20" ht="15.75" customHeight="1" x14ac:dyDescent="0.3">
      <c r="A47" s="857" t="s">
        <v>134</v>
      </c>
      <c r="B47" s="636" t="s">
        <v>416</v>
      </c>
      <c r="C47" s="912" t="s">
        <v>1095</v>
      </c>
      <c r="D47" s="472">
        <v>0</v>
      </c>
      <c r="E47" s="552">
        <v>44103</v>
      </c>
      <c r="F47" s="510"/>
      <c r="G47" s="472">
        <v>2215</v>
      </c>
      <c r="H47" s="65">
        <f t="shared" si="2"/>
        <v>2215</v>
      </c>
      <c r="I47" s="81">
        <v>24.5</v>
      </c>
      <c r="J47" s="82"/>
      <c r="K47" s="82"/>
      <c r="L47" s="83">
        <f t="shared" si="1"/>
        <v>54267.5</v>
      </c>
      <c r="M47" s="964"/>
      <c r="N47" s="373"/>
      <c r="O47" s="769"/>
      <c r="P47" s="379"/>
      <c r="Q47" s="70"/>
      <c r="R47" s="71"/>
      <c r="S47" s="73"/>
      <c r="T47" s="74"/>
    </row>
    <row r="48" spans="1:20" ht="15.75" customHeight="1" x14ac:dyDescent="0.3">
      <c r="A48" s="624" t="s">
        <v>79</v>
      </c>
      <c r="B48" s="636" t="s">
        <v>491</v>
      </c>
      <c r="C48" s="912" t="s">
        <v>1096</v>
      </c>
      <c r="D48" s="472">
        <v>20920</v>
      </c>
      <c r="E48" s="552">
        <v>44104</v>
      </c>
      <c r="F48" s="913"/>
      <c r="G48" s="472">
        <v>20920</v>
      </c>
      <c r="H48" s="65">
        <f t="shared" si="2"/>
        <v>0</v>
      </c>
      <c r="I48" s="81">
        <v>35.200000000000003</v>
      </c>
      <c r="J48" s="82"/>
      <c r="K48" s="82"/>
      <c r="L48" s="83">
        <f t="shared" si="1"/>
        <v>736384.00000000012</v>
      </c>
      <c r="M48" s="964"/>
      <c r="N48" s="373"/>
      <c r="O48" s="769"/>
      <c r="P48" s="379"/>
      <c r="Q48" s="70"/>
      <c r="R48" s="71"/>
      <c r="S48" s="73"/>
      <c r="T48" s="74"/>
    </row>
    <row r="49" spans="1:20" ht="15.75" customHeight="1" x14ac:dyDescent="0.3">
      <c r="A49" s="626"/>
      <c r="B49" s="636"/>
      <c r="C49" s="912"/>
      <c r="D49" s="472"/>
      <c r="E49" s="552"/>
      <c r="F49" s="913"/>
      <c r="G49" s="472"/>
      <c r="H49" s="65">
        <f t="shared" si="2"/>
        <v>0</v>
      </c>
      <c r="I49" s="81"/>
      <c r="J49" s="82"/>
      <c r="K49" s="82"/>
      <c r="L49" s="83">
        <f t="shared" si="1"/>
        <v>0</v>
      </c>
      <c r="M49" s="964"/>
      <c r="N49" s="373"/>
      <c r="O49" s="769"/>
      <c r="P49" s="379"/>
      <c r="Q49" s="70"/>
      <c r="R49" s="71"/>
      <c r="S49" s="73"/>
      <c r="T49" s="74"/>
    </row>
    <row r="50" spans="1:20" ht="15.75" customHeight="1" x14ac:dyDescent="0.3">
      <c r="A50" s="626"/>
      <c r="B50" s="636"/>
      <c r="C50" s="912"/>
      <c r="D50" s="472"/>
      <c r="E50" s="552"/>
      <c r="F50" s="913"/>
      <c r="G50" s="472"/>
      <c r="H50" s="65">
        <f t="shared" si="2"/>
        <v>0</v>
      </c>
      <c r="I50" s="81"/>
      <c r="J50" s="82"/>
      <c r="K50" s="82"/>
      <c r="L50" s="83">
        <f t="shared" si="1"/>
        <v>0</v>
      </c>
      <c r="M50" s="964"/>
      <c r="N50" s="373"/>
      <c r="O50" s="769"/>
      <c r="P50" s="379"/>
      <c r="Q50" s="70"/>
      <c r="R50" s="71"/>
      <c r="S50" s="73"/>
      <c r="T50" s="74"/>
    </row>
    <row r="51" spans="1:20" ht="15.75" customHeight="1" x14ac:dyDescent="0.3">
      <c r="A51" s="626"/>
      <c r="B51" s="636"/>
      <c r="C51" s="912"/>
      <c r="D51" s="472"/>
      <c r="E51" s="747"/>
      <c r="F51" s="913"/>
      <c r="G51" s="574"/>
      <c r="H51" s="65">
        <f t="shared" si="0"/>
        <v>0</v>
      </c>
      <c r="I51" s="81"/>
      <c r="J51" s="82"/>
      <c r="K51" s="82"/>
      <c r="L51" s="83">
        <f t="shared" si="1"/>
        <v>0</v>
      </c>
      <c r="M51" s="372"/>
      <c r="N51" s="373"/>
      <c r="O51" s="769"/>
      <c r="P51" s="379"/>
      <c r="Q51" s="70"/>
      <c r="R51" s="71"/>
      <c r="S51" s="73"/>
      <c r="T51" s="74"/>
    </row>
    <row r="52" spans="1:20" ht="15.75" customHeight="1" x14ac:dyDescent="0.3">
      <c r="A52" s="628"/>
      <c r="B52" s="636"/>
      <c r="C52" s="912"/>
      <c r="D52" s="472"/>
      <c r="E52" s="747"/>
      <c r="F52" s="913"/>
      <c r="G52" s="574"/>
      <c r="H52" s="65">
        <f t="shared" si="0"/>
        <v>0</v>
      </c>
      <c r="I52" s="81"/>
      <c r="J52" s="82"/>
      <c r="K52" s="82"/>
      <c r="L52" s="83">
        <f t="shared" si="1"/>
        <v>0</v>
      </c>
      <c r="M52" s="372"/>
      <c r="N52" s="373"/>
      <c r="O52" s="769"/>
      <c r="P52" s="379"/>
      <c r="Q52" s="70"/>
      <c r="R52" s="71"/>
      <c r="S52" s="73"/>
      <c r="T52" s="74"/>
    </row>
    <row r="53" spans="1:20" ht="15.75" customHeight="1" x14ac:dyDescent="0.3">
      <c r="A53" s="627"/>
      <c r="B53" s="636"/>
      <c r="C53" s="912"/>
      <c r="D53" s="472"/>
      <c r="E53" s="747"/>
      <c r="F53" s="913"/>
      <c r="G53" s="574"/>
      <c r="H53" s="65">
        <f t="shared" si="0"/>
        <v>0</v>
      </c>
      <c r="I53" s="663"/>
      <c r="J53" s="82"/>
      <c r="K53" s="82"/>
      <c r="L53" s="83">
        <f t="shared" si="1"/>
        <v>0</v>
      </c>
      <c r="M53" s="372"/>
      <c r="N53" s="373"/>
      <c r="O53" s="769"/>
      <c r="P53" s="379"/>
      <c r="Q53" s="70"/>
      <c r="R53" s="71"/>
      <c r="S53" s="73"/>
      <c r="T53" s="74"/>
    </row>
    <row r="54" spans="1:20" ht="15.75" customHeight="1" x14ac:dyDescent="0.3">
      <c r="A54" s="627"/>
      <c r="B54" s="636"/>
      <c r="C54" s="912"/>
      <c r="D54" s="472"/>
      <c r="E54" s="747"/>
      <c r="F54" s="913"/>
      <c r="G54" s="574"/>
      <c r="H54" s="65">
        <f t="shared" si="0"/>
        <v>0</v>
      </c>
      <c r="I54" s="663"/>
      <c r="J54" s="82"/>
      <c r="K54" s="82"/>
      <c r="L54" s="83">
        <f t="shared" si="1"/>
        <v>0</v>
      </c>
      <c r="M54" s="381"/>
      <c r="N54" s="382"/>
      <c r="O54" s="769"/>
      <c r="P54" s="379"/>
      <c r="Q54" s="70"/>
      <c r="R54" s="71"/>
      <c r="S54" s="73"/>
      <c r="T54" s="74"/>
    </row>
    <row r="55" spans="1:20" ht="15.75" customHeight="1" x14ac:dyDescent="0.3">
      <c r="A55" s="627"/>
      <c r="B55" s="636"/>
      <c r="C55" s="912"/>
      <c r="D55" s="472"/>
      <c r="E55" s="747"/>
      <c r="F55" s="913"/>
      <c r="G55" s="574"/>
      <c r="H55" s="65">
        <f t="shared" si="0"/>
        <v>0</v>
      </c>
      <c r="I55" s="81"/>
      <c r="J55" s="82"/>
      <c r="K55" s="82"/>
      <c r="L55" s="83">
        <f t="shared" si="1"/>
        <v>0</v>
      </c>
      <c r="M55" s="381"/>
      <c r="N55" s="382"/>
      <c r="O55" s="769"/>
      <c r="P55" s="379"/>
      <c r="Q55" s="70"/>
      <c r="R55" s="71"/>
      <c r="S55" s="73"/>
      <c r="T55" s="74"/>
    </row>
    <row r="56" spans="1:20" ht="15.75" customHeight="1" x14ac:dyDescent="0.25">
      <c r="A56" s="762"/>
      <c r="B56" s="763"/>
      <c r="C56" s="840"/>
      <c r="D56" s="472"/>
      <c r="E56" s="747"/>
      <c r="F56" s="913"/>
      <c r="G56" s="574"/>
      <c r="H56" s="65">
        <f t="shared" si="0"/>
        <v>0</v>
      </c>
      <c r="I56" s="81"/>
      <c r="J56" s="82"/>
      <c r="K56" s="82"/>
      <c r="L56" s="104">
        <f t="shared" si="1"/>
        <v>0</v>
      </c>
      <c r="M56" s="372"/>
      <c r="N56" s="373"/>
      <c r="O56" s="771"/>
      <c r="P56" s="379"/>
      <c r="Q56" s="70"/>
      <c r="R56" s="71"/>
      <c r="S56" s="73"/>
      <c r="T56" s="74"/>
    </row>
    <row r="57" spans="1:20" ht="17.25" customHeight="1" x14ac:dyDescent="0.25">
      <c r="A57" s="762"/>
      <c r="B57" s="763"/>
      <c r="C57" s="912"/>
      <c r="D57" s="472"/>
      <c r="E57" s="747"/>
      <c r="F57" s="913"/>
      <c r="G57" s="574"/>
      <c r="H57" s="65">
        <f t="shared" si="0"/>
        <v>0</v>
      </c>
      <c r="I57" s="81"/>
      <c r="J57" s="82"/>
      <c r="K57" s="82"/>
      <c r="L57" s="104">
        <f t="shared" si="1"/>
        <v>0</v>
      </c>
      <c r="M57" s="372"/>
      <c r="N57" s="373"/>
      <c r="O57" s="771"/>
      <c r="P57" s="379"/>
      <c r="Q57" s="70"/>
      <c r="R57" s="71"/>
      <c r="S57" s="73"/>
      <c r="T57" s="74"/>
    </row>
    <row r="58" spans="1:20" ht="17.25" customHeight="1" x14ac:dyDescent="0.25">
      <c r="A58" s="814"/>
      <c r="B58" s="763"/>
      <c r="C58" s="912"/>
      <c r="D58" s="472"/>
      <c r="E58" s="747"/>
      <c r="F58" s="913"/>
      <c r="G58" s="574"/>
      <c r="H58" s="65">
        <f t="shared" si="0"/>
        <v>0</v>
      </c>
      <c r="I58" s="81"/>
      <c r="J58" s="82"/>
      <c r="K58" s="82"/>
      <c r="L58" s="104">
        <f t="shared" si="1"/>
        <v>0</v>
      </c>
      <c r="M58" s="388"/>
      <c r="N58" s="391"/>
      <c r="O58" s="771"/>
      <c r="P58" s="379"/>
      <c r="Q58" s="70"/>
      <c r="R58" s="71"/>
      <c r="S58" s="73"/>
      <c r="T58" s="74"/>
    </row>
    <row r="59" spans="1:20" ht="15.75" customHeight="1" x14ac:dyDescent="0.3">
      <c r="A59" s="628"/>
      <c r="B59" s="636"/>
      <c r="C59" s="912"/>
      <c r="D59" s="472"/>
      <c r="E59" s="747"/>
      <c r="F59" s="913"/>
      <c r="G59" s="574"/>
      <c r="H59" s="65">
        <f t="shared" si="0"/>
        <v>0</v>
      </c>
      <c r="I59" s="81"/>
      <c r="J59" s="82"/>
      <c r="K59" s="82"/>
      <c r="L59" s="666">
        <f t="shared" si="1"/>
        <v>0</v>
      </c>
      <c r="M59" s="388"/>
      <c r="N59" s="391"/>
      <c r="O59" s="769"/>
      <c r="P59" s="379"/>
      <c r="Q59" s="70"/>
      <c r="R59" s="70"/>
      <c r="S59" s="73"/>
      <c r="T59" s="74"/>
    </row>
    <row r="60" spans="1:20" ht="15.75" customHeight="1" x14ac:dyDescent="0.3">
      <c r="A60" s="628"/>
      <c r="B60" s="636"/>
      <c r="C60" s="912"/>
      <c r="D60" s="472"/>
      <c r="E60" s="747"/>
      <c r="F60" s="913"/>
      <c r="G60" s="574"/>
      <c r="H60" s="65">
        <f t="shared" si="0"/>
        <v>0</v>
      </c>
      <c r="I60" s="81"/>
      <c r="J60" s="82"/>
      <c r="K60" s="82"/>
      <c r="L60" s="666">
        <f t="shared" si="1"/>
        <v>0</v>
      </c>
      <c r="M60" s="388"/>
      <c r="N60" s="391"/>
      <c r="O60" s="769"/>
      <c r="P60" s="379"/>
      <c r="Q60" s="70"/>
      <c r="R60" s="70"/>
      <c r="S60" s="73"/>
      <c r="T60" s="74"/>
    </row>
    <row r="61" spans="1:20" ht="15.75" customHeight="1" x14ac:dyDescent="0.3">
      <c r="A61" s="628"/>
      <c r="B61" s="636"/>
      <c r="C61" s="912"/>
      <c r="D61" s="472"/>
      <c r="E61" s="747"/>
      <c r="F61" s="913"/>
      <c r="G61" s="574"/>
      <c r="H61" s="65">
        <f t="shared" si="0"/>
        <v>0</v>
      </c>
      <c r="I61" s="81"/>
      <c r="J61" s="82"/>
      <c r="K61" s="82"/>
      <c r="L61" s="83">
        <f t="shared" si="1"/>
        <v>0</v>
      </c>
      <c r="M61" s="372"/>
      <c r="N61" s="373"/>
      <c r="O61" s="769"/>
      <c r="P61" s="379"/>
      <c r="Q61" s="70"/>
      <c r="R61" s="70"/>
      <c r="S61" s="73"/>
      <c r="T61" s="74"/>
    </row>
    <row r="62" spans="1:20" ht="15.75" customHeight="1" x14ac:dyDescent="0.3">
      <c r="A62" s="635"/>
      <c r="B62" s="843"/>
      <c r="C62" s="912"/>
      <c r="D62" s="472"/>
      <c r="E62" s="552"/>
      <c r="F62" s="913"/>
      <c r="G62" s="472"/>
      <c r="H62" s="65">
        <f t="shared" si="0"/>
        <v>0</v>
      </c>
      <c r="I62" s="81"/>
      <c r="J62" s="82"/>
      <c r="K62" s="82"/>
      <c r="L62" s="666">
        <f t="shared" si="1"/>
        <v>0</v>
      </c>
      <c r="M62" s="372"/>
      <c r="N62" s="373"/>
      <c r="O62" s="769"/>
      <c r="P62" s="379"/>
      <c r="Q62" s="70"/>
      <c r="R62" s="71"/>
      <c r="S62" s="73"/>
      <c r="T62" s="74"/>
    </row>
    <row r="63" spans="1:20" ht="15.75" customHeight="1" x14ac:dyDescent="0.3">
      <c r="A63" s="636"/>
      <c r="B63" s="636"/>
      <c r="C63" s="912"/>
      <c r="D63" s="472"/>
      <c r="E63" s="552"/>
      <c r="F63" s="913"/>
      <c r="G63" s="472"/>
      <c r="H63" s="65">
        <f t="shared" si="0"/>
        <v>0</v>
      </c>
      <c r="I63" s="81"/>
      <c r="J63" s="82"/>
      <c r="K63" s="82"/>
      <c r="L63" s="83">
        <f t="shared" si="1"/>
        <v>0</v>
      </c>
      <c r="M63" s="372"/>
      <c r="N63" s="373"/>
      <c r="O63" s="769"/>
      <c r="P63" s="379"/>
      <c r="Q63" s="70"/>
      <c r="R63" s="71"/>
      <c r="S63" s="73"/>
      <c r="T63" s="74"/>
    </row>
    <row r="64" spans="1:20" ht="15.75" customHeight="1" x14ac:dyDescent="0.3">
      <c r="A64" s="636"/>
      <c r="B64" s="636"/>
      <c r="C64" s="912"/>
      <c r="D64" s="472"/>
      <c r="E64" s="552"/>
      <c r="F64" s="913"/>
      <c r="G64" s="472"/>
      <c r="H64" s="65">
        <f t="shared" si="0"/>
        <v>0</v>
      </c>
      <c r="I64" s="81"/>
      <c r="J64" s="82"/>
      <c r="K64" s="82"/>
      <c r="L64" s="83">
        <f t="shared" si="1"/>
        <v>0</v>
      </c>
      <c r="M64" s="372"/>
      <c r="N64" s="373"/>
      <c r="O64" s="769"/>
      <c r="P64" s="379"/>
      <c r="Q64" s="70"/>
      <c r="R64" s="71"/>
      <c r="S64" s="73"/>
      <c r="T64" s="74"/>
    </row>
    <row r="65" spans="1:20" ht="15.75" customHeight="1" x14ac:dyDescent="0.3">
      <c r="A65" s="814"/>
      <c r="B65" s="636"/>
      <c r="C65" s="912"/>
      <c r="D65" s="472"/>
      <c r="E65" s="552"/>
      <c r="F65" s="913"/>
      <c r="G65" s="472"/>
      <c r="H65" s="65">
        <f t="shared" si="0"/>
        <v>0</v>
      </c>
      <c r="I65" s="81"/>
      <c r="J65" s="82"/>
      <c r="K65" s="82"/>
      <c r="L65" s="83">
        <f t="shared" si="1"/>
        <v>0</v>
      </c>
      <c r="M65" s="372"/>
      <c r="N65" s="373"/>
      <c r="O65" s="769"/>
      <c r="P65" s="379"/>
      <c r="Q65" s="70"/>
      <c r="R65" s="71"/>
      <c r="S65" s="73"/>
      <c r="T65" s="74"/>
    </row>
    <row r="66" spans="1:20" ht="15.75" customHeight="1" x14ac:dyDescent="0.3">
      <c r="A66" s="636"/>
      <c r="B66" s="636"/>
      <c r="C66" s="912"/>
      <c r="D66" s="472"/>
      <c r="E66" s="552"/>
      <c r="F66" s="913"/>
      <c r="G66" s="472"/>
      <c r="H66" s="65">
        <f t="shared" si="0"/>
        <v>0</v>
      </c>
      <c r="I66" s="81"/>
      <c r="J66" s="82"/>
      <c r="K66" s="82"/>
      <c r="L66" s="83">
        <f t="shared" si="1"/>
        <v>0</v>
      </c>
      <c r="M66" s="372"/>
      <c r="N66" s="373"/>
      <c r="O66" s="769"/>
      <c r="P66" s="379"/>
      <c r="Q66" s="70"/>
      <c r="R66" s="71"/>
      <c r="S66" s="73"/>
      <c r="T66" s="74"/>
    </row>
    <row r="67" spans="1:20" ht="15.75" customHeight="1" x14ac:dyDescent="0.3">
      <c r="A67" s="763"/>
      <c r="B67" s="636"/>
      <c r="C67" s="912"/>
      <c r="D67" s="472"/>
      <c r="E67" s="552"/>
      <c r="F67" s="913"/>
      <c r="G67" s="472"/>
      <c r="H67" s="65">
        <f t="shared" si="0"/>
        <v>0</v>
      </c>
      <c r="I67" s="81"/>
      <c r="J67" s="82"/>
      <c r="K67" s="82"/>
      <c r="L67" s="83">
        <f t="shared" si="1"/>
        <v>0</v>
      </c>
      <c r="M67" s="982"/>
      <c r="N67" s="1114"/>
      <c r="O67" s="769"/>
      <c r="P67" s="379"/>
      <c r="Q67" s="70"/>
      <c r="R67" s="71"/>
      <c r="S67" s="73"/>
      <c r="T67" s="74"/>
    </row>
    <row r="68" spans="1:20" ht="15.75" customHeight="1" x14ac:dyDescent="0.3">
      <c r="A68" s="860"/>
      <c r="B68" s="636"/>
      <c r="C68" s="912"/>
      <c r="D68" s="472"/>
      <c r="E68" s="552"/>
      <c r="F68" s="913"/>
      <c r="G68" s="472"/>
      <c r="H68" s="65">
        <f t="shared" si="0"/>
        <v>0</v>
      </c>
      <c r="I68" s="81"/>
      <c r="J68" s="82"/>
      <c r="K68" s="82"/>
      <c r="L68" s="83">
        <f t="shared" si="1"/>
        <v>0</v>
      </c>
      <c r="M68" s="984"/>
      <c r="N68" s="1115"/>
      <c r="O68" s="769"/>
      <c r="P68" s="379"/>
      <c r="Q68" s="70"/>
      <c r="R68" s="71"/>
      <c r="S68" s="73"/>
      <c r="T68" s="74"/>
    </row>
    <row r="69" spans="1:20" ht="15.75" customHeight="1" x14ac:dyDescent="0.3">
      <c r="A69" s="636"/>
      <c r="B69" s="636"/>
      <c r="C69" s="912"/>
      <c r="D69" s="472"/>
      <c r="E69" s="552"/>
      <c r="F69" s="913"/>
      <c r="G69" s="472"/>
      <c r="H69" s="65">
        <f t="shared" si="0"/>
        <v>0</v>
      </c>
      <c r="I69" s="81"/>
      <c r="J69" s="82"/>
      <c r="K69" s="82"/>
      <c r="L69" s="83">
        <f t="shared" si="1"/>
        <v>0</v>
      </c>
      <c r="M69" s="372"/>
      <c r="N69" s="373"/>
      <c r="O69" s="769"/>
      <c r="P69" s="379"/>
      <c r="Q69" s="70"/>
      <c r="R69" s="71"/>
      <c r="S69" s="73"/>
      <c r="T69" s="74"/>
    </row>
    <row r="70" spans="1:20" ht="15.75" customHeight="1" x14ac:dyDescent="0.3">
      <c r="A70" s="828"/>
      <c r="B70" s="636"/>
      <c r="C70" s="912"/>
      <c r="D70" s="472"/>
      <c r="E70" s="552"/>
      <c r="F70" s="913"/>
      <c r="G70" s="472"/>
      <c r="H70" s="65">
        <f t="shared" si="0"/>
        <v>0</v>
      </c>
      <c r="I70" s="81"/>
      <c r="J70" s="82"/>
      <c r="K70" s="82"/>
      <c r="L70" s="83">
        <f t="shared" si="1"/>
        <v>0</v>
      </c>
      <c r="M70" s="372"/>
      <c r="N70" s="754"/>
      <c r="O70" s="834"/>
      <c r="P70" s="379"/>
      <c r="Q70" s="70"/>
      <c r="R70" s="71"/>
      <c r="S70" s="73"/>
      <c r="T70" s="74"/>
    </row>
    <row r="71" spans="1:20" ht="15.75" customHeight="1" x14ac:dyDescent="0.3">
      <c r="A71" s="626"/>
      <c r="B71" s="636"/>
      <c r="C71" s="912"/>
      <c r="D71" s="472"/>
      <c r="E71" s="552"/>
      <c r="F71" s="913"/>
      <c r="G71" s="472"/>
      <c r="H71" s="65">
        <f t="shared" si="0"/>
        <v>0</v>
      </c>
      <c r="I71" s="81"/>
      <c r="J71" s="82"/>
      <c r="K71" s="82"/>
      <c r="L71" s="83">
        <f t="shared" si="1"/>
        <v>0</v>
      </c>
      <c r="M71" s="372"/>
      <c r="N71" s="373"/>
      <c r="O71" s="769"/>
      <c r="P71" s="379"/>
      <c r="Q71" s="70"/>
      <c r="R71" s="71"/>
      <c r="S71" s="73"/>
      <c r="T71" s="74"/>
    </row>
    <row r="72" spans="1:20" ht="15.75" customHeight="1" x14ac:dyDescent="0.3">
      <c r="A72" s="626"/>
      <c r="B72" s="636"/>
      <c r="C72" s="912"/>
      <c r="D72" s="472"/>
      <c r="E72" s="552"/>
      <c r="F72" s="913"/>
      <c r="G72" s="472"/>
      <c r="H72" s="65">
        <f t="shared" si="0"/>
        <v>0</v>
      </c>
      <c r="I72" s="81"/>
      <c r="J72" s="82"/>
      <c r="K72" s="82"/>
      <c r="L72" s="83">
        <f t="shared" si="1"/>
        <v>0</v>
      </c>
      <c r="M72" s="372"/>
      <c r="N72" s="373"/>
      <c r="O72" s="769"/>
      <c r="P72" s="379"/>
      <c r="Q72" s="70"/>
      <c r="R72" s="71"/>
      <c r="S72" s="73"/>
      <c r="T72" s="74"/>
    </row>
    <row r="73" spans="1:20" ht="15.75" customHeight="1" x14ac:dyDescent="0.3">
      <c r="A73" s="844"/>
      <c r="B73" s="636"/>
      <c r="C73" s="912"/>
      <c r="D73" s="472"/>
      <c r="E73" s="552"/>
      <c r="F73" s="913"/>
      <c r="G73" s="472"/>
      <c r="H73" s="65">
        <f t="shared" si="0"/>
        <v>0</v>
      </c>
      <c r="I73" s="81"/>
      <c r="J73" s="82"/>
      <c r="K73" s="82"/>
      <c r="L73" s="83">
        <f t="shared" si="1"/>
        <v>0</v>
      </c>
      <c r="M73" s="372"/>
      <c r="N73" s="831"/>
      <c r="O73" s="769"/>
      <c r="P73" s="379"/>
      <c r="Q73" s="70"/>
      <c r="R73" s="71"/>
      <c r="S73" s="73"/>
      <c r="T73" s="74"/>
    </row>
    <row r="74" spans="1:20" ht="15.75" customHeight="1" x14ac:dyDescent="0.3">
      <c r="A74" s="551"/>
      <c r="B74" s="639"/>
      <c r="C74" s="912"/>
      <c r="D74" s="472"/>
      <c r="E74" s="552"/>
      <c r="F74" s="913"/>
      <c r="G74" s="472"/>
      <c r="H74" s="65">
        <f t="shared" si="0"/>
        <v>0</v>
      </c>
      <c r="I74" s="81"/>
      <c r="J74" s="82"/>
      <c r="K74" s="82"/>
      <c r="L74" s="83">
        <f t="shared" si="1"/>
        <v>0</v>
      </c>
      <c r="M74" s="372"/>
      <c r="N74" s="373"/>
      <c r="O74" s="769"/>
      <c r="P74" s="379"/>
      <c r="Q74" s="70"/>
      <c r="R74" s="71"/>
      <c r="S74" s="73"/>
      <c r="T74" s="74"/>
    </row>
    <row r="75" spans="1:20" ht="15.75" customHeight="1" x14ac:dyDescent="0.3">
      <c r="A75" s="672"/>
      <c r="B75" s="639"/>
      <c r="C75" s="912"/>
      <c r="D75" s="472"/>
      <c r="E75" s="552"/>
      <c r="F75" s="913"/>
      <c r="G75" s="472"/>
      <c r="H75" s="65">
        <f t="shared" si="0"/>
        <v>0</v>
      </c>
      <c r="I75" s="81"/>
      <c r="J75" s="82"/>
      <c r="K75" s="82"/>
      <c r="L75" s="83">
        <f t="shared" si="1"/>
        <v>0</v>
      </c>
      <c r="M75" s="372"/>
      <c r="N75" s="373"/>
      <c r="O75" s="769"/>
      <c r="P75" s="379"/>
      <c r="Q75" s="70"/>
      <c r="R75" s="71"/>
      <c r="S75" s="73"/>
      <c r="T75" s="74"/>
    </row>
    <row r="76" spans="1:20" ht="31.5" x14ac:dyDescent="0.3">
      <c r="A76" s="672" t="s">
        <v>79</v>
      </c>
      <c r="B76" s="639" t="s">
        <v>1019</v>
      </c>
      <c r="C76" s="622" t="s">
        <v>1020</v>
      </c>
      <c r="D76" s="472">
        <v>331.2</v>
      </c>
      <c r="E76" s="552">
        <v>44075</v>
      </c>
      <c r="F76" s="913">
        <v>29521</v>
      </c>
      <c r="G76" s="472">
        <v>331.2</v>
      </c>
      <c r="H76" s="65">
        <f t="shared" si="0"/>
        <v>0</v>
      </c>
      <c r="I76" s="81">
        <v>42</v>
      </c>
      <c r="J76" s="82"/>
      <c r="K76" s="82"/>
      <c r="L76" s="83">
        <f t="shared" si="1"/>
        <v>13910.4</v>
      </c>
      <c r="M76" s="372" t="s">
        <v>52</v>
      </c>
      <c r="N76" s="373">
        <v>44092</v>
      </c>
      <c r="O76" s="769"/>
      <c r="P76" s="379"/>
      <c r="Q76" s="70"/>
      <c r="R76" s="71"/>
      <c r="S76" s="73"/>
      <c r="T76" s="74"/>
    </row>
    <row r="77" spans="1:20" ht="15.75" customHeight="1" x14ac:dyDescent="0.3">
      <c r="A77" s="551" t="s">
        <v>82</v>
      </c>
      <c r="B77" s="639" t="s">
        <v>226</v>
      </c>
      <c r="C77" s="912" t="s">
        <v>997</v>
      </c>
      <c r="D77" s="472">
        <v>260</v>
      </c>
      <c r="E77" s="552">
        <v>44076</v>
      </c>
      <c r="F77" s="555" t="s">
        <v>998</v>
      </c>
      <c r="G77" s="472">
        <v>260</v>
      </c>
      <c r="H77" s="65">
        <f t="shared" si="0"/>
        <v>0</v>
      </c>
      <c r="I77" s="81">
        <v>50</v>
      </c>
      <c r="J77" s="82"/>
      <c r="K77" s="82"/>
      <c r="L77" s="83">
        <f t="shared" si="1"/>
        <v>13000</v>
      </c>
      <c r="M77" s="372" t="s">
        <v>999</v>
      </c>
      <c r="N77" s="373">
        <v>44077</v>
      </c>
      <c r="O77" s="769"/>
      <c r="P77" s="379"/>
      <c r="Q77" s="70"/>
      <c r="R77" s="71"/>
      <c r="S77" s="73"/>
      <c r="T77" s="74"/>
    </row>
    <row r="78" spans="1:20" ht="47.25" x14ac:dyDescent="0.3">
      <c r="A78" s="551" t="s">
        <v>79</v>
      </c>
      <c r="B78" s="639" t="s">
        <v>1021</v>
      </c>
      <c r="C78" s="622" t="s">
        <v>1022</v>
      </c>
      <c r="D78" s="472">
        <v>258.60000000000002</v>
      </c>
      <c r="E78" s="552">
        <v>44076</v>
      </c>
      <c r="F78" s="555">
        <v>29535</v>
      </c>
      <c r="G78" s="472">
        <v>258.60000000000002</v>
      </c>
      <c r="H78" s="65">
        <f t="shared" si="0"/>
        <v>0</v>
      </c>
      <c r="I78" s="81">
        <v>42</v>
      </c>
      <c r="J78" s="82"/>
      <c r="K78" s="82"/>
      <c r="L78" s="83">
        <f t="shared" si="1"/>
        <v>10861.2</v>
      </c>
      <c r="M78" s="372" t="s">
        <v>52</v>
      </c>
      <c r="N78" s="373">
        <v>44092</v>
      </c>
      <c r="O78" s="769"/>
      <c r="P78" s="379"/>
      <c r="Q78" s="70"/>
      <c r="R78" s="71"/>
      <c r="S78" s="73"/>
      <c r="T78" s="74"/>
    </row>
    <row r="79" spans="1:20" ht="15.75" customHeight="1" x14ac:dyDescent="0.3">
      <c r="A79" s="551" t="s">
        <v>82</v>
      </c>
      <c r="B79" s="639" t="s">
        <v>226</v>
      </c>
      <c r="C79" s="912" t="s">
        <v>1000</v>
      </c>
      <c r="D79" s="472">
        <v>170</v>
      </c>
      <c r="E79" s="552">
        <v>44078</v>
      </c>
      <c r="F79" s="555" t="s">
        <v>1001</v>
      </c>
      <c r="G79" s="472">
        <v>170</v>
      </c>
      <c r="H79" s="65">
        <f t="shared" si="0"/>
        <v>0</v>
      </c>
      <c r="I79" s="81">
        <v>50</v>
      </c>
      <c r="J79" s="82"/>
      <c r="K79" s="82"/>
      <c r="L79" s="83">
        <f t="shared" si="1"/>
        <v>8500</v>
      </c>
      <c r="M79" s="372" t="s">
        <v>999</v>
      </c>
      <c r="N79" s="373">
        <v>44081</v>
      </c>
      <c r="O79" s="769"/>
      <c r="P79" s="379"/>
      <c r="Q79" s="70"/>
      <c r="R79" s="71"/>
      <c r="S79" s="73"/>
      <c r="T79" s="74"/>
    </row>
    <row r="80" spans="1:20" ht="17.25" x14ac:dyDescent="0.3">
      <c r="A80" s="551" t="s">
        <v>991</v>
      </c>
      <c r="B80" s="639" t="s">
        <v>939</v>
      </c>
      <c r="C80" s="840" t="s">
        <v>993</v>
      </c>
      <c r="D80" s="472">
        <v>195.6</v>
      </c>
      <c r="E80" s="552">
        <v>44078</v>
      </c>
      <c r="F80" s="555">
        <v>213</v>
      </c>
      <c r="G80" s="472">
        <v>195.6</v>
      </c>
      <c r="H80" s="65">
        <f t="shared" si="0"/>
        <v>0</v>
      </c>
      <c r="I80" s="81">
        <v>76</v>
      </c>
      <c r="J80" s="82"/>
      <c r="K80" s="82"/>
      <c r="L80" s="83">
        <f t="shared" si="1"/>
        <v>14865.6</v>
      </c>
      <c r="M80" s="372" t="s">
        <v>52</v>
      </c>
      <c r="N80" s="373">
        <v>44085</v>
      </c>
      <c r="O80" s="769"/>
      <c r="P80" s="379"/>
      <c r="Q80" s="70"/>
      <c r="R80" s="71"/>
      <c r="S80" s="73"/>
      <c r="T80" s="74"/>
    </row>
    <row r="81" spans="1:20" ht="15.75" customHeight="1" x14ac:dyDescent="0.3">
      <c r="A81" s="636" t="s">
        <v>82</v>
      </c>
      <c r="B81" s="639" t="s">
        <v>226</v>
      </c>
      <c r="C81" s="912" t="s">
        <v>988</v>
      </c>
      <c r="D81" s="472">
        <v>300</v>
      </c>
      <c r="E81" s="552">
        <v>44083</v>
      </c>
      <c r="F81" s="557" t="s">
        <v>989</v>
      </c>
      <c r="G81" s="472">
        <v>300</v>
      </c>
      <c r="H81" s="65">
        <f t="shared" si="0"/>
        <v>0</v>
      </c>
      <c r="I81" s="81">
        <v>50</v>
      </c>
      <c r="J81" s="82"/>
      <c r="K81" s="82"/>
      <c r="L81" s="83">
        <f t="shared" si="1"/>
        <v>15000</v>
      </c>
      <c r="M81" s="372" t="s">
        <v>52</v>
      </c>
      <c r="N81" s="390">
        <v>44085</v>
      </c>
      <c r="O81" s="774"/>
      <c r="P81" s="387"/>
      <c r="Q81" s="70"/>
      <c r="R81" s="71"/>
      <c r="S81" s="73"/>
      <c r="T81" s="74"/>
    </row>
    <row r="82" spans="1:20" ht="15.75" customHeight="1" x14ac:dyDescent="0.3">
      <c r="A82" s="636" t="s">
        <v>79</v>
      </c>
      <c r="B82" s="639" t="s">
        <v>1048</v>
      </c>
      <c r="C82" s="912" t="s">
        <v>1049</v>
      </c>
      <c r="D82" s="472">
        <v>1116</v>
      </c>
      <c r="E82" s="552">
        <v>44085</v>
      </c>
      <c r="F82" s="557">
        <v>29662</v>
      </c>
      <c r="G82" s="472">
        <v>1116</v>
      </c>
      <c r="H82" s="65">
        <f t="shared" si="0"/>
        <v>0</v>
      </c>
      <c r="I82" s="81">
        <v>16</v>
      </c>
      <c r="J82" s="82"/>
      <c r="K82" s="82"/>
      <c r="L82" s="83">
        <f t="shared" si="1"/>
        <v>17856</v>
      </c>
      <c r="M82" s="372" t="s">
        <v>52</v>
      </c>
      <c r="N82" s="390">
        <v>44099</v>
      </c>
      <c r="O82" s="774"/>
      <c r="P82" s="387"/>
      <c r="Q82" s="70"/>
      <c r="R82" s="71"/>
      <c r="S82" s="73"/>
      <c r="T82" s="74"/>
    </row>
    <row r="83" spans="1:20" ht="15.75" customHeight="1" x14ac:dyDescent="0.3">
      <c r="A83" s="636" t="s">
        <v>79</v>
      </c>
      <c r="B83" s="639" t="s">
        <v>1046</v>
      </c>
      <c r="C83" s="912" t="s">
        <v>1047</v>
      </c>
      <c r="D83" s="472">
        <v>191.4</v>
      </c>
      <c r="E83" s="552">
        <v>44085</v>
      </c>
      <c r="F83" s="557">
        <v>29663</v>
      </c>
      <c r="G83" s="472">
        <v>191.4</v>
      </c>
      <c r="H83" s="65">
        <f t="shared" si="0"/>
        <v>0</v>
      </c>
      <c r="I83" s="81">
        <v>39</v>
      </c>
      <c r="J83" s="82"/>
      <c r="K83" s="82"/>
      <c r="L83" s="83">
        <f t="shared" si="1"/>
        <v>7464.6</v>
      </c>
      <c r="M83" s="372" t="s">
        <v>52</v>
      </c>
      <c r="N83" s="390">
        <v>44099</v>
      </c>
      <c r="O83" s="774"/>
      <c r="P83" s="387"/>
      <c r="Q83" s="70"/>
      <c r="R83" s="71"/>
      <c r="S83" s="73"/>
      <c r="T83" s="74"/>
    </row>
    <row r="84" spans="1:20" ht="15.75" customHeight="1" x14ac:dyDescent="0.3">
      <c r="A84" s="636" t="s">
        <v>82</v>
      </c>
      <c r="B84" s="639" t="s">
        <v>226</v>
      </c>
      <c r="C84" s="912" t="s">
        <v>1026</v>
      </c>
      <c r="D84" s="472">
        <v>200</v>
      </c>
      <c r="E84" s="552">
        <v>44085</v>
      </c>
      <c r="F84" s="558" t="s">
        <v>1027</v>
      </c>
      <c r="G84" s="472">
        <v>200</v>
      </c>
      <c r="H84" s="65">
        <f t="shared" si="0"/>
        <v>0</v>
      </c>
      <c r="I84" s="81">
        <v>50</v>
      </c>
      <c r="J84" s="82"/>
      <c r="K84" s="82"/>
      <c r="L84" s="83">
        <f t="shared" si="1"/>
        <v>10000</v>
      </c>
      <c r="M84" s="372" t="s">
        <v>52</v>
      </c>
      <c r="N84" s="390">
        <v>44088</v>
      </c>
      <c r="O84" s="774"/>
      <c r="P84" s="387"/>
      <c r="Q84" s="70"/>
      <c r="R84" s="71"/>
      <c r="S84" s="73"/>
      <c r="T84" s="74"/>
    </row>
    <row r="85" spans="1:20" ht="15.75" customHeight="1" x14ac:dyDescent="0.3">
      <c r="A85" s="636" t="s">
        <v>79</v>
      </c>
      <c r="B85" s="639" t="s">
        <v>1050</v>
      </c>
      <c r="C85" s="912" t="s">
        <v>1051</v>
      </c>
      <c r="D85" s="472">
        <v>334.2</v>
      </c>
      <c r="E85" s="552">
        <v>44086</v>
      </c>
      <c r="F85" s="558">
        <v>29679</v>
      </c>
      <c r="G85" s="472">
        <v>334.2</v>
      </c>
      <c r="H85" s="65">
        <f t="shared" si="0"/>
        <v>0</v>
      </c>
      <c r="I85" s="81">
        <v>39</v>
      </c>
      <c r="J85" s="82"/>
      <c r="K85" s="82"/>
      <c r="L85" s="83">
        <f t="shared" si="1"/>
        <v>13033.8</v>
      </c>
      <c r="M85" s="372" t="s">
        <v>52</v>
      </c>
      <c r="N85" s="390">
        <v>44099</v>
      </c>
      <c r="O85" s="774"/>
      <c r="P85" s="387"/>
      <c r="Q85" s="70"/>
      <c r="R85" s="71"/>
      <c r="S85" s="73"/>
      <c r="T85" s="74"/>
    </row>
    <row r="86" spans="1:20" ht="15.75" customHeight="1" x14ac:dyDescent="0.3">
      <c r="A86" s="1155" t="s">
        <v>79</v>
      </c>
      <c r="B86" s="639" t="s">
        <v>1052</v>
      </c>
      <c r="C86" s="1116" t="s">
        <v>1053</v>
      </c>
      <c r="D86" s="472">
        <v>276.2</v>
      </c>
      <c r="E86" s="552">
        <v>44086</v>
      </c>
      <c r="F86" s="558">
        <v>29680</v>
      </c>
      <c r="G86" s="472">
        <v>276.2</v>
      </c>
      <c r="H86" s="65">
        <f t="shared" si="0"/>
        <v>0</v>
      </c>
      <c r="I86" s="81">
        <v>61</v>
      </c>
      <c r="J86" s="82"/>
      <c r="K86" s="82"/>
      <c r="L86" s="83">
        <f t="shared" si="1"/>
        <v>16848.2</v>
      </c>
      <c r="M86" s="982" t="s">
        <v>1055</v>
      </c>
      <c r="N86" s="969">
        <v>44099</v>
      </c>
      <c r="O86" s="774"/>
      <c r="P86" s="387"/>
      <c r="Q86" s="70"/>
      <c r="R86" s="71"/>
      <c r="S86" s="73"/>
      <c r="T86" s="74"/>
    </row>
    <row r="87" spans="1:20" ht="15.75" customHeight="1" x14ac:dyDescent="0.3">
      <c r="A87" s="1156"/>
      <c r="B87" s="639" t="s">
        <v>1054</v>
      </c>
      <c r="C87" s="1158"/>
      <c r="D87" s="472">
        <v>186</v>
      </c>
      <c r="E87" s="552">
        <v>44086</v>
      </c>
      <c r="F87" s="558">
        <v>29680</v>
      </c>
      <c r="G87" s="472">
        <v>186</v>
      </c>
      <c r="H87" s="65">
        <f t="shared" si="0"/>
        <v>0</v>
      </c>
      <c r="I87" s="81">
        <v>38</v>
      </c>
      <c r="J87" s="82"/>
      <c r="K87" s="82"/>
      <c r="L87" s="83">
        <f t="shared" si="1"/>
        <v>7068</v>
      </c>
      <c r="M87" s="983"/>
      <c r="N87" s="970"/>
      <c r="O87" s="774"/>
      <c r="P87" s="387"/>
      <c r="Q87" s="70"/>
      <c r="R87" s="71"/>
      <c r="S87" s="73"/>
      <c r="T87" s="74"/>
    </row>
    <row r="88" spans="1:20" ht="15.75" customHeight="1" thickBot="1" x14ac:dyDescent="0.35">
      <c r="A88" s="1157"/>
      <c r="B88" s="639" t="s">
        <v>557</v>
      </c>
      <c r="C88" s="1158"/>
      <c r="D88" s="472">
        <v>101.8</v>
      </c>
      <c r="E88" s="552">
        <v>44086</v>
      </c>
      <c r="F88" s="558">
        <v>29680</v>
      </c>
      <c r="G88" s="472">
        <v>101.8</v>
      </c>
      <c r="H88" s="65">
        <f t="shared" si="0"/>
        <v>0</v>
      </c>
      <c r="I88" s="81">
        <v>42</v>
      </c>
      <c r="J88" s="82"/>
      <c r="K88" s="82"/>
      <c r="L88" s="83">
        <f t="shared" si="1"/>
        <v>4275.5999999999995</v>
      </c>
      <c r="M88" s="984"/>
      <c r="N88" s="971"/>
      <c r="O88" s="774"/>
      <c r="P88" s="387"/>
      <c r="Q88" s="70"/>
      <c r="R88" s="71"/>
      <c r="S88" s="73"/>
      <c r="T88" s="74"/>
    </row>
    <row r="89" spans="1:20" ht="15.75" customHeight="1" x14ac:dyDescent="0.3">
      <c r="A89" s="1155" t="s">
        <v>79</v>
      </c>
      <c r="B89" s="707" t="s">
        <v>1056</v>
      </c>
      <c r="C89" s="1159" t="s">
        <v>1057</v>
      </c>
      <c r="D89" s="574">
        <v>205.8</v>
      </c>
      <c r="E89" s="552">
        <v>44088</v>
      </c>
      <c r="F89" s="558">
        <v>29701</v>
      </c>
      <c r="G89" s="472">
        <v>205.8</v>
      </c>
      <c r="H89" s="65">
        <f t="shared" si="0"/>
        <v>0</v>
      </c>
      <c r="I89" s="81">
        <v>61</v>
      </c>
      <c r="J89" s="82"/>
      <c r="K89" s="82"/>
      <c r="L89" s="83">
        <f t="shared" si="1"/>
        <v>12553.800000000001</v>
      </c>
      <c r="M89" s="982" t="s">
        <v>52</v>
      </c>
      <c r="N89" s="969">
        <v>44099</v>
      </c>
      <c r="O89" s="774"/>
      <c r="P89" s="387"/>
      <c r="Q89" s="70"/>
      <c r="R89" s="71"/>
      <c r="S89" s="73"/>
      <c r="T89" s="74"/>
    </row>
    <row r="90" spans="1:20" ht="15.75" customHeight="1" thickBot="1" x14ac:dyDescent="0.35">
      <c r="A90" s="1157"/>
      <c r="B90" s="707" t="s">
        <v>1050</v>
      </c>
      <c r="C90" s="1160"/>
      <c r="D90" s="574">
        <v>202.8</v>
      </c>
      <c r="E90" s="552">
        <v>44088</v>
      </c>
      <c r="F90" s="558">
        <v>29701</v>
      </c>
      <c r="G90" s="472">
        <v>202.8</v>
      </c>
      <c r="H90" s="65">
        <f t="shared" si="0"/>
        <v>0</v>
      </c>
      <c r="I90" s="81">
        <v>41</v>
      </c>
      <c r="J90" s="82"/>
      <c r="K90" s="82"/>
      <c r="L90" s="83">
        <f t="shared" si="1"/>
        <v>8314.8000000000011</v>
      </c>
      <c r="M90" s="984"/>
      <c r="N90" s="971"/>
      <c r="O90" s="774"/>
      <c r="P90" s="387"/>
      <c r="Q90" s="70"/>
      <c r="R90" s="71"/>
      <c r="S90" s="73"/>
      <c r="T90" s="74"/>
    </row>
    <row r="91" spans="1:20" ht="15.75" customHeight="1" x14ac:dyDescent="0.3">
      <c r="A91" s="551" t="s">
        <v>82</v>
      </c>
      <c r="B91" s="639" t="s">
        <v>226</v>
      </c>
      <c r="C91" s="954" t="s">
        <v>1024</v>
      </c>
      <c r="D91" s="472">
        <v>280</v>
      </c>
      <c r="E91" s="552">
        <v>44089</v>
      </c>
      <c r="F91" s="558" t="s">
        <v>1025</v>
      </c>
      <c r="G91" s="472">
        <v>280</v>
      </c>
      <c r="H91" s="65">
        <f t="shared" si="0"/>
        <v>0</v>
      </c>
      <c r="I91" s="81">
        <v>50</v>
      </c>
      <c r="J91" s="82"/>
      <c r="K91" s="82"/>
      <c r="L91" s="83">
        <f t="shared" si="1"/>
        <v>14000</v>
      </c>
      <c r="M91" s="372" t="s">
        <v>52</v>
      </c>
      <c r="N91" s="390">
        <v>44091</v>
      </c>
      <c r="O91" s="774"/>
      <c r="P91" s="387"/>
      <c r="Q91" s="70"/>
      <c r="R91" s="71"/>
      <c r="S91" s="73"/>
      <c r="T91" s="74"/>
    </row>
    <row r="92" spans="1:20" ht="15.75" customHeight="1" x14ac:dyDescent="0.3">
      <c r="A92" s="1066" t="s">
        <v>79</v>
      </c>
      <c r="B92" s="639" t="s">
        <v>1059</v>
      </c>
      <c r="C92" s="1145" t="s">
        <v>1060</v>
      </c>
      <c r="D92" s="472">
        <v>228.8</v>
      </c>
      <c r="E92" s="552">
        <v>44089</v>
      </c>
      <c r="F92" s="1148">
        <v>29719</v>
      </c>
      <c r="G92" s="472">
        <v>228.8</v>
      </c>
      <c r="H92" s="65">
        <f t="shared" si="0"/>
        <v>0</v>
      </c>
      <c r="I92" s="81">
        <v>61</v>
      </c>
      <c r="J92" s="82"/>
      <c r="K92" s="82"/>
      <c r="L92" s="83">
        <f t="shared" si="1"/>
        <v>13956.800000000001</v>
      </c>
      <c r="M92" s="982" t="s">
        <v>52</v>
      </c>
      <c r="N92" s="969">
        <v>44099</v>
      </c>
      <c r="O92" s="774"/>
      <c r="P92" s="387"/>
      <c r="Q92" s="70"/>
      <c r="R92" s="71"/>
      <c r="S92" s="73"/>
      <c r="T92" s="74"/>
    </row>
    <row r="93" spans="1:20" ht="15.75" customHeight="1" x14ac:dyDescent="0.3">
      <c r="A93" s="1083"/>
      <c r="B93" s="639" t="s">
        <v>1061</v>
      </c>
      <c r="C93" s="1146"/>
      <c r="D93" s="472">
        <v>313.2</v>
      </c>
      <c r="E93" s="552">
        <v>44089</v>
      </c>
      <c r="F93" s="1149"/>
      <c r="G93" s="472">
        <v>313.2</v>
      </c>
      <c r="H93" s="65">
        <f t="shared" si="0"/>
        <v>0</v>
      </c>
      <c r="I93" s="81">
        <v>41</v>
      </c>
      <c r="J93" s="82"/>
      <c r="K93" s="82"/>
      <c r="L93" s="83">
        <f t="shared" si="1"/>
        <v>12841.199999999999</v>
      </c>
      <c r="M93" s="983"/>
      <c r="N93" s="970"/>
      <c r="O93" s="834"/>
      <c r="P93" s="387"/>
      <c r="Q93" s="70"/>
      <c r="R93" s="71"/>
      <c r="S93" s="73"/>
      <c r="T93" s="74"/>
    </row>
    <row r="94" spans="1:20" ht="15.75" customHeight="1" x14ac:dyDescent="0.3">
      <c r="A94" s="1067"/>
      <c r="B94" s="640" t="s">
        <v>1062</v>
      </c>
      <c r="C94" s="1147"/>
      <c r="D94" s="550">
        <v>345.8</v>
      </c>
      <c r="E94" s="552">
        <v>44089</v>
      </c>
      <c r="F94" s="1150"/>
      <c r="G94" s="550">
        <v>345.8</v>
      </c>
      <c r="H94" s="65">
        <f t="shared" si="0"/>
        <v>0</v>
      </c>
      <c r="I94" s="81">
        <v>38</v>
      </c>
      <c r="J94" s="82"/>
      <c r="K94" s="82"/>
      <c r="L94" s="83">
        <f t="shared" si="1"/>
        <v>13140.4</v>
      </c>
      <c r="M94" s="984"/>
      <c r="N94" s="971"/>
      <c r="O94" s="775"/>
      <c r="P94" s="397"/>
      <c r="Q94" s="70"/>
      <c r="R94" s="71"/>
      <c r="S94" s="73"/>
      <c r="T94" s="74"/>
    </row>
    <row r="95" spans="1:20" ht="15.75" customHeight="1" x14ac:dyDescent="0.3">
      <c r="A95" s="551" t="s">
        <v>1063</v>
      </c>
      <c r="B95" s="640" t="s">
        <v>939</v>
      </c>
      <c r="C95" s="912" t="s">
        <v>1068</v>
      </c>
      <c r="D95" s="550">
        <v>229</v>
      </c>
      <c r="E95" s="552">
        <v>44091</v>
      </c>
      <c r="F95" s="559" t="s">
        <v>1069</v>
      </c>
      <c r="G95" s="550">
        <v>229</v>
      </c>
      <c r="H95" s="65">
        <f t="shared" si="0"/>
        <v>0</v>
      </c>
      <c r="I95" s="81">
        <v>77</v>
      </c>
      <c r="J95" s="82"/>
      <c r="K95" s="82"/>
      <c r="L95" s="83">
        <f t="shared" si="1"/>
        <v>17633</v>
      </c>
      <c r="M95" s="372" t="s">
        <v>52</v>
      </c>
      <c r="N95" s="373">
        <v>44099</v>
      </c>
      <c r="O95" s="775"/>
      <c r="P95" s="397"/>
      <c r="Q95" s="70"/>
      <c r="R95" s="71"/>
      <c r="S95" s="73"/>
      <c r="T95" s="74"/>
    </row>
    <row r="96" spans="1:20" ht="15.75" customHeight="1" x14ac:dyDescent="0.3">
      <c r="A96" s="551" t="s">
        <v>82</v>
      </c>
      <c r="B96" s="640" t="s">
        <v>226</v>
      </c>
      <c r="C96" s="912" t="s">
        <v>1077</v>
      </c>
      <c r="D96" s="550">
        <v>170</v>
      </c>
      <c r="E96" s="552">
        <v>44095</v>
      </c>
      <c r="F96" s="560" t="s">
        <v>1078</v>
      </c>
      <c r="G96" s="550">
        <v>170</v>
      </c>
      <c r="H96" s="65">
        <f t="shared" si="0"/>
        <v>0</v>
      </c>
      <c r="I96" s="81">
        <v>50</v>
      </c>
      <c r="J96" s="82"/>
      <c r="K96" s="82"/>
      <c r="L96" s="83">
        <f t="shared" si="1"/>
        <v>8500</v>
      </c>
      <c r="M96" s="372" t="s">
        <v>999</v>
      </c>
      <c r="N96" s="373">
        <v>44096</v>
      </c>
      <c r="O96" s="775"/>
      <c r="P96" s="397"/>
      <c r="Q96" s="70"/>
      <c r="R96" s="71"/>
      <c r="S96" s="73"/>
      <c r="T96" s="74"/>
    </row>
    <row r="97" spans="1:20" ht="18" customHeight="1" x14ac:dyDescent="0.3">
      <c r="A97" s="551" t="s">
        <v>82</v>
      </c>
      <c r="B97" s="640" t="s">
        <v>226</v>
      </c>
      <c r="C97" s="912" t="s">
        <v>1081</v>
      </c>
      <c r="D97" s="550">
        <v>190</v>
      </c>
      <c r="E97" s="552">
        <v>44099</v>
      </c>
      <c r="F97" s="561" t="s">
        <v>1082</v>
      </c>
      <c r="G97" s="550">
        <v>190</v>
      </c>
      <c r="H97" s="65">
        <f t="shared" si="0"/>
        <v>0</v>
      </c>
      <c r="I97" s="81">
        <v>50</v>
      </c>
      <c r="J97" s="82"/>
      <c r="K97" s="82"/>
      <c r="L97" s="83">
        <f t="shared" si="1"/>
        <v>9500</v>
      </c>
      <c r="M97" s="388" t="s">
        <v>52</v>
      </c>
      <c r="N97" s="391">
        <v>44103</v>
      </c>
      <c r="O97" s="775"/>
      <c r="P97" s="397"/>
      <c r="Q97" s="70"/>
      <c r="R97" s="71"/>
      <c r="S97" s="73"/>
      <c r="T97" s="74"/>
    </row>
    <row r="98" spans="1:20" ht="15.75" customHeight="1" x14ac:dyDescent="0.3">
      <c r="A98" s="551"/>
      <c r="B98" s="640"/>
      <c r="C98" s="912"/>
      <c r="D98" s="550"/>
      <c r="E98" s="552"/>
      <c r="F98" s="559"/>
      <c r="G98" s="550"/>
      <c r="H98" s="65">
        <f t="shared" si="0"/>
        <v>0</v>
      </c>
      <c r="I98" s="81"/>
      <c r="J98" s="82"/>
      <c r="K98" s="82"/>
      <c r="L98" s="83">
        <f t="shared" si="1"/>
        <v>0</v>
      </c>
      <c r="M98" s="388"/>
      <c r="N98" s="391"/>
      <c r="O98" s="775"/>
      <c r="P98" s="397"/>
      <c r="Q98" s="70"/>
      <c r="R98" s="71"/>
      <c r="S98" s="73"/>
      <c r="T98" s="74"/>
    </row>
    <row r="99" spans="1:20" ht="15.75" customHeight="1" x14ac:dyDescent="0.3">
      <c r="A99" s="676"/>
      <c r="B99" s="640"/>
      <c r="C99" s="912"/>
      <c r="D99" s="550"/>
      <c r="E99" s="552"/>
      <c r="F99" s="562"/>
      <c r="G99" s="550"/>
      <c r="H99" s="65">
        <f t="shared" si="0"/>
        <v>0</v>
      </c>
      <c r="I99" s="81"/>
      <c r="J99" s="82"/>
      <c r="K99" s="82"/>
      <c r="L99" s="104">
        <f t="shared" si="1"/>
        <v>0</v>
      </c>
      <c r="M99" s="420"/>
      <c r="N99" s="421"/>
      <c r="O99" s="777"/>
      <c r="P99" s="405"/>
      <c r="Q99" s="70"/>
      <c r="R99" s="71"/>
      <c r="S99" s="73"/>
      <c r="T99" s="74"/>
    </row>
    <row r="100" spans="1:20" ht="15.75" customHeight="1" x14ac:dyDescent="0.3">
      <c r="A100" s="651"/>
      <c r="B100" s="639"/>
      <c r="C100" s="912"/>
      <c r="D100" s="472"/>
      <c r="E100" s="563"/>
      <c r="F100" s="564"/>
      <c r="G100" s="565"/>
      <c r="H100" s="65">
        <f t="shared" si="0"/>
        <v>0</v>
      </c>
      <c r="I100" s="81"/>
      <c r="J100" s="82"/>
      <c r="K100" s="82"/>
      <c r="L100" s="104">
        <f t="shared" si="1"/>
        <v>0</v>
      </c>
      <c r="M100" s="406"/>
      <c r="N100" s="407"/>
      <c r="O100" s="774"/>
      <c r="P100" s="387"/>
      <c r="Q100" s="70"/>
      <c r="R100" s="71"/>
      <c r="S100" s="73"/>
      <c r="T100" s="74"/>
    </row>
    <row r="101" spans="1:20" ht="15.75" customHeight="1" x14ac:dyDescent="0.3">
      <c r="A101" s="672"/>
      <c r="B101" s="639"/>
      <c r="C101" s="912"/>
      <c r="D101" s="472"/>
      <c r="E101" s="566"/>
      <c r="F101" s="567"/>
      <c r="G101" s="568"/>
      <c r="H101" s="65">
        <f t="shared" si="0"/>
        <v>0</v>
      </c>
      <c r="I101" s="81"/>
      <c r="J101" s="82"/>
      <c r="K101" s="82"/>
      <c r="L101" s="104">
        <f t="shared" si="1"/>
        <v>0</v>
      </c>
      <c r="M101" s="406"/>
      <c r="N101" s="407"/>
      <c r="O101" s="774"/>
      <c r="P101" s="387"/>
      <c r="Q101" s="70"/>
      <c r="R101" s="71"/>
      <c r="S101" s="73"/>
      <c r="T101" s="74"/>
    </row>
    <row r="102" spans="1:20" ht="15.75" customHeight="1" x14ac:dyDescent="0.3">
      <c r="A102" s="672"/>
      <c r="B102" s="639"/>
      <c r="C102" s="912"/>
      <c r="D102" s="472"/>
      <c r="E102" s="566"/>
      <c r="F102" s="564"/>
      <c r="G102" s="568"/>
      <c r="H102" s="65">
        <f t="shared" si="0"/>
        <v>0</v>
      </c>
      <c r="I102" s="103"/>
      <c r="J102" s="82"/>
      <c r="K102" s="82" t="s">
        <v>30</v>
      </c>
      <c r="L102" s="104">
        <f t="shared" si="1"/>
        <v>0</v>
      </c>
      <c r="M102" s="420"/>
      <c r="N102" s="421"/>
      <c r="O102" s="777"/>
      <c r="P102" s="411"/>
      <c r="Q102" s="70"/>
      <c r="R102" s="71"/>
      <c r="S102" s="73"/>
      <c r="T102" s="74"/>
    </row>
    <row r="103" spans="1:20" ht="15.75" customHeight="1" x14ac:dyDescent="0.3">
      <c r="A103" s="551"/>
      <c r="B103" s="639"/>
      <c r="C103" s="912"/>
      <c r="D103" s="472"/>
      <c r="E103" s="566"/>
      <c r="F103" s="564"/>
      <c r="G103" s="568"/>
      <c r="H103" s="65">
        <f t="shared" si="0"/>
        <v>0</v>
      </c>
      <c r="I103" s="103"/>
      <c r="J103" s="82"/>
      <c r="K103" s="82"/>
      <c r="L103" s="104">
        <f t="shared" si="1"/>
        <v>0</v>
      </c>
      <c r="M103" s="406"/>
      <c r="N103" s="407"/>
      <c r="O103" s="774"/>
      <c r="P103" s="387"/>
      <c r="Q103" s="70"/>
      <c r="R103" s="71"/>
      <c r="S103" s="73"/>
      <c r="T103" s="74"/>
    </row>
    <row r="104" spans="1:20" ht="15.75" customHeight="1" x14ac:dyDescent="0.3">
      <c r="A104" s="658"/>
      <c r="B104" s="639"/>
      <c r="C104" s="569"/>
      <c r="D104" s="472"/>
      <c r="E104" s="570"/>
      <c r="F104" s="571"/>
      <c r="G104" s="472"/>
      <c r="H104" s="65">
        <f t="shared" si="0"/>
        <v>0</v>
      </c>
      <c r="I104" s="81"/>
      <c r="J104" s="82"/>
      <c r="K104" s="82"/>
      <c r="L104" s="104">
        <f t="shared" si="1"/>
        <v>0</v>
      </c>
      <c r="M104" s="478"/>
      <c r="N104" s="479"/>
      <c r="O104" s="769"/>
      <c r="P104" s="379"/>
      <c r="Q104" s="70"/>
      <c r="R104" s="71"/>
      <c r="S104" s="73"/>
      <c r="T104" s="74"/>
    </row>
    <row r="105" spans="1:20" ht="15.75" customHeight="1" x14ac:dyDescent="0.3">
      <c r="A105" s="673"/>
      <c r="B105" s="639"/>
      <c r="C105" s="912"/>
      <c r="D105" s="472"/>
      <c r="E105" s="566"/>
      <c r="F105" s="555"/>
      <c r="G105" s="568"/>
      <c r="H105" s="65">
        <f>G105-D105</f>
        <v>0</v>
      </c>
      <c r="I105" s="103"/>
      <c r="J105" s="105"/>
      <c r="K105" s="105"/>
      <c r="L105" s="104">
        <f t="shared" si="1"/>
        <v>0</v>
      </c>
      <c r="M105" s="760"/>
      <c r="N105" s="761"/>
      <c r="O105" s="835"/>
      <c r="P105" s="411"/>
      <c r="Q105" s="70"/>
      <c r="R105" s="71"/>
      <c r="S105" s="73"/>
      <c r="T105" s="74"/>
    </row>
    <row r="106" spans="1:20" ht="15.75" customHeight="1" x14ac:dyDescent="0.3">
      <c r="A106" s="551"/>
      <c r="B106" s="638"/>
      <c r="C106" s="912"/>
      <c r="D106" s="572"/>
      <c r="E106" s="566"/>
      <c r="F106" s="555"/>
      <c r="G106" s="568"/>
      <c r="H106" s="65">
        <f t="shared" ref="H106:H204" si="3">G106-D106</f>
        <v>0</v>
      </c>
      <c r="I106" s="103"/>
      <c r="J106" s="105"/>
      <c r="K106" s="105"/>
      <c r="L106" s="104">
        <f t="shared" si="1"/>
        <v>0</v>
      </c>
      <c r="M106" s="372"/>
      <c r="N106" s="390"/>
      <c r="O106" s="779"/>
      <c r="P106" s="411"/>
      <c r="Q106" s="70"/>
      <c r="R106" s="71"/>
      <c r="S106" s="73"/>
      <c r="T106" s="74"/>
    </row>
    <row r="107" spans="1:20" ht="15.75" customHeight="1" x14ac:dyDescent="0.3">
      <c r="A107" s="672"/>
      <c r="B107" s="639"/>
      <c r="C107" s="912"/>
      <c r="D107" s="472"/>
      <c r="E107" s="566"/>
      <c r="F107" s="573"/>
      <c r="G107" s="568"/>
      <c r="H107" s="65">
        <f t="shared" si="3"/>
        <v>0</v>
      </c>
      <c r="I107" s="108"/>
      <c r="J107" s="105"/>
      <c r="K107" s="105"/>
      <c r="L107" s="109">
        <f t="shared" si="1"/>
        <v>0</v>
      </c>
      <c r="M107" s="418"/>
      <c r="N107" s="419"/>
      <c r="O107" s="777"/>
      <c r="P107" s="411"/>
      <c r="Q107" s="70"/>
      <c r="R107" s="71"/>
      <c r="S107" s="73"/>
      <c r="T107" s="74"/>
    </row>
    <row r="108" spans="1:20" ht="18.75" x14ac:dyDescent="0.3">
      <c r="A108" s="672"/>
      <c r="B108" s="639"/>
      <c r="C108" s="912"/>
      <c r="D108" s="472"/>
      <c r="E108" s="566"/>
      <c r="F108" s="555"/>
      <c r="G108" s="574"/>
      <c r="H108" s="65">
        <f t="shared" si="3"/>
        <v>0</v>
      </c>
      <c r="I108" s="111"/>
      <c r="J108" s="112"/>
      <c r="K108" s="112"/>
      <c r="L108" s="109">
        <f t="shared" si="1"/>
        <v>0</v>
      </c>
      <c r="M108" s="420"/>
      <c r="N108" s="421"/>
      <c r="O108" s="777"/>
      <c r="P108" s="411"/>
      <c r="Q108" s="70"/>
      <c r="R108" s="71"/>
      <c r="S108" s="73"/>
      <c r="T108" s="74"/>
    </row>
    <row r="109" spans="1:20" ht="15.75" customHeight="1" x14ac:dyDescent="0.3">
      <c r="A109" s="677"/>
      <c r="B109" s="641"/>
      <c r="C109" s="912"/>
      <c r="D109" s="575"/>
      <c r="E109" s="576"/>
      <c r="F109" s="577"/>
      <c r="G109" s="578"/>
      <c r="H109" s="65">
        <f t="shared" si="3"/>
        <v>0</v>
      </c>
      <c r="I109" s="111"/>
      <c r="J109" s="118"/>
      <c r="K109" s="118"/>
      <c r="L109" s="109">
        <f>I109*G109</f>
        <v>0</v>
      </c>
      <c r="M109" s="406"/>
      <c r="N109" s="407"/>
      <c r="O109" s="777"/>
      <c r="P109" s="411"/>
      <c r="Q109" s="70"/>
      <c r="R109" s="71"/>
      <c r="S109" s="73"/>
      <c r="T109" s="74"/>
    </row>
    <row r="110" spans="1:20" ht="15.75" customHeight="1" x14ac:dyDescent="0.3">
      <c r="A110" s="676"/>
      <c r="B110" s="639"/>
      <c r="C110" s="912"/>
      <c r="D110" s="472"/>
      <c r="E110" s="566"/>
      <c r="F110" s="555"/>
      <c r="G110" s="574"/>
      <c r="H110" s="65">
        <f t="shared" si="3"/>
        <v>0</v>
      </c>
      <c r="I110" s="111"/>
      <c r="J110" s="105"/>
      <c r="K110" s="105"/>
      <c r="L110" s="109">
        <f t="shared" ref="L110:L194" si="4">I110*G110</f>
        <v>0</v>
      </c>
      <c r="M110" s="420"/>
      <c r="N110" s="421"/>
      <c r="O110" s="777"/>
      <c r="P110" s="411"/>
      <c r="Q110" s="70"/>
      <c r="R110" s="71"/>
      <c r="S110" s="73"/>
      <c r="T110" s="74"/>
    </row>
    <row r="111" spans="1:20" ht="15.75" customHeight="1" x14ac:dyDescent="0.3">
      <c r="A111" s="672"/>
      <c r="B111" s="639"/>
      <c r="C111" s="912"/>
      <c r="D111" s="472"/>
      <c r="E111" s="566"/>
      <c r="F111" s="579"/>
      <c r="G111" s="574"/>
      <c r="H111" s="65">
        <f t="shared" si="3"/>
        <v>0</v>
      </c>
      <c r="I111" s="81"/>
      <c r="J111" s="105"/>
      <c r="K111" s="105"/>
      <c r="L111" s="83">
        <f t="shared" si="4"/>
        <v>0</v>
      </c>
      <c r="M111" s="420"/>
      <c r="N111" s="421"/>
      <c r="O111" s="777"/>
      <c r="P111" s="411"/>
      <c r="Q111" s="70"/>
      <c r="R111" s="71"/>
      <c r="S111" s="73"/>
      <c r="T111" s="74"/>
    </row>
    <row r="112" spans="1:20" ht="15.75" customHeight="1" x14ac:dyDescent="0.3">
      <c r="A112" s="672"/>
      <c r="B112" s="639"/>
      <c r="C112" s="912"/>
      <c r="D112" s="472"/>
      <c r="E112" s="566"/>
      <c r="F112" s="567"/>
      <c r="G112" s="574"/>
      <c r="H112" s="65">
        <f t="shared" si="3"/>
        <v>0</v>
      </c>
      <c r="I112" s="111"/>
      <c r="J112" s="105"/>
      <c r="K112" s="105"/>
      <c r="L112" s="109">
        <f t="shared" si="4"/>
        <v>0</v>
      </c>
      <c r="M112" s="420"/>
      <c r="N112" s="421"/>
      <c r="O112" s="777"/>
      <c r="P112" s="411"/>
      <c r="Q112" s="70"/>
      <c r="R112" s="71"/>
      <c r="S112" s="73"/>
      <c r="T112" s="74"/>
    </row>
    <row r="113" spans="1:20" ht="15.75" customHeight="1" x14ac:dyDescent="0.3">
      <c r="A113" s="672"/>
      <c r="B113" s="639"/>
      <c r="C113" s="912"/>
      <c r="D113" s="472"/>
      <c r="E113" s="566"/>
      <c r="F113" s="580"/>
      <c r="G113" s="574"/>
      <c r="H113" s="65">
        <f t="shared" si="3"/>
        <v>0</v>
      </c>
      <c r="I113" s="111"/>
      <c r="J113" s="105"/>
      <c r="K113" s="105"/>
      <c r="L113" s="109">
        <f t="shared" si="4"/>
        <v>0</v>
      </c>
      <c r="M113" s="420"/>
      <c r="N113" s="421"/>
      <c r="O113" s="777"/>
      <c r="P113" s="411"/>
      <c r="Q113" s="70"/>
      <c r="R113" s="71"/>
      <c r="S113" s="73"/>
      <c r="T113" s="74"/>
    </row>
    <row r="114" spans="1:20" ht="15.75" customHeight="1" x14ac:dyDescent="0.3">
      <c r="A114" s="672"/>
      <c r="B114" s="639"/>
      <c r="C114" s="912"/>
      <c r="D114" s="472"/>
      <c r="E114" s="570"/>
      <c r="F114" s="581"/>
      <c r="G114" s="472"/>
      <c r="H114" s="65">
        <f t="shared" si="3"/>
        <v>0</v>
      </c>
      <c r="I114" s="111"/>
      <c r="J114" s="123"/>
      <c r="K114" s="123"/>
      <c r="L114" s="109">
        <f t="shared" si="4"/>
        <v>0</v>
      </c>
      <c r="M114" s="420"/>
      <c r="N114" s="421"/>
      <c r="O114" s="777"/>
      <c r="P114" s="411"/>
      <c r="Q114" s="70"/>
      <c r="R114" s="71"/>
      <c r="S114" s="73"/>
      <c r="T114" s="74"/>
    </row>
    <row r="115" spans="1:20" ht="15.75" customHeight="1" x14ac:dyDescent="0.3">
      <c r="A115" s="672"/>
      <c r="B115" s="639"/>
      <c r="C115" s="912"/>
      <c r="D115" s="472"/>
      <c r="E115" s="570"/>
      <c r="F115" s="580"/>
      <c r="G115" s="472"/>
      <c r="H115" s="65">
        <f t="shared" si="3"/>
        <v>0</v>
      </c>
      <c r="I115" s="111"/>
      <c r="J115" s="123"/>
      <c r="K115" s="123"/>
      <c r="L115" s="109">
        <f t="shared" si="4"/>
        <v>0</v>
      </c>
      <c r="M115" s="420"/>
      <c r="N115" s="421"/>
      <c r="O115" s="777"/>
      <c r="P115" s="411"/>
      <c r="Q115" s="70"/>
      <c r="R115" s="71"/>
      <c r="S115" s="73"/>
      <c r="T115" s="74"/>
    </row>
    <row r="116" spans="1:20" ht="15.75" customHeight="1" x14ac:dyDescent="0.3">
      <c r="A116" s="672"/>
      <c r="B116" s="639"/>
      <c r="C116" s="912"/>
      <c r="D116" s="472"/>
      <c r="E116" s="570"/>
      <c r="F116" s="580"/>
      <c r="G116" s="472"/>
      <c r="H116" s="65">
        <f t="shared" si="3"/>
        <v>0</v>
      </c>
      <c r="I116" s="111"/>
      <c r="J116" s="123"/>
      <c r="K116" s="123"/>
      <c r="L116" s="109">
        <f t="shared" si="4"/>
        <v>0</v>
      </c>
      <c r="M116" s="420"/>
      <c r="N116" s="421"/>
      <c r="O116" s="777"/>
      <c r="P116" s="411"/>
      <c r="Q116" s="70"/>
      <c r="R116" s="71"/>
      <c r="S116" s="73"/>
      <c r="T116" s="74"/>
    </row>
    <row r="117" spans="1:20" ht="15.75" customHeight="1" x14ac:dyDescent="0.3">
      <c r="A117" s="672"/>
      <c r="B117" s="639"/>
      <c r="C117" s="912"/>
      <c r="D117" s="472"/>
      <c r="E117" s="570"/>
      <c r="F117" s="580"/>
      <c r="G117" s="472"/>
      <c r="H117" s="65">
        <f t="shared" si="3"/>
        <v>0</v>
      </c>
      <c r="I117" s="81"/>
      <c r="J117" s="82"/>
      <c r="K117" s="82"/>
      <c r="L117" s="83">
        <f t="shared" si="4"/>
        <v>0</v>
      </c>
      <c r="M117" s="420"/>
      <c r="N117" s="421"/>
      <c r="O117" s="777"/>
      <c r="P117" s="411"/>
      <c r="Q117" s="70"/>
      <c r="R117" s="71"/>
      <c r="S117" s="73"/>
      <c r="T117" s="74"/>
    </row>
    <row r="118" spans="1:20" ht="15.75" customHeight="1" x14ac:dyDescent="0.3">
      <c r="A118" s="672"/>
      <c r="B118" s="639"/>
      <c r="C118" s="582"/>
      <c r="D118" s="472"/>
      <c r="E118" s="570"/>
      <c r="F118" s="580"/>
      <c r="G118" s="472"/>
      <c r="H118" s="65">
        <f t="shared" si="3"/>
        <v>0</v>
      </c>
      <c r="I118" s="81"/>
      <c r="J118" s="82"/>
      <c r="K118" s="82"/>
      <c r="L118" s="104">
        <f t="shared" si="4"/>
        <v>0</v>
      </c>
      <c r="M118" s="406"/>
      <c r="N118" s="422"/>
      <c r="O118" s="769"/>
      <c r="P118" s="379"/>
      <c r="Q118" s="757"/>
      <c r="R118" s="71"/>
      <c r="S118" s="73"/>
      <c r="T118" s="74"/>
    </row>
    <row r="119" spans="1:20" ht="15" customHeight="1" thickBot="1" x14ac:dyDescent="0.35">
      <c r="A119" s="678"/>
      <c r="B119" s="642"/>
      <c r="C119" s="583"/>
      <c r="D119" s="584"/>
      <c r="E119" s="585"/>
      <c r="F119" s="586"/>
      <c r="G119" s="584"/>
      <c r="H119" s="65">
        <f t="shared" si="3"/>
        <v>0</v>
      </c>
      <c r="I119" s="81"/>
      <c r="J119" s="82"/>
      <c r="K119" s="82"/>
      <c r="L119" s="104">
        <f t="shared" si="4"/>
        <v>0</v>
      </c>
      <c r="M119" s="406"/>
      <c r="N119" s="422"/>
      <c r="O119" s="769"/>
      <c r="P119" s="379"/>
      <c r="Q119" s="757"/>
      <c r="R119" s="71"/>
      <c r="S119" s="73"/>
      <c r="T119" s="74"/>
    </row>
    <row r="120" spans="1:20" ht="15.75" customHeight="1" thickTop="1" x14ac:dyDescent="0.3">
      <c r="A120" s="671"/>
      <c r="B120" s="643"/>
      <c r="C120" s="587"/>
      <c r="D120" s="547"/>
      <c r="E120" s="588"/>
      <c r="F120" s="906"/>
      <c r="G120" s="547"/>
      <c r="H120" s="65">
        <f t="shared" si="3"/>
        <v>0</v>
      </c>
      <c r="I120" s="81"/>
      <c r="J120" s="82"/>
      <c r="K120" s="82"/>
      <c r="L120" s="104">
        <f t="shared" si="4"/>
        <v>0</v>
      </c>
      <c r="M120" s="372"/>
      <c r="N120" s="390"/>
      <c r="O120" s="769"/>
      <c r="P120" s="379"/>
      <c r="Q120" s="757"/>
      <c r="R120" s="71"/>
      <c r="S120" s="73"/>
      <c r="T120" s="74"/>
    </row>
    <row r="121" spans="1:20" ht="15.75" customHeight="1" x14ac:dyDescent="0.3">
      <c r="A121" s="679"/>
      <c r="B121" s="638"/>
      <c r="C121" s="590"/>
      <c r="D121" s="572"/>
      <c r="E121" s="591"/>
      <c r="F121" s="592"/>
      <c r="G121" s="572"/>
      <c r="H121" s="142">
        <f t="shared" si="3"/>
        <v>0</v>
      </c>
      <c r="I121" s="81"/>
      <c r="J121" s="82"/>
      <c r="K121" s="82"/>
      <c r="L121" s="104">
        <f t="shared" si="4"/>
        <v>0</v>
      </c>
      <c r="M121" s="372"/>
      <c r="N121" s="390"/>
      <c r="O121" s="769"/>
      <c r="P121" s="379"/>
      <c r="Q121" s="757"/>
      <c r="R121" s="71"/>
      <c r="S121" s="73"/>
      <c r="T121" s="74"/>
    </row>
    <row r="122" spans="1:20" ht="17.25" customHeight="1" x14ac:dyDescent="0.3">
      <c r="A122" s="680"/>
      <c r="B122" s="638"/>
      <c r="C122" s="593"/>
      <c r="D122" s="572"/>
      <c r="E122" s="591"/>
      <c r="F122" s="594"/>
      <c r="G122" s="572"/>
      <c r="H122" s="142">
        <f t="shared" si="3"/>
        <v>0</v>
      </c>
      <c r="I122" s="81"/>
      <c r="J122" s="82"/>
      <c r="K122" s="82"/>
      <c r="L122" s="104">
        <f t="shared" si="4"/>
        <v>0</v>
      </c>
      <c r="M122" s="372"/>
      <c r="N122" s="390"/>
      <c r="O122" s="769"/>
      <c r="P122" s="379"/>
      <c r="Q122" s="757"/>
      <c r="R122" s="71"/>
      <c r="S122" s="73"/>
      <c r="T122" s="74"/>
    </row>
    <row r="123" spans="1:20" ht="15.75" customHeight="1" x14ac:dyDescent="0.3">
      <c r="A123" s="846"/>
      <c r="B123" s="837"/>
      <c r="C123" s="595"/>
      <c r="D123" s="572"/>
      <c r="E123" s="591"/>
      <c r="F123" s="594"/>
      <c r="G123" s="572"/>
      <c r="H123" s="142">
        <f t="shared" si="3"/>
        <v>0</v>
      </c>
      <c r="I123" s="81"/>
      <c r="J123" s="82"/>
      <c r="K123" s="82"/>
      <c r="L123" s="104">
        <f t="shared" si="4"/>
        <v>0</v>
      </c>
      <c r="M123" s="478"/>
      <c r="N123" s="479"/>
      <c r="O123" s="769"/>
      <c r="P123" s="379"/>
      <c r="Q123" s="757"/>
      <c r="R123" s="71"/>
      <c r="S123" s="73"/>
      <c r="T123" s="74"/>
    </row>
    <row r="124" spans="1:20" ht="15.75" customHeight="1" x14ac:dyDescent="0.3">
      <c r="A124" s="658"/>
      <c r="B124" s="636"/>
      <c r="C124" s="766"/>
      <c r="D124" s="472"/>
      <c r="E124" s="570"/>
      <c r="F124" s="571"/>
      <c r="G124" s="472"/>
      <c r="H124" s="142">
        <f t="shared" si="3"/>
        <v>0</v>
      </c>
      <c r="I124" s="81"/>
      <c r="J124" s="82"/>
      <c r="K124" s="82"/>
      <c r="L124" s="104">
        <f t="shared" si="4"/>
        <v>0</v>
      </c>
      <c r="M124" s="372"/>
      <c r="N124" s="390"/>
      <c r="O124" s="769"/>
      <c r="P124" s="379"/>
      <c r="Q124" s="757"/>
      <c r="R124" s="713"/>
      <c r="S124" s="73"/>
      <c r="T124" s="74"/>
    </row>
    <row r="125" spans="1:20" ht="15.75" customHeight="1" x14ac:dyDescent="0.3">
      <c r="A125" s="658"/>
      <c r="B125" s="636"/>
      <c r="C125" s="766"/>
      <c r="D125" s="472"/>
      <c r="E125" s="570"/>
      <c r="F125" s="571"/>
      <c r="G125" s="472"/>
      <c r="H125" s="142">
        <f t="shared" si="3"/>
        <v>0</v>
      </c>
      <c r="I125" s="81"/>
      <c r="J125" s="82"/>
      <c r="K125" s="82"/>
      <c r="L125" s="104">
        <f t="shared" si="4"/>
        <v>0</v>
      </c>
      <c r="M125" s="372"/>
      <c r="N125" s="390"/>
      <c r="O125" s="769"/>
      <c r="P125" s="379"/>
      <c r="Q125" s="757"/>
      <c r="R125" s="713"/>
      <c r="S125" s="73"/>
      <c r="T125" s="74"/>
    </row>
    <row r="126" spans="1:20" ht="15.75" customHeight="1" x14ac:dyDescent="0.3">
      <c r="A126" s="746"/>
      <c r="B126" s="636"/>
      <c r="C126" s="618"/>
      <c r="D126" s="472"/>
      <c r="E126" s="570"/>
      <c r="F126" s="571"/>
      <c r="G126" s="472"/>
      <c r="H126" s="142">
        <f t="shared" si="3"/>
        <v>0</v>
      </c>
      <c r="I126" s="81"/>
      <c r="J126" s="82"/>
      <c r="K126" s="82"/>
      <c r="L126" s="104">
        <f t="shared" si="4"/>
        <v>0</v>
      </c>
      <c r="M126" s="758"/>
      <c r="N126" s="869"/>
      <c r="O126" s="769"/>
      <c r="P126" s="379"/>
      <c r="Q126" s="757"/>
      <c r="R126" s="713"/>
      <c r="S126" s="73"/>
      <c r="T126" s="74"/>
    </row>
    <row r="127" spans="1:20" ht="15.75" customHeight="1" x14ac:dyDescent="0.3">
      <c r="A127" s="658"/>
      <c r="B127" s="636"/>
      <c r="C127" s="712"/>
      <c r="D127" s="472"/>
      <c r="E127" s="390"/>
      <c r="F127" s="571"/>
      <c r="G127" s="472"/>
      <c r="H127" s="142">
        <f t="shared" si="3"/>
        <v>0</v>
      </c>
      <c r="I127" s="81"/>
      <c r="J127" s="82"/>
      <c r="K127" s="82"/>
      <c r="L127" s="104">
        <f t="shared" si="4"/>
        <v>0</v>
      </c>
      <c r="M127" s="716"/>
      <c r="N127" s="717"/>
      <c r="O127" s="769"/>
      <c r="P127" s="379"/>
      <c r="Q127" s="757"/>
      <c r="R127" s="713"/>
      <c r="S127" s="73"/>
      <c r="T127" s="74"/>
    </row>
    <row r="128" spans="1:20" ht="17.25" customHeight="1" x14ac:dyDescent="0.3">
      <c r="A128" s="658"/>
      <c r="B128" s="636"/>
      <c r="C128" s="712"/>
      <c r="D128" s="472"/>
      <c r="E128" s="552"/>
      <c r="F128" s="571"/>
      <c r="G128" s="472"/>
      <c r="H128" s="142">
        <f t="shared" si="3"/>
        <v>0</v>
      </c>
      <c r="I128" s="81"/>
      <c r="J128" s="82"/>
      <c r="K128" s="82"/>
      <c r="L128" s="104">
        <f t="shared" si="4"/>
        <v>0</v>
      </c>
      <c r="M128" s="716"/>
      <c r="N128" s="717"/>
      <c r="O128" s="769"/>
      <c r="P128" s="379"/>
      <c r="Q128" s="757"/>
      <c r="R128" s="713"/>
      <c r="S128" s="73"/>
      <c r="T128" s="74"/>
    </row>
    <row r="129" spans="1:20 16195:16195" ht="15" customHeight="1" x14ac:dyDescent="0.25">
      <c r="A129" s="658"/>
      <c r="B129" s="551"/>
      <c r="C129" s="755"/>
      <c r="D129" s="847"/>
      <c r="E129" s="570"/>
      <c r="F129" s="848"/>
      <c r="G129" s="847"/>
      <c r="H129" s="142">
        <f t="shared" si="3"/>
        <v>0</v>
      </c>
      <c r="L129" s="104">
        <f t="shared" si="4"/>
        <v>0</v>
      </c>
      <c r="M129" s="759"/>
      <c r="N129" s="719"/>
      <c r="O129" s="781"/>
      <c r="P129" s="178"/>
    </row>
    <row r="130" spans="1:20 16195:16195" ht="15" customHeight="1" x14ac:dyDescent="0.3">
      <c r="A130" s="658"/>
      <c r="B130" s="636"/>
      <c r="C130" s="618"/>
      <c r="D130" s="847"/>
      <c r="E130" s="570"/>
      <c r="F130" s="848"/>
      <c r="G130" s="847"/>
      <c r="H130" s="142">
        <f t="shared" si="3"/>
        <v>0</v>
      </c>
      <c r="L130" s="104">
        <f t="shared" si="4"/>
        <v>0</v>
      </c>
      <c r="M130" s="759"/>
      <c r="N130" s="719"/>
      <c r="O130" s="781"/>
      <c r="P130" s="178"/>
    </row>
    <row r="131" spans="1:20 16195:16195" ht="22.5" customHeight="1" x14ac:dyDescent="0.3">
      <c r="A131" s="658"/>
      <c r="B131" s="636"/>
      <c r="C131" s="618"/>
      <c r="D131" s="472"/>
      <c r="E131" s="570"/>
      <c r="F131" s="571"/>
      <c r="G131" s="472"/>
      <c r="H131" s="142">
        <f t="shared" si="3"/>
        <v>0</v>
      </c>
      <c r="I131" s="81"/>
      <c r="J131" s="82"/>
      <c r="K131" s="82"/>
      <c r="L131" s="104">
        <f t="shared" si="4"/>
        <v>0</v>
      </c>
      <c r="M131" s="372"/>
      <c r="N131" s="390"/>
      <c r="O131" s="769"/>
      <c r="P131" s="379"/>
      <c r="Q131" s="757"/>
      <c r="R131" s="713"/>
      <c r="S131" s="73"/>
      <c r="T131" s="74"/>
      <c r="WXW131" s="660">
        <f>SUM(D131:WXV131)</f>
        <v>0</v>
      </c>
    </row>
    <row r="132" spans="1:20 16195:16195" ht="15" customHeight="1" x14ac:dyDescent="0.3">
      <c r="A132" s="658"/>
      <c r="B132" s="636"/>
      <c r="C132" s="618"/>
      <c r="D132" s="472"/>
      <c r="E132" s="570"/>
      <c r="F132" s="571"/>
      <c r="G132" s="472"/>
      <c r="H132" s="142">
        <f t="shared" si="3"/>
        <v>0</v>
      </c>
      <c r="I132" s="81"/>
      <c r="J132" s="82"/>
      <c r="K132" s="82"/>
      <c r="L132" s="104">
        <f t="shared" si="4"/>
        <v>0</v>
      </c>
      <c r="M132" s="372"/>
      <c r="N132" s="390"/>
      <c r="O132" s="769"/>
      <c r="P132" s="379"/>
      <c r="Q132" s="757"/>
      <c r="R132" s="713"/>
      <c r="S132" s="73"/>
      <c r="T132" s="74"/>
      <c r="WXW132" s="660">
        <f>SUM(D132:WXV132)</f>
        <v>0</v>
      </c>
    </row>
    <row r="133" spans="1:20 16195:16195" ht="20.25" customHeight="1" x14ac:dyDescent="0.3">
      <c r="A133" s="658"/>
      <c r="B133" s="636"/>
      <c r="C133" s="613"/>
      <c r="D133" s="472"/>
      <c r="E133" s="390"/>
      <c r="F133" s="571"/>
      <c r="G133" s="472"/>
      <c r="H133" s="142">
        <f t="shared" si="3"/>
        <v>0</v>
      </c>
      <c r="I133" s="81"/>
      <c r="J133" s="82"/>
      <c r="K133" s="82"/>
      <c r="L133" s="104">
        <f t="shared" si="4"/>
        <v>0</v>
      </c>
      <c r="M133" s="372"/>
      <c r="N133" s="390"/>
      <c r="O133" s="769"/>
      <c r="P133" s="379"/>
      <c r="Q133" s="757"/>
      <c r="R133" s="713"/>
      <c r="S133" s="73"/>
      <c r="T133" s="74"/>
      <c r="WXW133" s="660">
        <f>SUM(D133:WXV133)</f>
        <v>0</v>
      </c>
    </row>
    <row r="134" spans="1:20 16195:16195" ht="15.75" customHeight="1" x14ac:dyDescent="0.3">
      <c r="A134" s="658"/>
      <c r="B134" s="636"/>
      <c r="C134" s="613"/>
      <c r="D134" s="472"/>
      <c r="E134" s="390"/>
      <c r="F134" s="571"/>
      <c r="G134" s="472"/>
      <c r="H134" s="142">
        <f t="shared" si="3"/>
        <v>0</v>
      </c>
      <c r="I134" s="81"/>
      <c r="J134" s="82"/>
      <c r="K134" s="82"/>
      <c r="L134" s="104">
        <f t="shared" si="4"/>
        <v>0</v>
      </c>
      <c r="M134" s="372"/>
      <c r="N134" s="390"/>
      <c r="O134" s="769"/>
      <c r="P134" s="379"/>
      <c r="Q134" s="757"/>
      <c r="R134" s="713"/>
      <c r="S134" s="73"/>
      <c r="T134" s="74"/>
      <c r="WXW134" s="660"/>
    </row>
    <row r="135" spans="1:20 16195:16195" ht="17.25" customHeight="1" x14ac:dyDescent="0.3">
      <c r="A135" s="658"/>
      <c r="B135" s="636"/>
      <c r="C135" s="613"/>
      <c r="D135" s="472"/>
      <c r="E135" s="390"/>
      <c r="F135" s="571"/>
      <c r="G135" s="472"/>
      <c r="H135" s="142">
        <f t="shared" si="3"/>
        <v>0</v>
      </c>
      <c r="I135" s="81"/>
      <c r="J135" s="82"/>
      <c r="K135" s="82"/>
      <c r="L135" s="104">
        <f t="shared" si="4"/>
        <v>0</v>
      </c>
      <c r="M135" s="372"/>
      <c r="N135" s="390"/>
      <c r="O135" s="769"/>
      <c r="P135" s="379"/>
      <c r="Q135" s="757"/>
      <c r="R135" s="713"/>
      <c r="S135" s="73"/>
      <c r="T135" s="74"/>
      <c r="WXW135" s="660">
        <f>SUM(D135:WXV135)</f>
        <v>0</v>
      </c>
    </row>
    <row r="136" spans="1:20 16195:16195" ht="15.75" customHeight="1" x14ac:dyDescent="0.25">
      <c r="A136" s="859"/>
      <c r="B136" s="877"/>
      <c r="C136" s="615"/>
      <c r="D136" s="472"/>
      <c r="E136" s="390"/>
      <c r="F136" s="571"/>
      <c r="G136" s="472"/>
      <c r="H136" s="142">
        <f t="shared" si="3"/>
        <v>0</v>
      </c>
      <c r="I136" s="81"/>
      <c r="J136" s="82"/>
      <c r="K136" s="82"/>
      <c r="L136" s="104">
        <f t="shared" si="4"/>
        <v>0</v>
      </c>
      <c r="M136" s="372"/>
      <c r="N136" s="390"/>
      <c r="O136" s="769"/>
      <c r="P136" s="379"/>
      <c r="Q136" s="757"/>
      <c r="R136" s="713"/>
      <c r="S136" s="73"/>
      <c r="T136" s="74"/>
    </row>
    <row r="137" spans="1:20 16195:16195" ht="15.75" customHeight="1" x14ac:dyDescent="0.3">
      <c r="A137" s="658"/>
      <c r="B137" s="636"/>
      <c r="C137" s="613"/>
      <c r="D137" s="472"/>
      <c r="E137" s="390"/>
      <c r="F137" s="571"/>
      <c r="G137" s="472"/>
      <c r="H137" s="142">
        <f t="shared" si="3"/>
        <v>0</v>
      </c>
      <c r="I137" s="81"/>
      <c r="J137" s="82"/>
      <c r="K137" s="82"/>
      <c r="L137" s="104">
        <f t="shared" si="4"/>
        <v>0</v>
      </c>
      <c r="M137" s="372"/>
      <c r="N137" s="390"/>
      <c r="O137" s="769"/>
      <c r="P137" s="379"/>
      <c r="Q137" s="757"/>
      <c r="R137" s="713"/>
      <c r="S137" s="73"/>
      <c r="T137" s="74"/>
    </row>
    <row r="138" spans="1:20 16195:16195" ht="15.75" customHeight="1" x14ac:dyDescent="0.3">
      <c r="A138" s="658"/>
      <c r="B138" s="636"/>
      <c r="C138" s="606"/>
      <c r="D138" s="472"/>
      <c r="E138" s="570"/>
      <c r="F138" s="571"/>
      <c r="G138" s="472"/>
      <c r="H138" s="142">
        <f t="shared" si="3"/>
        <v>0</v>
      </c>
      <c r="I138" s="81"/>
      <c r="J138" s="82"/>
      <c r="K138" s="82"/>
      <c r="L138" s="104">
        <f t="shared" si="4"/>
        <v>0</v>
      </c>
      <c r="M138" s="372"/>
      <c r="N138" s="390"/>
      <c r="O138" s="769"/>
      <c r="P138" s="379"/>
      <c r="Q138" s="757"/>
      <c r="R138" s="713"/>
      <c r="S138" s="73"/>
      <c r="T138" s="74"/>
    </row>
    <row r="139" spans="1:20 16195:16195" ht="15.75" customHeight="1" x14ac:dyDescent="0.3">
      <c r="A139" s="658"/>
      <c r="B139" s="636"/>
      <c r="C139" s="606"/>
      <c r="D139" s="472"/>
      <c r="E139" s="570"/>
      <c r="F139" s="571"/>
      <c r="G139" s="472"/>
      <c r="H139" s="142">
        <f t="shared" si="3"/>
        <v>0</v>
      </c>
      <c r="I139" s="81"/>
      <c r="J139" s="82"/>
      <c r="K139" s="82"/>
      <c r="L139" s="104">
        <f t="shared" si="4"/>
        <v>0</v>
      </c>
      <c r="M139" s="372"/>
      <c r="N139" s="390"/>
      <c r="O139" s="769"/>
      <c r="P139" s="379"/>
      <c r="Q139" s="757"/>
      <c r="R139" s="713"/>
      <c r="S139" s="73"/>
      <c r="T139" s="74"/>
    </row>
    <row r="140" spans="1:20 16195:16195" ht="15.75" customHeight="1" x14ac:dyDescent="0.3">
      <c r="A140" s="658"/>
      <c r="B140" s="636"/>
      <c r="C140" s="606"/>
      <c r="D140" s="472"/>
      <c r="E140" s="570"/>
      <c r="F140" s="571"/>
      <c r="G140" s="472"/>
      <c r="H140" s="142">
        <f t="shared" si="3"/>
        <v>0</v>
      </c>
      <c r="I140" s="81"/>
      <c r="J140" s="82"/>
      <c r="K140" s="82"/>
      <c r="L140" s="104">
        <f t="shared" si="4"/>
        <v>0</v>
      </c>
      <c r="M140" s="372"/>
      <c r="N140" s="390"/>
      <c r="O140" s="769"/>
      <c r="P140" s="379"/>
      <c r="Q140" s="757"/>
      <c r="R140" s="713"/>
      <c r="S140" s="73"/>
      <c r="T140" s="74"/>
    </row>
    <row r="141" spans="1:20 16195:16195" ht="15.75" customHeight="1" x14ac:dyDescent="0.3">
      <c r="A141" s="658"/>
      <c r="B141" s="636"/>
      <c r="C141" s="606"/>
      <c r="D141" s="472"/>
      <c r="E141" s="570"/>
      <c r="F141" s="571"/>
      <c r="G141" s="472"/>
      <c r="H141" s="142">
        <v>0</v>
      </c>
      <c r="I141" s="81"/>
      <c r="J141" s="82"/>
      <c r="K141" s="82"/>
      <c r="L141" s="104">
        <f t="shared" si="4"/>
        <v>0</v>
      </c>
      <c r="M141" s="372"/>
      <c r="N141" s="390"/>
      <c r="O141" s="769"/>
      <c r="P141" s="379"/>
      <c r="Q141" s="757"/>
      <c r="R141" s="713"/>
      <c r="S141" s="73"/>
      <c r="T141" s="74"/>
    </row>
    <row r="142" spans="1:20 16195:16195" ht="15.75" customHeight="1" x14ac:dyDescent="0.25">
      <c r="A142" s="746"/>
      <c r="B142" s="551"/>
      <c r="C142" s="618"/>
      <c r="D142" s="472"/>
      <c r="E142" s="570"/>
      <c r="F142" s="571"/>
      <c r="G142" s="472"/>
      <c r="H142" s="142">
        <f t="shared" si="3"/>
        <v>0</v>
      </c>
      <c r="I142" s="81"/>
      <c r="J142" s="82"/>
      <c r="K142" s="82"/>
      <c r="L142" s="104">
        <f t="shared" si="4"/>
        <v>0</v>
      </c>
      <c r="M142" s="372"/>
      <c r="N142" s="390"/>
      <c r="O142" s="769"/>
      <c r="P142" s="379"/>
      <c r="Q142" s="757"/>
      <c r="R142" s="713"/>
      <c r="S142" s="73"/>
      <c r="T142" s="74"/>
    </row>
    <row r="143" spans="1:20 16195:16195" ht="15.75" customHeight="1" x14ac:dyDescent="0.3">
      <c r="A143" s="686"/>
      <c r="B143" s="636"/>
      <c r="C143" s="712"/>
      <c r="D143" s="472"/>
      <c r="E143" s="552"/>
      <c r="F143" s="571"/>
      <c r="G143" s="472"/>
      <c r="H143" s="142">
        <f>G143-D143</f>
        <v>0</v>
      </c>
      <c r="I143" s="81"/>
      <c r="J143" s="82"/>
      <c r="K143" s="82"/>
      <c r="L143" s="104">
        <f>I143*G143</f>
        <v>0</v>
      </c>
      <c r="M143" s="716"/>
      <c r="N143" s="717"/>
      <c r="O143" s="769"/>
      <c r="P143" s="379"/>
      <c r="Q143" s="757"/>
      <c r="R143" s="713"/>
      <c r="S143" s="73"/>
      <c r="T143" s="74"/>
      <c r="WXW143" s="660">
        <f>SUM(D143:WXV143)</f>
        <v>0</v>
      </c>
    </row>
    <row r="144" spans="1:20 16195:16195" ht="17.25" customHeight="1" x14ac:dyDescent="0.25">
      <c r="A144" s="658"/>
      <c r="B144" s="551"/>
      <c r="C144" s="654"/>
      <c r="D144" s="472"/>
      <c r="E144" s="570"/>
      <c r="F144" s="571"/>
      <c r="G144" s="472"/>
      <c r="H144" s="142">
        <f t="shared" si="3"/>
        <v>0</v>
      </c>
      <c r="I144" s="81"/>
      <c r="J144" s="82"/>
      <c r="K144" s="82"/>
      <c r="L144" s="104">
        <f t="shared" si="4"/>
        <v>0</v>
      </c>
      <c r="M144" s="372"/>
      <c r="N144" s="390"/>
      <c r="O144" s="769"/>
      <c r="P144" s="379"/>
      <c r="Q144" s="757"/>
      <c r="R144" s="713"/>
      <c r="S144" s="73"/>
      <c r="T144" s="74"/>
    </row>
    <row r="145" spans="1:20" ht="17.25" customHeight="1" x14ac:dyDescent="0.25">
      <c r="A145" s="658"/>
      <c r="B145" s="551"/>
      <c r="C145" s="654"/>
      <c r="D145" s="472"/>
      <c r="E145" s="570"/>
      <c r="F145" s="571"/>
      <c r="G145" s="472"/>
      <c r="H145" s="142">
        <f t="shared" si="3"/>
        <v>0</v>
      </c>
      <c r="I145" s="81"/>
      <c r="J145" s="82"/>
      <c r="K145" s="82"/>
      <c r="L145" s="104">
        <f t="shared" si="4"/>
        <v>0</v>
      </c>
      <c r="M145" s="372"/>
      <c r="N145" s="390"/>
      <c r="O145" s="769"/>
      <c r="P145" s="379"/>
      <c r="Q145" s="757"/>
      <c r="R145" s="713"/>
      <c r="S145" s="73"/>
      <c r="T145" s="74"/>
    </row>
    <row r="146" spans="1:20" ht="16.5" customHeight="1" x14ac:dyDescent="0.25">
      <c r="A146" s="658"/>
      <c r="B146" s="551"/>
      <c r="C146" s="654"/>
      <c r="D146" s="472"/>
      <c r="E146" s="570"/>
      <c r="F146" s="646"/>
      <c r="G146" s="472"/>
      <c r="H146" s="142">
        <f t="shared" si="3"/>
        <v>0</v>
      </c>
      <c r="I146" s="81"/>
      <c r="J146" s="82"/>
      <c r="K146" s="82"/>
      <c r="L146" s="104">
        <f t="shared" si="4"/>
        <v>0</v>
      </c>
      <c r="M146" s="982"/>
      <c r="N146" s="969"/>
      <c r="O146" s="769"/>
      <c r="P146" s="379"/>
      <c r="Q146" s="757"/>
      <c r="R146" s="713"/>
      <c r="S146" s="73"/>
      <c r="T146" s="74"/>
    </row>
    <row r="147" spans="1:20" ht="17.25" customHeight="1" x14ac:dyDescent="0.25">
      <c r="A147" s="658"/>
      <c r="B147" s="551"/>
      <c r="C147" s="654"/>
      <c r="D147" s="655"/>
      <c r="E147" s="390"/>
      <c r="F147" s="646"/>
      <c r="G147" s="472"/>
      <c r="H147" s="142">
        <f t="shared" si="3"/>
        <v>0</v>
      </c>
      <c r="I147" s="81"/>
      <c r="J147" s="82"/>
      <c r="K147" s="82"/>
      <c r="L147" s="104">
        <f t="shared" si="4"/>
        <v>0</v>
      </c>
      <c r="M147" s="984"/>
      <c r="N147" s="971"/>
      <c r="O147" s="769"/>
      <c r="P147" s="379"/>
      <c r="Q147" s="757"/>
      <c r="R147" s="713"/>
      <c r="S147" s="73"/>
      <c r="T147" s="74"/>
    </row>
    <row r="148" spans="1:20" ht="17.25" customHeight="1" x14ac:dyDescent="0.25">
      <c r="A148" s="658"/>
      <c r="B148" s="551"/>
      <c r="C148" s="654"/>
      <c r="D148" s="655"/>
      <c r="E148" s="390"/>
      <c r="F148" s="571"/>
      <c r="G148" s="472"/>
      <c r="H148" s="142">
        <f t="shared" si="3"/>
        <v>0</v>
      </c>
      <c r="I148" s="81"/>
      <c r="J148" s="82"/>
      <c r="K148" s="82"/>
      <c r="L148" s="104">
        <f t="shared" si="4"/>
        <v>0</v>
      </c>
      <c r="M148" s="372"/>
      <c r="N148" s="390"/>
      <c r="O148" s="769"/>
      <c r="P148" s="379"/>
      <c r="Q148" s="757"/>
      <c r="R148" s="713"/>
      <c r="S148" s="73"/>
      <c r="T148" s="74"/>
    </row>
    <row r="149" spans="1:20" ht="17.25" customHeight="1" x14ac:dyDescent="0.25">
      <c r="A149" s="658"/>
      <c r="B149" s="551"/>
      <c r="C149" s="654"/>
      <c r="D149" s="655"/>
      <c r="E149" s="390"/>
      <c r="F149" s="571"/>
      <c r="G149" s="472"/>
      <c r="H149" s="142">
        <f t="shared" si="3"/>
        <v>0</v>
      </c>
      <c r="I149" s="81"/>
      <c r="J149" s="82"/>
      <c r="K149" s="82"/>
      <c r="L149" s="104">
        <f t="shared" si="4"/>
        <v>0</v>
      </c>
      <c r="M149" s="372"/>
      <c r="N149" s="390"/>
      <c r="O149" s="769"/>
      <c r="P149" s="379"/>
      <c r="Q149" s="757"/>
      <c r="R149" s="713"/>
      <c r="S149" s="73"/>
      <c r="T149" s="74"/>
    </row>
    <row r="150" spans="1:20" ht="17.25" customHeight="1" x14ac:dyDescent="0.25">
      <c r="A150" s="658"/>
      <c r="B150" s="551"/>
      <c r="C150" s="654"/>
      <c r="D150" s="655"/>
      <c r="E150" s="390"/>
      <c r="F150" s="571"/>
      <c r="G150" s="472"/>
      <c r="H150" s="142">
        <f t="shared" si="3"/>
        <v>0</v>
      </c>
      <c r="I150" s="81"/>
      <c r="J150" s="82"/>
      <c r="K150" s="82"/>
      <c r="L150" s="104">
        <f t="shared" si="4"/>
        <v>0</v>
      </c>
      <c r="M150" s="372"/>
      <c r="N150" s="390"/>
      <c r="O150" s="769"/>
      <c r="P150" s="379"/>
      <c r="Q150" s="757"/>
      <c r="R150" s="713"/>
      <c r="S150" s="73"/>
      <c r="T150" s="74"/>
    </row>
    <row r="151" spans="1:20" ht="17.25" customHeight="1" x14ac:dyDescent="0.25">
      <c r="A151" s="658"/>
      <c r="B151" s="551"/>
      <c r="C151" s="654"/>
      <c r="D151" s="655"/>
      <c r="E151" s="390"/>
      <c r="F151" s="571"/>
      <c r="G151" s="472"/>
      <c r="H151" s="142">
        <f t="shared" si="3"/>
        <v>0</v>
      </c>
      <c r="I151" s="81"/>
      <c r="J151" s="82"/>
      <c r="K151" s="82"/>
      <c r="L151" s="104">
        <f t="shared" si="4"/>
        <v>0</v>
      </c>
      <c r="M151" s="372"/>
      <c r="N151" s="390"/>
      <c r="O151" s="769"/>
      <c r="P151" s="379"/>
      <c r="Q151" s="757"/>
      <c r="R151" s="713"/>
      <c r="S151" s="73"/>
      <c r="T151" s="74"/>
    </row>
    <row r="152" spans="1:20" ht="17.25" customHeight="1" x14ac:dyDescent="0.25">
      <c r="A152" s="658"/>
      <c r="B152" s="551"/>
      <c r="C152" s="654"/>
      <c r="D152" s="655"/>
      <c r="E152" s="390"/>
      <c r="F152" s="571"/>
      <c r="G152" s="472"/>
      <c r="H152" s="142">
        <f t="shared" si="3"/>
        <v>0</v>
      </c>
      <c r="I152" s="81"/>
      <c r="J152" s="82"/>
      <c r="K152" s="82"/>
      <c r="L152" s="104">
        <f t="shared" si="4"/>
        <v>0</v>
      </c>
      <c r="M152" s="372"/>
      <c r="N152" s="390"/>
      <c r="O152" s="769"/>
      <c r="P152" s="379"/>
      <c r="Q152" s="757"/>
      <c r="R152" s="713"/>
      <c r="S152" s="73"/>
      <c r="T152" s="74"/>
    </row>
    <row r="153" spans="1:20" ht="17.25" customHeight="1" x14ac:dyDescent="0.25">
      <c r="A153" s="658"/>
      <c r="B153" s="551"/>
      <c r="C153" s="654"/>
      <c r="D153" s="655"/>
      <c r="E153" s="390"/>
      <c r="F153" s="571"/>
      <c r="G153" s="472"/>
      <c r="H153" s="142">
        <f t="shared" si="3"/>
        <v>0</v>
      </c>
      <c r="I153" s="81"/>
      <c r="J153" s="82"/>
      <c r="K153" s="82"/>
      <c r="L153" s="104">
        <f t="shared" si="4"/>
        <v>0</v>
      </c>
      <c r="M153" s="372"/>
      <c r="N153" s="390"/>
      <c r="O153" s="769"/>
      <c r="P153" s="379"/>
      <c r="Q153" s="757"/>
      <c r="R153" s="713"/>
      <c r="S153" s="73"/>
      <c r="T153" s="74"/>
    </row>
    <row r="154" spans="1:20" ht="17.25" customHeight="1" x14ac:dyDescent="0.25">
      <c r="A154" s="658"/>
      <c r="B154" s="551"/>
      <c r="C154" s="654"/>
      <c r="D154" s="472"/>
      <c r="E154" s="390"/>
      <c r="F154" s="571"/>
      <c r="G154" s="472"/>
      <c r="H154" s="142">
        <f t="shared" si="3"/>
        <v>0</v>
      </c>
      <c r="I154" s="81"/>
      <c r="J154" s="82"/>
      <c r="K154" s="82"/>
      <c r="L154" s="104">
        <f t="shared" si="4"/>
        <v>0</v>
      </c>
      <c r="M154" s="372"/>
      <c r="N154" s="390"/>
      <c r="O154" s="769"/>
      <c r="P154" s="379"/>
      <c r="Q154" s="757"/>
      <c r="R154" s="713"/>
      <c r="S154" s="73"/>
      <c r="T154" s="74"/>
    </row>
    <row r="155" spans="1:20" ht="17.25" customHeight="1" x14ac:dyDescent="0.25">
      <c r="A155" s="658"/>
      <c r="B155" s="551"/>
      <c r="C155" s="606"/>
      <c r="D155" s="472"/>
      <c r="E155" s="570"/>
      <c r="F155" s="571"/>
      <c r="G155" s="472"/>
      <c r="H155" s="142">
        <f t="shared" si="3"/>
        <v>0</v>
      </c>
      <c r="I155" s="81"/>
      <c r="J155" s="82"/>
      <c r="K155" s="82"/>
      <c r="L155" s="104">
        <f t="shared" si="4"/>
        <v>0</v>
      </c>
      <c r="M155" s="372"/>
      <c r="N155" s="390"/>
      <c r="O155" s="769"/>
      <c r="P155" s="379"/>
      <c r="Q155" s="757"/>
      <c r="R155" s="713"/>
      <c r="S155" s="73"/>
      <c r="T155" s="74"/>
    </row>
    <row r="156" spans="1:20" ht="17.25" customHeight="1" x14ac:dyDescent="0.25">
      <c r="A156" s="658"/>
      <c r="B156" s="551"/>
      <c r="C156" s="606"/>
      <c r="D156" s="472"/>
      <c r="E156" s="570"/>
      <c r="F156" s="571"/>
      <c r="G156" s="472"/>
      <c r="H156" s="142">
        <f t="shared" si="3"/>
        <v>0</v>
      </c>
      <c r="I156" s="81"/>
      <c r="J156" s="82"/>
      <c r="K156" s="82"/>
      <c r="L156" s="104">
        <f t="shared" si="4"/>
        <v>0</v>
      </c>
      <c r="M156" s="372"/>
      <c r="N156" s="390"/>
      <c r="O156" s="769"/>
      <c r="P156" s="379"/>
      <c r="Q156" s="757"/>
      <c r="R156" s="713"/>
      <c r="S156" s="73"/>
      <c r="T156" s="74"/>
    </row>
    <row r="157" spans="1:20" ht="15.75" customHeight="1" x14ac:dyDescent="0.25">
      <c r="A157" s="658"/>
      <c r="B157" s="551"/>
      <c r="C157" s="606"/>
      <c r="D157" s="472"/>
      <c r="E157" s="570"/>
      <c r="F157" s="571"/>
      <c r="G157" s="472"/>
      <c r="H157" s="142">
        <f t="shared" si="3"/>
        <v>0</v>
      </c>
      <c r="I157" s="81"/>
      <c r="J157" s="82"/>
      <c r="K157" s="82"/>
      <c r="L157" s="104">
        <f t="shared" si="4"/>
        <v>0</v>
      </c>
      <c r="M157" s="372"/>
      <c r="N157" s="390"/>
      <c r="O157" s="769"/>
      <c r="P157" s="379"/>
      <c r="Q157" s="757"/>
      <c r="R157" s="713"/>
      <c r="S157" s="73"/>
      <c r="T157" s="74"/>
    </row>
    <row r="158" spans="1:20" ht="15.75" customHeight="1" x14ac:dyDescent="0.25">
      <c r="A158" s="658"/>
      <c r="B158" s="551"/>
      <c r="C158" s="606"/>
      <c r="D158" s="472"/>
      <c r="E158" s="570"/>
      <c r="F158" s="571"/>
      <c r="G158" s="472"/>
      <c r="H158" s="142">
        <f t="shared" si="3"/>
        <v>0</v>
      </c>
      <c r="I158" s="81"/>
      <c r="J158" s="82"/>
      <c r="K158" s="82"/>
      <c r="L158" s="104">
        <f t="shared" si="4"/>
        <v>0</v>
      </c>
      <c r="M158" s="372"/>
      <c r="N158" s="390"/>
      <c r="O158" s="769"/>
      <c r="P158" s="379"/>
      <c r="Q158" s="757"/>
      <c r="R158" s="713"/>
      <c r="S158" s="73"/>
      <c r="T158" s="74"/>
    </row>
    <row r="159" spans="1:20" ht="15.75" customHeight="1" x14ac:dyDescent="0.25">
      <c r="A159" s="658"/>
      <c r="B159" s="551"/>
      <c r="C159" s="606"/>
      <c r="D159" s="472"/>
      <c r="E159" s="570"/>
      <c r="F159" s="571"/>
      <c r="G159" s="472"/>
      <c r="H159" s="142">
        <f t="shared" si="3"/>
        <v>0</v>
      </c>
      <c r="I159" s="81"/>
      <c r="J159" s="82"/>
      <c r="K159" s="82"/>
      <c r="L159" s="104">
        <f t="shared" si="4"/>
        <v>0</v>
      </c>
      <c r="M159" s="372"/>
      <c r="N159" s="390"/>
      <c r="O159" s="769"/>
      <c r="P159" s="379"/>
      <c r="Q159" s="757"/>
      <c r="R159" s="713"/>
      <c r="S159" s="73"/>
      <c r="T159" s="74"/>
    </row>
    <row r="160" spans="1:20" ht="15.75" customHeight="1" x14ac:dyDescent="0.25">
      <c r="A160" s="658"/>
      <c r="B160" s="551"/>
      <c r="C160" s="606"/>
      <c r="D160" s="472"/>
      <c r="E160" s="570"/>
      <c r="F160" s="571"/>
      <c r="G160" s="472"/>
      <c r="H160" s="142">
        <f t="shared" si="3"/>
        <v>0</v>
      </c>
      <c r="I160" s="81"/>
      <c r="J160" s="82"/>
      <c r="K160" s="82"/>
      <c r="L160" s="104">
        <f t="shared" si="4"/>
        <v>0</v>
      </c>
      <c r="M160" s="372"/>
      <c r="N160" s="390"/>
      <c r="O160" s="769"/>
      <c r="P160" s="379"/>
      <c r="Q160" s="757"/>
      <c r="R160" s="713"/>
      <c r="S160" s="73"/>
      <c r="T160" s="74"/>
    </row>
    <row r="161" spans="1:20" ht="15.75" customHeight="1" x14ac:dyDescent="0.25">
      <c r="A161" s="658"/>
      <c r="B161" s="551"/>
      <c r="C161" s="606"/>
      <c r="D161" s="472"/>
      <c r="E161" s="570"/>
      <c r="F161" s="571"/>
      <c r="G161" s="472"/>
      <c r="H161" s="142">
        <f t="shared" si="3"/>
        <v>0</v>
      </c>
      <c r="I161" s="81"/>
      <c r="J161" s="82"/>
      <c r="K161" s="82"/>
      <c r="L161" s="104">
        <f t="shared" si="4"/>
        <v>0</v>
      </c>
      <c r="M161" s="372"/>
      <c r="N161" s="390"/>
      <c r="O161" s="769"/>
      <c r="P161" s="379"/>
      <c r="Q161" s="757"/>
      <c r="R161" s="713"/>
      <c r="S161" s="73"/>
      <c r="T161" s="74"/>
    </row>
    <row r="162" spans="1:20" ht="15.75" customHeight="1" x14ac:dyDescent="0.25">
      <c r="A162" s="658"/>
      <c r="B162" s="551"/>
      <c r="C162" s="606"/>
      <c r="D162" s="472"/>
      <c r="E162" s="570"/>
      <c r="F162" s="571"/>
      <c r="G162" s="472"/>
      <c r="H162" s="142">
        <f t="shared" si="3"/>
        <v>0</v>
      </c>
      <c r="I162" s="81"/>
      <c r="J162" s="82"/>
      <c r="K162" s="82"/>
      <c r="L162" s="104">
        <f t="shared" si="4"/>
        <v>0</v>
      </c>
      <c r="M162" s="372"/>
      <c r="N162" s="390"/>
      <c r="O162" s="769"/>
      <c r="P162" s="379"/>
      <c r="Q162" s="70"/>
      <c r="R162" s="713"/>
      <c r="S162" s="73"/>
      <c r="T162" s="74"/>
    </row>
    <row r="163" spans="1:20" ht="17.25" customHeight="1" x14ac:dyDescent="0.25">
      <c r="A163" s="551"/>
      <c r="B163" s="755"/>
      <c r="C163" s="606"/>
      <c r="D163" s="472"/>
      <c r="E163" s="552"/>
      <c r="F163" s="913"/>
      <c r="G163" s="472"/>
      <c r="H163" s="142">
        <f t="shared" si="3"/>
        <v>0</v>
      </c>
      <c r="I163" s="81"/>
      <c r="J163" s="82"/>
      <c r="K163" s="82"/>
      <c r="L163" s="104">
        <f t="shared" si="4"/>
        <v>0</v>
      </c>
      <c r="M163" s="372"/>
      <c r="N163" s="390"/>
      <c r="O163" s="769"/>
      <c r="P163" s="379"/>
      <c r="Q163" s="70"/>
      <c r="R163" s="713"/>
      <c r="S163" s="73"/>
      <c r="T163" s="74"/>
    </row>
    <row r="164" spans="1:20" ht="18.75" customHeight="1" x14ac:dyDescent="0.25">
      <c r="A164" s="686"/>
      <c r="B164" s="551"/>
      <c r="C164" s="606"/>
      <c r="D164" s="472"/>
      <c r="E164" s="570"/>
      <c r="F164" s="571"/>
      <c r="G164" s="472"/>
      <c r="H164" s="142">
        <f t="shared" si="3"/>
        <v>0</v>
      </c>
      <c r="I164" s="81"/>
      <c r="J164" s="82"/>
      <c r="K164" s="82"/>
      <c r="L164" s="104">
        <f t="shared" si="4"/>
        <v>0</v>
      </c>
      <c r="M164" s="372"/>
      <c r="N164" s="390"/>
      <c r="O164" s="769"/>
      <c r="P164" s="379"/>
      <c r="Q164" s="70"/>
      <c r="R164" s="713"/>
      <c r="S164" s="73"/>
      <c r="T164" s="74"/>
    </row>
    <row r="165" spans="1:20" ht="17.25" customHeight="1" x14ac:dyDescent="0.25">
      <c r="A165" s="686"/>
      <c r="B165" s="551"/>
      <c r="C165" s="606"/>
      <c r="D165" s="472"/>
      <c r="E165" s="570"/>
      <c r="F165" s="571"/>
      <c r="G165" s="472"/>
      <c r="H165" s="142">
        <f t="shared" si="3"/>
        <v>0</v>
      </c>
      <c r="I165" s="81"/>
      <c r="J165" s="82"/>
      <c r="K165" s="82"/>
      <c r="L165" s="104">
        <f t="shared" si="4"/>
        <v>0</v>
      </c>
      <c r="M165" s="372"/>
      <c r="N165" s="390"/>
      <c r="O165" s="769"/>
      <c r="P165" s="379"/>
      <c r="Q165" s="70"/>
      <c r="R165" s="713"/>
      <c r="S165" s="73"/>
      <c r="T165" s="74"/>
    </row>
    <row r="166" spans="1:20" ht="17.25" customHeight="1" x14ac:dyDescent="0.25">
      <c r="A166" s="686"/>
      <c r="B166" s="551"/>
      <c r="C166" s="606"/>
      <c r="D166" s="472"/>
      <c r="E166" s="570"/>
      <c r="F166" s="571"/>
      <c r="G166" s="472"/>
      <c r="H166" s="142">
        <f t="shared" si="3"/>
        <v>0</v>
      </c>
      <c r="I166" s="81"/>
      <c r="J166" s="82"/>
      <c r="K166" s="82"/>
      <c r="L166" s="104">
        <f t="shared" si="4"/>
        <v>0</v>
      </c>
      <c r="M166" s="372"/>
      <c r="N166" s="390"/>
      <c r="O166" s="769"/>
      <c r="P166" s="379"/>
      <c r="Q166" s="70"/>
      <c r="R166" s="713"/>
      <c r="S166" s="73"/>
      <c r="T166" s="74"/>
    </row>
    <row r="167" spans="1:20" ht="17.25" customHeight="1" x14ac:dyDescent="0.25">
      <c r="A167" s="686"/>
      <c r="B167" s="551"/>
      <c r="C167" s="606"/>
      <c r="D167" s="472"/>
      <c r="E167" s="570"/>
      <c r="F167" s="571"/>
      <c r="G167" s="472"/>
      <c r="H167" s="142">
        <f t="shared" si="3"/>
        <v>0</v>
      </c>
      <c r="I167" s="81"/>
      <c r="J167" s="82"/>
      <c r="K167" s="82"/>
      <c r="L167" s="104">
        <f t="shared" si="4"/>
        <v>0</v>
      </c>
      <c r="M167" s="372"/>
      <c r="N167" s="390"/>
      <c r="O167" s="769"/>
      <c r="P167" s="379"/>
      <c r="Q167" s="70"/>
      <c r="R167" s="713"/>
      <c r="S167" s="73"/>
      <c r="T167" s="74"/>
    </row>
    <row r="168" spans="1:20" ht="15.75" customHeight="1" x14ac:dyDescent="0.25">
      <c r="A168" s="756"/>
      <c r="B168" s="551"/>
      <c r="C168" s="606"/>
      <c r="D168" s="472"/>
      <c r="E168" s="570"/>
      <c r="F168" s="571"/>
      <c r="G168" s="472"/>
      <c r="H168" s="142">
        <f t="shared" si="3"/>
        <v>0</v>
      </c>
      <c r="I168" s="81"/>
      <c r="J168" s="82"/>
      <c r="K168" s="82"/>
      <c r="L168" s="104">
        <f t="shared" si="4"/>
        <v>0</v>
      </c>
      <c r="M168" s="372"/>
      <c r="N168" s="390"/>
      <c r="O168" s="769"/>
      <c r="P168" s="379"/>
      <c r="Q168" s="70"/>
      <c r="R168" s="713"/>
      <c r="S168" s="73"/>
      <c r="T168" s="74"/>
    </row>
    <row r="169" spans="1:20" ht="15.75" customHeight="1" x14ac:dyDescent="0.25">
      <c r="A169" s="658"/>
      <c r="B169" s="551"/>
      <c r="C169" s="606"/>
      <c r="D169" s="472"/>
      <c r="E169" s="570"/>
      <c r="F169" s="571"/>
      <c r="G169" s="472"/>
      <c r="H169" s="142">
        <f t="shared" si="3"/>
        <v>0</v>
      </c>
      <c r="I169" s="81"/>
      <c r="J169" s="82"/>
      <c r="K169" s="82"/>
      <c r="L169" s="104">
        <f t="shared" si="4"/>
        <v>0</v>
      </c>
      <c r="M169" s="372"/>
      <c r="N169" s="390"/>
      <c r="O169" s="769"/>
      <c r="P169" s="379"/>
      <c r="Q169" s="70"/>
      <c r="R169" s="713"/>
      <c r="S169" s="73"/>
      <c r="T169" s="74"/>
    </row>
    <row r="170" spans="1:20" ht="15.75" customHeight="1" x14ac:dyDescent="0.25">
      <c r="A170" s="658"/>
      <c r="B170" s="551"/>
      <c r="C170" s="606"/>
      <c r="D170" s="472"/>
      <c r="E170" s="570"/>
      <c r="F170" s="571"/>
      <c r="G170" s="472"/>
      <c r="H170" s="142">
        <f t="shared" si="3"/>
        <v>0</v>
      </c>
      <c r="I170" s="81"/>
      <c r="J170" s="82"/>
      <c r="K170" s="82"/>
      <c r="L170" s="104">
        <f t="shared" si="4"/>
        <v>0</v>
      </c>
      <c r="M170" s="372"/>
      <c r="N170" s="390"/>
      <c r="O170" s="769"/>
      <c r="P170" s="379"/>
      <c r="Q170" s="70"/>
      <c r="R170" s="713"/>
      <c r="S170" s="73"/>
      <c r="T170" s="74"/>
    </row>
    <row r="171" spans="1:20" ht="17.25" customHeight="1" x14ac:dyDescent="0.25">
      <c r="A171" s="658"/>
      <c r="B171" s="551"/>
      <c r="C171" s="606"/>
      <c r="D171" s="472"/>
      <c r="E171" s="570"/>
      <c r="F171" s="571"/>
      <c r="G171" s="472"/>
      <c r="H171" s="142">
        <f t="shared" si="3"/>
        <v>0</v>
      </c>
      <c r="I171" s="81"/>
      <c r="J171" s="82"/>
      <c r="K171" s="82"/>
      <c r="L171" s="104">
        <f t="shared" si="4"/>
        <v>0</v>
      </c>
      <c r="M171" s="372"/>
      <c r="N171" s="390"/>
      <c r="O171" s="769"/>
      <c r="P171" s="379"/>
      <c r="Q171" s="70"/>
      <c r="R171" s="713"/>
      <c r="S171" s="73"/>
      <c r="T171" s="74"/>
    </row>
    <row r="172" spans="1:20" ht="17.25" customHeight="1" x14ac:dyDescent="0.25">
      <c r="A172" s="658"/>
      <c r="B172" s="551"/>
      <c r="C172" s="606"/>
      <c r="D172" s="472"/>
      <c r="E172" s="570"/>
      <c r="F172" s="571"/>
      <c r="G172" s="472"/>
      <c r="H172" s="142">
        <f t="shared" si="3"/>
        <v>0</v>
      </c>
      <c r="I172" s="81"/>
      <c r="J172" s="82"/>
      <c r="K172" s="82"/>
      <c r="L172" s="104">
        <f t="shared" si="4"/>
        <v>0</v>
      </c>
      <c r="M172" s="372"/>
      <c r="N172" s="390"/>
      <c r="O172" s="769"/>
      <c r="P172" s="379"/>
      <c r="Q172" s="70"/>
      <c r="R172" s="713"/>
      <c r="S172" s="73"/>
      <c r="T172" s="74"/>
    </row>
    <row r="173" spans="1:20" ht="17.25" customHeight="1" x14ac:dyDescent="0.25">
      <c r="A173" s="658"/>
      <c r="B173" s="551"/>
      <c r="C173" s="606"/>
      <c r="D173" s="472"/>
      <c r="E173" s="570"/>
      <c r="F173" s="571"/>
      <c r="G173" s="472"/>
      <c r="H173" s="142">
        <f t="shared" si="3"/>
        <v>0</v>
      </c>
      <c r="I173" s="81"/>
      <c r="J173" s="82"/>
      <c r="K173" s="82"/>
      <c r="L173" s="104">
        <f t="shared" si="4"/>
        <v>0</v>
      </c>
      <c r="M173" s="372"/>
      <c r="N173" s="390"/>
      <c r="O173" s="769"/>
      <c r="P173" s="379"/>
      <c r="Q173" s="70"/>
      <c r="R173" s="713"/>
      <c r="S173" s="73"/>
      <c r="T173" s="74"/>
    </row>
    <row r="174" spans="1:20" ht="17.25" customHeight="1" x14ac:dyDescent="0.25">
      <c r="A174" s="658"/>
      <c r="B174" s="551"/>
      <c r="C174" s="606"/>
      <c r="D174" s="472"/>
      <c r="E174" s="570"/>
      <c r="F174" s="571"/>
      <c r="G174" s="472"/>
      <c r="H174" s="142">
        <f t="shared" si="3"/>
        <v>0</v>
      </c>
      <c r="I174" s="81"/>
      <c r="J174" s="82"/>
      <c r="K174" s="82"/>
      <c r="L174" s="104">
        <f t="shared" si="4"/>
        <v>0</v>
      </c>
      <c r="M174" s="372"/>
      <c r="N174" s="390"/>
      <c r="O174" s="769"/>
      <c r="P174" s="379"/>
      <c r="Q174" s="70"/>
      <c r="R174" s="713"/>
      <c r="S174" s="73"/>
      <c r="T174" s="74"/>
    </row>
    <row r="175" spans="1:20" ht="17.25" customHeight="1" x14ac:dyDescent="0.25">
      <c r="A175" s="658"/>
      <c r="B175" s="551"/>
      <c r="C175" s="606"/>
      <c r="D175" s="472"/>
      <c r="E175" s="570"/>
      <c r="F175" s="571"/>
      <c r="G175" s="472"/>
      <c r="H175" s="142">
        <f t="shared" si="3"/>
        <v>0</v>
      </c>
      <c r="I175" s="81"/>
      <c r="J175" s="82"/>
      <c r="K175" s="82"/>
      <c r="L175" s="104">
        <f t="shared" si="4"/>
        <v>0</v>
      </c>
      <c r="M175" s="372"/>
      <c r="N175" s="390"/>
      <c r="O175" s="769"/>
      <c r="P175" s="379"/>
      <c r="Q175" s="70"/>
      <c r="R175" s="713"/>
      <c r="S175" s="73"/>
      <c r="T175" s="74"/>
    </row>
    <row r="176" spans="1:20" ht="17.25" customHeight="1" x14ac:dyDescent="0.25">
      <c r="A176" s="658"/>
      <c r="B176" s="551"/>
      <c r="C176" s="606"/>
      <c r="D176" s="472"/>
      <c r="E176" s="570"/>
      <c r="F176" s="571"/>
      <c r="G176" s="472"/>
      <c r="H176" s="142">
        <f t="shared" si="3"/>
        <v>0</v>
      </c>
      <c r="I176" s="81"/>
      <c r="J176" s="82"/>
      <c r="K176" s="82"/>
      <c r="L176" s="104">
        <f t="shared" si="4"/>
        <v>0</v>
      </c>
      <c r="M176" s="372"/>
      <c r="N176" s="390"/>
      <c r="O176" s="769"/>
      <c r="P176" s="379"/>
      <c r="Q176" s="70"/>
      <c r="R176" s="713"/>
      <c r="S176" s="73"/>
      <c r="T176" s="74"/>
    </row>
    <row r="177" spans="1:20" ht="15.75" customHeight="1" x14ac:dyDescent="0.25">
      <c r="A177" s="658"/>
      <c r="B177" s="551"/>
      <c r="C177" s="606"/>
      <c r="D177" s="472"/>
      <c r="E177" s="570"/>
      <c r="F177" s="571"/>
      <c r="G177" s="472"/>
      <c r="H177" s="142">
        <f t="shared" si="3"/>
        <v>0</v>
      </c>
      <c r="I177" s="81"/>
      <c r="J177" s="82"/>
      <c r="K177" s="82"/>
      <c r="L177" s="104">
        <f t="shared" si="4"/>
        <v>0</v>
      </c>
      <c r="M177" s="372"/>
      <c r="N177" s="390"/>
      <c r="O177" s="769"/>
      <c r="P177" s="379"/>
      <c r="Q177" s="70"/>
      <c r="R177" s="713"/>
      <c r="S177" s="73"/>
      <c r="T177" s="74"/>
    </row>
    <row r="178" spans="1:20" ht="17.25" customHeight="1" x14ac:dyDescent="0.25">
      <c r="A178" s="658"/>
      <c r="B178" s="551"/>
      <c r="C178" s="612"/>
      <c r="D178" s="472"/>
      <c r="E178" s="570"/>
      <c r="F178" s="571"/>
      <c r="G178" s="472"/>
      <c r="H178" s="142">
        <f t="shared" si="3"/>
        <v>0</v>
      </c>
      <c r="I178" s="81"/>
      <c r="J178" s="82"/>
      <c r="K178" s="82"/>
      <c r="L178" s="104">
        <f t="shared" si="4"/>
        <v>0</v>
      </c>
      <c r="M178" s="372"/>
      <c r="N178" s="390"/>
      <c r="O178" s="769"/>
      <c r="P178" s="379"/>
      <c r="Q178" s="70"/>
      <c r="R178" s="713"/>
      <c r="S178" s="73"/>
      <c r="T178" s="74"/>
    </row>
    <row r="179" spans="1:20" ht="17.25" x14ac:dyDescent="0.25">
      <c r="A179" s="658"/>
      <c r="B179" s="551"/>
      <c r="C179" s="606"/>
      <c r="D179" s="472"/>
      <c r="E179" s="570"/>
      <c r="F179" s="571"/>
      <c r="G179" s="472"/>
      <c r="H179" s="142">
        <f t="shared" si="3"/>
        <v>0</v>
      </c>
      <c r="I179" s="81"/>
      <c r="J179" s="82"/>
      <c r="K179" s="82"/>
      <c r="L179" s="104">
        <f t="shared" si="4"/>
        <v>0</v>
      </c>
      <c r="M179" s="372"/>
      <c r="N179" s="390"/>
      <c r="O179" s="769"/>
      <c r="P179" s="379"/>
      <c r="Q179" s="70"/>
      <c r="R179" s="713"/>
      <c r="S179" s="73"/>
      <c r="T179" s="74"/>
    </row>
    <row r="180" spans="1:20" ht="17.25" customHeight="1" x14ac:dyDescent="0.25">
      <c r="A180" s="658"/>
      <c r="B180" s="551"/>
      <c r="C180" s="613"/>
      <c r="D180" s="472"/>
      <c r="E180" s="570"/>
      <c r="F180" s="571"/>
      <c r="G180" s="472"/>
      <c r="H180" s="142">
        <f t="shared" si="3"/>
        <v>0</v>
      </c>
      <c r="I180" s="81"/>
      <c r="J180" s="82"/>
      <c r="K180" s="82"/>
      <c r="L180" s="104">
        <f t="shared" si="4"/>
        <v>0</v>
      </c>
      <c r="M180" s="372"/>
      <c r="N180" s="390"/>
      <c r="O180" s="769"/>
      <c r="P180" s="379"/>
      <c r="Q180" s="70"/>
      <c r="R180" s="713"/>
      <c r="S180" s="73"/>
      <c r="T180" s="74"/>
    </row>
    <row r="181" spans="1:20" ht="17.25" x14ac:dyDescent="0.25">
      <c r="A181" s="658"/>
      <c r="B181" s="551"/>
      <c r="C181" s="615"/>
      <c r="D181" s="472"/>
      <c r="E181" s="570"/>
      <c r="F181" s="571"/>
      <c r="G181" s="472"/>
      <c r="H181" s="142">
        <f t="shared" si="3"/>
        <v>0</v>
      </c>
      <c r="I181" s="81"/>
      <c r="J181" s="82"/>
      <c r="K181" s="82"/>
      <c r="L181" s="104">
        <f t="shared" si="4"/>
        <v>0</v>
      </c>
      <c r="M181" s="372"/>
      <c r="N181" s="390"/>
      <c r="O181" s="769"/>
      <c r="P181" s="379"/>
      <c r="Q181" s="70"/>
      <c r="R181" s="713"/>
      <c r="S181" s="73"/>
      <c r="T181" s="74"/>
    </row>
    <row r="182" spans="1:20" ht="17.25" x14ac:dyDescent="0.25">
      <c r="A182" s="658"/>
      <c r="B182" s="551"/>
      <c r="C182" s="615"/>
      <c r="D182" s="472"/>
      <c r="E182" s="570"/>
      <c r="F182" s="571"/>
      <c r="G182" s="472"/>
      <c r="H182" s="142">
        <f t="shared" si="3"/>
        <v>0</v>
      </c>
      <c r="I182" s="81"/>
      <c r="J182" s="82"/>
      <c r="K182" s="82"/>
      <c r="L182" s="104">
        <f t="shared" si="4"/>
        <v>0</v>
      </c>
      <c r="M182" s="372"/>
      <c r="N182" s="390"/>
      <c r="O182" s="769"/>
      <c r="P182" s="379"/>
      <c r="Q182" s="70"/>
      <c r="R182" s="713"/>
      <c r="S182" s="73"/>
      <c r="T182" s="74"/>
    </row>
    <row r="183" spans="1:20" ht="17.25" customHeight="1" x14ac:dyDescent="0.25">
      <c r="A183" s="658"/>
      <c r="B183" s="551"/>
      <c r="C183" s="613"/>
      <c r="D183" s="472"/>
      <c r="E183" s="570"/>
      <c r="F183" s="571"/>
      <c r="G183" s="472"/>
      <c r="H183" s="142">
        <f t="shared" si="3"/>
        <v>0</v>
      </c>
      <c r="I183" s="81"/>
      <c r="J183" s="82"/>
      <c r="K183" s="82"/>
      <c r="L183" s="104">
        <f t="shared" si="4"/>
        <v>0</v>
      </c>
      <c r="M183" s="372"/>
      <c r="N183" s="390"/>
      <c r="O183" s="769"/>
      <c r="P183" s="379"/>
      <c r="Q183" s="70"/>
      <c r="R183" s="713"/>
      <c r="S183" s="73"/>
      <c r="T183" s="74"/>
    </row>
    <row r="184" spans="1:20" ht="17.25" x14ac:dyDescent="0.25">
      <c r="A184" s="658"/>
      <c r="B184" s="551"/>
      <c r="C184" s="618"/>
      <c r="D184" s="472"/>
      <c r="E184" s="570"/>
      <c r="F184" s="571"/>
      <c r="G184" s="472"/>
      <c r="H184" s="142">
        <f t="shared" si="3"/>
        <v>0</v>
      </c>
      <c r="I184" s="81"/>
      <c r="J184" s="82"/>
      <c r="K184" s="82"/>
      <c r="L184" s="104">
        <f t="shared" si="4"/>
        <v>0</v>
      </c>
      <c r="M184" s="372"/>
      <c r="N184" s="390"/>
      <c r="O184" s="769"/>
      <c r="P184" s="379"/>
      <c r="Q184" s="70"/>
      <c r="R184" s="713"/>
      <c r="S184" s="73"/>
      <c r="T184" s="74"/>
    </row>
    <row r="185" spans="1:20" ht="17.25" x14ac:dyDescent="0.25">
      <c r="A185" s="658"/>
      <c r="B185" s="551"/>
      <c r="C185" s="912"/>
      <c r="D185" s="472"/>
      <c r="E185" s="570"/>
      <c r="F185" s="571"/>
      <c r="G185" s="472"/>
      <c r="H185" s="142">
        <f t="shared" si="3"/>
        <v>0</v>
      </c>
      <c r="I185" s="81"/>
      <c r="J185" s="82"/>
      <c r="K185" s="82"/>
      <c r="L185" s="104">
        <f t="shared" si="4"/>
        <v>0</v>
      </c>
      <c r="M185" s="372"/>
      <c r="N185" s="390"/>
      <c r="O185" s="769"/>
      <c r="P185" s="379"/>
      <c r="Q185" s="70"/>
      <c r="R185" s="713"/>
      <c r="S185" s="73"/>
      <c r="T185" s="74"/>
    </row>
    <row r="186" spans="1:20" ht="17.25" x14ac:dyDescent="0.25">
      <c r="A186" s="672"/>
      <c r="B186" s="551"/>
      <c r="C186" s="569"/>
      <c r="D186" s="472"/>
      <c r="E186" s="570"/>
      <c r="F186" s="571"/>
      <c r="G186" s="472"/>
      <c r="H186" s="142">
        <f t="shared" si="3"/>
        <v>0</v>
      </c>
      <c r="I186" s="81"/>
      <c r="J186" s="82"/>
      <c r="K186" s="82"/>
      <c r="L186" s="104">
        <f t="shared" si="4"/>
        <v>0</v>
      </c>
      <c r="M186" s="372"/>
      <c r="N186" s="390"/>
      <c r="O186" s="769"/>
      <c r="P186" s="379"/>
      <c r="Q186" s="70"/>
      <c r="R186" s="713"/>
      <c r="S186" s="73"/>
      <c r="T186" s="74"/>
    </row>
    <row r="187" spans="1:20" ht="17.25" x14ac:dyDescent="0.25">
      <c r="A187" s="658"/>
      <c r="B187" s="551"/>
      <c r="C187" s="569"/>
      <c r="D187" s="472"/>
      <c r="E187" s="570"/>
      <c r="F187" s="571"/>
      <c r="G187" s="472"/>
      <c r="H187" s="142">
        <f t="shared" si="3"/>
        <v>0</v>
      </c>
      <c r="I187" s="81"/>
      <c r="J187" s="82"/>
      <c r="K187" s="82"/>
      <c r="L187" s="104">
        <f t="shared" si="4"/>
        <v>0</v>
      </c>
      <c r="M187" s="372"/>
      <c r="N187" s="390"/>
      <c r="O187" s="769"/>
      <c r="P187" s="379"/>
      <c r="Q187" s="70"/>
      <c r="R187" s="713"/>
      <c r="S187" s="73"/>
      <c r="T187" s="74"/>
    </row>
    <row r="188" spans="1:20" ht="17.25" x14ac:dyDescent="0.25">
      <c r="A188" s="658"/>
      <c r="B188" s="551"/>
      <c r="C188" s="569"/>
      <c r="D188" s="472"/>
      <c r="E188" s="570"/>
      <c r="F188" s="571"/>
      <c r="G188" s="472"/>
      <c r="H188" s="142">
        <f t="shared" si="3"/>
        <v>0</v>
      </c>
      <c r="I188" s="81"/>
      <c r="J188" s="82"/>
      <c r="K188" s="82"/>
      <c r="L188" s="104">
        <f t="shared" si="4"/>
        <v>0</v>
      </c>
      <c r="M188" s="372"/>
      <c r="N188" s="390"/>
      <c r="O188" s="769"/>
      <c r="P188" s="379"/>
      <c r="Q188" s="70"/>
      <c r="R188" s="713"/>
      <c r="S188" s="73"/>
      <c r="T188" s="74"/>
    </row>
    <row r="189" spans="1:20" ht="17.25" x14ac:dyDescent="0.25">
      <c r="A189" s="907"/>
      <c r="B189" s="554"/>
      <c r="C189" s="569"/>
      <c r="D189" s="472"/>
      <c r="E189" s="570"/>
      <c r="F189" s="571"/>
      <c r="G189" s="472"/>
      <c r="H189" s="65">
        <f t="shared" si="3"/>
        <v>0</v>
      </c>
      <c r="I189" s="81"/>
      <c r="J189" s="82"/>
      <c r="K189" s="82"/>
      <c r="L189" s="104">
        <f t="shared" si="4"/>
        <v>0</v>
      </c>
      <c r="M189" s="372"/>
      <c r="N189" s="390"/>
      <c r="O189" s="769"/>
      <c r="P189" s="379"/>
      <c r="Q189" s="70"/>
      <c r="R189" s="713"/>
      <c r="S189" s="73"/>
      <c r="T189" s="74"/>
    </row>
    <row r="190" spans="1:20" x14ac:dyDescent="0.25">
      <c r="A190" s="672"/>
      <c r="B190" s="554"/>
      <c r="C190" s="569"/>
      <c r="D190" s="472"/>
      <c r="E190" s="570"/>
      <c r="F190" s="913"/>
      <c r="G190" s="472"/>
      <c r="H190" s="65">
        <f t="shared" si="3"/>
        <v>0</v>
      </c>
      <c r="I190" s="81"/>
      <c r="J190" s="82"/>
      <c r="K190" s="82"/>
      <c r="L190" s="104">
        <f t="shared" si="4"/>
        <v>0</v>
      </c>
      <c r="M190" s="372"/>
      <c r="N190" s="390"/>
      <c r="O190" s="769"/>
      <c r="P190" s="379"/>
      <c r="Q190" s="70"/>
      <c r="R190" s="713"/>
      <c r="S190" s="73"/>
      <c r="T190" s="74"/>
    </row>
    <row r="191" spans="1:20" ht="17.25" x14ac:dyDescent="0.25">
      <c r="A191" s="672"/>
      <c r="B191" s="554"/>
      <c r="C191" s="569"/>
      <c r="D191" s="472"/>
      <c r="E191" s="570"/>
      <c r="F191" s="571"/>
      <c r="G191" s="472"/>
      <c r="H191" s="65">
        <f t="shared" si="3"/>
        <v>0</v>
      </c>
      <c r="I191" s="81"/>
      <c r="J191" s="82"/>
      <c r="K191" s="82"/>
      <c r="L191" s="104">
        <f t="shared" si="4"/>
        <v>0</v>
      </c>
      <c r="M191" s="372"/>
      <c r="N191" s="390"/>
      <c r="O191" s="769"/>
      <c r="P191" s="379"/>
      <c r="Q191" s="70"/>
      <c r="R191" s="713"/>
      <c r="S191" s="73"/>
      <c r="T191" s="74"/>
    </row>
    <row r="192" spans="1:20" ht="17.25" customHeight="1" x14ac:dyDescent="0.25">
      <c r="A192" s="658"/>
      <c r="B192" s="554"/>
      <c r="C192" s="619"/>
      <c r="D192" s="472"/>
      <c r="E192" s="570"/>
      <c r="F192" s="571"/>
      <c r="G192" s="472"/>
      <c r="H192" s="65">
        <f t="shared" si="3"/>
        <v>0</v>
      </c>
      <c r="I192" s="81"/>
      <c r="J192" s="82"/>
      <c r="K192" s="82"/>
      <c r="L192" s="104">
        <f t="shared" si="4"/>
        <v>0</v>
      </c>
      <c r="M192" s="372"/>
      <c r="N192" s="390"/>
      <c r="O192" s="769"/>
      <c r="P192" s="379"/>
      <c r="Q192" s="70"/>
      <c r="R192" s="713"/>
      <c r="S192" s="73"/>
      <c r="T192" s="74"/>
    </row>
    <row r="193" spans="1:20" ht="17.25" customHeight="1" x14ac:dyDescent="0.25">
      <c r="A193" s="658"/>
      <c r="B193" s="554"/>
      <c r="C193" s="619"/>
      <c r="D193" s="472"/>
      <c r="E193" s="570"/>
      <c r="F193" s="571"/>
      <c r="G193" s="472"/>
      <c r="H193" s="65">
        <f t="shared" si="3"/>
        <v>0</v>
      </c>
      <c r="I193" s="81"/>
      <c r="J193" s="82"/>
      <c r="K193" s="82"/>
      <c r="L193" s="104">
        <f t="shared" si="4"/>
        <v>0</v>
      </c>
      <c r="M193" s="372"/>
      <c r="N193" s="390"/>
      <c r="O193" s="769"/>
      <c r="P193" s="379"/>
      <c r="Q193" s="70"/>
      <c r="R193" s="713"/>
      <c r="S193" s="73"/>
      <c r="T193" s="74"/>
    </row>
    <row r="194" spans="1:20" x14ac:dyDescent="0.25">
      <c r="A194" s="672"/>
      <c r="B194" s="554"/>
      <c r="C194" s="582"/>
      <c r="D194" s="472"/>
      <c r="E194" s="570"/>
      <c r="F194" s="580"/>
      <c r="G194" s="472"/>
      <c r="H194" s="65">
        <f t="shared" si="3"/>
        <v>0</v>
      </c>
      <c r="I194" s="81"/>
      <c r="J194" s="82"/>
      <c r="K194" s="82"/>
      <c r="L194" s="104">
        <f t="shared" si="4"/>
        <v>0</v>
      </c>
      <c r="M194" s="406"/>
      <c r="N194" s="422"/>
      <c r="O194" s="769"/>
      <c r="P194" s="379"/>
      <c r="Q194" s="70"/>
      <c r="R194" s="713"/>
      <c r="S194" s="73"/>
      <c r="T194" s="74"/>
    </row>
    <row r="195" spans="1:20" x14ac:dyDescent="0.25">
      <c r="A195" s="672"/>
      <c r="B195" s="554"/>
      <c r="C195" s="620"/>
      <c r="D195" s="472"/>
      <c r="E195" s="570"/>
      <c r="F195" s="580"/>
      <c r="G195" s="472"/>
      <c r="H195" s="65">
        <f t="shared" si="3"/>
        <v>0</v>
      </c>
      <c r="I195" s="81"/>
      <c r="J195" s="165"/>
      <c r="K195" s="166"/>
      <c r="L195" s="104">
        <f t="shared" ref="L195:L204" si="5">I195*G195-K195</f>
        <v>0</v>
      </c>
      <c r="M195" s="406"/>
      <c r="N195" s="422"/>
      <c r="O195" s="769"/>
      <c r="P195" s="379"/>
      <c r="Q195" s="70"/>
      <c r="R195" s="713"/>
      <c r="S195" s="73"/>
      <c r="T195" s="74"/>
    </row>
    <row r="196" spans="1:20" x14ac:dyDescent="0.25">
      <c r="A196" s="672"/>
      <c r="B196" s="610"/>
      <c r="C196" s="621"/>
      <c r="D196" s="621"/>
      <c r="E196" s="621"/>
      <c r="F196" s="622"/>
      <c r="G196" s="574"/>
      <c r="H196" s="65">
        <f t="shared" si="3"/>
        <v>0</v>
      </c>
      <c r="I196" s="81"/>
      <c r="J196" s="165"/>
      <c r="K196" s="166"/>
      <c r="L196" s="104">
        <f t="shared" si="5"/>
        <v>0</v>
      </c>
      <c r="M196" s="406"/>
      <c r="N196" s="422"/>
      <c r="O196" s="769"/>
      <c r="P196" s="379"/>
      <c r="Q196" s="70"/>
      <c r="R196" s="713"/>
      <c r="S196" s="73"/>
      <c r="T196" s="74"/>
    </row>
    <row r="197" spans="1:20" x14ac:dyDescent="0.25">
      <c r="A197" s="672"/>
      <c r="B197" s="610"/>
      <c r="C197" s="621"/>
      <c r="D197" s="621"/>
      <c r="E197" s="621"/>
      <c r="F197" s="622"/>
      <c r="G197" s="574"/>
      <c r="H197" s="65">
        <f t="shared" si="3"/>
        <v>0</v>
      </c>
      <c r="I197" s="81"/>
      <c r="J197" s="165"/>
      <c r="K197" s="166"/>
      <c r="L197" s="104">
        <f t="shared" si="5"/>
        <v>0</v>
      </c>
      <c r="M197" s="406"/>
      <c r="N197" s="422"/>
      <c r="O197" s="769"/>
      <c r="P197" s="379"/>
      <c r="Q197" s="70"/>
      <c r="R197" s="713"/>
      <c r="S197" s="73"/>
      <c r="T197" s="74"/>
    </row>
    <row r="198" spans="1:20" x14ac:dyDescent="0.25">
      <c r="A198" s="672"/>
      <c r="B198" s="623"/>
      <c r="C198" s="621"/>
      <c r="D198" s="621"/>
      <c r="E198" s="621"/>
      <c r="F198" s="622"/>
      <c r="G198" s="574"/>
      <c r="H198" s="65">
        <f t="shared" si="3"/>
        <v>0</v>
      </c>
      <c r="I198" s="81"/>
      <c r="J198" s="165"/>
      <c r="K198" s="166"/>
      <c r="L198" s="104">
        <f t="shared" si="5"/>
        <v>0</v>
      </c>
      <c r="M198" s="372"/>
      <c r="N198" s="373"/>
      <c r="O198" s="769"/>
      <c r="P198" s="379"/>
      <c r="Q198" s="70"/>
      <c r="R198" s="713"/>
      <c r="S198" s="73"/>
      <c r="T198" s="74"/>
    </row>
    <row r="199" spans="1:20" x14ac:dyDescent="0.25">
      <c r="A199" s="672"/>
      <c r="B199" s="623"/>
      <c r="C199" s="621"/>
      <c r="D199" s="621"/>
      <c r="E199" s="621"/>
      <c r="F199" s="622"/>
      <c r="G199" s="574"/>
      <c r="H199" s="65">
        <f t="shared" si="3"/>
        <v>0</v>
      </c>
      <c r="I199" s="81"/>
      <c r="J199" s="165"/>
      <c r="K199" s="166"/>
      <c r="L199" s="104">
        <f t="shared" si="5"/>
        <v>0</v>
      </c>
      <c r="M199" s="372"/>
      <c r="N199" s="373"/>
      <c r="O199" s="769"/>
      <c r="P199" s="379"/>
      <c r="Q199" s="70"/>
      <c r="R199" s="713"/>
      <c r="S199" s="73"/>
      <c r="T199" s="74"/>
    </row>
    <row r="200" spans="1:20" x14ac:dyDescent="0.25">
      <c r="A200" s="672"/>
      <c r="B200" s="623"/>
      <c r="C200" s="621"/>
      <c r="D200" s="621"/>
      <c r="E200" s="621"/>
      <c r="F200" s="622"/>
      <c r="G200" s="574"/>
      <c r="H200" s="65">
        <f t="shared" si="3"/>
        <v>0</v>
      </c>
      <c r="I200" s="81"/>
      <c r="J200" s="165"/>
      <c r="K200" s="166"/>
      <c r="L200" s="104">
        <f t="shared" si="5"/>
        <v>0</v>
      </c>
      <c r="M200" s="372"/>
      <c r="N200" s="373"/>
      <c r="O200" s="769"/>
      <c r="P200" s="379"/>
      <c r="Q200" s="70"/>
      <c r="R200" s="713"/>
      <c r="S200" s="73"/>
      <c r="T200" s="74"/>
    </row>
    <row r="201" spans="1:20" ht="18.75" x14ac:dyDescent="0.3">
      <c r="A201" s="672"/>
      <c r="B201" s="551"/>
      <c r="C201" s="849"/>
      <c r="D201" s="550"/>
      <c r="E201" s="603"/>
      <c r="F201" s="850"/>
      <c r="G201" s="472"/>
      <c r="H201" s="65">
        <f t="shared" si="3"/>
        <v>0</v>
      </c>
      <c r="I201" s="81"/>
      <c r="J201" s="165"/>
      <c r="K201" s="171"/>
      <c r="L201" s="104">
        <f t="shared" si="5"/>
        <v>0</v>
      </c>
      <c r="M201" s="406"/>
      <c r="N201" s="422"/>
      <c r="O201" s="769"/>
      <c r="P201" s="379"/>
      <c r="Q201" s="70"/>
      <c r="R201" s="713"/>
      <c r="S201" s="73"/>
      <c r="T201" s="74"/>
    </row>
    <row r="202" spans="1:20" ht="18.75" x14ac:dyDescent="0.3">
      <c r="A202" s="672"/>
      <c r="B202" s="551"/>
      <c r="C202" s="849"/>
      <c r="D202" s="472"/>
      <c r="E202" s="570"/>
      <c r="F202" s="580"/>
      <c r="G202" s="472"/>
      <c r="H202" s="65">
        <f t="shared" si="3"/>
        <v>0</v>
      </c>
      <c r="I202" s="81"/>
      <c r="J202" s="165"/>
      <c r="K202" s="171"/>
      <c r="L202" s="104">
        <f t="shared" si="5"/>
        <v>0</v>
      </c>
      <c r="M202" s="406"/>
      <c r="N202" s="422"/>
      <c r="O202" s="769"/>
      <c r="P202" s="379"/>
      <c r="Q202" s="70"/>
      <c r="R202" s="713"/>
      <c r="S202" s="73"/>
      <c r="T202" s="74"/>
    </row>
    <row r="203" spans="1:20" ht="18.75" x14ac:dyDescent="0.3">
      <c r="A203" s="672"/>
      <c r="B203" s="551"/>
      <c r="C203" s="849"/>
      <c r="D203" s="472"/>
      <c r="E203" s="570"/>
      <c r="F203" s="580"/>
      <c r="G203" s="472"/>
      <c r="H203" s="65">
        <f t="shared" si="3"/>
        <v>0</v>
      </c>
      <c r="I203" s="81"/>
      <c r="J203" s="165"/>
      <c r="K203" s="171"/>
      <c r="L203" s="104">
        <f t="shared" si="5"/>
        <v>0</v>
      </c>
      <c r="M203" s="406"/>
      <c r="N203" s="422"/>
      <c r="O203" s="769"/>
      <c r="P203" s="379"/>
      <c r="Q203" s="70"/>
      <c r="R203" s="713"/>
      <c r="S203" s="73"/>
      <c r="T203" s="74"/>
    </row>
    <row r="204" spans="1:20" ht="18.75" x14ac:dyDescent="0.3">
      <c r="A204" s="88"/>
      <c r="B204" s="76"/>
      <c r="C204" s="172"/>
      <c r="D204" s="78"/>
      <c r="E204" s="121"/>
      <c r="F204" s="120"/>
      <c r="G204" s="78"/>
      <c r="H204" s="65">
        <f t="shared" si="3"/>
        <v>0</v>
      </c>
      <c r="I204" s="81"/>
      <c r="J204" s="165"/>
      <c r="K204" s="171"/>
      <c r="L204" s="104">
        <f t="shared" si="5"/>
        <v>0</v>
      </c>
      <c r="M204" s="406"/>
      <c r="N204" s="422"/>
      <c r="O204" s="769"/>
      <c r="P204" s="379"/>
      <c r="Q204" s="70"/>
      <c r="R204" s="713"/>
      <c r="S204" s="73"/>
      <c r="T204" s="74"/>
    </row>
    <row r="205" spans="1:20" x14ac:dyDescent="0.25">
      <c r="A205" s="173"/>
      <c r="B205" s="76"/>
      <c r="C205" s="76"/>
      <c r="D205" s="174"/>
      <c r="E205" s="121"/>
      <c r="F205" s="175"/>
      <c r="G205" s="174">
        <v>0</v>
      </c>
      <c r="H205" s="176">
        <f t="shared" ref="H205:H212" si="6">G205-D205</f>
        <v>0</v>
      </c>
      <c r="I205" s="177"/>
      <c r="J205" s="177"/>
      <c r="K205" s="177"/>
      <c r="L205" s="40">
        <f t="shared" ref="L205:L216" si="7">I205*G205</f>
        <v>0</v>
      </c>
      <c r="M205" s="425"/>
      <c r="N205" s="422"/>
      <c r="O205" s="769"/>
      <c r="P205" s="432"/>
      <c r="Q205" s="179"/>
      <c r="R205" s="714"/>
      <c r="S205" s="178"/>
      <c r="T205" s="69"/>
    </row>
    <row r="206" spans="1:20" x14ac:dyDescent="0.25">
      <c r="A206" s="173"/>
      <c r="B206" s="76"/>
      <c r="C206" s="76"/>
      <c r="D206" s="174"/>
      <c r="E206" s="121"/>
      <c r="F206" s="175"/>
      <c r="G206" s="174">
        <v>0</v>
      </c>
      <c r="H206" s="176">
        <f t="shared" si="6"/>
        <v>0</v>
      </c>
      <c r="I206" s="177"/>
      <c r="J206" s="177"/>
      <c r="K206" s="177"/>
      <c r="L206" s="40">
        <f t="shared" si="7"/>
        <v>0</v>
      </c>
      <c r="M206" s="425"/>
      <c r="N206" s="422"/>
      <c r="O206" s="769"/>
      <c r="P206" s="432"/>
      <c r="Q206" s="179"/>
      <c r="R206" s="714"/>
      <c r="S206" s="178"/>
      <c r="T206" s="69"/>
    </row>
    <row r="207" spans="1:20" x14ac:dyDescent="0.25">
      <c r="A207" s="173"/>
      <c r="B207" s="76"/>
      <c r="C207" s="76"/>
      <c r="D207" s="174"/>
      <c r="E207" s="121"/>
      <c r="F207" s="175"/>
      <c r="G207" s="174">
        <v>0</v>
      </c>
      <c r="H207" s="176">
        <f t="shared" si="6"/>
        <v>0</v>
      </c>
      <c r="I207" s="177"/>
      <c r="J207" s="177"/>
      <c r="K207" s="177"/>
      <c r="L207" s="40">
        <f t="shared" si="7"/>
        <v>0</v>
      </c>
      <c r="M207" s="425"/>
      <c r="N207" s="422"/>
      <c r="O207" s="769"/>
      <c r="P207" s="432"/>
      <c r="Q207" s="179"/>
      <c r="R207" s="714"/>
      <c r="S207" s="178"/>
      <c r="T207" s="69"/>
    </row>
    <row r="208" spans="1:20" x14ac:dyDescent="0.25">
      <c r="A208" s="173"/>
      <c r="B208" s="76"/>
      <c r="C208" s="76"/>
      <c r="D208" s="174"/>
      <c r="E208" s="121"/>
      <c r="F208" s="181"/>
      <c r="G208" s="174">
        <v>0</v>
      </c>
      <c r="H208" s="176">
        <f t="shared" si="6"/>
        <v>0</v>
      </c>
      <c r="I208" s="177"/>
      <c r="J208" s="177"/>
      <c r="K208" s="177"/>
      <c r="L208" s="40">
        <f t="shared" si="7"/>
        <v>0</v>
      </c>
      <c r="M208" s="425"/>
      <c r="N208" s="422"/>
      <c r="O208" s="769"/>
      <c r="P208" s="432"/>
      <c r="Q208" s="179"/>
      <c r="R208" s="714"/>
      <c r="S208" s="178"/>
      <c r="T208" s="69"/>
    </row>
    <row r="209" spans="1:20" x14ac:dyDescent="0.25">
      <c r="A209" s="182"/>
      <c r="B209" s="76"/>
      <c r="C209" s="76"/>
      <c r="D209" s="174"/>
      <c r="E209" s="121"/>
      <c r="F209" s="183"/>
      <c r="G209" s="174">
        <v>0</v>
      </c>
      <c r="H209" s="176">
        <f t="shared" si="6"/>
        <v>0</v>
      </c>
      <c r="I209" s="177"/>
      <c r="J209" s="177"/>
      <c r="K209" s="177"/>
      <c r="L209" s="40">
        <f t="shared" si="7"/>
        <v>0</v>
      </c>
      <c r="M209" s="425"/>
      <c r="N209" s="422"/>
      <c r="O209" s="769"/>
      <c r="P209" s="432"/>
      <c r="Q209" s="179"/>
      <c r="R209" s="714"/>
      <c r="S209" s="73"/>
      <c r="T209" s="74"/>
    </row>
    <row r="210" spans="1:20" x14ac:dyDescent="0.25">
      <c r="A210" s="184"/>
      <c r="B210" s="185"/>
      <c r="F210" s="188"/>
      <c r="G210" s="186">
        <v>0</v>
      </c>
      <c r="H210" s="186">
        <f t="shared" si="6"/>
        <v>0</v>
      </c>
      <c r="I210" s="189"/>
      <c r="J210" s="189"/>
      <c r="K210" s="189"/>
      <c r="L210" s="40">
        <f t="shared" si="7"/>
        <v>0</v>
      </c>
      <c r="M210" s="718"/>
      <c r="N210" s="719"/>
      <c r="O210" s="781"/>
      <c r="P210" s="720"/>
      <c r="Q210" s="179"/>
      <c r="R210" s="715"/>
      <c r="S210" s="33"/>
      <c r="T210" s="34"/>
    </row>
    <row r="211" spans="1:20" x14ac:dyDescent="0.25">
      <c r="A211" s="184"/>
      <c r="B211" s="185"/>
      <c r="G211" s="186">
        <v>0</v>
      </c>
      <c r="H211" s="186">
        <f t="shared" si="6"/>
        <v>0</v>
      </c>
      <c r="I211" s="189"/>
      <c r="J211" s="189"/>
      <c r="K211" s="189"/>
      <c r="L211" s="40">
        <f t="shared" si="7"/>
        <v>0</v>
      </c>
      <c r="M211" s="190"/>
      <c r="O211" s="768"/>
      <c r="P211" s="201"/>
      <c r="Q211" s="202"/>
      <c r="R211" s="203"/>
      <c r="S211" s="33"/>
      <c r="T211" s="34"/>
    </row>
    <row r="212" spans="1:20" ht="16.5" thickBot="1" x14ac:dyDescent="0.3">
      <c r="A212" s="184"/>
      <c r="B212" s="185"/>
      <c r="G212" s="205">
        <v>0</v>
      </c>
      <c r="H212" s="186">
        <f t="shared" si="6"/>
        <v>0</v>
      </c>
      <c r="I212" s="189"/>
      <c r="J212" s="189"/>
      <c r="K212" s="189"/>
      <c r="L212" s="40">
        <f t="shared" si="7"/>
        <v>0</v>
      </c>
      <c r="M212" s="190"/>
      <c r="O212" s="768"/>
      <c r="P212" s="201"/>
      <c r="Q212" s="202"/>
      <c r="R212" s="203"/>
      <c r="S212" s="33"/>
      <c r="T212" s="34"/>
    </row>
    <row r="213" spans="1:20" ht="19.5" thickTop="1" x14ac:dyDescent="0.3">
      <c r="A213" s="184"/>
      <c r="B213" s="185"/>
      <c r="D213" s="967" t="s">
        <v>33</v>
      </c>
      <c r="E213" s="967"/>
      <c r="F213" s="968"/>
      <c r="G213" s="206">
        <f>SUM(G4:G212)</f>
        <v>593898.9</v>
      </c>
      <c r="H213" s="207"/>
      <c r="I213" s="189"/>
      <c r="J213" s="208"/>
      <c r="K213" s="189"/>
      <c r="L213" s="40">
        <f t="shared" si="7"/>
        <v>0</v>
      </c>
      <c r="M213" s="190"/>
      <c r="O213" s="768"/>
      <c r="P213" s="201"/>
      <c r="Q213" s="219"/>
      <c r="R213" s="220"/>
      <c r="T213" s="34"/>
    </row>
    <row r="214" spans="1:20" ht="19.5" thickBot="1" x14ac:dyDescent="0.3">
      <c r="A214" s="222"/>
      <c r="B214" s="185"/>
      <c r="G214" s="223"/>
      <c r="H214" s="207"/>
      <c r="I214" s="189"/>
      <c r="J214" s="208"/>
      <c r="K214" s="189"/>
      <c r="L214" s="40">
        <f t="shared" si="7"/>
        <v>0</v>
      </c>
      <c r="M214" s="190"/>
      <c r="O214" s="768"/>
      <c r="P214" s="201"/>
      <c r="Q214" s="219"/>
      <c r="R214" s="220"/>
      <c r="T214" s="34"/>
    </row>
    <row r="215" spans="1:20" ht="16.5" thickTop="1" x14ac:dyDescent="0.25">
      <c r="A215" s="184"/>
      <c r="B215" s="185"/>
      <c r="H215" s="186"/>
      <c r="I215" s="189"/>
      <c r="J215" s="189"/>
      <c r="K215" s="189"/>
      <c r="L215" s="40">
        <f t="shared" si="7"/>
        <v>0</v>
      </c>
      <c r="M215" s="190"/>
      <c r="O215" s="768"/>
      <c r="P215" s="201"/>
      <c r="Q215" s="219"/>
      <c r="R215" s="220"/>
      <c r="T215" s="34"/>
    </row>
    <row r="216" spans="1:20" ht="16.5" thickBot="1" x14ac:dyDescent="0.3">
      <c r="A216" s="184"/>
      <c r="B216" s="185"/>
      <c r="H216" s="186"/>
      <c r="I216" s="224"/>
      <c r="L216" s="40">
        <f t="shared" si="7"/>
        <v>0</v>
      </c>
      <c r="M216" s="225"/>
      <c r="O216" s="768"/>
      <c r="P216" s="201"/>
      <c r="Q216" s="219"/>
      <c r="R216" s="226"/>
      <c r="T216" s="34"/>
    </row>
    <row r="217" spans="1:20" ht="17.25" thickTop="1" thickBot="1" x14ac:dyDescent="0.3">
      <c r="A217" s="184"/>
      <c r="F217" s="227"/>
      <c r="G217" s="228" t="s">
        <v>34</v>
      </c>
      <c r="H217" s="229"/>
      <c r="I217" s="229"/>
      <c r="J217" s="230">
        <f>SUM(J205:J216)</f>
        <v>0</v>
      </c>
      <c r="K217" s="231"/>
      <c r="L217" s="232">
        <f>SUM(L4:L216)</f>
        <v>16040676.850000001</v>
      </c>
      <c r="M217" s="233"/>
      <c r="O217" s="782">
        <f>SUM(O4:O216)</f>
        <v>180189.38999999998</v>
      </c>
      <c r="P217" s="25"/>
      <c r="Q217" s="236">
        <f>SUM(Q11:Q216)</f>
        <v>0</v>
      </c>
      <c r="R217" s="237"/>
      <c r="S217" s="235"/>
      <c r="T217" s="239">
        <f>SUM(T205:T216)</f>
        <v>0</v>
      </c>
    </row>
    <row r="218" spans="1:20" x14ac:dyDescent="0.25">
      <c r="A218" s="184"/>
      <c r="F218" s="227"/>
      <c r="G218" s="240"/>
      <c r="H218" s="241"/>
      <c r="I218" s="242"/>
      <c r="J218" s="242"/>
      <c r="K218" s="242"/>
      <c r="L218" s="40"/>
      <c r="M218" s="233"/>
      <c r="P218" s="201"/>
      <c r="Q218" s="251"/>
      <c r="S218" s="209"/>
      <c r="T218"/>
    </row>
    <row r="219" spans="1:20" ht="16.5" thickBot="1" x14ac:dyDescent="0.3">
      <c r="A219" s="184"/>
      <c r="F219" s="227"/>
      <c r="G219" s="240"/>
      <c r="H219" s="241"/>
      <c r="I219" s="242"/>
      <c r="J219" s="242"/>
      <c r="K219" s="242"/>
      <c r="L219" s="40"/>
      <c r="M219" s="233"/>
      <c r="P219" s="201"/>
      <c r="Q219" s="251"/>
      <c r="S219" s="209"/>
      <c r="T219"/>
    </row>
    <row r="220" spans="1:20" ht="16.5" customHeight="1" thickTop="1" x14ac:dyDescent="0.25">
      <c r="A220" s="184"/>
      <c r="G220" s="254" t="s">
        <v>35</v>
      </c>
      <c r="H220" s="255"/>
      <c r="I220" s="255"/>
      <c r="J220" s="256"/>
      <c r="K220" s="256"/>
      <c r="L220" s="257">
        <f>T217+Q217+O217+L217+J217</f>
        <v>16220866.240000002</v>
      </c>
      <c r="M220" s="258"/>
      <c r="P220" s="201"/>
      <c r="Q220" s="251"/>
      <c r="S220" s="209"/>
      <c r="T220"/>
    </row>
    <row r="221" spans="1:20" ht="16.5" customHeight="1" thickBot="1" x14ac:dyDescent="0.3">
      <c r="A221" s="259"/>
      <c r="G221" s="260"/>
      <c r="H221" s="261"/>
      <c r="I221" s="261"/>
      <c r="J221" s="262"/>
      <c r="K221" s="262"/>
      <c r="L221" s="263"/>
      <c r="M221" s="264"/>
      <c r="P221" s="201"/>
      <c r="Q221" s="251"/>
      <c r="S221" s="209"/>
      <c r="T221"/>
    </row>
    <row r="222" spans="1:20" ht="16.5" thickTop="1" x14ac:dyDescent="0.25">
      <c r="A222" s="259"/>
      <c r="G222" s="240"/>
      <c r="H222" s="241"/>
      <c r="I222" s="242"/>
      <c r="J222" s="242"/>
      <c r="K222" s="242"/>
      <c r="L222" s="40"/>
      <c r="M222" s="233"/>
      <c r="P222" s="201"/>
      <c r="Q222" s="251"/>
      <c r="S222" s="209"/>
      <c r="T222"/>
    </row>
    <row r="223" spans="1:20" x14ac:dyDescent="0.25">
      <c r="A223" s="184"/>
      <c r="G223" s="240"/>
      <c r="H223" s="241"/>
      <c r="I223" s="242"/>
      <c r="J223" s="242"/>
      <c r="K223" s="242"/>
      <c r="L223" s="40"/>
      <c r="M223" s="233"/>
      <c r="P223" s="201"/>
      <c r="Q223" s="251"/>
      <c r="S223" s="209"/>
      <c r="T223"/>
    </row>
    <row r="224" spans="1:20" x14ac:dyDescent="0.25">
      <c r="A224" s="184"/>
      <c r="G224" s="240"/>
      <c r="H224" s="265"/>
      <c r="I224" s="242"/>
      <c r="J224" s="242"/>
      <c r="K224" s="242"/>
      <c r="L224" s="40"/>
      <c r="M224" s="266"/>
      <c r="P224" s="201"/>
      <c r="Q224" s="251"/>
      <c r="S224" s="209"/>
      <c r="T224"/>
    </row>
    <row r="225" spans="1:20" x14ac:dyDescent="0.25">
      <c r="A225" s="259"/>
      <c r="L225" s="40"/>
      <c r="M225" s="267"/>
      <c r="P225" s="201"/>
      <c r="Q225" s="251"/>
      <c r="S225" s="209"/>
      <c r="T225"/>
    </row>
    <row r="226" spans="1:20" x14ac:dyDescent="0.25">
      <c r="A226" s="259"/>
      <c r="M226" s="267"/>
      <c r="Q226" s="251"/>
      <c r="S226" s="209"/>
      <c r="T226"/>
    </row>
    <row r="227" spans="1:20" x14ac:dyDescent="0.25">
      <c r="A227" s="184"/>
      <c r="B227" s="185"/>
      <c r="L227" s="40"/>
      <c r="M227" s="233"/>
      <c r="Q227" s="251"/>
      <c r="S227" s="209"/>
      <c r="T227"/>
    </row>
    <row r="228" spans="1:20" x14ac:dyDescent="0.25">
      <c r="A228" s="259"/>
      <c r="B228" s="185"/>
      <c r="L228" s="40"/>
      <c r="M228" s="233"/>
      <c r="Q228" s="251"/>
      <c r="S228" s="209"/>
      <c r="T228"/>
    </row>
    <row r="229" spans="1:20" x14ac:dyDescent="0.25">
      <c r="A229" s="184"/>
      <c r="B229" s="185"/>
      <c r="G229" s="240"/>
      <c r="H229" s="241"/>
      <c r="I229" s="242"/>
      <c r="J229" s="242"/>
      <c r="K229" s="242"/>
      <c r="L229" s="40"/>
      <c r="M229" s="233"/>
      <c r="Q229" s="251"/>
      <c r="S229" s="209"/>
      <c r="T229"/>
    </row>
    <row r="230" spans="1:20" x14ac:dyDescent="0.25">
      <c r="A230" s="259"/>
      <c r="B230" s="185"/>
      <c r="G230" s="240"/>
      <c r="H230" s="241"/>
      <c r="I230" s="242"/>
      <c r="J230" s="242"/>
      <c r="K230" s="242"/>
      <c r="L230" s="40"/>
      <c r="M230" s="233"/>
      <c r="Q230" s="251"/>
      <c r="S230" s="209"/>
      <c r="T230"/>
    </row>
    <row r="231" spans="1:20" x14ac:dyDescent="0.25">
      <c r="A231" s="184"/>
      <c r="B231" s="185"/>
      <c r="G231" s="279"/>
      <c r="H231" s="235"/>
      <c r="I231" s="235"/>
      <c r="L231" s="40"/>
      <c r="M231" s="233"/>
      <c r="Q231" s="251"/>
      <c r="S231" s="209"/>
      <c r="T231"/>
    </row>
    <row r="232" spans="1:20" x14ac:dyDescent="0.25">
      <c r="A232" s="259"/>
      <c r="Q232" s="251"/>
      <c r="S232" s="209"/>
      <c r="T232"/>
    </row>
    <row r="233" spans="1:20" x14ac:dyDescent="0.25">
      <c r="A233" s="184"/>
      <c r="Q233" s="251"/>
      <c r="S233" s="209"/>
      <c r="T233"/>
    </row>
    <row r="234" spans="1:20" x14ac:dyDescent="0.25">
      <c r="A234" s="184"/>
      <c r="B234" s="280"/>
      <c r="C234" s="280"/>
      <c r="D234" s="246"/>
      <c r="E234"/>
      <c r="F234" s="39"/>
      <c r="G234" s="38"/>
      <c r="H234"/>
      <c r="I234"/>
      <c r="J234"/>
      <c r="K234"/>
      <c r="N234" s="281"/>
      <c r="O234" s="251"/>
      <c r="Q234" s="251"/>
      <c r="S234" s="209"/>
      <c r="T234"/>
    </row>
    <row r="235" spans="1:20" x14ac:dyDescent="0.25">
      <c r="A235" s="259"/>
      <c r="B235" s="280"/>
      <c r="C235" s="280"/>
      <c r="D235" s="246"/>
      <c r="E235"/>
      <c r="F235" s="39"/>
      <c r="G235" s="38"/>
      <c r="H235"/>
      <c r="I235"/>
      <c r="J235"/>
      <c r="K235"/>
      <c r="N235" s="281"/>
      <c r="O235" s="251"/>
      <c r="Q235" s="251"/>
      <c r="S235" s="209"/>
      <c r="T235"/>
    </row>
    <row r="236" spans="1:20" x14ac:dyDescent="0.25">
      <c r="A236" s="259"/>
      <c r="B236" s="280"/>
      <c r="C236" s="280"/>
      <c r="D236" s="246"/>
      <c r="E236"/>
      <c r="F236" s="39"/>
      <c r="G236" s="38"/>
      <c r="H236"/>
      <c r="I236"/>
      <c r="J236"/>
      <c r="K236"/>
      <c r="N236" s="281"/>
      <c r="O236" s="251"/>
      <c r="Q236" s="251"/>
      <c r="S236" s="209"/>
      <c r="T236"/>
    </row>
    <row r="237" spans="1:20" x14ac:dyDescent="0.25">
      <c r="A237" s="259"/>
      <c r="B237" s="280"/>
      <c r="C237" s="280"/>
      <c r="D237" s="246"/>
      <c r="E237"/>
      <c r="F237" s="39"/>
      <c r="G237" s="38"/>
      <c r="H237"/>
      <c r="I237"/>
      <c r="J237"/>
      <c r="K237"/>
      <c r="N237" s="281"/>
      <c r="O237" s="251"/>
      <c r="Q237" s="251"/>
      <c r="S237" s="209"/>
      <c r="T237"/>
    </row>
    <row r="238" spans="1:20" x14ac:dyDescent="0.25">
      <c r="A238" s="282"/>
      <c r="B238" s="280"/>
      <c r="C238" s="280"/>
      <c r="D238" s="246"/>
      <c r="E238"/>
      <c r="F238" s="39"/>
      <c r="G238" s="38"/>
      <c r="H238"/>
      <c r="I238"/>
      <c r="J238"/>
      <c r="K238"/>
      <c r="N238" s="281"/>
      <c r="O238" s="251"/>
      <c r="Q238" s="251"/>
      <c r="S238" s="209"/>
      <c r="T238"/>
    </row>
    <row r="239" spans="1:20" x14ac:dyDescent="0.25">
      <c r="A239" s="222"/>
      <c r="B239" s="280"/>
      <c r="C239" s="280"/>
      <c r="D239" s="246"/>
      <c r="E239"/>
      <c r="F239" s="39"/>
      <c r="G239" s="38"/>
      <c r="H239"/>
      <c r="I239"/>
      <c r="J239"/>
      <c r="K239"/>
      <c r="N239" s="281"/>
      <c r="O239" s="251"/>
      <c r="Q239" s="251"/>
      <c r="S239" s="209"/>
      <c r="T239"/>
    </row>
    <row r="240" spans="1:20" x14ac:dyDescent="0.25">
      <c r="A240" s="184"/>
      <c r="B240" s="280"/>
      <c r="C240" s="280"/>
      <c r="D240" s="246"/>
      <c r="E240"/>
      <c r="F240" s="39"/>
      <c r="G240" s="38"/>
      <c r="H240"/>
      <c r="I240"/>
      <c r="J240"/>
      <c r="K240"/>
      <c r="N240" s="281"/>
      <c r="O240" s="251"/>
      <c r="Q240" s="251"/>
      <c r="S240" s="209"/>
      <c r="T240"/>
    </row>
    <row r="241" spans="1:20" x14ac:dyDescent="0.25">
      <c r="A241" s="184"/>
      <c r="B241" s="280"/>
      <c r="C241" s="280"/>
      <c r="D241" s="246"/>
      <c r="E241"/>
      <c r="F241" s="39"/>
      <c r="G241" s="38"/>
      <c r="H241"/>
      <c r="I241"/>
      <c r="J241"/>
      <c r="K241"/>
      <c r="N241" s="281"/>
      <c r="O241" s="251"/>
      <c r="Q241" s="251"/>
      <c r="S241" s="209"/>
      <c r="T241"/>
    </row>
    <row r="242" spans="1:20" x14ac:dyDescent="0.25">
      <c r="A242" s="184"/>
      <c r="B242" s="280"/>
      <c r="C242" s="280"/>
      <c r="D242" s="246"/>
      <c r="E242"/>
      <c r="F242" s="39"/>
      <c r="G242" s="38"/>
      <c r="H242"/>
      <c r="I242"/>
      <c r="J242"/>
      <c r="K242"/>
      <c r="N242" s="281"/>
      <c r="O242" s="251"/>
      <c r="Q242" s="251"/>
      <c r="S242" s="209"/>
      <c r="T242"/>
    </row>
    <row r="243" spans="1:20" x14ac:dyDescent="0.25">
      <c r="A243" s="184"/>
      <c r="B243" s="280"/>
      <c r="C243" s="280"/>
      <c r="D243" s="246"/>
      <c r="E243"/>
      <c r="F243" s="39"/>
      <c r="G243" s="38"/>
      <c r="H243"/>
      <c r="I243"/>
      <c r="J243"/>
      <c r="K243"/>
      <c r="N243" s="281"/>
      <c r="O243" s="251"/>
      <c r="Q243" s="251"/>
      <c r="S243" s="209"/>
      <c r="T243"/>
    </row>
    <row r="244" spans="1:20" x14ac:dyDescent="0.25">
      <c r="A244" s="184"/>
      <c r="B244" s="280"/>
      <c r="C244" s="280"/>
      <c r="D244" s="246"/>
      <c r="E244"/>
      <c r="F244" s="39"/>
      <c r="G244" s="38"/>
      <c r="H244"/>
      <c r="I244"/>
      <c r="J244"/>
      <c r="K244"/>
      <c r="N244" s="281"/>
      <c r="O244" s="251"/>
      <c r="Q244" s="251"/>
      <c r="S244" s="209"/>
      <c r="T244"/>
    </row>
    <row r="245" spans="1:20" x14ac:dyDescent="0.25">
      <c r="A245" s="184"/>
      <c r="B245" s="280"/>
      <c r="C245" s="280"/>
      <c r="D245" s="246"/>
      <c r="E245"/>
      <c r="F245" s="39"/>
      <c r="G245" s="38"/>
      <c r="H245"/>
      <c r="I245"/>
      <c r="J245"/>
      <c r="K245"/>
      <c r="N245" s="281"/>
      <c r="O245" s="251"/>
      <c r="Q245" s="251"/>
      <c r="S245" s="209"/>
      <c r="T245"/>
    </row>
    <row r="246" spans="1:20" x14ac:dyDescent="0.25">
      <c r="A246" s="184"/>
      <c r="B246" s="280"/>
      <c r="C246" s="280"/>
      <c r="D246" s="246"/>
      <c r="E246"/>
      <c r="F246" s="39"/>
      <c r="G246" s="38"/>
      <c r="H246"/>
      <c r="I246"/>
      <c r="J246"/>
      <c r="K246"/>
      <c r="N246" s="281"/>
      <c r="O246" s="251"/>
      <c r="Q246" s="251"/>
      <c r="S246" s="209"/>
      <c r="T246"/>
    </row>
  </sheetData>
  <mergeCells count="37">
    <mergeCell ref="A9:A10"/>
    <mergeCell ref="F9:F10"/>
    <mergeCell ref="C9:C10"/>
    <mergeCell ref="M9:M10"/>
    <mergeCell ref="N9:N10"/>
    <mergeCell ref="M146:M147"/>
    <mergeCell ref="N146:N147"/>
    <mergeCell ref="D213:F213"/>
    <mergeCell ref="A1:H2"/>
    <mergeCell ref="M67:M68"/>
    <mergeCell ref="N67:N68"/>
    <mergeCell ref="A86:A88"/>
    <mergeCell ref="C86:C88"/>
    <mergeCell ref="M86:M88"/>
    <mergeCell ref="N86:N88"/>
    <mergeCell ref="A89:A90"/>
    <mergeCell ref="C89:C90"/>
    <mergeCell ref="M89:M90"/>
    <mergeCell ref="N89:N90"/>
    <mergeCell ref="A13:A14"/>
    <mergeCell ref="F13:F14"/>
    <mergeCell ref="M13:M14"/>
    <mergeCell ref="N13:N14"/>
    <mergeCell ref="C92:C94"/>
    <mergeCell ref="A92:A94"/>
    <mergeCell ref="F92:F94"/>
    <mergeCell ref="M92:M94"/>
    <mergeCell ref="N92:N94"/>
    <mergeCell ref="A24:A25"/>
    <mergeCell ref="C24:C25"/>
    <mergeCell ref="F24:F25"/>
    <mergeCell ref="M24:M25"/>
    <mergeCell ref="N24:N25"/>
    <mergeCell ref="A34:A35"/>
    <mergeCell ref="M34:M35"/>
    <mergeCell ref="N34:N35"/>
    <mergeCell ref="C34:C35"/>
  </mergeCells>
  <pageMargins left="0.7" right="0.7" top="0.75" bottom="0.75" header="0.3" footer="0.3"/>
  <pageSetup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E69C-D6FD-4744-9E00-75DBAD68D860}">
  <sheetPr>
    <tabColor rgb="FF00FFCC"/>
  </sheetPr>
  <dimension ref="A1:N260"/>
  <sheetViews>
    <sheetView workbookViewId="0">
      <selection activeCell="A2" sqref="A2"/>
    </sheetView>
  </sheetViews>
  <sheetFormatPr baseColWidth="10" defaultRowHeight="15" x14ac:dyDescent="0.25"/>
  <cols>
    <col min="1" max="1" width="26.7109375" style="191" bestFit="1" customWidth="1"/>
    <col min="2" max="2" width="16.7109375" style="191" bestFit="1" customWidth="1"/>
    <col min="3" max="3" width="11.42578125" style="238"/>
    <col min="4" max="4" width="14.7109375" bestFit="1" customWidth="1"/>
    <col min="5" max="5" width="11.85546875" style="286" bestFit="1" customWidth="1"/>
    <col min="6" max="6" width="12.42578125" style="25" bestFit="1" customWidth="1"/>
    <col min="7" max="7" width="17.28515625" style="191" bestFit="1" customWidth="1"/>
    <col min="8" max="8" width="14.85546875" style="192" bestFit="1" customWidth="1"/>
    <col min="9" max="9" width="11.85546875" style="238" customWidth="1"/>
    <col min="10" max="11" width="11.42578125" style="209"/>
  </cols>
  <sheetData>
    <row r="1" spans="1:14" ht="42" x14ac:dyDescent="0.65">
      <c r="A1" s="972" t="s">
        <v>947</v>
      </c>
      <c r="B1" s="972"/>
      <c r="C1" s="972"/>
      <c r="D1" s="972"/>
      <c r="E1" s="972"/>
      <c r="F1" s="972"/>
      <c r="G1" s="972"/>
      <c r="H1" s="284"/>
    </row>
    <row r="2" spans="1:14" ht="15.75" thickBot="1" x14ac:dyDescent="0.3">
      <c r="D2" s="285"/>
    </row>
    <row r="3" spans="1:14" ht="16.5" thickTop="1" thickBot="1" x14ac:dyDescent="0.3">
      <c r="A3" s="287" t="s">
        <v>6</v>
      </c>
      <c r="B3" s="287" t="s">
        <v>13</v>
      </c>
      <c r="C3" s="288" t="s">
        <v>16</v>
      </c>
      <c r="D3" s="289" t="s">
        <v>37</v>
      </c>
      <c r="E3" s="290" t="s">
        <v>9</v>
      </c>
      <c r="F3" s="50" t="s">
        <v>38</v>
      </c>
      <c r="G3" s="291" t="s">
        <v>21</v>
      </c>
      <c r="H3" s="292"/>
    </row>
    <row r="4" spans="1:14" ht="15.75" thickTop="1" x14ac:dyDescent="0.25">
      <c r="A4" s="293"/>
      <c r="B4" s="192"/>
      <c r="C4" s="294"/>
      <c r="D4" s="295"/>
      <c r="G4" s="40">
        <f t="shared" ref="G4:G90" si="0">F4*E4</f>
        <v>0</v>
      </c>
      <c r="H4" s="296"/>
      <c r="L4" s="209"/>
      <c r="M4" s="209"/>
      <c r="N4" s="209"/>
    </row>
    <row r="5" spans="1:14" x14ac:dyDescent="0.25">
      <c r="A5" s="293"/>
      <c r="B5" s="192"/>
      <c r="C5" s="294"/>
      <c r="D5" s="295"/>
      <c r="G5" s="40">
        <f t="shared" si="0"/>
        <v>0</v>
      </c>
      <c r="H5" s="297"/>
      <c r="I5" s="298"/>
      <c r="L5" s="209"/>
      <c r="M5" s="209"/>
      <c r="N5" s="209"/>
    </row>
    <row r="6" spans="1:14" x14ac:dyDescent="0.25">
      <c r="A6" s="293"/>
      <c r="B6" s="299"/>
      <c r="C6" s="294"/>
      <c r="D6" s="295"/>
      <c r="G6" s="40">
        <f t="shared" si="0"/>
        <v>0</v>
      </c>
      <c r="H6" s="32"/>
      <c r="L6" s="209"/>
      <c r="M6" s="209"/>
      <c r="N6" s="209"/>
    </row>
    <row r="7" spans="1:14" ht="15.75" x14ac:dyDescent="0.25">
      <c r="A7" s="300"/>
      <c r="B7" s="293"/>
      <c r="C7" s="301"/>
      <c r="D7" s="302"/>
      <c r="G7" s="40">
        <f t="shared" si="0"/>
        <v>0</v>
      </c>
      <c r="H7" s="303"/>
      <c r="I7" s="304"/>
      <c r="J7" s="305"/>
      <c r="L7" s="209"/>
      <c r="M7" s="209"/>
      <c r="N7" s="209"/>
    </row>
    <row r="8" spans="1:14" ht="15.75" x14ac:dyDescent="0.25">
      <c r="A8" s="306"/>
      <c r="B8" s="307"/>
      <c r="C8" s="308"/>
      <c r="D8" s="309"/>
      <c r="E8" s="310"/>
      <c r="F8" s="189"/>
      <c r="G8" s="311">
        <f t="shared" si="0"/>
        <v>0</v>
      </c>
      <c r="H8" s="312"/>
      <c r="I8" s="298"/>
      <c r="J8" s="313"/>
      <c r="L8" s="209"/>
      <c r="M8" s="209"/>
      <c r="N8" s="209"/>
    </row>
    <row r="9" spans="1:14" ht="15.75" x14ac:dyDescent="0.25">
      <c r="A9" s="300"/>
      <c r="B9" s="293"/>
      <c r="C9" s="314"/>
      <c r="D9" s="309"/>
      <c r="G9" s="40">
        <f t="shared" si="0"/>
        <v>0</v>
      </c>
      <c r="H9" s="32"/>
      <c r="J9" s="305"/>
      <c r="L9" s="209"/>
      <c r="M9" s="209"/>
      <c r="N9" s="209"/>
    </row>
    <row r="10" spans="1:14" ht="15.75" x14ac:dyDescent="0.25">
      <c r="A10" s="300"/>
      <c r="B10" s="293"/>
      <c r="C10" s="314"/>
      <c r="D10" s="309"/>
      <c r="G10" s="40">
        <f t="shared" si="0"/>
        <v>0</v>
      </c>
      <c r="H10" s="32"/>
      <c r="J10" s="305"/>
      <c r="L10" s="209"/>
      <c r="M10" s="209"/>
      <c r="N10" s="209"/>
    </row>
    <row r="11" spans="1:14" ht="15.75" x14ac:dyDescent="0.25">
      <c r="A11" s="315"/>
      <c r="C11" s="314"/>
      <c r="D11" s="309"/>
      <c r="G11" s="40">
        <f t="shared" si="0"/>
        <v>0</v>
      </c>
      <c r="H11" s="32"/>
      <c r="J11" s="305"/>
      <c r="L11" s="209"/>
      <c r="M11" s="209"/>
      <c r="N11" s="209"/>
    </row>
    <row r="12" spans="1:14" ht="15.75" x14ac:dyDescent="0.25">
      <c r="A12" s="315"/>
      <c r="C12" s="314"/>
      <c r="D12" s="309"/>
      <c r="G12" s="40">
        <f t="shared" si="0"/>
        <v>0</v>
      </c>
      <c r="H12" s="32"/>
      <c r="J12" s="305"/>
      <c r="L12" s="209"/>
      <c r="M12" s="209"/>
      <c r="N12" s="209"/>
    </row>
    <row r="13" spans="1:14" ht="15.75" x14ac:dyDescent="0.25">
      <c r="A13" s="315"/>
      <c r="C13" s="314"/>
      <c r="D13" s="309"/>
      <c r="G13" s="40">
        <f t="shared" si="0"/>
        <v>0</v>
      </c>
      <c r="H13" s="32"/>
      <c r="J13" s="305"/>
      <c r="L13" s="209"/>
      <c r="M13" s="209"/>
      <c r="N13" s="209"/>
    </row>
    <row r="14" spans="1:14" ht="15.75" x14ac:dyDescent="0.25">
      <c r="A14" s="315"/>
      <c r="C14" s="314"/>
      <c r="D14" s="309"/>
      <c r="G14" s="40">
        <f t="shared" si="0"/>
        <v>0</v>
      </c>
      <c r="H14" s="32"/>
      <c r="J14" s="305"/>
      <c r="L14" s="209"/>
      <c r="M14" s="209"/>
      <c r="N14" s="209"/>
    </row>
    <row r="15" spans="1:14" ht="15.75" x14ac:dyDescent="0.25">
      <c r="A15" s="315"/>
      <c r="C15" s="314"/>
      <c r="D15" s="309"/>
      <c r="G15" s="40">
        <f t="shared" si="0"/>
        <v>0</v>
      </c>
      <c r="H15" s="32"/>
      <c r="J15" s="305"/>
      <c r="L15" s="209"/>
      <c r="M15" s="209"/>
      <c r="N15" s="209"/>
    </row>
    <row r="16" spans="1:14" ht="15.75" x14ac:dyDescent="0.25">
      <c r="A16" s="315"/>
      <c r="C16" s="314"/>
      <c r="D16" s="309"/>
      <c r="G16" s="40">
        <f t="shared" si="0"/>
        <v>0</v>
      </c>
      <c r="H16" s="32"/>
      <c r="J16" s="305"/>
      <c r="L16" s="209"/>
      <c r="M16" s="209"/>
      <c r="N16" s="209"/>
    </row>
    <row r="17" spans="1:14" ht="15.75" x14ac:dyDescent="0.25">
      <c r="A17" s="315"/>
      <c r="C17" s="314"/>
      <c r="D17" s="309"/>
      <c r="G17" s="40">
        <f t="shared" si="0"/>
        <v>0</v>
      </c>
      <c r="H17" s="32"/>
      <c r="L17" s="209"/>
      <c r="M17" s="209"/>
      <c r="N17" s="209"/>
    </row>
    <row r="18" spans="1:14" ht="15.75" x14ac:dyDescent="0.25">
      <c r="A18" s="316"/>
      <c r="B18" s="317"/>
      <c r="C18" s="318"/>
      <c r="D18" s="309"/>
      <c r="G18" s="40">
        <f t="shared" si="0"/>
        <v>0</v>
      </c>
      <c r="H18" s="32"/>
      <c r="L18" s="209"/>
      <c r="M18" s="209"/>
      <c r="N18" s="209"/>
    </row>
    <row r="19" spans="1:14" ht="15.75" x14ac:dyDescent="0.25">
      <c r="A19" s="319"/>
      <c r="B19" s="293"/>
      <c r="C19" s="320"/>
      <c r="D19" s="309"/>
      <c r="G19" s="40">
        <f t="shared" si="0"/>
        <v>0</v>
      </c>
      <c r="H19" s="32"/>
      <c r="L19" s="209"/>
      <c r="M19" s="209"/>
      <c r="N19" s="209"/>
    </row>
    <row r="20" spans="1:14" ht="15.75" x14ac:dyDescent="0.25">
      <c r="A20" s="300"/>
      <c r="B20" s="293"/>
      <c r="C20" s="314"/>
      <c r="D20" s="309"/>
      <c r="G20" s="40">
        <f t="shared" si="0"/>
        <v>0</v>
      </c>
      <c r="H20" s="32"/>
      <c r="L20" s="209"/>
      <c r="M20" s="209"/>
      <c r="N20" s="209"/>
    </row>
    <row r="21" spans="1:14" ht="15.75" x14ac:dyDescent="0.25">
      <c r="A21" s="300"/>
      <c r="B21" s="321"/>
      <c r="C21" s="314"/>
      <c r="D21" s="309"/>
      <c r="G21" s="40">
        <f t="shared" si="0"/>
        <v>0</v>
      </c>
      <c r="H21" s="32"/>
      <c r="L21" s="209"/>
      <c r="M21" s="209"/>
      <c r="N21" s="209"/>
    </row>
    <row r="22" spans="1:14" ht="15.75" x14ac:dyDescent="0.25">
      <c r="A22" s="306"/>
      <c r="B22" s="307"/>
      <c r="C22" s="314"/>
      <c r="D22" s="309"/>
      <c r="G22" s="40">
        <f t="shared" si="0"/>
        <v>0</v>
      </c>
      <c r="H22" s="297"/>
      <c r="I22" s="298"/>
      <c r="L22" s="209"/>
      <c r="M22" s="209"/>
      <c r="N22" s="209"/>
    </row>
    <row r="23" spans="1:14" ht="15.75" x14ac:dyDescent="0.25">
      <c r="A23" s="300"/>
      <c r="B23" s="307"/>
      <c r="C23" s="314"/>
      <c r="D23" s="309"/>
      <c r="G23" s="40">
        <f t="shared" si="0"/>
        <v>0</v>
      </c>
      <c r="H23" s="32"/>
      <c r="L23" s="209"/>
      <c r="M23" s="209"/>
      <c r="N23" s="209"/>
    </row>
    <row r="24" spans="1:14" ht="15.75" x14ac:dyDescent="0.25">
      <c r="A24" s="300"/>
      <c r="B24" s="307"/>
      <c r="C24" s="314"/>
      <c r="D24" s="309"/>
      <c r="F24" s="224"/>
      <c r="G24" s="40">
        <f t="shared" si="0"/>
        <v>0</v>
      </c>
      <c r="H24" s="32"/>
      <c r="J24" s="212"/>
      <c r="K24" s="322"/>
      <c r="L24" s="209"/>
      <c r="M24" s="209"/>
      <c r="N24" s="209"/>
    </row>
    <row r="25" spans="1:14" ht="15.75" x14ac:dyDescent="0.25">
      <c r="A25" s="323"/>
      <c r="B25" s="324"/>
      <c r="C25" s="325"/>
      <c r="D25" s="309"/>
      <c r="F25" s="224"/>
      <c r="G25" s="40">
        <f t="shared" si="0"/>
        <v>0</v>
      </c>
      <c r="H25" s="32"/>
      <c r="J25" s="212"/>
      <c r="K25" s="322"/>
      <c r="L25" s="209"/>
      <c r="M25" s="209"/>
      <c r="N25" s="209"/>
    </row>
    <row r="26" spans="1:14" ht="15.75" x14ac:dyDescent="0.25">
      <c r="A26" s="323"/>
      <c r="B26" s="324"/>
      <c r="C26" s="325"/>
      <c r="D26" s="309"/>
      <c r="F26" s="224"/>
      <c r="G26" s="40">
        <f t="shared" si="0"/>
        <v>0</v>
      </c>
      <c r="H26" s="32"/>
      <c r="J26" s="212"/>
      <c r="K26" s="322"/>
      <c r="L26" s="209"/>
      <c r="M26" s="209"/>
      <c r="N26" s="209"/>
    </row>
    <row r="27" spans="1:14" ht="15.75" x14ac:dyDescent="0.25">
      <c r="A27" s="323"/>
      <c r="B27" s="324"/>
      <c r="C27" s="325"/>
      <c r="D27" s="309"/>
      <c r="F27" s="224"/>
      <c r="G27" s="40">
        <f t="shared" si="0"/>
        <v>0</v>
      </c>
      <c r="H27" s="32"/>
      <c r="J27" s="212"/>
      <c r="K27" s="322"/>
      <c r="L27" s="209"/>
      <c r="M27" s="209"/>
      <c r="N27" s="209"/>
    </row>
    <row r="28" spans="1:14" ht="15.75" x14ac:dyDescent="0.25">
      <c r="A28" s="323"/>
      <c r="B28" s="321"/>
      <c r="C28" s="325"/>
      <c r="D28" s="309"/>
      <c r="F28" s="224"/>
      <c r="G28" s="40">
        <f t="shared" si="0"/>
        <v>0</v>
      </c>
      <c r="H28" s="32"/>
      <c r="J28" s="212"/>
      <c r="K28" s="322"/>
      <c r="L28" s="209"/>
      <c r="M28" s="209"/>
      <c r="N28" s="209"/>
    </row>
    <row r="29" spans="1:14" ht="15.75" x14ac:dyDescent="0.25">
      <c r="A29" s="323"/>
      <c r="B29" s="321"/>
      <c r="C29" s="325"/>
      <c r="D29" s="309"/>
      <c r="F29" s="224"/>
      <c r="G29" s="40">
        <f t="shared" si="0"/>
        <v>0</v>
      </c>
      <c r="H29" s="32"/>
      <c r="J29" s="212"/>
      <c r="K29" s="322"/>
      <c r="L29" s="209"/>
      <c r="M29" s="209"/>
      <c r="N29" s="209"/>
    </row>
    <row r="30" spans="1:14" ht="15.75" x14ac:dyDescent="0.25">
      <c r="A30" s="323"/>
      <c r="B30" s="321"/>
      <c r="C30" s="325"/>
      <c r="D30" s="309"/>
      <c r="F30" s="224"/>
      <c r="G30" s="40">
        <f t="shared" si="0"/>
        <v>0</v>
      </c>
      <c r="H30" s="32"/>
      <c r="J30" s="212"/>
      <c r="K30" s="322"/>
      <c r="L30" s="209"/>
      <c r="M30" s="209"/>
      <c r="N30" s="209"/>
    </row>
    <row r="31" spans="1:14" ht="15.75" x14ac:dyDescent="0.25">
      <c r="A31" s="323"/>
      <c r="B31" s="321"/>
      <c r="C31" s="325"/>
      <c r="D31" s="309"/>
      <c r="F31" s="224"/>
      <c r="G31" s="40">
        <f t="shared" si="0"/>
        <v>0</v>
      </c>
      <c r="H31" s="32"/>
      <c r="J31" s="212"/>
      <c r="K31" s="322"/>
      <c r="L31" s="209"/>
      <c r="M31" s="209"/>
      <c r="N31" s="209"/>
    </row>
    <row r="32" spans="1:14" ht="15.75" x14ac:dyDescent="0.25">
      <c r="A32" s="326"/>
      <c r="B32" s="321"/>
      <c r="C32" s="318"/>
      <c r="D32" s="309"/>
      <c r="F32" s="224"/>
      <c r="G32" s="40">
        <f t="shared" si="0"/>
        <v>0</v>
      </c>
      <c r="H32" s="32"/>
      <c r="L32" s="209"/>
      <c r="M32" s="209"/>
      <c r="N32" s="209"/>
    </row>
    <row r="33" spans="1:14" ht="15.75" x14ac:dyDescent="0.25">
      <c r="A33" s="315"/>
      <c r="B33" s="321"/>
      <c r="C33" s="314"/>
      <c r="D33" s="309"/>
      <c r="F33" s="224"/>
      <c r="G33" s="40">
        <f t="shared" si="0"/>
        <v>0</v>
      </c>
      <c r="H33" s="32"/>
      <c r="J33" s="327"/>
      <c r="L33" s="209"/>
      <c r="M33" s="209"/>
      <c r="N33" s="209"/>
    </row>
    <row r="34" spans="1:14" ht="15.75" x14ac:dyDescent="0.25">
      <c r="A34" s="315"/>
      <c r="B34" s="321"/>
      <c r="C34" s="314"/>
      <c r="D34" s="309"/>
      <c r="F34" s="224"/>
      <c r="G34" s="40">
        <f t="shared" si="0"/>
        <v>0</v>
      </c>
      <c r="H34" s="32"/>
      <c r="J34" s="327"/>
      <c r="L34" s="209"/>
      <c r="M34" s="209"/>
      <c r="N34" s="209"/>
    </row>
    <row r="35" spans="1:14" s="191" customFormat="1" ht="15.75" x14ac:dyDescent="0.25">
      <c r="A35" s="315"/>
      <c r="B35" s="321"/>
      <c r="C35" s="314"/>
      <c r="D35" s="309"/>
      <c r="E35" s="286"/>
      <c r="F35" s="224"/>
      <c r="G35" s="40">
        <f t="shared" si="0"/>
        <v>0</v>
      </c>
      <c r="H35" s="32"/>
      <c r="I35" s="328"/>
      <c r="J35" s="209"/>
    </row>
    <row r="36" spans="1:14" s="191" customFormat="1" ht="15.75" x14ac:dyDescent="0.25">
      <c r="A36" s="315"/>
      <c r="B36" s="321"/>
      <c r="C36" s="314"/>
      <c r="D36" s="309"/>
      <c r="E36" s="286"/>
      <c r="F36" s="25"/>
      <c r="G36" s="40">
        <f t="shared" si="0"/>
        <v>0</v>
      </c>
      <c r="H36" s="32"/>
      <c r="I36" s="328"/>
      <c r="J36" s="209"/>
    </row>
    <row r="37" spans="1:14" s="191" customFormat="1" ht="15.75" x14ac:dyDescent="0.25">
      <c r="A37" s="315"/>
      <c r="B37" s="321"/>
      <c r="C37" s="314"/>
      <c r="D37" s="309"/>
      <c r="E37" s="286"/>
      <c r="F37" s="25"/>
      <c r="G37" s="40">
        <f t="shared" si="0"/>
        <v>0</v>
      </c>
      <c r="H37" s="32"/>
      <c r="I37" s="328"/>
      <c r="J37" s="209"/>
    </row>
    <row r="38" spans="1:14" s="191" customFormat="1" ht="15.75" x14ac:dyDescent="0.25">
      <c r="A38" s="315"/>
      <c r="B38" s="321"/>
      <c r="C38" s="314"/>
      <c r="D38" s="309"/>
      <c r="E38" s="286"/>
      <c r="F38" s="25"/>
      <c r="G38" s="40">
        <f t="shared" si="0"/>
        <v>0</v>
      </c>
      <c r="H38" s="32"/>
      <c r="I38" s="328"/>
      <c r="J38" s="209"/>
    </row>
    <row r="39" spans="1:14" s="191" customFormat="1" ht="15.75" x14ac:dyDescent="0.25">
      <c r="A39" s="315"/>
      <c r="B39" s="184"/>
      <c r="C39" s="314"/>
      <c r="D39" s="309"/>
      <c r="E39" s="286"/>
      <c r="F39" s="25"/>
      <c r="G39" s="40">
        <f t="shared" si="0"/>
        <v>0</v>
      </c>
      <c r="H39" s="32"/>
      <c r="I39" s="238"/>
      <c r="J39" s="209"/>
    </row>
    <row r="40" spans="1:14" ht="15.75" x14ac:dyDescent="0.25">
      <c r="A40" s="315"/>
      <c r="B40" s="184"/>
      <c r="C40" s="314"/>
      <c r="D40" s="309"/>
      <c r="G40" s="40">
        <f t="shared" si="0"/>
        <v>0</v>
      </c>
      <c r="H40" s="32"/>
      <c r="L40" s="209"/>
      <c r="M40" s="209"/>
      <c r="N40" s="209"/>
    </row>
    <row r="41" spans="1:14" ht="15.75" x14ac:dyDescent="0.25">
      <c r="A41" s="315"/>
      <c r="B41" s="184"/>
      <c r="C41" s="314"/>
      <c r="D41" s="309"/>
      <c r="G41" s="40">
        <f t="shared" si="0"/>
        <v>0</v>
      </c>
      <c r="H41" s="32"/>
      <c r="L41" s="209"/>
      <c r="M41" s="209"/>
      <c r="N41" s="209"/>
    </row>
    <row r="42" spans="1:14" ht="15.75" x14ac:dyDescent="0.25">
      <c r="A42" s="329"/>
      <c r="B42" s="197"/>
      <c r="C42" s="330"/>
      <c r="D42" s="309"/>
      <c r="G42" s="40">
        <f t="shared" si="0"/>
        <v>0</v>
      </c>
      <c r="H42" s="32"/>
      <c r="L42" s="209"/>
      <c r="M42" s="209"/>
      <c r="N42" s="209"/>
    </row>
    <row r="43" spans="1:14" ht="15.75" x14ac:dyDescent="0.25">
      <c r="A43" s="331"/>
      <c r="B43" s="197"/>
      <c r="C43" s="294"/>
      <c r="D43" s="309"/>
      <c r="G43" s="40">
        <f t="shared" si="0"/>
        <v>0</v>
      </c>
      <c r="H43" s="32"/>
      <c r="L43" s="209"/>
      <c r="M43" s="209"/>
      <c r="N43" s="209"/>
    </row>
    <row r="44" spans="1:14" ht="15.75" x14ac:dyDescent="0.25">
      <c r="A44" s="332"/>
      <c r="B44" s="197"/>
      <c r="C44" s="333"/>
      <c r="D44" s="309"/>
      <c r="G44" s="40">
        <f t="shared" si="0"/>
        <v>0</v>
      </c>
      <c r="H44" s="32"/>
      <c r="L44" s="209"/>
      <c r="M44" s="209"/>
      <c r="N44" s="209"/>
    </row>
    <row r="45" spans="1:14" ht="15.75" x14ac:dyDescent="0.25">
      <c r="A45" s="331"/>
      <c r="B45" s="197"/>
      <c r="C45" s="294"/>
      <c r="D45" s="309"/>
      <c r="G45" s="40">
        <f t="shared" si="0"/>
        <v>0</v>
      </c>
      <c r="H45" s="32"/>
      <c r="L45" s="209"/>
      <c r="M45" s="209"/>
      <c r="N45" s="209"/>
    </row>
    <row r="46" spans="1:14" ht="15.75" x14ac:dyDescent="0.25">
      <c r="A46" s="331"/>
      <c r="B46" s="197"/>
      <c r="C46" s="294"/>
      <c r="D46" s="309"/>
      <c r="G46" s="40">
        <f t="shared" si="0"/>
        <v>0</v>
      </c>
      <c r="H46" s="32"/>
      <c r="L46" s="209"/>
      <c r="M46" s="209"/>
      <c r="N46" s="209"/>
    </row>
    <row r="47" spans="1:14" ht="15.75" x14ac:dyDescent="0.25">
      <c r="A47" s="331"/>
      <c r="B47" s="197"/>
      <c r="C47" s="294"/>
      <c r="D47" s="309"/>
      <c r="G47" s="40">
        <f t="shared" si="0"/>
        <v>0</v>
      </c>
      <c r="H47" s="32"/>
      <c r="L47" s="209"/>
      <c r="M47" s="209"/>
      <c r="N47" s="209"/>
    </row>
    <row r="48" spans="1:14" ht="15.75" x14ac:dyDescent="0.25">
      <c r="A48" s="331"/>
      <c r="B48" s="197"/>
      <c r="C48" s="294"/>
      <c r="D48" s="309"/>
      <c r="G48" s="40">
        <f t="shared" si="0"/>
        <v>0</v>
      </c>
      <c r="H48" s="32"/>
      <c r="L48" s="209"/>
      <c r="M48" s="209"/>
      <c r="N48" s="209"/>
    </row>
    <row r="49" spans="1:14" ht="15.75" x14ac:dyDescent="0.25">
      <c r="A49" s="329"/>
      <c r="B49" s="197"/>
      <c r="C49" s="330"/>
      <c r="D49" s="309"/>
      <c r="G49" s="40">
        <f t="shared" si="0"/>
        <v>0</v>
      </c>
      <c r="H49" s="32"/>
      <c r="L49" s="209"/>
      <c r="M49" s="209"/>
      <c r="N49" s="209"/>
    </row>
    <row r="50" spans="1:14" ht="15.75" x14ac:dyDescent="0.25">
      <c r="A50" s="331"/>
      <c r="B50" s="197"/>
      <c r="C50" s="294"/>
      <c r="D50" s="309"/>
      <c r="G50" s="40">
        <f t="shared" si="0"/>
        <v>0</v>
      </c>
      <c r="H50" s="32"/>
      <c r="L50" s="209"/>
      <c r="M50" s="209"/>
      <c r="N50" s="209"/>
    </row>
    <row r="51" spans="1:14" ht="15.75" x14ac:dyDescent="0.25">
      <c r="A51" s="331"/>
      <c r="B51" s="197"/>
      <c r="C51" s="294"/>
      <c r="D51" s="309"/>
      <c r="G51" s="40">
        <f t="shared" si="0"/>
        <v>0</v>
      </c>
      <c r="H51" s="32"/>
      <c r="L51" s="209"/>
      <c r="M51" s="209"/>
      <c r="N51" s="209"/>
    </row>
    <row r="52" spans="1:14" ht="15.75" x14ac:dyDescent="0.25">
      <c r="A52" s="331"/>
      <c r="B52" s="197"/>
      <c r="C52" s="294"/>
      <c r="D52" s="309"/>
      <c r="G52" s="40">
        <f t="shared" si="0"/>
        <v>0</v>
      </c>
      <c r="H52" s="32"/>
      <c r="L52" s="209"/>
      <c r="M52" s="209"/>
      <c r="N52" s="209"/>
    </row>
    <row r="53" spans="1:14" ht="15.75" x14ac:dyDescent="0.25">
      <c r="A53" s="331"/>
      <c r="B53" s="197"/>
      <c r="C53" s="294"/>
      <c r="D53" s="309"/>
      <c r="G53" s="40">
        <f t="shared" si="0"/>
        <v>0</v>
      </c>
      <c r="H53" s="32"/>
      <c r="L53" s="209"/>
      <c r="M53" s="209"/>
      <c r="N53" s="209"/>
    </row>
    <row r="54" spans="1:14" ht="15.75" x14ac:dyDescent="0.25">
      <c r="A54" s="331"/>
      <c r="B54" s="197"/>
      <c r="C54" s="294"/>
      <c r="D54" s="309"/>
      <c r="G54" s="40">
        <f t="shared" si="0"/>
        <v>0</v>
      </c>
      <c r="H54" s="32"/>
      <c r="J54" s="191"/>
      <c r="L54" s="209"/>
      <c r="M54" s="209"/>
      <c r="N54" s="209"/>
    </row>
    <row r="55" spans="1:14" ht="15.75" x14ac:dyDescent="0.25">
      <c r="A55" s="331"/>
      <c r="B55" s="197"/>
      <c r="C55" s="294"/>
      <c r="D55" s="309"/>
      <c r="G55" s="40">
        <f t="shared" si="0"/>
        <v>0</v>
      </c>
      <c r="H55" s="32"/>
      <c r="L55" s="209"/>
      <c r="M55" s="209"/>
      <c r="N55" s="209"/>
    </row>
    <row r="56" spans="1:14" ht="15.75" x14ac:dyDescent="0.25">
      <c r="A56" s="334"/>
      <c r="B56" s="197"/>
      <c r="C56" s="335"/>
      <c r="D56" s="309"/>
      <c r="G56" s="40">
        <f t="shared" si="0"/>
        <v>0</v>
      </c>
      <c r="H56" s="32"/>
      <c r="J56" s="191"/>
      <c r="L56" s="209"/>
      <c r="M56" s="209"/>
      <c r="N56" s="209"/>
    </row>
    <row r="57" spans="1:14" ht="15.75" x14ac:dyDescent="0.25">
      <c r="A57" s="334"/>
      <c r="B57" s="197"/>
      <c r="C57" s="335"/>
      <c r="D57" s="309"/>
      <c r="G57" s="40">
        <f t="shared" si="0"/>
        <v>0</v>
      </c>
      <c r="H57" s="32"/>
      <c r="J57" s="191"/>
      <c r="L57" s="209"/>
      <c r="M57" s="209"/>
      <c r="N57" s="209"/>
    </row>
    <row r="58" spans="1:14" ht="15.75" x14ac:dyDescent="0.25">
      <c r="A58" s="334"/>
      <c r="B58" s="197"/>
      <c r="C58" s="335"/>
      <c r="D58" s="309"/>
      <c r="G58" s="40">
        <f t="shared" si="0"/>
        <v>0</v>
      </c>
      <c r="H58" s="32"/>
      <c r="J58" s="191"/>
      <c r="L58" s="209"/>
      <c r="M58" s="209"/>
      <c r="N58" s="209"/>
    </row>
    <row r="59" spans="1:14" ht="15.75" x14ac:dyDescent="0.25">
      <c r="A59" s="331"/>
      <c r="B59" s="199"/>
      <c r="C59" s="294"/>
      <c r="D59" s="309"/>
      <c r="G59" s="40">
        <f t="shared" si="0"/>
        <v>0</v>
      </c>
      <c r="H59" s="32"/>
      <c r="L59" s="209"/>
      <c r="M59" s="209"/>
      <c r="N59" s="209"/>
    </row>
    <row r="60" spans="1:14" ht="15.75" x14ac:dyDescent="0.25">
      <c r="A60" s="331"/>
      <c r="B60" s="199"/>
      <c r="C60" s="294"/>
      <c r="D60" s="309"/>
      <c r="G60" s="40">
        <f t="shared" si="0"/>
        <v>0</v>
      </c>
      <c r="H60" s="32"/>
      <c r="L60" s="209"/>
      <c r="M60" s="209"/>
      <c r="N60" s="209"/>
    </row>
    <row r="61" spans="1:14" ht="15.75" x14ac:dyDescent="0.25">
      <c r="A61" s="331"/>
      <c r="B61" s="199"/>
      <c r="C61" s="294"/>
      <c r="D61" s="309"/>
      <c r="G61" s="40">
        <f t="shared" si="0"/>
        <v>0</v>
      </c>
      <c r="H61" s="32"/>
      <c r="L61" s="209"/>
      <c r="M61" s="209"/>
      <c r="N61" s="209"/>
    </row>
    <row r="62" spans="1:14" ht="15.75" x14ac:dyDescent="0.25">
      <c r="A62" s="331"/>
      <c r="B62" s="197"/>
      <c r="C62" s="294"/>
      <c r="D62" s="309"/>
      <c r="G62" s="40">
        <f t="shared" si="0"/>
        <v>0</v>
      </c>
      <c r="H62" s="32"/>
      <c r="J62" s="191"/>
      <c r="L62" s="209"/>
      <c r="M62" s="209"/>
      <c r="N62" s="209"/>
    </row>
    <row r="63" spans="1:14" ht="15.75" x14ac:dyDescent="0.25">
      <c r="A63" s="331"/>
      <c r="B63" s="197"/>
      <c r="C63" s="294"/>
      <c r="D63" s="309"/>
      <c r="G63" s="40">
        <f t="shared" si="0"/>
        <v>0</v>
      </c>
      <c r="H63" s="32"/>
      <c r="J63" s="191"/>
      <c r="L63" s="209"/>
      <c r="M63" s="209"/>
      <c r="N63" s="209"/>
    </row>
    <row r="64" spans="1:14" ht="15.75" x14ac:dyDescent="0.25">
      <c r="A64" s="331"/>
      <c r="B64" s="197"/>
      <c r="C64" s="294"/>
      <c r="D64" s="309"/>
      <c r="G64" s="40">
        <f t="shared" si="0"/>
        <v>0</v>
      </c>
      <c r="H64" s="32"/>
      <c r="J64" s="191"/>
      <c r="L64" s="209"/>
      <c r="M64" s="209"/>
      <c r="N64" s="209"/>
    </row>
    <row r="65" spans="1:14" ht="15.75" x14ac:dyDescent="0.25">
      <c r="A65" s="331"/>
      <c r="B65" s="197"/>
      <c r="C65" s="294"/>
      <c r="D65" s="309"/>
      <c r="G65" s="40">
        <f t="shared" si="0"/>
        <v>0</v>
      </c>
      <c r="H65" s="32"/>
      <c r="J65" s="191"/>
      <c r="L65" s="209"/>
      <c r="M65" s="209"/>
      <c r="N65" s="209"/>
    </row>
    <row r="66" spans="1:14" ht="15.75" x14ac:dyDescent="0.25">
      <c r="A66" s="331"/>
      <c r="B66" s="197"/>
      <c r="C66" s="294"/>
      <c r="D66" s="309"/>
      <c r="G66" s="40">
        <f t="shared" si="0"/>
        <v>0</v>
      </c>
      <c r="H66" s="32"/>
      <c r="L66" s="209"/>
      <c r="M66" s="209"/>
      <c r="N66" s="209"/>
    </row>
    <row r="67" spans="1:14" ht="15.75" x14ac:dyDescent="0.25">
      <c r="A67" s="331"/>
      <c r="B67" s="197"/>
      <c r="C67" s="294"/>
      <c r="D67" s="309"/>
      <c r="G67" s="40">
        <f t="shared" si="0"/>
        <v>0</v>
      </c>
      <c r="H67" s="32"/>
      <c r="J67" s="191"/>
      <c r="L67" s="209"/>
      <c r="M67" s="209"/>
      <c r="N67" s="209"/>
    </row>
    <row r="68" spans="1:14" ht="17.25" customHeight="1" x14ac:dyDescent="0.25">
      <c r="A68" s="331"/>
      <c r="B68" s="336"/>
      <c r="C68" s="294"/>
      <c r="D68" s="309"/>
      <c r="E68" s="337"/>
      <c r="F68" s="338"/>
      <c r="G68" s="40">
        <f t="shared" si="0"/>
        <v>0</v>
      </c>
      <c r="H68" s="339"/>
      <c r="I68" s="339"/>
      <c r="J68" s="340"/>
      <c r="K68" s="222"/>
      <c r="L68" s="341"/>
      <c r="M68" s="341"/>
      <c r="N68" s="341"/>
    </row>
    <row r="69" spans="1:14" ht="15.75" x14ac:dyDescent="0.25">
      <c r="A69" s="331"/>
      <c r="B69" s="197"/>
      <c r="C69" s="294"/>
      <c r="D69" s="309"/>
      <c r="G69" s="40">
        <f t="shared" si="0"/>
        <v>0</v>
      </c>
      <c r="H69" s="32"/>
      <c r="K69" s="342"/>
      <c r="L69" s="342"/>
      <c r="M69" s="342"/>
      <c r="N69" s="342"/>
    </row>
    <row r="70" spans="1:14" ht="15.75" x14ac:dyDescent="0.25">
      <c r="A70" s="331"/>
      <c r="B70" s="197"/>
      <c r="C70" s="294"/>
      <c r="D70" s="309"/>
      <c r="G70" s="40">
        <f t="shared" si="0"/>
        <v>0</v>
      </c>
      <c r="H70" s="32"/>
      <c r="K70" s="342"/>
      <c r="L70" s="342"/>
      <c r="M70" s="342"/>
      <c r="N70" s="342"/>
    </row>
    <row r="71" spans="1:14" ht="15.75" x14ac:dyDescent="0.25">
      <c r="A71" s="331"/>
      <c r="B71" s="343"/>
      <c r="C71" s="294"/>
      <c r="D71" s="309"/>
      <c r="G71" s="40">
        <f t="shared" si="0"/>
        <v>0</v>
      </c>
      <c r="H71" s="32"/>
      <c r="L71" s="209"/>
      <c r="M71" s="209"/>
      <c r="N71" s="209"/>
    </row>
    <row r="72" spans="1:14" ht="15.75" x14ac:dyDescent="0.25">
      <c r="A72" s="331"/>
      <c r="B72" s="343"/>
      <c r="C72" s="294"/>
      <c r="D72" s="309"/>
      <c r="G72" s="40">
        <f t="shared" si="0"/>
        <v>0</v>
      </c>
      <c r="H72" s="32"/>
      <c r="L72" s="209"/>
      <c r="M72" s="209"/>
      <c r="N72" s="209"/>
    </row>
    <row r="73" spans="1:14" ht="15.75" x14ac:dyDescent="0.25">
      <c r="A73" s="331"/>
      <c r="B73" s="197"/>
      <c r="C73" s="294"/>
      <c r="D73" s="309"/>
      <c r="G73" s="40">
        <f t="shared" si="0"/>
        <v>0</v>
      </c>
      <c r="H73" s="32"/>
      <c r="L73" s="209"/>
      <c r="M73" s="209"/>
      <c r="N73" s="209"/>
    </row>
    <row r="74" spans="1:14" ht="15.75" x14ac:dyDescent="0.25">
      <c r="A74" s="331"/>
      <c r="B74" s="197"/>
      <c r="C74" s="294"/>
      <c r="D74" s="309"/>
      <c r="G74" s="40">
        <f t="shared" si="0"/>
        <v>0</v>
      </c>
      <c r="H74" s="32"/>
      <c r="L74" s="209"/>
      <c r="M74" s="209"/>
      <c r="N74" s="209"/>
    </row>
    <row r="75" spans="1:14" ht="15.75" x14ac:dyDescent="0.25">
      <c r="A75" s="332"/>
      <c r="B75" s="197"/>
      <c r="C75" s="333"/>
      <c r="D75" s="309"/>
      <c r="G75" s="40">
        <f t="shared" si="0"/>
        <v>0</v>
      </c>
      <c r="H75" s="32"/>
      <c r="J75" s="191"/>
      <c r="L75" s="209"/>
      <c r="M75" s="209"/>
      <c r="N75" s="209"/>
    </row>
    <row r="76" spans="1:14" ht="15.75" x14ac:dyDescent="0.25">
      <c r="A76" s="331"/>
      <c r="B76" s="197"/>
      <c r="C76" s="294"/>
      <c r="D76" s="309"/>
      <c r="G76" s="40">
        <f t="shared" si="0"/>
        <v>0</v>
      </c>
      <c r="H76" s="32"/>
      <c r="J76" s="191"/>
      <c r="L76" s="209"/>
      <c r="M76" s="209"/>
      <c r="N76" s="209"/>
    </row>
    <row r="77" spans="1:14" ht="15.75" x14ac:dyDescent="0.25">
      <c r="A77" s="331"/>
      <c r="B77" s="197"/>
      <c r="C77" s="294"/>
      <c r="D77" s="309"/>
      <c r="G77" s="40">
        <f t="shared" si="0"/>
        <v>0</v>
      </c>
      <c r="H77" s="32"/>
      <c r="J77" s="191"/>
      <c r="L77" s="209"/>
      <c r="M77" s="209"/>
      <c r="N77" s="209"/>
    </row>
    <row r="78" spans="1:14" ht="15.75" x14ac:dyDescent="0.25">
      <c r="A78" s="331"/>
      <c r="B78" s="197"/>
      <c r="C78" s="294"/>
      <c r="D78" s="309"/>
      <c r="G78" s="40">
        <f t="shared" si="0"/>
        <v>0</v>
      </c>
      <c r="H78" s="32"/>
      <c r="J78" s="191"/>
      <c r="L78" s="209"/>
      <c r="M78" s="209"/>
      <c r="N78" s="209"/>
    </row>
    <row r="79" spans="1:14" ht="15.75" x14ac:dyDescent="0.25">
      <c r="A79" s="332"/>
      <c r="B79" s="197"/>
      <c r="C79" s="333"/>
      <c r="D79" s="309"/>
      <c r="G79" s="40">
        <f t="shared" si="0"/>
        <v>0</v>
      </c>
      <c r="H79" s="32"/>
      <c r="J79" s="191"/>
      <c r="L79" s="209"/>
      <c r="M79" s="209"/>
      <c r="N79" s="209"/>
    </row>
    <row r="80" spans="1:14" ht="15.75" x14ac:dyDescent="0.25">
      <c r="A80" s="329"/>
      <c r="B80" s="197"/>
      <c r="C80" s="330"/>
      <c r="D80" s="309"/>
      <c r="G80" s="40">
        <f t="shared" si="0"/>
        <v>0</v>
      </c>
      <c r="H80" s="32"/>
      <c r="J80" s="191"/>
      <c r="L80" s="209"/>
      <c r="M80" s="209"/>
      <c r="N80" s="209"/>
    </row>
    <row r="81" spans="1:14" ht="15.75" x14ac:dyDescent="0.25">
      <c r="A81" s="331"/>
      <c r="B81" s="199"/>
      <c r="C81" s="294"/>
      <c r="D81" s="309"/>
      <c r="G81" s="40">
        <f t="shared" si="0"/>
        <v>0</v>
      </c>
      <c r="H81" s="32"/>
      <c r="J81" s="191"/>
      <c r="L81" s="209"/>
      <c r="M81" s="209"/>
      <c r="N81" s="209"/>
    </row>
    <row r="82" spans="1:14" ht="15.75" x14ac:dyDescent="0.25">
      <c r="A82" s="329"/>
      <c r="B82" s="199"/>
      <c r="C82" s="330"/>
      <c r="D82" s="309"/>
      <c r="G82" s="40">
        <f t="shared" si="0"/>
        <v>0</v>
      </c>
      <c r="H82" s="32"/>
      <c r="J82" s="191"/>
      <c r="L82" s="209"/>
      <c r="M82" s="209"/>
      <c r="N82" s="209"/>
    </row>
    <row r="83" spans="1:14" ht="15.75" x14ac:dyDescent="0.25">
      <c r="A83" s="331"/>
      <c r="B83" s="197"/>
      <c r="C83" s="294"/>
      <c r="D83" s="309"/>
      <c r="G83" s="40">
        <f t="shared" si="0"/>
        <v>0</v>
      </c>
      <c r="H83" s="32"/>
      <c r="L83" s="209"/>
      <c r="M83" s="209"/>
      <c r="N83" s="209"/>
    </row>
    <row r="84" spans="1:14" ht="15.75" x14ac:dyDescent="0.25">
      <c r="A84" s="331"/>
      <c r="B84" s="197"/>
      <c r="C84" s="294"/>
      <c r="D84" s="309"/>
      <c r="G84" s="40">
        <f t="shared" si="0"/>
        <v>0</v>
      </c>
      <c r="H84" s="32"/>
      <c r="L84" s="209"/>
      <c r="M84" s="209"/>
      <c r="N84" s="209"/>
    </row>
    <row r="85" spans="1:14" ht="15.75" x14ac:dyDescent="0.25">
      <c r="A85" s="331"/>
      <c r="B85" s="197"/>
      <c r="C85" s="294"/>
      <c r="D85" s="309"/>
      <c r="G85" s="40">
        <f t="shared" si="0"/>
        <v>0</v>
      </c>
      <c r="H85" s="32"/>
      <c r="L85" s="209"/>
      <c r="M85" s="209"/>
      <c r="N85" s="209"/>
    </row>
    <row r="86" spans="1:14" ht="15.75" x14ac:dyDescent="0.25">
      <c r="A86" s="331"/>
      <c r="B86" s="197"/>
      <c r="C86" s="294"/>
      <c r="D86" s="309"/>
      <c r="G86" s="40">
        <f t="shared" si="0"/>
        <v>0</v>
      </c>
      <c r="H86" s="32"/>
      <c r="L86" s="209"/>
      <c r="M86" s="209"/>
      <c r="N86" s="209"/>
    </row>
    <row r="87" spans="1:14" ht="15.75" x14ac:dyDescent="0.25">
      <c r="A87" s="331"/>
      <c r="B87" s="197"/>
      <c r="C87" s="294"/>
      <c r="D87" s="309"/>
      <c r="G87" s="40">
        <f t="shared" si="0"/>
        <v>0</v>
      </c>
      <c r="H87" s="32"/>
      <c r="L87" s="209"/>
      <c r="M87" s="209"/>
      <c r="N87" s="209"/>
    </row>
    <row r="88" spans="1:14" ht="15.75" x14ac:dyDescent="0.25">
      <c r="A88" s="331"/>
      <c r="B88" s="197"/>
      <c r="C88" s="294"/>
      <c r="D88" s="309"/>
      <c r="G88" s="40">
        <f t="shared" si="0"/>
        <v>0</v>
      </c>
      <c r="H88" s="32"/>
      <c r="L88" s="209"/>
      <c r="M88" s="209"/>
      <c r="N88" s="209"/>
    </row>
    <row r="89" spans="1:14" ht="15.75" x14ac:dyDescent="0.25">
      <c r="A89" s="331"/>
      <c r="B89" s="197"/>
      <c r="C89" s="294"/>
      <c r="D89" s="309"/>
      <c r="G89" s="40">
        <f t="shared" si="0"/>
        <v>0</v>
      </c>
      <c r="H89" s="32"/>
      <c r="L89" s="209"/>
      <c r="M89" s="209"/>
      <c r="N89" s="209"/>
    </row>
    <row r="90" spans="1:14" ht="15.75" x14ac:dyDescent="0.25">
      <c r="A90" s="331"/>
      <c r="B90" s="197"/>
      <c r="C90" s="294"/>
      <c r="D90" s="309"/>
      <c r="G90" s="40">
        <f t="shared" si="0"/>
        <v>0</v>
      </c>
      <c r="H90" s="32"/>
      <c r="L90" s="209"/>
      <c r="M90" s="209"/>
      <c r="N90" s="209"/>
    </row>
    <row r="91" spans="1:14" ht="15.75" x14ac:dyDescent="0.25">
      <c r="A91" s="344"/>
      <c r="B91" s="197"/>
      <c r="C91" s="345"/>
      <c r="D91" s="309"/>
      <c r="G91" s="40">
        <f t="shared" ref="G91:G193" si="1">F91*E91</f>
        <v>0</v>
      </c>
      <c r="H91" s="32"/>
      <c r="L91" s="209"/>
      <c r="M91" s="209"/>
      <c r="N91" s="209"/>
    </row>
    <row r="92" spans="1:14" ht="15.75" x14ac:dyDescent="0.25">
      <c r="A92" s="331"/>
      <c r="B92" s="197"/>
      <c r="C92" s="294"/>
      <c r="D92" s="309"/>
      <c r="G92" s="40">
        <f t="shared" si="1"/>
        <v>0</v>
      </c>
      <c r="H92" s="32"/>
      <c r="L92" s="209"/>
      <c r="M92" s="209"/>
      <c r="N92" s="209"/>
    </row>
    <row r="93" spans="1:14" ht="15.75" x14ac:dyDescent="0.25">
      <c r="A93" s="331"/>
      <c r="B93" s="197"/>
      <c r="C93" s="294"/>
      <c r="D93" s="309"/>
      <c r="G93" s="40">
        <f t="shared" si="1"/>
        <v>0</v>
      </c>
      <c r="H93" s="32"/>
      <c r="L93" s="209"/>
      <c r="M93" s="209"/>
      <c r="N93" s="209"/>
    </row>
    <row r="94" spans="1:14" ht="15.75" x14ac:dyDescent="0.25">
      <c r="A94" s="331"/>
      <c r="B94" s="197"/>
      <c r="C94" s="294"/>
      <c r="D94" s="309"/>
      <c r="G94" s="40">
        <f t="shared" si="1"/>
        <v>0</v>
      </c>
      <c r="H94" s="32"/>
      <c r="L94" s="209"/>
      <c r="M94" s="209"/>
      <c r="N94" s="209"/>
    </row>
    <row r="95" spans="1:14" ht="15.75" x14ac:dyDescent="0.25">
      <c r="A95" s="331"/>
      <c r="B95" s="197"/>
      <c r="C95" s="294"/>
      <c r="D95" s="309"/>
      <c r="G95" s="40">
        <f t="shared" si="1"/>
        <v>0</v>
      </c>
      <c r="H95" s="32"/>
      <c r="L95" s="209"/>
      <c r="M95" s="209"/>
      <c r="N95" s="209"/>
    </row>
    <row r="96" spans="1:14" ht="15.75" x14ac:dyDescent="0.25">
      <c r="A96" s="331"/>
      <c r="B96" s="197"/>
      <c r="C96" s="294"/>
      <c r="D96" s="309"/>
      <c r="G96" s="40">
        <f t="shared" si="1"/>
        <v>0</v>
      </c>
      <c r="H96" s="32"/>
      <c r="L96" s="209"/>
      <c r="M96" s="209"/>
      <c r="N96" s="209"/>
    </row>
    <row r="97" spans="1:14" ht="15.75" x14ac:dyDescent="0.25">
      <c r="A97" s="331"/>
      <c r="B97" s="197"/>
      <c r="C97" s="294"/>
      <c r="D97" s="309"/>
      <c r="G97" s="40">
        <f t="shared" si="1"/>
        <v>0</v>
      </c>
      <c r="H97" s="32"/>
      <c r="L97" s="209"/>
      <c r="M97" s="209"/>
      <c r="N97" s="209"/>
    </row>
    <row r="98" spans="1:14" ht="15.75" x14ac:dyDescent="0.25">
      <c r="A98" s="331"/>
      <c r="B98" s="197"/>
      <c r="C98" s="294"/>
      <c r="D98" s="309"/>
      <c r="G98" s="40">
        <f t="shared" si="1"/>
        <v>0</v>
      </c>
      <c r="H98" s="32"/>
      <c r="L98" s="209"/>
      <c r="M98" s="209"/>
      <c r="N98" s="209"/>
    </row>
    <row r="99" spans="1:14" ht="15.75" x14ac:dyDescent="0.25">
      <c r="A99" s="344"/>
      <c r="B99" s="197"/>
      <c r="C99" s="345"/>
      <c r="D99" s="309"/>
      <c r="G99" s="40">
        <f t="shared" si="1"/>
        <v>0</v>
      </c>
      <c r="H99" s="32"/>
      <c r="L99" s="209"/>
      <c r="M99" s="209"/>
      <c r="N99" s="209"/>
    </row>
    <row r="100" spans="1:14" ht="15.75" x14ac:dyDescent="0.25">
      <c r="A100" s="344"/>
      <c r="B100" s="197"/>
      <c r="C100" s="345"/>
      <c r="D100" s="309"/>
      <c r="G100" s="40">
        <f t="shared" si="1"/>
        <v>0</v>
      </c>
      <c r="H100" s="32"/>
      <c r="L100" s="209"/>
      <c r="M100" s="209"/>
      <c r="N100" s="209"/>
    </row>
    <row r="101" spans="1:14" ht="15.75" x14ac:dyDescent="0.25">
      <c r="A101" s="331"/>
      <c r="B101" s="197"/>
      <c r="C101" s="294"/>
      <c r="D101" s="309"/>
      <c r="G101" s="40">
        <f t="shared" si="1"/>
        <v>0</v>
      </c>
      <c r="H101" s="32"/>
      <c r="L101" s="209"/>
      <c r="M101" s="209"/>
      <c r="N101" s="209"/>
    </row>
    <row r="102" spans="1:14" ht="15.75" x14ac:dyDescent="0.25">
      <c r="A102" s="331"/>
      <c r="B102" s="197"/>
      <c r="C102" s="294"/>
      <c r="D102" s="309"/>
      <c r="G102" s="40">
        <f t="shared" si="1"/>
        <v>0</v>
      </c>
      <c r="H102" s="32"/>
      <c r="L102" s="209"/>
      <c r="M102" s="209"/>
      <c r="N102" s="209"/>
    </row>
    <row r="103" spans="1:14" ht="15.75" x14ac:dyDescent="0.25">
      <c r="A103" s="331"/>
      <c r="B103" s="197"/>
      <c r="C103" s="294"/>
      <c r="D103" s="309"/>
      <c r="G103" s="40">
        <f t="shared" si="1"/>
        <v>0</v>
      </c>
      <c r="H103" s="32"/>
      <c r="L103" s="209"/>
      <c r="M103" s="209"/>
      <c r="N103" s="209"/>
    </row>
    <row r="104" spans="1:14" ht="15.75" x14ac:dyDescent="0.25">
      <c r="A104" s="331"/>
      <c r="B104" s="197"/>
      <c r="C104" s="294"/>
      <c r="D104" s="309"/>
      <c r="G104" s="40">
        <f t="shared" si="1"/>
        <v>0</v>
      </c>
      <c r="H104" s="32"/>
      <c r="L104" s="209"/>
      <c r="M104" s="209"/>
      <c r="N104" s="209"/>
    </row>
    <row r="105" spans="1:14" ht="15.75" x14ac:dyDescent="0.25">
      <c r="A105" s="332"/>
      <c r="B105" s="199"/>
      <c r="C105" s="333"/>
      <c r="D105" s="309"/>
      <c r="G105" s="40">
        <f t="shared" si="1"/>
        <v>0</v>
      </c>
      <c r="H105" s="32"/>
      <c r="L105" s="209"/>
      <c r="M105" s="209"/>
      <c r="N105" s="209"/>
    </row>
    <row r="106" spans="1:14" ht="15.75" x14ac:dyDescent="0.25">
      <c r="A106" s="332"/>
      <c r="B106" s="199"/>
      <c r="C106" s="333"/>
      <c r="D106" s="309"/>
      <c r="G106" s="40">
        <f t="shared" si="1"/>
        <v>0</v>
      </c>
      <c r="H106" s="32"/>
      <c r="L106" s="209"/>
      <c r="M106" s="209"/>
      <c r="N106" s="209"/>
    </row>
    <row r="107" spans="1:14" ht="15.75" x14ac:dyDescent="0.25">
      <c r="A107" s="346"/>
      <c r="B107" s="199"/>
      <c r="C107" s="347"/>
      <c r="D107" s="309"/>
      <c r="G107" s="40">
        <f t="shared" si="1"/>
        <v>0</v>
      </c>
      <c r="H107" s="32"/>
      <c r="L107" s="209"/>
      <c r="M107" s="209"/>
      <c r="N107" s="209"/>
    </row>
    <row r="108" spans="1:14" ht="15.75" x14ac:dyDescent="0.25">
      <c r="A108" s="332"/>
      <c r="B108" s="199"/>
      <c r="C108" s="333"/>
      <c r="D108" s="309"/>
      <c r="G108" s="40">
        <f t="shared" si="1"/>
        <v>0</v>
      </c>
      <c r="H108" s="32"/>
      <c r="L108" s="209"/>
      <c r="M108" s="209"/>
      <c r="N108" s="209"/>
    </row>
    <row r="109" spans="1:14" ht="15.75" x14ac:dyDescent="0.25">
      <c r="A109" s="332"/>
      <c r="B109" s="199"/>
      <c r="C109" s="333"/>
      <c r="D109" s="309"/>
      <c r="G109" s="40">
        <f t="shared" si="1"/>
        <v>0</v>
      </c>
      <c r="H109" s="32"/>
      <c r="L109" s="209"/>
      <c r="M109" s="209"/>
      <c r="N109" s="209"/>
    </row>
    <row r="110" spans="1:14" ht="15.75" x14ac:dyDescent="0.25">
      <c r="A110" s="332"/>
      <c r="B110" s="199"/>
      <c r="C110" s="333"/>
      <c r="D110" s="309"/>
      <c r="G110" s="40">
        <f t="shared" si="1"/>
        <v>0</v>
      </c>
      <c r="H110" s="32"/>
      <c r="L110" s="209"/>
      <c r="M110" s="209"/>
      <c r="N110" s="209"/>
    </row>
    <row r="111" spans="1:14" ht="15.75" x14ac:dyDescent="0.25">
      <c r="A111" s="331"/>
      <c r="B111" s="197"/>
      <c r="C111" s="294"/>
      <c r="D111" s="309"/>
      <c r="G111" s="40">
        <f t="shared" si="1"/>
        <v>0</v>
      </c>
      <c r="H111" s="32"/>
      <c r="L111" s="209"/>
      <c r="M111" s="209"/>
      <c r="N111" s="209"/>
    </row>
    <row r="112" spans="1:14" ht="15.75" x14ac:dyDescent="0.25">
      <c r="A112" s="331"/>
      <c r="B112" s="197"/>
      <c r="C112" s="294"/>
      <c r="D112" s="309"/>
      <c r="G112" s="40">
        <f t="shared" si="1"/>
        <v>0</v>
      </c>
      <c r="H112" s="32"/>
      <c r="L112" s="209"/>
      <c r="M112" s="209"/>
      <c r="N112" s="209"/>
    </row>
    <row r="113" spans="1:14" ht="15.75" x14ac:dyDescent="0.25">
      <c r="A113" s="331"/>
      <c r="B113" s="197"/>
      <c r="C113" s="294"/>
      <c r="D113" s="309"/>
      <c r="G113" s="40">
        <f t="shared" si="1"/>
        <v>0</v>
      </c>
      <c r="H113" s="32"/>
      <c r="L113" s="209"/>
      <c r="M113" s="209"/>
      <c r="N113" s="209"/>
    </row>
    <row r="114" spans="1:14" ht="15.75" x14ac:dyDescent="0.25">
      <c r="A114" s="331"/>
      <c r="B114" s="197"/>
      <c r="C114" s="294"/>
      <c r="D114" s="309"/>
      <c r="G114" s="40">
        <f t="shared" si="1"/>
        <v>0</v>
      </c>
      <c r="H114" s="32"/>
      <c r="L114" s="209"/>
      <c r="M114" s="209"/>
      <c r="N114" s="209"/>
    </row>
    <row r="115" spans="1:14" ht="15.75" x14ac:dyDescent="0.25">
      <c r="A115" s="331"/>
      <c r="B115" s="197"/>
      <c r="C115" s="294"/>
      <c r="D115" s="309"/>
      <c r="G115" s="40">
        <f t="shared" si="1"/>
        <v>0</v>
      </c>
      <c r="H115" s="32"/>
      <c r="L115" s="209"/>
      <c r="M115" s="209"/>
      <c r="N115" s="209"/>
    </row>
    <row r="116" spans="1:14" ht="15.75" x14ac:dyDescent="0.25">
      <c r="A116" s="331"/>
      <c r="B116" s="197"/>
      <c r="C116" s="294"/>
      <c r="D116" s="309"/>
      <c r="G116" s="40">
        <f t="shared" si="1"/>
        <v>0</v>
      </c>
      <c r="H116" s="32"/>
      <c r="L116" s="209"/>
      <c r="M116" s="209"/>
      <c r="N116" s="209"/>
    </row>
    <row r="117" spans="1:14" ht="15.75" x14ac:dyDescent="0.25">
      <c r="A117" s="329"/>
      <c r="B117" s="197"/>
      <c r="C117" s="330"/>
      <c r="D117" s="309"/>
      <c r="G117" s="40">
        <f t="shared" si="1"/>
        <v>0</v>
      </c>
      <c r="H117" s="32"/>
      <c r="L117" s="209"/>
      <c r="M117" s="209"/>
      <c r="N117" s="209"/>
    </row>
    <row r="118" spans="1:14" ht="15.75" x14ac:dyDescent="0.25">
      <c r="A118" s="331"/>
      <c r="B118" s="197"/>
      <c r="C118" s="294"/>
      <c r="D118" s="309"/>
      <c r="G118" s="40">
        <f t="shared" si="1"/>
        <v>0</v>
      </c>
      <c r="H118" s="32"/>
      <c r="L118" s="209"/>
      <c r="M118" s="209"/>
      <c r="N118" s="209"/>
    </row>
    <row r="119" spans="1:14" ht="15.75" x14ac:dyDescent="0.25">
      <c r="A119" s="331"/>
      <c r="B119" s="197"/>
      <c r="C119" s="294"/>
      <c r="D119" s="309"/>
      <c r="G119" s="40">
        <f t="shared" si="1"/>
        <v>0</v>
      </c>
      <c r="H119" s="32"/>
      <c r="L119" s="209"/>
      <c r="M119" s="209"/>
      <c r="N119" s="209"/>
    </row>
    <row r="120" spans="1:14" ht="15.75" x14ac:dyDescent="0.25">
      <c r="A120" s="331"/>
      <c r="B120" s="197"/>
      <c r="C120" s="294"/>
      <c r="D120" s="309"/>
      <c r="G120" s="40">
        <f t="shared" si="1"/>
        <v>0</v>
      </c>
      <c r="H120" s="32"/>
      <c r="L120" s="209"/>
      <c r="M120" s="209"/>
      <c r="N120" s="209"/>
    </row>
    <row r="121" spans="1:14" ht="15.75" x14ac:dyDescent="0.25">
      <c r="A121" s="331"/>
      <c r="B121" s="197"/>
      <c r="C121" s="294"/>
      <c r="D121" s="309"/>
      <c r="G121" s="40">
        <f t="shared" si="1"/>
        <v>0</v>
      </c>
      <c r="H121" s="32"/>
      <c r="L121" s="209"/>
      <c r="M121" s="209"/>
      <c r="N121" s="209"/>
    </row>
    <row r="122" spans="1:14" ht="15.75" x14ac:dyDescent="0.25">
      <c r="A122" s="329"/>
      <c r="B122" s="197"/>
      <c r="C122" s="330"/>
      <c r="D122" s="309"/>
      <c r="G122" s="40">
        <f t="shared" si="1"/>
        <v>0</v>
      </c>
      <c r="H122" s="32"/>
      <c r="L122" s="209"/>
      <c r="M122" s="209"/>
      <c r="N122" s="209"/>
    </row>
    <row r="123" spans="1:14" ht="15.75" x14ac:dyDescent="0.25">
      <c r="A123" s="331"/>
      <c r="B123" s="197"/>
      <c r="C123" s="294"/>
      <c r="D123" s="309"/>
      <c r="G123" s="40">
        <f t="shared" si="1"/>
        <v>0</v>
      </c>
      <c r="H123" s="32"/>
      <c r="L123" s="209"/>
      <c r="M123" s="209"/>
      <c r="N123" s="209"/>
    </row>
    <row r="124" spans="1:14" ht="15.75" x14ac:dyDescent="0.25">
      <c r="A124" s="329"/>
      <c r="B124" s="197"/>
      <c r="C124" s="330"/>
      <c r="D124" s="309"/>
      <c r="G124" s="40">
        <f t="shared" si="1"/>
        <v>0</v>
      </c>
      <c r="H124" s="32"/>
      <c r="L124" s="209"/>
      <c r="M124" s="209"/>
      <c r="N124" s="209"/>
    </row>
    <row r="125" spans="1:14" ht="15.75" x14ac:dyDescent="0.25">
      <c r="A125" s="331"/>
      <c r="B125" s="197"/>
      <c r="C125" s="294"/>
      <c r="D125" s="309"/>
      <c r="G125" s="40">
        <f t="shared" si="1"/>
        <v>0</v>
      </c>
      <c r="H125" s="32"/>
      <c r="L125" s="209"/>
      <c r="M125" s="209"/>
      <c r="N125" s="209"/>
    </row>
    <row r="126" spans="1:14" ht="15.75" x14ac:dyDescent="0.25">
      <c r="A126" s="331"/>
      <c r="B126" s="197"/>
      <c r="C126" s="294"/>
      <c r="D126" s="309"/>
      <c r="G126" s="40">
        <f t="shared" si="1"/>
        <v>0</v>
      </c>
      <c r="H126" s="32"/>
      <c r="L126" s="209"/>
      <c r="M126" s="209"/>
      <c r="N126" s="209"/>
    </row>
    <row r="127" spans="1:14" ht="15.75" x14ac:dyDescent="0.25">
      <c r="A127" s="331"/>
      <c r="B127" s="197"/>
      <c r="C127" s="294"/>
      <c r="D127" s="309"/>
      <c r="G127" s="40">
        <f t="shared" si="1"/>
        <v>0</v>
      </c>
      <c r="H127" s="32"/>
      <c r="L127" s="209"/>
      <c r="M127" s="209"/>
      <c r="N127" s="209"/>
    </row>
    <row r="128" spans="1:14" ht="15.75" x14ac:dyDescent="0.25">
      <c r="A128" s="329"/>
      <c r="B128" s="197"/>
      <c r="C128" s="330"/>
      <c r="D128" s="309"/>
      <c r="G128" s="40">
        <f t="shared" si="1"/>
        <v>0</v>
      </c>
      <c r="H128" s="32"/>
      <c r="L128" s="209"/>
      <c r="M128" s="209"/>
      <c r="N128" s="209"/>
    </row>
    <row r="129" spans="1:14" ht="15.75" x14ac:dyDescent="0.25">
      <c r="A129" s="331"/>
      <c r="B129" s="197"/>
      <c r="C129" s="294"/>
      <c r="D129" s="309"/>
      <c r="G129" s="40">
        <f t="shared" si="1"/>
        <v>0</v>
      </c>
      <c r="H129" s="32"/>
      <c r="L129" s="209"/>
      <c r="M129" s="209"/>
      <c r="N129" s="209"/>
    </row>
    <row r="130" spans="1:14" ht="15.75" x14ac:dyDescent="0.25">
      <c r="A130" s="331"/>
      <c r="B130" s="197"/>
      <c r="C130" s="294"/>
      <c r="D130" s="309"/>
      <c r="G130" s="40">
        <f t="shared" si="1"/>
        <v>0</v>
      </c>
      <c r="H130" s="32"/>
      <c r="L130" s="209"/>
      <c r="M130" s="209"/>
      <c r="N130" s="209"/>
    </row>
    <row r="131" spans="1:14" ht="15.75" x14ac:dyDescent="0.25">
      <c r="A131" s="331"/>
      <c r="B131" s="197"/>
      <c r="C131" s="294"/>
      <c r="D131" s="309"/>
      <c r="G131" s="40">
        <f t="shared" si="1"/>
        <v>0</v>
      </c>
      <c r="H131" s="32"/>
      <c r="L131" s="209"/>
      <c r="M131" s="209"/>
      <c r="N131" s="209"/>
    </row>
    <row r="132" spans="1:14" ht="15.75" x14ac:dyDescent="0.25">
      <c r="A132" s="329"/>
      <c r="B132" s="197"/>
      <c r="C132" s="330"/>
      <c r="D132" s="309"/>
      <c r="G132" s="40">
        <f t="shared" si="1"/>
        <v>0</v>
      </c>
      <c r="H132" s="32"/>
      <c r="L132" s="209"/>
      <c r="M132" s="209"/>
      <c r="N132" s="209"/>
    </row>
    <row r="133" spans="1:14" ht="15.75" x14ac:dyDescent="0.25">
      <c r="A133" s="331"/>
      <c r="B133" s="197"/>
      <c r="C133" s="294"/>
      <c r="D133" s="309"/>
      <c r="G133" s="40">
        <f t="shared" si="1"/>
        <v>0</v>
      </c>
      <c r="H133" s="32"/>
      <c r="L133" s="209"/>
      <c r="M133" s="209"/>
      <c r="N133" s="209"/>
    </row>
    <row r="134" spans="1:14" ht="15.75" x14ac:dyDescent="0.25">
      <c r="A134" s="331"/>
      <c r="B134" s="197"/>
      <c r="C134" s="294"/>
      <c r="D134" s="309"/>
      <c r="G134" s="40">
        <f t="shared" si="1"/>
        <v>0</v>
      </c>
      <c r="H134" s="32"/>
      <c r="L134" s="209"/>
      <c r="M134" s="209"/>
      <c r="N134" s="209"/>
    </row>
    <row r="135" spans="1:14" ht="15.75" x14ac:dyDescent="0.25">
      <c r="A135" s="331"/>
      <c r="B135" s="197"/>
      <c r="C135" s="294"/>
      <c r="D135" s="309"/>
      <c r="G135" s="40">
        <f t="shared" si="1"/>
        <v>0</v>
      </c>
      <c r="H135" s="32"/>
      <c r="L135" s="209"/>
      <c r="M135" s="209"/>
      <c r="N135" s="209"/>
    </row>
    <row r="136" spans="1:14" ht="15.75" x14ac:dyDescent="0.25">
      <c r="A136" s="331"/>
      <c r="B136" s="197"/>
      <c r="C136" s="294"/>
      <c r="D136" s="309"/>
      <c r="G136" s="40">
        <f t="shared" si="1"/>
        <v>0</v>
      </c>
      <c r="H136" s="32"/>
      <c r="L136" s="209"/>
      <c r="M136" s="209"/>
      <c r="N136" s="209"/>
    </row>
    <row r="137" spans="1:14" x14ac:dyDescent="0.25">
      <c r="A137" s="331"/>
      <c r="B137" s="197"/>
      <c r="C137" s="294"/>
      <c r="D137" s="295"/>
      <c r="G137" s="40">
        <f t="shared" si="1"/>
        <v>0</v>
      </c>
      <c r="H137" s="32"/>
      <c r="L137" s="209"/>
      <c r="M137" s="209"/>
      <c r="N137" s="209"/>
    </row>
    <row r="138" spans="1:14" x14ac:dyDescent="0.25">
      <c r="A138" s="331"/>
      <c r="B138" s="197"/>
      <c r="C138" s="294"/>
      <c r="D138" s="295"/>
      <c r="G138" s="40">
        <f t="shared" si="1"/>
        <v>0</v>
      </c>
      <c r="H138" s="32"/>
      <c r="L138" s="209"/>
      <c r="M138" s="209"/>
      <c r="N138" s="209"/>
    </row>
    <row r="139" spans="1:14" x14ac:dyDescent="0.25">
      <c r="A139" s="331"/>
      <c r="B139" s="197"/>
      <c r="C139" s="294"/>
      <c r="D139" s="295"/>
      <c r="G139" s="40">
        <f t="shared" si="1"/>
        <v>0</v>
      </c>
      <c r="H139" s="32"/>
      <c r="L139" s="209"/>
      <c r="M139" s="209"/>
      <c r="N139" s="209"/>
    </row>
    <row r="140" spans="1:14" x14ac:dyDescent="0.25">
      <c r="A140" s="331"/>
      <c r="B140" s="197"/>
      <c r="C140" s="294"/>
      <c r="D140" s="295"/>
      <c r="G140" s="40">
        <f t="shared" si="1"/>
        <v>0</v>
      </c>
      <c r="H140" s="32"/>
      <c r="J140" s="191"/>
      <c r="L140" s="209"/>
      <c r="M140" s="209"/>
      <c r="N140" s="209"/>
    </row>
    <row r="141" spans="1:14" x14ac:dyDescent="0.25">
      <c r="A141" s="329"/>
      <c r="B141" s="197"/>
      <c r="C141" s="330"/>
      <c r="D141" s="295"/>
      <c r="G141" s="40">
        <f t="shared" si="1"/>
        <v>0</v>
      </c>
      <c r="H141" s="32"/>
      <c r="L141" s="209"/>
      <c r="M141" s="209"/>
      <c r="N141" s="209"/>
    </row>
    <row r="142" spans="1:14" x14ac:dyDescent="0.25">
      <c r="A142" s="331"/>
      <c r="B142" s="197"/>
      <c r="C142" s="294"/>
      <c r="D142" s="295"/>
      <c r="G142" s="40">
        <f t="shared" si="1"/>
        <v>0</v>
      </c>
      <c r="H142" s="32"/>
      <c r="L142" s="209"/>
      <c r="M142" s="209"/>
      <c r="N142" s="209"/>
    </row>
    <row r="143" spans="1:14" x14ac:dyDescent="0.25">
      <c r="A143" s="331"/>
      <c r="B143" s="197"/>
      <c r="C143" s="294"/>
      <c r="D143" s="295"/>
      <c r="G143" s="40">
        <f t="shared" si="1"/>
        <v>0</v>
      </c>
      <c r="H143" s="32"/>
      <c r="L143" s="209"/>
      <c r="M143" s="209"/>
      <c r="N143" s="209"/>
    </row>
    <row r="144" spans="1:14" x14ac:dyDescent="0.25">
      <c r="A144" s="331"/>
      <c r="B144" s="197"/>
      <c r="C144" s="294"/>
      <c r="D144" s="295"/>
      <c r="G144" s="40">
        <f t="shared" si="1"/>
        <v>0</v>
      </c>
      <c r="H144" s="32"/>
      <c r="L144" s="209"/>
      <c r="M144" s="209"/>
      <c r="N144" s="209"/>
    </row>
    <row r="145" spans="1:14" x14ac:dyDescent="0.25">
      <c r="A145" s="329"/>
      <c r="B145" s="199"/>
      <c r="C145" s="330"/>
      <c r="D145" s="295"/>
      <c r="G145" s="40">
        <f t="shared" si="1"/>
        <v>0</v>
      </c>
      <c r="H145" s="32"/>
      <c r="J145" s="191"/>
      <c r="L145" s="209"/>
      <c r="M145" s="209"/>
      <c r="N145" s="209"/>
    </row>
    <row r="146" spans="1:14" x14ac:dyDescent="0.25">
      <c r="A146" s="332"/>
      <c r="B146" s="197"/>
      <c r="C146" s="333"/>
      <c r="D146" s="295"/>
      <c r="G146" s="40">
        <f t="shared" si="1"/>
        <v>0</v>
      </c>
      <c r="H146" s="32"/>
      <c r="L146" s="209"/>
      <c r="M146" s="209"/>
      <c r="N146" s="209"/>
    </row>
    <row r="147" spans="1:14" x14ac:dyDescent="0.25">
      <c r="A147" s="329"/>
      <c r="B147" s="197"/>
      <c r="C147" s="330"/>
      <c r="D147" s="295"/>
      <c r="G147" s="40">
        <f t="shared" si="1"/>
        <v>0</v>
      </c>
      <c r="H147" s="32"/>
      <c r="L147" s="209"/>
      <c r="M147" s="209"/>
      <c r="N147" s="209"/>
    </row>
    <row r="148" spans="1:14" x14ac:dyDescent="0.25">
      <c r="A148" s="329"/>
      <c r="B148" s="197"/>
      <c r="C148" s="330"/>
      <c r="D148" s="295"/>
      <c r="G148" s="40">
        <f t="shared" si="1"/>
        <v>0</v>
      </c>
      <c r="H148" s="32"/>
      <c r="J148" s="191"/>
      <c r="L148" s="209"/>
      <c r="M148" s="209"/>
      <c r="N148" s="209"/>
    </row>
    <row r="149" spans="1:14" x14ac:dyDescent="0.25">
      <c r="A149" s="329"/>
      <c r="B149" s="197"/>
      <c r="C149" s="330"/>
      <c r="D149" s="295"/>
      <c r="G149" s="40">
        <f t="shared" si="1"/>
        <v>0</v>
      </c>
      <c r="H149" s="32"/>
      <c r="J149" s="191"/>
      <c r="L149" s="209"/>
      <c r="M149" s="209"/>
      <c r="N149" s="209"/>
    </row>
    <row r="150" spans="1:14" x14ac:dyDescent="0.25">
      <c r="A150" s="331"/>
      <c r="B150" s="197"/>
      <c r="C150" s="294"/>
      <c r="D150" s="295"/>
      <c r="G150" s="40">
        <f t="shared" si="1"/>
        <v>0</v>
      </c>
      <c r="H150" s="32"/>
      <c r="J150" s="191"/>
      <c r="L150" s="209"/>
      <c r="M150" s="209"/>
      <c r="N150" s="209"/>
    </row>
    <row r="151" spans="1:14" x14ac:dyDescent="0.25">
      <c r="A151" s="329"/>
      <c r="B151" s="197"/>
      <c r="C151" s="330"/>
      <c r="D151" s="295"/>
      <c r="G151" s="40">
        <f t="shared" si="1"/>
        <v>0</v>
      </c>
      <c r="H151" s="32"/>
      <c r="L151" s="209"/>
      <c r="M151" s="209"/>
      <c r="N151" s="209"/>
    </row>
    <row r="152" spans="1:14" x14ac:dyDescent="0.25">
      <c r="A152" s="331"/>
      <c r="B152" s="197"/>
      <c r="C152" s="294"/>
      <c r="D152" s="295"/>
      <c r="G152" s="40">
        <f t="shared" si="1"/>
        <v>0</v>
      </c>
      <c r="H152" s="32"/>
      <c r="L152" s="209"/>
      <c r="M152" s="209"/>
      <c r="N152" s="209"/>
    </row>
    <row r="153" spans="1:14" x14ac:dyDescent="0.25">
      <c r="A153" s="329"/>
      <c r="B153" s="197"/>
      <c r="C153" s="330"/>
      <c r="D153" s="295"/>
      <c r="G153" s="40">
        <f t="shared" si="1"/>
        <v>0</v>
      </c>
      <c r="H153" s="32"/>
      <c r="L153" s="209"/>
      <c r="M153" s="209"/>
      <c r="N153" s="209"/>
    </row>
    <row r="154" spans="1:14" x14ac:dyDescent="0.25">
      <c r="A154" s="329"/>
      <c r="B154" s="197"/>
      <c r="C154" s="330"/>
      <c r="D154" s="295"/>
      <c r="G154" s="40">
        <f t="shared" si="1"/>
        <v>0</v>
      </c>
      <c r="H154" s="32"/>
      <c r="L154" s="209"/>
      <c r="M154" s="209"/>
      <c r="N154" s="209"/>
    </row>
    <row r="155" spans="1:14" x14ac:dyDescent="0.25">
      <c r="A155" s="331"/>
      <c r="B155" s="197"/>
      <c r="C155" s="294"/>
      <c r="D155" s="295"/>
      <c r="G155" s="40">
        <f t="shared" si="1"/>
        <v>0</v>
      </c>
      <c r="H155" s="32"/>
      <c r="L155" s="209"/>
      <c r="M155" s="209"/>
      <c r="N155" s="209"/>
    </row>
    <row r="156" spans="1:14" x14ac:dyDescent="0.25">
      <c r="A156" s="346"/>
      <c r="B156" s="197"/>
      <c r="C156" s="347"/>
      <c r="D156" s="295"/>
      <c r="G156" s="40">
        <f t="shared" si="1"/>
        <v>0</v>
      </c>
      <c r="H156" s="32"/>
      <c r="L156" s="209"/>
      <c r="M156" s="209"/>
      <c r="N156" s="209"/>
    </row>
    <row r="157" spans="1:14" x14ac:dyDescent="0.25">
      <c r="A157" s="346"/>
      <c r="B157" s="197"/>
      <c r="C157" s="347"/>
      <c r="D157" s="295"/>
      <c r="G157" s="40">
        <f t="shared" si="1"/>
        <v>0</v>
      </c>
      <c r="H157" s="32"/>
      <c r="L157" s="209"/>
      <c r="M157" s="209"/>
      <c r="N157" s="209"/>
    </row>
    <row r="158" spans="1:14" x14ac:dyDescent="0.25">
      <c r="A158" s="331"/>
      <c r="B158" s="197"/>
      <c r="C158" s="294"/>
      <c r="D158" s="295"/>
      <c r="G158" s="40">
        <f t="shared" si="1"/>
        <v>0</v>
      </c>
      <c r="H158" s="32"/>
      <c r="L158" s="209"/>
      <c r="M158" s="209"/>
      <c r="N158" s="209"/>
    </row>
    <row r="159" spans="1:14" x14ac:dyDescent="0.25">
      <c r="A159" s="331"/>
      <c r="B159" s="197"/>
      <c r="C159" s="294"/>
      <c r="D159" s="295"/>
      <c r="G159" s="40">
        <f t="shared" si="1"/>
        <v>0</v>
      </c>
      <c r="H159" s="32"/>
      <c r="L159" s="209"/>
      <c r="M159" s="209"/>
      <c r="N159" s="209"/>
    </row>
    <row r="160" spans="1:14" x14ac:dyDescent="0.25">
      <c r="A160" s="331"/>
      <c r="B160" s="197"/>
      <c r="C160" s="294"/>
      <c r="D160" s="295"/>
      <c r="G160" s="40">
        <f t="shared" si="1"/>
        <v>0</v>
      </c>
      <c r="H160" s="32"/>
      <c r="L160" s="209"/>
      <c r="M160" s="209"/>
      <c r="N160" s="209"/>
    </row>
    <row r="161" spans="1:14" x14ac:dyDescent="0.25">
      <c r="A161" s="331"/>
      <c r="B161" s="197"/>
      <c r="C161" s="294"/>
      <c r="D161" s="295"/>
      <c r="G161" s="40">
        <f t="shared" si="1"/>
        <v>0</v>
      </c>
      <c r="H161" s="32"/>
      <c r="L161" s="209"/>
      <c r="M161" s="209"/>
      <c r="N161" s="209"/>
    </row>
    <row r="162" spans="1:14" x14ac:dyDescent="0.25">
      <c r="A162" s="331"/>
      <c r="B162" s="197"/>
      <c r="C162" s="294"/>
      <c r="D162" s="295"/>
      <c r="G162" s="40">
        <f t="shared" si="1"/>
        <v>0</v>
      </c>
      <c r="H162" s="32"/>
      <c r="L162" s="209"/>
      <c r="M162" s="209"/>
      <c r="N162" s="209"/>
    </row>
    <row r="163" spans="1:14" x14ac:dyDescent="0.25">
      <c r="A163" s="331"/>
      <c r="B163" s="197"/>
      <c r="C163" s="294"/>
      <c r="D163" s="295"/>
      <c r="G163" s="40">
        <f t="shared" si="1"/>
        <v>0</v>
      </c>
      <c r="H163" s="32"/>
      <c r="L163" s="209"/>
      <c r="M163" s="209"/>
      <c r="N163" s="209"/>
    </row>
    <row r="164" spans="1:14" x14ac:dyDescent="0.25">
      <c r="A164" s="331"/>
      <c r="B164" s="197"/>
      <c r="C164" s="294"/>
      <c r="D164" s="295"/>
      <c r="G164" s="40">
        <f t="shared" si="1"/>
        <v>0</v>
      </c>
      <c r="H164" s="32"/>
      <c r="L164" s="209"/>
      <c r="M164" s="209"/>
      <c r="N164" s="209"/>
    </row>
    <row r="165" spans="1:14" x14ac:dyDescent="0.25">
      <c r="A165" s="331"/>
      <c r="B165" s="197"/>
      <c r="C165" s="294"/>
      <c r="D165" s="295"/>
      <c r="G165" s="40">
        <f t="shared" si="1"/>
        <v>0</v>
      </c>
      <c r="H165" s="32"/>
      <c r="L165" s="209"/>
      <c r="M165" s="209"/>
      <c r="N165" s="209"/>
    </row>
    <row r="166" spans="1:14" x14ac:dyDescent="0.25">
      <c r="A166" s="331"/>
      <c r="B166" s="197"/>
      <c r="C166" s="294"/>
      <c r="D166" s="295"/>
      <c r="G166" s="40">
        <f t="shared" si="1"/>
        <v>0</v>
      </c>
      <c r="H166" s="32"/>
      <c r="L166" s="209"/>
      <c r="M166" s="209"/>
      <c r="N166" s="209"/>
    </row>
    <row r="167" spans="1:14" x14ac:dyDescent="0.25">
      <c r="A167" s="331"/>
      <c r="B167" s="197"/>
      <c r="C167" s="294"/>
      <c r="D167" s="295"/>
      <c r="G167" s="40">
        <f t="shared" si="1"/>
        <v>0</v>
      </c>
      <c r="H167" s="32"/>
      <c r="L167" s="209"/>
      <c r="M167" s="209"/>
      <c r="N167" s="209"/>
    </row>
    <row r="168" spans="1:14" x14ac:dyDescent="0.25">
      <c r="A168" s="331"/>
      <c r="B168" s="197"/>
      <c r="C168" s="294"/>
      <c r="D168" s="295"/>
      <c r="G168" s="40">
        <f t="shared" si="1"/>
        <v>0</v>
      </c>
      <c r="H168" s="32"/>
      <c r="L168" s="209"/>
      <c r="M168" s="209"/>
      <c r="N168" s="209"/>
    </row>
    <row r="169" spans="1:14" x14ac:dyDescent="0.25">
      <c r="A169" s="331"/>
      <c r="B169" s="197"/>
      <c r="C169" s="294"/>
      <c r="D169" s="295"/>
      <c r="G169" s="40">
        <f t="shared" si="1"/>
        <v>0</v>
      </c>
      <c r="H169" s="32"/>
      <c r="L169" s="209"/>
      <c r="M169" s="209"/>
      <c r="N169" s="209"/>
    </row>
    <row r="170" spans="1:14" x14ac:dyDescent="0.25">
      <c r="A170" s="331"/>
      <c r="B170" s="197"/>
      <c r="C170" s="294"/>
      <c r="D170" s="295"/>
      <c r="G170" s="40">
        <f t="shared" si="1"/>
        <v>0</v>
      </c>
      <c r="H170" s="32"/>
      <c r="L170" s="209"/>
      <c r="M170" s="209"/>
      <c r="N170" s="209"/>
    </row>
    <row r="171" spans="1:14" x14ac:dyDescent="0.25">
      <c r="A171" s="331"/>
      <c r="B171" s="197"/>
      <c r="C171" s="294"/>
      <c r="D171" s="295"/>
      <c r="G171" s="40">
        <f t="shared" si="1"/>
        <v>0</v>
      </c>
      <c r="H171" s="32"/>
      <c r="L171" s="209"/>
      <c r="M171" s="209"/>
      <c r="N171" s="209"/>
    </row>
    <row r="172" spans="1:14" x14ac:dyDescent="0.25">
      <c r="A172" s="331"/>
      <c r="B172" s="197"/>
      <c r="C172" s="294"/>
      <c r="D172" s="295"/>
      <c r="G172" s="40">
        <f t="shared" si="1"/>
        <v>0</v>
      </c>
      <c r="H172" s="32"/>
      <c r="L172" s="209"/>
      <c r="M172" s="209"/>
      <c r="N172" s="209"/>
    </row>
    <row r="173" spans="1:14" x14ac:dyDescent="0.25">
      <c r="A173" s="331"/>
      <c r="B173" s="197"/>
      <c r="C173" s="294"/>
      <c r="D173" s="295"/>
      <c r="G173" s="40">
        <f t="shared" si="1"/>
        <v>0</v>
      </c>
      <c r="H173" s="32"/>
      <c r="J173" s="191"/>
      <c r="L173" s="209"/>
      <c r="M173" s="209"/>
      <c r="N173" s="209"/>
    </row>
    <row r="174" spans="1:14" x14ac:dyDescent="0.25">
      <c r="A174" s="331"/>
      <c r="B174" s="197"/>
      <c r="C174" s="294"/>
      <c r="D174" s="295"/>
      <c r="G174" s="40">
        <f t="shared" si="1"/>
        <v>0</v>
      </c>
      <c r="H174" s="32"/>
      <c r="J174" s="191"/>
      <c r="L174" s="209"/>
      <c r="M174" s="209"/>
      <c r="N174" s="209"/>
    </row>
    <row r="175" spans="1:14" x14ac:dyDescent="0.25">
      <c r="A175" s="331"/>
      <c r="B175" s="197"/>
      <c r="C175" s="294"/>
      <c r="D175" s="295"/>
      <c r="G175" s="40">
        <f t="shared" si="1"/>
        <v>0</v>
      </c>
      <c r="H175" s="32"/>
      <c r="J175" s="191"/>
      <c r="L175" s="209"/>
      <c r="M175" s="209"/>
      <c r="N175" s="209"/>
    </row>
    <row r="176" spans="1:14" x14ac:dyDescent="0.25">
      <c r="A176" s="331"/>
      <c r="B176" s="197"/>
      <c r="C176" s="294"/>
      <c r="D176" s="295"/>
      <c r="G176" s="40">
        <f t="shared" si="1"/>
        <v>0</v>
      </c>
      <c r="H176" s="32"/>
      <c r="J176" s="191"/>
      <c r="L176" s="209"/>
      <c r="M176" s="209"/>
      <c r="N176" s="209"/>
    </row>
    <row r="177" spans="1:14" x14ac:dyDescent="0.25">
      <c r="A177" s="331"/>
      <c r="B177" s="197"/>
      <c r="C177" s="294"/>
      <c r="D177" s="295"/>
      <c r="G177" s="40">
        <f t="shared" si="1"/>
        <v>0</v>
      </c>
      <c r="H177" s="32"/>
      <c r="L177" s="209"/>
      <c r="M177" s="209"/>
      <c r="N177" s="209"/>
    </row>
    <row r="178" spans="1:14" x14ac:dyDescent="0.25">
      <c r="A178" s="331"/>
      <c r="B178" s="197"/>
      <c r="C178" s="294"/>
      <c r="D178" s="295"/>
      <c r="G178" s="40">
        <f t="shared" si="1"/>
        <v>0</v>
      </c>
      <c r="H178" s="32"/>
      <c r="L178" s="209"/>
      <c r="M178" s="209"/>
      <c r="N178" s="209"/>
    </row>
    <row r="179" spans="1:14" x14ac:dyDescent="0.25">
      <c r="A179" s="331"/>
      <c r="B179" s="197"/>
      <c r="C179" s="294"/>
      <c r="D179" s="295"/>
      <c r="G179" s="40">
        <f t="shared" si="1"/>
        <v>0</v>
      </c>
      <c r="H179" s="32"/>
      <c r="L179" s="209"/>
      <c r="M179" s="209"/>
      <c r="N179" s="209"/>
    </row>
    <row r="180" spans="1:14" x14ac:dyDescent="0.25">
      <c r="A180" s="331"/>
      <c r="B180" s="197"/>
      <c r="C180" s="294"/>
      <c r="D180" s="295"/>
      <c r="G180" s="40">
        <f t="shared" si="1"/>
        <v>0</v>
      </c>
      <c r="H180" s="32"/>
      <c r="L180" s="209"/>
      <c r="M180" s="209"/>
      <c r="N180" s="209"/>
    </row>
    <row r="181" spans="1:14" x14ac:dyDescent="0.25">
      <c r="A181" s="331"/>
      <c r="B181" s="197"/>
      <c r="C181" s="294"/>
      <c r="D181" s="295"/>
      <c r="G181" s="40">
        <f t="shared" si="1"/>
        <v>0</v>
      </c>
      <c r="H181" s="32"/>
      <c r="L181" s="209"/>
      <c r="M181" s="209"/>
      <c r="N181" s="209"/>
    </row>
    <row r="182" spans="1:14" x14ac:dyDescent="0.25">
      <c r="A182" s="331"/>
      <c r="B182" s="197"/>
      <c r="C182" s="32"/>
      <c r="D182" s="295"/>
      <c r="G182" s="40">
        <f t="shared" si="1"/>
        <v>0</v>
      </c>
      <c r="H182" s="32"/>
      <c r="L182" s="209"/>
      <c r="M182" s="209"/>
      <c r="N182" s="209"/>
    </row>
    <row r="183" spans="1:14" x14ac:dyDescent="0.25">
      <c r="A183" s="329"/>
      <c r="B183" s="197"/>
      <c r="C183" s="32"/>
      <c r="D183" s="295"/>
      <c r="G183" s="40">
        <f t="shared" si="1"/>
        <v>0</v>
      </c>
      <c r="H183" s="32"/>
      <c r="L183" s="209"/>
      <c r="M183" s="209"/>
      <c r="N183" s="209"/>
    </row>
    <row r="184" spans="1:14" x14ac:dyDescent="0.25">
      <c r="A184" s="331"/>
      <c r="B184" s="197"/>
      <c r="C184" s="32"/>
      <c r="D184" s="295"/>
      <c r="G184" s="40">
        <f t="shared" si="1"/>
        <v>0</v>
      </c>
      <c r="H184" s="32"/>
      <c r="L184" s="209"/>
      <c r="M184" s="209"/>
      <c r="N184" s="209"/>
    </row>
    <row r="185" spans="1:14" x14ac:dyDescent="0.25">
      <c r="A185" s="331"/>
      <c r="B185" s="197"/>
      <c r="C185" s="32"/>
      <c r="D185" s="295"/>
      <c r="G185" s="40">
        <f t="shared" si="1"/>
        <v>0</v>
      </c>
      <c r="H185" s="32"/>
      <c r="L185" s="209"/>
      <c r="M185" s="209"/>
      <c r="N185" s="209"/>
    </row>
    <row r="186" spans="1:14" x14ac:dyDescent="0.25">
      <c r="A186" s="331"/>
      <c r="B186" s="197"/>
      <c r="C186" s="32"/>
      <c r="D186" s="295"/>
      <c r="G186" s="40">
        <f t="shared" si="1"/>
        <v>0</v>
      </c>
      <c r="H186" s="32"/>
      <c r="L186" s="209"/>
      <c r="M186" s="209"/>
      <c r="N186" s="209"/>
    </row>
    <row r="187" spans="1:14" x14ac:dyDescent="0.25">
      <c r="A187" s="331"/>
      <c r="B187" s="197"/>
      <c r="C187" s="32"/>
      <c r="D187" s="295"/>
      <c r="G187" s="40">
        <f t="shared" si="1"/>
        <v>0</v>
      </c>
      <c r="H187" s="32"/>
      <c r="L187" s="209"/>
      <c r="M187" s="209"/>
      <c r="N187" s="209"/>
    </row>
    <row r="188" spans="1:14" x14ac:dyDescent="0.25">
      <c r="A188" s="331"/>
      <c r="B188" s="197"/>
      <c r="C188" s="32"/>
      <c r="D188" s="295"/>
      <c r="G188" s="40">
        <f t="shared" si="1"/>
        <v>0</v>
      </c>
      <c r="H188" s="32"/>
      <c r="L188" s="209"/>
      <c r="M188" s="209"/>
      <c r="N188" s="209"/>
    </row>
    <row r="189" spans="1:14" x14ac:dyDescent="0.25">
      <c r="A189" s="331"/>
      <c r="B189" s="197"/>
      <c r="C189" s="32"/>
      <c r="D189" s="295"/>
      <c r="G189" s="40">
        <f t="shared" si="1"/>
        <v>0</v>
      </c>
      <c r="H189" s="32"/>
      <c r="L189" s="209"/>
      <c r="M189" s="209"/>
      <c r="N189" s="209"/>
    </row>
    <row r="190" spans="1:14" x14ac:dyDescent="0.25">
      <c r="A190" s="331"/>
      <c r="B190" s="197"/>
      <c r="C190" s="32"/>
      <c r="D190" s="295"/>
      <c r="G190" s="40">
        <f t="shared" si="1"/>
        <v>0</v>
      </c>
      <c r="H190" s="32"/>
      <c r="L190" s="209"/>
      <c r="M190" s="209"/>
      <c r="N190" s="209"/>
    </row>
    <row r="191" spans="1:14" x14ac:dyDescent="0.25">
      <c r="A191" s="331"/>
      <c r="B191" s="197"/>
      <c r="C191" s="32"/>
      <c r="D191" s="295"/>
      <c r="G191" s="40">
        <f t="shared" si="1"/>
        <v>0</v>
      </c>
      <c r="H191" s="32"/>
      <c r="L191" s="209"/>
      <c r="M191" s="209"/>
      <c r="N191" s="209"/>
    </row>
    <row r="192" spans="1:14" x14ac:dyDescent="0.25">
      <c r="A192" s="331"/>
      <c r="B192" s="197"/>
      <c r="C192" s="32"/>
      <c r="D192" s="295"/>
      <c r="G192" s="40">
        <f t="shared" si="1"/>
        <v>0</v>
      </c>
      <c r="H192" s="32"/>
      <c r="L192" s="209"/>
      <c r="M192" s="209"/>
      <c r="N192" s="209"/>
    </row>
    <row r="193" spans="1:14" x14ac:dyDescent="0.25">
      <c r="A193" s="329"/>
      <c r="B193" s="197"/>
      <c r="C193" s="32"/>
      <c r="D193" s="295"/>
      <c r="G193" s="40">
        <f t="shared" si="1"/>
        <v>0</v>
      </c>
      <c r="H193" s="32"/>
      <c r="L193" s="209"/>
      <c r="M193" s="209"/>
      <c r="N193" s="209"/>
    </row>
    <row r="194" spans="1:14" x14ac:dyDescent="0.25">
      <c r="A194" s="331"/>
      <c r="B194" s="197"/>
      <c r="C194" s="32"/>
      <c r="D194" s="295"/>
      <c r="G194" s="40">
        <f t="shared" ref="G194:G222" si="2">F194*E194</f>
        <v>0</v>
      </c>
      <c r="H194" s="32"/>
      <c r="L194" s="209"/>
      <c r="M194" s="209"/>
      <c r="N194" s="209"/>
    </row>
    <row r="195" spans="1:14" x14ac:dyDescent="0.25">
      <c r="A195" s="331"/>
      <c r="B195" s="197"/>
      <c r="C195" s="32"/>
      <c r="D195" s="295"/>
      <c r="G195" s="40">
        <f t="shared" si="2"/>
        <v>0</v>
      </c>
      <c r="H195" s="32"/>
      <c r="L195" s="209"/>
      <c r="M195" s="209"/>
      <c r="N195" s="209"/>
    </row>
    <row r="196" spans="1:14" x14ac:dyDescent="0.25">
      <c r="A196" s="331"/>
      <c r="B196" s="197"/>
      <c r="C196" s="32"/>
      <c r="D196" s="295"/>
      <c r="G196" s="40">
        <f t="shared" si="2"/>
        <v>0</v>
      </c>
      <c r="H196" s="32"/>
      <c r="L196" s="209"/>
      <c r="M196" s="209"/>
      <c r="N196" s="209"/>
    </row>
    <row r="197" spans="1:14" x14ac:dyDescent="0.25">
      <c r="A197" s="331"/>
      <c r="B197" s="197"/>
      <c r="C197" s="32"/>
      <c r="D197" s="295"/>
      <c r="G197" s="40">
        <f t="shared" si="2"/>
        <v>0</v>
      </c>
      <c r="H197" s="32"/>
      <c r="L197" s="209"/>
      <c r="M197" s="209"/>
      <c r="N197" s="209"/>
    </row>
    <row r="198" spans="1:14" x14ac:dyDescent="0.25">
      <c r="A198" s="329"/>
      <c r="B198" s="197"/>
      <c r="C198" s="32"/>
      <c r="D198" s="295"/>
      <c r="G198" s="40">
        <f t="shared" si="2"/>
        <v>0</v>
      </c>
      <c r="H198" s="32"/>
      <c r="L198" s="209"/>
      <c r="M198" s="209"/>
      <c r="N198" s="209"/>
    </row>
    <row r="199" spans="1:14" x14ac:dyDescent="0.25">
      <c r="A199" s="331"/>
      <c r="B199" s="197"/>
      <c r="C199" s="32"/>
      <c r="D199" s="295"/>
      <c r="G199" s="40">
        <f t="shared" si="2"/>
        <v>0</v>
      </c>
      <c r="H199" s="32"/>
      <c r="L199" s="209"/>
      <c r="M199" s="209"/>
      <c r="N199" s="209"/>
    </row>
    <row r="200" spans="1:14" x14ac:dyDescent="0.25">
      <c r="A200" s="331"/>
      <c r="B200" s="197"/>
      <c r="C200" s="32"/>
      <c r="D200" s="295"/>
      <c r="G200" s="40">
        <f t="shared" si="2"/>
        <v>0</v>
      </c>
      <c r="H200" s="32"/>
      <c r="L200" s="209"/>
      <c r="M200" s="209"/>
      <c r="N200" s="209"/>
    </row>
    <row r="201" spans="1:14" x14ac:dyDescent="0.25">
      <c r="A201" s="331"/>
      <c r="B201" s="197"/>
      <c r="C201" s="32"/>
      <c r="D201" s="295"/>
      <c r="G201" s="40">
        <f t="shared" si="2"/>
        <v>0</v>
      </c>
      <c r="H201" s="32"/>
      <c r="L201" s="209"/>
      <c r="M201" s="209"/>
      <c r="N201" s="209"/>
    </row>
    <row r="202" spans="1:14" x14ac:dyDescent="0.25">
      <c r="A202" s="331"/>
      <c r="B202" s="197"/>
      <c r="C202" s="32"/>
      <c r="D202" s="295"/>
      <c r="G202" s="40">
        <f t="shared" si="2"/>
        <v>0</v>
      </c>
      <c r="H202" s="32"/>
      <c r="L202" s="209"/>
      <c r="M202" s="209"/>
      <c r="N202" s="209"/>
    </row>
    <row r="203" spans="1:14" x14ac:dyDescent="0.25">
      <c r="A203" s="331"/>
      <c r="B203" s="197"/>
      <c r="C203" s="32"/>
      <c r="D203" s="295"/>
      <c r="G203" s="40">
        <f t="shared" si="2"/>
        <v>0</v>
      </c>
      <c r="H203" s="32"/>
      <c r="L203" s="209"/>
      <c r="M203" s="209"/>
      <c r="N203" s="209"/>
    </row>
    <row r="204" spans="1:14" x14ac:dyDescent="0.25">
      <c r="A204" s="331"/>
      <c r="B204" s="197"/>
      <c r="C204" s="32"/>
      <c r="D204" s="295"/>
      <c r="G204" s="40">
        <f t="shared" si="2"/>
        <v>0</v>
      </c>
      <c r="H204" s="32"/>
      <c r="L204" s="209"/>
      <c r="M204" s="209"/>
      <c r="N204" s="209"/>
    </row>
    <row r="205" spans="1:14" x14ac:dyDescent="0.25">
      <c r="A205" s="331"/>
      <c r="B205" s="197"/>
      <c r="C205" s="32"/>
      <c r="D205" s="295"/>
      <c r="G205" s="40">
        <f t="shared" si="2"/>
        <v>0</v>
      </c>
      <c r="H205" s="32"/>
      <c r="L205" s="209"/>
      <c r="M205" s="209"/>
      <c r="N205" s="209"/>
    </row>
    <row r="206" spans="1:14" x14ac:dyDescent="0.25">
      <c r="A206" s="331"/>
      <c r="B206" s="197"/>
      <c r="C206" s="32"/>
      <c r="D206" s="295"/>
      <c r="G206" s="40">
        <f t="shared" si="2"/>
        <v>0</v>
      </c>
      <c r="H206" s="32"/>
      <c r="L206" s="209"/>
      <c r="M206" s="209"/>
      <c r="N206" s="209"/>
    </row>
    <row r="207" spans="1:14" x14ac:dyDescent="0.25">
      <c r="A207" s="331"/>
      <c r="B207" s="197"/>
      <c r="C207" s="32"/>
      <c r="D207" s="295"/>
      <c r="G207" s="40">
        <f t="shared" si="2"/>
        <v>0</v>
      </c>
      <c r="H207" s="32"/>
      <c r="L207" s="209"/>
      <c r="M207" s="209"/>
      <c r="N207" s="209"/>
    </row>
    <row r="208" spans="1:14" x14ac:dyDescent="0.25">
      <c r="A208" s="331"/>
      <c r="B208" s="197"/>
      <c r="C208" s="32"/>
      <c r="D208" s="295"/>
      <c r="G208" s="40">
        <f t="shared" si="2"/>
        <v>0</v>
      </c>
      <c r="H208" s="32"/>
      <c r="L208" s="209"/>
      <c r="M208" s="209"/>
      <c r="N208" s="209"/>
    </row>
    <row r="209" spans="1:14" x14ac:dyDescent="0.25">
      <c r="A209" s="331"/>
      <c r="B209" s="197"/>
      <c r="C209" s="32"/>
      <c r="D209" s="295"/>
      <c r="G209" s="40">
        <f t="shared" si="2"/>
        <v>0</v>
      </c>
      <c r="H209" s="32"/>
      <c r="L209" s="209"/>
      <c r="M209" s="209"/>
      <c r="N209" s="209"/>
    </row>
    <row r="210" spans="1:14" x14ac:dyDescent="0.25">
      <c r="A210" s="331"/>
      <c r="B210" s="197"/>
      <c r="C210" s="32"/>
      <c r="D210" s="295"/>
      <c r="G210" s="40">
        <f t="shared" si="2"/>
        <v>0</v>
      </c>
      <c r="H210" s="32"/>
      <c r="L210" s="209"/>
      <c r="M210" s="209"/>
      <c r="N210" s="209"/>
    </row>
    <row r="211" spans="1:14" x14ac:dyDescent="0.25">
      <c r="A211" s="331"/>
      <c r="B211" s="197"/>
      <c r="C211" s="32"/>
      <c r="D211" s="295"/>
      <c r="G211" s="40">
        <f t="shared" si="2"/>
        <v>0</v>
      </c>
      <c r="H211" s="32"/>
      <c r="L211" s="209"/>
      <c r="M211" s="209"/>
      <c r="N211" s="209"/>
    </row>
    <row r="212" spans="1:14" x14ac:dyDescent="0.25">
      <c r="A212" s="331"/>
      <c r="B212" s="197"/>
      <c r="C212" s="32"/>
      <c r="D212" s="295"/>
      <c r="G212" s="40">
        <f t="shared" si="2"/>
        <v>0</v>
      </c>
      <c r="H212" s="32"/>
      <c r="L212" s="209"/>
      <c r="M212" s="209"/>
      <c r="N212" s="209"/>
    </row>
    <row r="213" spans="1:14" x14ac:dyDescent="0.25">
      <c r="A213" s="331"/>
      <c r="B213" s="197"/>
      <c r="C213" s="32"/>
      <c r="D213" s="295"/>
      <c r="G213" s="40">
        <f t="shared" si="2"/>
        <v>0</v>
      </c>
      <c r="H213" s="32"/>
      <c r="L213" s="209"/>
      <c r="M213" s="209"/>
      <c r="N213" s="209"/>
    </row>
    <row r="214" spans="1:14" x14ac:dyDescent="0.25">
      <c r="A214" s="331"/>
      <c r="B214" s="197"/>
      <c r="C214" s="32"/>
      <c r="D214" s="295"/>
      <c r="G214" s="40">
        <f t="shared" si="2"/>
        <v>0</v>
      </c>
      <c r="H214" s="32"/>
      <c r="L214" s="209"/>
      <c r="M214" s="209"/>
      <c r="N214" s="209"/>
    </row>
    <row r="215" spans="1:14" x14ac:dyDescent="0.25">
      <c r="A215" s="331"/>
      <c r="B215" s="197"/>
      <c r="C215" s="32"/>
      <c r="D215" s="295"/>
      <c r="G215" s="40">
        <f t="shared" si="2"/>
        <v>0</v>
      </c>
      <c r="H215" s="32"/>
      <c r="L215" s="209"/>
      <c r="M215" s="209"/>
      <c r="N215" s="209"/>
    </row>
    <row r="216" spans="1:14" x14ac:dyDescent="0.25">
      <c r="A216" s="331"/>
      <c r="B216" s="197"/>
      <c r="C216" s="32"/>
      <c r="D216" s="295"/>
      <c r="G216" s="40">
        <f t="shared" si="2"/>
        <v>0</v>
      </c>
      <c r="H216" s="32"/>
      <c r="L216" s="209"/>
      <c r="M216" s="209"/>
      <c r="N216" s="209"/>
    </row>
    <row r="217" spans="1:14" x14ac:dyDescent="0.25">
      <c r="A217" s="331"/>
      <c r="B217" s="197"/>
      <c r="C217" s="32"/>
      <c r="D217" s="295"/>
      <c r="G217" s="40">
        <f t="shared" si="2"/>
        <v>0</v>
      </c>
      <c r="H217" s="32"/>
      <c r="L217" s="209"/>
      <c r="M217" s="209"/>
      <c r="N217" s="209"/>
    </row>
    <row r="218" spans="1:14" x14ac:dyDescent="0.25">
      <c r="A218" s="331"/>
      <c r="B218" s="197"/>
      <c r="C218" s="32"/>
      <c r="D218" s="295"/>
      <c r="G218" s="40">
        <f t="shared" si="2"/>
        <v>0</v>
      </c>
      <c r="H218" s="32"/>
      <c r="L218" s="209"/>
      <c r="M218" s="209"/>
      <c r="N218" s="209"/>
    </row>
    <row r="219" spans="1:14" x14ac:dyDescent="0.25">
      <c r="A219" s="331"/>
      <c r="B219" s="197"/>
      <c r="C219" s="32"/>
      <c r="D219" s="295"/>
      <c r="G219" s="40">
        <f t="shared" si="2"/>
        <v>0</v>
      </c>
      <c r="H219" s="32"/>
      <c r="L219" s="209"/>
      <c r="M219" s="209"/>
      <c r="N219" s="209"/>
    </row>
    <row r="220" spans="1:14" x14ac:dyDescent="0.25">
      <c r="A220" s="329"/>
      <c r="B220" s="348"/>
      <c r="C220" s="349"/>
      <c r="D220" s="295"/>
      <c r="G220" s="40">
        <f t="shared" si="2"/>
        <v>0</v>
      </c>
      <c r="H220" s="32"/>
      <c r="L220" s="209"/>
      <c r="M220" s="209"/>
      <c r="N220" s="209"/>
    </row>
    <row r="221" spans="1:14" x14ac:dyDescent="0.25">
      <c r="A221" s="329"/>
      <c r="B221" s="348"/>
      <c r="C221" s="349"/>
      <c r="D221" s="295"/>
      <c r="G221" s="40">
        <f t="shared" si="2"/>
        <v>0</v>
      </c>
      <c r="H221" s="32"/>
      <c r="L221" s="209"/>
      <c r="M221" s="209"/>
      <c r="N221" s="209"/>
    </row>
    <row r="222" spans="1:14" ht="15.75" thickBot="1" x14ac:dyDescent="0.3">
      <c r="A222" s="329"/>
      <c r="B222" s="348"/>
      <c r="C222" s="349"/>
      <c r="D222" s="350"/>
      <c r="E222" s="351"/>
      <c r="G222" s="40">
        <f t="shared" si="2"/>
        <v>0</v>
      </c>
      <c r="H222" s="352"/>
      <c r="L222" s="209"/>
      <c r="M222" s="209"/>
      <c r="N222" s="209"/>
    </row>
    <row r="223" spans="1:14" ht="19.5" thickBot="1" x14ac:dyDescent="0.35">
      <c r="A223" s="353"/>
      <c r="B223" s="197"/>
      <c r="C223" s="32"/>
      <c r="D223" s="354"/>
      <c r="E223" s="993" t="s">
        <v>35</v>
      </c>
      <c r="F223" s="994"/>
      <c r="G223" s="230">
        <f>SUM(G24:G222)</f>
        <v>0</v>
      </c>
      <c r="H223" s="201"/>
    </row>
    <row r="224" spans="1:14" x14ac:dyDescent="0.25">
      <c r="A224" s="353"/>
      <c r="B224" s="197"/>
      <c r="C224" s="32"/>
      <c r="D224" s="354"/>
      <c r="E224" s="351"/>
      <c r="F224" s="355"/>
      <c r="G224" s="40"/>
      <c r="H224" s="201"/>
    </row>
    <row r="225" spans="1:11" x14ac:dyDescent="0.25">
      <c r="A225" s="353"/>
      <c r="B225" s="197"/>
      <c r="C225" s="32"/>
      <c r="D225" s="354"/>
      <c r="E225" s="351"/>
      <c r="F225" s="355"/>
      <c r="G225" s="40"/>
      <c r="H225" s="201"/>
    </row>
    <row r="226" spans="1:11" x14ac:dyDescent="0.25">
      <c r="A226" s="353"/>
      <c r="B226" s="197"/>
      <c r="C226" s="32"/>
      <c r="D226" s="354"/>
      <c r="E226" s="351"/>
      <c r="F226" s="355"/>
      <c r="G226" s="40"/>
      <c r="H226" s="201"/>
    </row>
    <row r="227" spans="1:11" ht="18.75" x14ac:dyDescent="0.25">
      <c r="A227" s="353"/>
      <c r="B227" s="197"/>
      <c r="C227" s="32"/>
      <c r="D227" s="356"/>
      <c r="E227" s="357"/>
      <c r="F227" s="358"/>
      <c r="G227" s="359"/>
      <c r="H227" s="201"/>
    </row>
    <row r="228" spans="1:11" ht="18.75" x14ac:dyDescent="0.25">
      <c r="A228" s="353"/>
      <c r="B228" s="197"/>
      <c r="C228" s="32"/>
      <c r="D228" s="356"/>
      <c r="E228" s="357"/>
      <c r="F228" s="358"/>
      <c r="G228" s="359"/>
      <c r="H228" s="201"/>
    </row>
    <row r="229" spans="1:11" x14ac:dyDescent="0.25">
      <c r="A229" s="353"/>
      <c r="B229" s="197"/>
      <c r="C229" s="32"/>
      <c r="D229" s="356"/>
      <c r="E229" s="360"/>
      <c r="F229" s="361"/>
      <c r="G229" s="362"/>
      <c r="H229" s="201"/>
      <c r="K229"/>
    </row>
    <row r="230" spans="1:11" x14ac:dyDescent="0.25">
      <c r="A230" s="353"/>
      <c r="B230" s="197"/>
      <c r="C230" s="32"/>
      <c r="D230" s="356"/>
      <c r="E230" s="360"/>
      <c r="F230" s="361"/>
      <c r="G230" s="362"/>
      <c r="H230" s="201"/>
      <c r="K230"/>
    </row>
    <row r="231" spans="1:11" x14ac:dyDescent="0.25">
      <c r="A231" s="353"/>
      <c r="B231" s="197"/>
      <c r="C231" s="32"/>
      <c r="D231" s="356"/>
      <c r="E231" s="360"/>
      <c r="F231" s="361"/>
      <c r="G231" s="362"/>
      <c r="H231" s="201"/>
      <c r="K231"/>
    </row>
    <row r="232" spans="1:11" x14ac:dyDescent="0.25">
      <c r="A232" s="353"/>
      <c r="B232" s="197"/>
      <c r="C232" s="32"/>
      <c r="D232" s="356"/>
      <c r="E232" s="360"/>
      <c r="F232" s="361"/>
      <c r="G232" s="362"/>
      <c r="H232" s="201"/>
      <c r="K232"/>
    </row>
    <row r="233" spans="1:11" x14ac:dyDescent="0.25">
      <c r="A233" s="353"/>
      <c r="B233" s="197"/>
      <c r="C233" s="32"/>
      <c r="D233" s="356"/>
      <c r="E233" s="360"/>
      <c r="F233" s="361"/>
      <c r="G233" s="362"/>
      <c r="H233" s="201"/>
      <c r="K233"/>
    </row>
    <row r="234" spans="1:11" x14ac:dyDescent="0.25">
      <c r="A234" s="353"/>
      <c r="B234" s="197"/>
      <c r="C234" s="32"/>
      <c r="D234" s="356"/>
      <c r="E234" s="360"/>
      <c r="F234" s="361"/>
      <c r="G234" s="362"/>
      <c r="H234" s="201"/>
      <c r="K234"/>
    </row>
    <row r="235" spans="1:11" x14ac:dyDescent="0.25">
      <c r="A235" s="353"/>
      <c r="B235" s="197"/>
      <c r="C235" s="32"/>
      <c r="D235" s="356"/>
      <c r="E235" s="360"/>
      <c r="F235" s="361"/>
      <c r="G235" s="362"/>
      <c r="H235" s="201"/>
      <c r="K235"/>
    </row>
    <row r="236" spans="1:11" x14ac:dyDescent="0.25">
      <c r="A236" s="353"/>
      <c r="B236" s="363"/>
      <c r="C236" s="32"/>
      <c r="D236" s="285"/>
      <c r="E236" s="364"/>
      <c r="F236" s="365"/>
      <c r="G236" s="40"/>
      <c r="H236" s="201"/>
      <c r="K236"/>
    </row>
    <row r="237" spans="1:11" x14ac:dyDescent="0.25">
      <c r="A237" s="353"/>
      <c r="B237" s="363"/>
      <c r="C237" s="32"/>
      <c r="D237" s="285"/>
      <c r="E237" s="364"/>
      <c r="F237" s="365"/>
      <c r="G237" s="40"/>
      <c r="H237" s="201"/>
      <c r="K237"/>
    </row>
    <row r="238" spans="1:11" x14ac:dyDescent="0.25">
      <c r="A238" s="353"/>
      <c r="B238" s="363"/>
      <c r="C238" s="32"/>
      <c r="D238" s="285"/>
      <c r="E238" s="364"/>
      <c r="F238" s="365"/>
      <c r="G238" s="40"/>
      <c r="H238" s="201"/>
      <c r="K238"/>
    </row>
    <row r="239" spans="1:11" x14ac:dyDescent="0.25">
      <c r="A239" s="353"/>
      <c r="B239" s="363"/>
      <c r="C239" s="32"/>
      <c r="D239" s="285"/>
      <c r="E239" s="364"/>
      <c r="F239" s="365"/>
      <c r="G239" s="40"/>
      <c r="H239" s="201"/>
      <c r="K239"/>
    </row>
    <row r="240" spans="1:11" x14ac:dyDescent="0.25">
      <c r="A240" s="353"/>
      <c r="B240" s="363"/>
      <c r="C240" s="32"/>
      <c r="D240" s="285"/>
      <c r="E240" s="364"/>
      <c r="F240" s="365"/>
      <c r="G240" s="40"/>
      <c r="H240" s="201"/>
      <c r="K240"/>
    </row>
    <row r="241" spans="1:11" x14ac:dyDescent="0.25">
      <c r="A241" s="353"/>
      <c r="B241" s="363"/>
      <c r="C241" s="32"/>
      <c r="D241" s="285"/>
      <c r="E241" s="364"/>
      <c r="F241" s="365"/>
      <c r="G241" s="40"/>
      <c r="H241" s="201"/>
      <c r="K241"/>
    </row>
    <row r="242" spans="1:11" x14ac:dyDescent="0.25">
      <c r="A242" s="353"/>
      <c r="B242" s="363"/>
      <c r="C242" s="32"/>
      <c r="D242" s="285"/>
      <c r="E242" s="364"/>
      <c r="F242" s="365"/>
      <c r="G242" s="40"/>
      <c r="H242" s="201"/>
      <c r="K242"/>
    </row>
    <row r="243" spans="1:11" x14ac:dyDescent="0.25">
      <c r="A243" s="353"/>
      <c r="B243" s="363"/>
      <c r="C243" s="32"/>
      <c r="D243" s="285"/>
      <c r="E243" s="364"/>
      <c r="F243" s="365"/>
      <c r="G243" s="40"/>
      <c r="H243" s="201"/>
      <c r="K243"/>
    </row>
    <row r="244" spans="1:11" x14ac:dyDescent="0.25">
      <c r="A244" s="353"/>
      <c r="B244" s="363"/>
      <c r="C244" s="32"/>
      <c r="D244" s="285"/>
      <c r="E244" s="364"/>
      <c r="F244" s="365"/>
      <c r="G244" s="40"/>
      <c r="H244" s="201"/>
      <c r="K244"/>
    </row>
    <row r="245" spans="1:11" x14ac:dyDescent="0.25">
      <c r="A245" s="353"/>
      <c r="B245" s="363"/>
      <c r="C245" s="32"/>
      <c r="D245" s="285"/>
      <c r="E245" s="364"/>
      <c r="F245" s="365"/>
      <c r="G245" s="40"/>
      <c r="H245" s="201"/>
      <c r="K245"/>
    </row>
    <row r="246" spans="1:11" x14ac:dyDescent="0.25">
      <c r="A246" s="353"/>
      <c r="B246" s="363"/>
      <c r="C246" s="32"/>
      <c r="D246" s="285"/>
      <c r="E246" s="366"/>
      <c r="F246" s="367"/>
      <c r="G246" s="40"/>
      <c r="H246" s="201"/>
      <c r="K246"/>
    </row>
    <row r="247" spans="1:11" x14ac:dyDescent="0.25">
      <c r="A247" s="192"/>
      <c r="B247" s="363"/>
      <c r="C247" s="368"/>
      <c r="D247" s="285"/>
      <c r="E247" s="366"/>
      <c r="F247" s="367"/>
      <c r="G247" s="40"/>
      <c r="H247" s="201"/>
      <c r="K247"/>
    </row>
    <row r="248" spans="1:11" x14ac:dyDescent="0.25">
      <c r="B248" s="363"/>
      <c r="C248" s="368"/>
      <c r="D248" s="285"/>
      <c r="E248" s="366"/>
      <c r="F248" s="367"/>
      <c r="G248" s="40"/>
      <c r="H248" s="201"/>
      <c r="K248"/>
    </row>
    <row r="249" spans="1:11" x14ac:dyDescent="0.25">
      <c r="B249" s="363"/>
      <c r="C249" s="368"/>
      <c r="D249" s="285"/>
      <c r="E249" s="366"/>
      <c r="F249" s="367"/>
      <c r="G249" s="40"/>
      <c r="H249" s="201"/>
      <c r="K249"/>
    </row>
    <row r="250" spans="1:11" x14ac:dyDescent="0.25">
      <c r="B250" s="363"/>
      <c r="C250" s="368"/>
      <c r="D250" s="285"/>
      <c r="E250" s="366"/>
      <c r="F250" s="367"/>
      <c r="G250" s="40"/>
      <c r="H250" s="201"/>
      <c r="K250"/>
    </row>
    <row r="251" spans="1:11" x14ac:dyDescent="0.25">
      <c r="B251" s="363"/>
      <c r="C251" s="368"/>
      <c r="D251" s="285"/>
      <c r="E251" s="366"/>
      <c r="F251" s="367"/>
      <c r="G251" s="40"/>
      <c r="H251" s="201"/>
      <c r="K251"/>
    </row>
    <row r="252" spans="1:11" x14ac:dyDescent="0.25">
      <c r="A252" s="331"/>
      <c r="B252" s="363"/>
      <c r="C252" s="368"/>
      <c r="D252" s="285"/>
      <c r="E252" s="366"/>
      <c r="F252" s="367"/>
      <c r="G252" s="186"/>
      <c r="H252" s="201"/>
      <c r="K252"/>
    </row>
    <row r="253" spans="1:11" x14ac:dyDescent="0.25">
      <c r="B253" s="363"/>
      <c r="C253" s="368"/>
      <c r="D253" s="285"/>
      <c r="E253" s="366"/>
      <c r="F253" s="367"/>
      <c r="G253" s="369"/>
      <c r="H253" s="201"/>
      <c r="K253"/>
    </row>
    <row r="254" spans="1:11" x14ac:dyDescent="0.25">
      <c r="B254" s="197"/>
      <c r="C254" s="368"/>
      <c r="D254" s="370"/>
      <c r="E254" s="351"/>
      <c r="F254" s="355"/>
      <c r="G254" s="369"/>
      <c r="H254" s="201"/>
      <c r="K254"/>
    </row>
    <row r="255" spans="1:11" x14ac:dyDescent="0.25">
      <c r="B255" s="197"/>
      <c r="C255" s="368"/>
      <c r="D255" s="370"/>
      <c r="E255" s="351"/>
      <c r="F255" s="355"/>
      <c r="G255" s="369"/>
      <c r="H255" s="201"/>
      <c r="K255"/>
    </row>
    <row r="256" spans="1:11" x14ac:dyDescent="0.25">
      <c r="B256" s="197"/>
      <c r="C256" s="368"/>
      <c r="D256" s="370"/>
      <c r="E256" s="351"/>
      <c r="F256" s="355"/>
      <c r="G256" s="369"/>
      <c r="H256" s="201"/>
      <c r="K256"/>
    </row>
    <row r="257" spans="2:11" x14ac:dyDescent="0.25">
      <c r="B257" s="197"/>
      <c r="C257" s="368"/>
      <c r="D257" s="370"/>
      <c r="E257" s="351"/>
      <c r="F257" s="355"/>
      <c r="G257" s="369"/>
      <c r="H257" s="201"/>
      <c r="K257"/>
    </row>
    <row r="258" spans="2:11" x14ac:dyDescent="0.25">
      <c r="B258" s="197"/>
      <c r="C258" s="368"/>
      <c r="D258" s="370"/>
      <c r="E258" s="351"/>
      <c r="F258" s="355"/>
      <c r="G258" s="369"/>
      <c r="H258" s="201"/>
      <c r="K258"/>
    </row>
    <row r="259" spans="2:11" x14ac:dyDescent="0.25">
      <c r="B259" s="197"/>
      <c r="C259" s="368"/>
      <c r="D259" s="370"/>
      <c r="E259" s="351"/>
      <c r="F259" s="355"/>
      <c r="G259" s="369"/>
      <c r="H259" s="201"/>
      <c r="K259"/>
    </row>
    <row r="260" spans="2:11" x14ac:dyDescent="0.25">
      <c r="B260" s="197"/>
      <c r="C260" s="368"/>
      <c r="D260" s="370"/>
      <c r="E260" s="351"/>
      <c r="F260" s="355"/>
      <c r="G260" s="369"/>
      <c r="H260" s="201"/>
      <c r="K260"/>
    </row>
  </sheetData>
  <mergeCells count="2">
    <mergeCell ref="A1:G1"/>
    <mergeCell ref="E223:F223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988EF-F075-44A5-8CF7-856FF5C7EF75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CANALES  ENERO  2020</vt:lpstr>
      <vt:lpstr>FOLIOS  ENERO  2020</vt:lpstr>
      <vt:lpstr>CANALES   FEBRERO 2020  </vt:lpstr>
      <vt:lpstr>FOLIOS  FEBRERO    2020  </vt:lpstr>
      <vt:lpstr>CANALES   MARZO   2020    </vt:lpstr>
      <vt:lpstr>FOLIOS    MARZO   2020    </vt:lpstr>
      <vt:lpstr>CANALES  DE  ABRIL   2020   </vt:lpstr>
      <vt:lpstr>FOLIO  ABRIL    2020    </vt:lpstr>
      <vt:lpstr>CANALES   DE  MAYO  2020    </vt:lpstr>
      <vt:lpstr>FOLIOS DE MAYO    2020   </vt:lpstr>
      <vt:lpstr>CANALES  J U N I O    2020  </vt:lpstr>
      <vt:lpstr>FOLIOS   J U N I O     2020   </vt:lpstr>
      <vt:lpstr>CANALES DE   J U L I O  2020   </vt:lpstr>
      <vt:lpstr>F O L I O S    JULIO  2020  </vt:lpstr>
      <vt:lpstr>CANALES  AGOSTO  2020</vt:lpstr>
      <vt:lpstr>FOLIOS   AGOSTO   2020   </vt:lpstr>
      <vt:lpstr>CANALES   SEPTIEMBRE 2020  </vt:lpstr>
      <vt:lpstr>FOLIO  SEPTIEMBRE   2020 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2020-05-12T17:39:54Z</cp:lastPrinted>
  <dcterms:created xsi:type="dcterms:W3CDTF">2020-01-15T20:00:42Z</dcterms:created>
  <dcterms:modified xsi:type="dcterms:W3CDTF">2020-10-08T18:17:09Z</dcterms:modified>
</cp:coreProperties>
</file>