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11  NOVIEMBRE  2020\"/>
    </mc:Choice>
  </mc:AlternateContent>
  <xr:revisionPtr revIDLastSave="0" documentId="13_ncr:1_{9C6118CE-4E4A-493A-86AE-2D6B1E7D3F40}" xr6:coauthVersionLast="45" xr6:coauthVersionMax="45" xr10:uidLastSave="{00000000-0000-0000-0000-000000000000}"/>
  <bookViews>
    <workbookView xWindow="7170" yWindow="255" windowWidth="15450" windowHeight="11550" firstSheet="19" activeTab="20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CANALES  AGOSTO  2020" sheetId="15" r:id="rId15"/>
    <sheet name="FOLIOS   AGOSTO   2020   " sheetId="16" r:id="rId16"/>
    <sheet name="CANALES   SEPTIEMBRE 2020  " sheetId="17" r:id="rId17"/>
    <sheet name="FOLIO  SEPTIEMBRE   2020  " sheetId="18" r:id="rId18"/>
    <sheet name="CANALES  OCTUBRE     2020    " sheetId="19" r:id="rId19"/>
    <sheet name="FOLIOS OCTUBRE  2020      " sheetId="20" r:id="rId20"/>
    <sheet name="CANALES  NOVIEMBRE  2020   " sheetId="21" r:id="rId21"/>
    <sheet name="FOLIO  NOVIEMBRE   2020    " sheetId="22" r:id="rId22"/>
    <sheet name="Hoja3" sheetId="2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4" i="21"/>
  <c r="E38" i="21" l="1"/>
  <c r="T49" i="19"/>
  <c r="N51" i="21"/>
  <c r="N52" i="21"/>
  <c r="N53" i="21"/>
  <c r="N54" i="21"/>
  <c r="J51" i="21"/>
  <c r="N50" i="21"/>
  <c r="J50" i="21"/>
  <c r="L59" i="19" l="1"/>
  <c r="H59" i="19"/>
  <c r="L58" i="19"/>
  <c r="H58" i="19"/>
  <c r="L57" i="19"/>
  <c r="H57" i="19"/>
  <c r="L56" i="19"/>
  <c r="H56" i="19"/>
  <c r="L55" i="19"/>
  <c r="H55" i="19"/>
  <c r="J52" i="21" l="1"/>
  <c r="L88" i="19" l="1"/>
  <c r="H88" i="19"/>
  <c r="I15" i="21" l="1"/>
  <c r="N13" i="21"/>
  <c r="J13" i="21"/>
  <c r="N12" i="21"/>
  <c r="J12" i="21"/>
  <c r="V205" i="19" l="1"/>
  <c r="G222" i="22" l="1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23" i="22" s="1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V223" i="21"/>
  <c r="S223" i="21"/>
  <c r="Q223" i="21"/>
  <c r="L223" i="21"/>
  <c r="N222" i="21"/>
  <c r="N221" i="21"/>
  <c r="N220" i="21"/>
  <c r="I219" i="21"/>
  <c r="N219" i="21" s="1"/>
  <c r="N218" i="21"/>
  <c r="J218" i="21"/>
  <c r="N217" i="21"/>
  <c r="J217" i="21"/>
  <c r="N216" i="21"/>
  <c r="J216" i="21"/>
  <c r="N215" i="21"/>
  <c r="J215" i="21"/>
  <c r="N214" i="21"/>
  <c r="J214" i="21"/>
  <c r="N213" i="21"/>
  <c r="J213" i="21"/>
  <c r="N212" i="21"/>
  <c r="J212" i="21"/>
  <c r="N211" i="21"/>
  <c r="J211" i="21"/>
  <c r="N210" i="21"/>
  <c r="J210" i="21"/>
  <c r="N209" i="21"/>
  <c r="J209" i="21"/>
  <c r="N208" i="21"/>
  <c r="J208" i="21"/>
  <c r="N207" i="21"/>
  <c r="J207" i="21"/>
  <c r="N206" i="21"/>
  <c r="J206" i="21"/>
  <c r="N205" i="21"/>
  <c r="J205" i="21"/>
  <c r="N204" i="21"/>
  <c r="J204" i="21"/>
  <c r="N203" i="21"/>
  <c r="J203" i="21"/>
  <c r="N202" i="21"/>
  <c r="J202" i="21"/>
  <c r="N201" i="21"/>
  <c r="J201" i="21"/>
  <c r="N200" i="21"/>
  <c r="J200" i="21"/>
  <c r="N199" i="21"/>
  <c r="J199" i="21"/>
  <c r="N198" i="21"/>
  <c r="J198" i="21"/>
  <c r="N197" i="21"/>
  <c r="J197" i="21"/>
  <c r="N196" i="21"/>
  <c r="J196" i="21"/>
  <c r="N195" i="21"/>
  <c r="J195" i="21"/>
  <c r="N194" i="21"/>
  <c r="J194" i="21"/>
  <c r="N193" i="21"/>
  <c r="J193" i="21"/>
  <c r="N192" i="21"/>
  <c r="J192" i="21"/>
  <c r="N191" i="21"/>
  <c r="J191" i="21"/>
  <c r="N190" i="21"/>
  <c r="J190" i="21"/>
  <c r="N189" i="21"/>
  <c r="J189" i="21"/>
  <c r="N188" i="21"/>
  <c r="J188" i="21"/>
  <c r="N187" i="21"/>
  <c r="J187" i="21"/>
  <c r="N186" i="21"/>
  <c r="J186" i="21"/>
  <c r="N185" i="21"/>
  <c r="J185" i="21"/>
  <c r="N184" i="21"/>
  <c r="J184" i="21"/>
  <c r="N183" i="21"/>
  <c r="J183" i="21"/>
  <c r="N182" i="21"/>
  <c r="J182" i="21"/>
  <c r="N181" i="21"/>
  <c r="J181" i="21"/>
  <c r="N180" i="21"/>
  <c r="J180" i="21"/>
  <c r="N179" i="21"/>
  <c r="J179" i="21"/>
  <c r="N178" i="21"/>
  <c r="J178" i="21"/>
  <c r="N177" i="21"/>
  <c r="J177" i="21"/>
  <c r="N176" i="21"/>
  <c r="J176" i="21"/>
  <c r="N175" i="21"/>
  <c r="J175" i="21"/>
  <c r="N174" i="21"/>
  <c r="J174" i="21"/>
  <c r="N173" i="21"/>
  <c r="J173" i="21"/>
  <c r="N172" i="21"/>
  <c r="J172" i="21"/>
  <c r="N171" i="21"/>
  <c r="J171" i="21"/>
  <c r="N170" i="21"/>
  <c r="J170" i="21"/>
  <c r="N169" i="21"/>
  <c r="J169" i="21"/>
  <c r="N168" i="21"/>
  <c r="J168" i="21"/>
  <c r="N167" i="21"/>
  <c r="J167" i="21"/>
  <c r="N166" i="21"/>
  <c r="J166" i="21"/>
  <c r="N165" i="21"/>
  <c r="J165" i="21"/>
  <c r="N164" i="21"/>
  <c r="J164" i="21"/>
  <c r="N163" i="21"/>
  <c r="J163" i="21"/>
  <c r="N162" i="21"/>
  <c r="J162" i="21"/>
  <c r="N161" i="21"/>
  <c r="J161" i="21"/>
  <c r="N160" i="21"/>
  <c r="J160" i="21"/>
  <c r="N159" i="21"/>
  <c r="J159" i="21"/>
  <c r="N158" i="21"/>
  <c r="J158" i="21"/>
  <c r="N157" i="21"/>
  <c r="J157" i="21"/>
  <c r="N156" i="21"/>
  <c r="J156" i="21"/>
  <c r="N155" i="21"/>
  <c r="J155" i="21"/>
  <c r="N154" i="21"/>
  <c r="J154" i="21"/>
  <c r="N153" i="21"/>
  <c r="J153" i="21"/>
  <c r="N152" i="21"/>
  <c r="J152" i="21"/>
  <c r="N151" i="21"/>
  <c r="J151" i="21"/>
  <c r="N150" i="21"/>
  <c r="J150" i="21"/>
  <c r="N149" i="21"/>
  <c r="J149" i="21"/>
  <c r="N148" i="21"/>
  <c r="J148" i="21"/>
  <c r="N147" i="21"/>
  <c r="N146" i="21"/>
  <c r="J146" i="21"/>
  <c r="N145" i="21"/>
  <c r="J145" i="21"/>
  <c r="N144" i="21"/>
  <c r="J144" i="21"/>
  <c r="N143" i="21"/>
  <c r="J143" i="21"/>
  <c r="N142" i="21"/>
  <c r="J142" i="21"/>
  <c r="N141" i="21"/>
  <c r="J141" i="21"/>
  <c r="N140" i="21"/>
  <c r="J140" i="21"/>
  <c r="N139" i="21"/>
  <c r="J139" i="21"/>
  <c r="N138" i="21"/>
  <c r="J138" i="21"/>
  <c r="N137" i="21"/>
  <c r="J137" i="21"/>
  <c r="N136" i="21"/>
  <c r="J136" i="21"/>
  <c r="N135" i="21"/>
  <c r="J135" i="21"/>
  <c r="N134" i="21"/>
  <c r="J134" i="21"/>
  <c r="N133" i="21"/>
  <c r="J133" i="21"/>
  <c r="N132" i="21"/>
  <c r="J132" i="21"/>
  <c r="N131" i="21"/>
  <c r="J131" i="21"/>
  <c r="N130" i="21"/>
  <c r="J130" i="21"/>
  <c r="N129" i="21"/>
  <c r="J129" i="21"/>
  <c r="N128" i="21"/>
  <c r="J128" i="21"/>
  <c r="N127" i="21"/>
  <c r="J127" i="21"/>
  <c r="N126" i="21"/>
  <c r="J126" i="21"/>
  <c r="N125" i="21"/>
  <c r="J125" i="21"/>
  <c r="N124" i="21"/>
  <c r="J124" i="21"/>
  <c r="N123" i="21"/>
  <c r="J123" i="21"/>
  <c r="N122" i="21"/>
  <c r="J122" i="21"/>
  <c r="N121" i="21"/>
  <c r="J121" i="21"/>
  <c r="N120" i="21"/>
  <c r="J120" i="21"/>
  <c r="N119" i="21"/>
  <c r="J119" i="21"/>
  <c r="N118" i="21"/>
  <c r="J118" i="21"/>
  <c r="N117" i="21"/>
  <c r="J117" i="21"/>
  <c r="N116" i="21"/>
  <c r="J116" i="21"/>
  <c r="N115" i="21"/>
  <c r="J115" i="21"/>
  <c r="N114" i="21"/>
  <c r="J114" i="21"/>
  <c r="N113" i="21"/>
  <c r="J113" i="21"/>
  <c r="N112" i="21"/>
  <c r="J112" i="21"/>
  <c r="N111" i="21"/>
  <c r="J111" i="21"/>
  <c r="N110" i="21"/>
  <c r="J110" i="21"/>
  <c r="N109" i="21"/>
  <c r="J109" i="21"/>
  <c r="N108" i="21"/>
  <c r="J108" i="21"/>
  <c r="N107" i="21"/>
  <c r="J107" i="21"/>
  <c r="N106" i="21"/>
  <c r="J106" i="21"/>
  <c r="N105" i="21"/>
  <c r="J105" i="21"/>
  <c r="N104" i="21"/>
  <c r="J104" i="21"/>
  <c r="N103" i="21"/>
  <c r="J103" i="21"/>
  <c r="N102" i="21"/>
  <c r="J102" i="21"/>
  <c r="N101" i="21"/>
  <c r="J101" i="21"/>
  <c r="N100" i="21"/>
  <c r="J100" i="21"/>
  <c r="N99" i="21"/>
  <c r="J99" i="21"/>
  <c r="N98" i="21"/>
  <c r="J98" i="21"/>
  <c r="N97" i="21"/>
  <c r="J97" i="21"/>
  <c r="N96" i="21"/>
  <c r="J96" i="21"/>
  <c r="N95" i="21"/>
  <c r="J95" i="21"/>
  <c r="N94" i="21"/>
  <c r="J94" i="21"/>
  <c r="N93" i="21"/>
  <c r="J93" i="21"/>
  <c r="N92" i="21"/>
  <c r="J92" i="21"/>
  <c r="N91" i="21"/>
  <c r="J91" i="21"/>
  <c r="N90" i="21"/>
  <c r="J90" i="21"/>
  <c r="N89" i="21"/>
  <c r="J89" i="21"/>
  <c r="N88" i="21"/>
  <c r="J88" i="21"/>
  <c r="N87" i="21"/>
  <c r="J87" i="21"/>
  <c r="N86" i="21"/>
  <c r="J86" i="21"/>
  <c r="N85" i="21"/>
  <c r="J85" i="21"/>
  <c r="N84" i="21"/>
  <c r="J84" i="21"/>
  <c r="N83" i="21"/>
  <c r="J83" i="21"/>
  <c r="N82" i="21"/>
  <c r="J82" i="21"/>
  <c r="N81" i="21"/>
  <c r="J81" i="21"/>
  <c r="N80" i="21"/>
  <c r="J80" i="21"/>
  <c r="N79" i="21"/>
  <c r="J79" i="21"/>
  <c r="N78" i="21"/>
  <c r="J78" i="21"/>
  <c r="N77" i="21"/>
  <c r="J77" i="21"/>
  <c r="N76" i="21"/>
  <c r="J76" i="21"/>
  <c r="N75" i="21"/>
  <c r="J75" i="21"/>
  <c r="N74" i="21"/>
  <c r="J74" i="21"/>
  <c r="N73" i="21"/>
  <c r="J73" i="21"/>
  <c r="N72" i="21"/>
  <c r="J72" i="21"/>
  <c r="N71" i="21"/>
  <c r="J71" i="21"/>
  <c r="N70" i="21"/>
  <c r="J70" i="21"/>
  <c r="N69" i="21"/>
  <c r="J69" i="21"/>
  <c r="N68" i="21"/>
  <c r="J68" i="21"/>
  <c r="N67" i="21"/>
  <c r="J67" i="21"/>
  <c r="N66" i="21"/>
  <c r="J66" i="21"/>
  <c r="N65" i="21"/>
  <c r="J65" i="21"/>
  <c r="N64" i="21"/>
  <c r="J64" i="21"/>
  <c r="N63" i="21"/>
  <c r="J63" i="21"/>
  <c r="N62" i="21"/>
  <c r="J62" i="21"/>
  <c r="N61" i="21"/>
  <c r="J61" i="21"/>
  <c r="N60" i="21"/>
  <c r="J60" i="21"/>
  <c r="N59" i="21"/>
  <c r="J59" i="21"/>
  <c r="N58" i="21"/>
  <c r="J58" i="21"/>
  <c r="N57" i="21"/>
  <c r="J57" i="21"/>
  <c r="N56" i="21"/>
  <c r="J56" i="21"/>
  <c r="N55" i="21"/>
  <c r="J55" i="21"/>
  <c r="J54" i="21"/>
  <c r="J53" i="21"/>
  <c r="N49" i="21"/>
  <c r="J49" i="21"/>
  <c r="N48" i="21"/>
  <c r="J48" i="21"/>
  <c r="N47" i="21"/>
  <c r="J47" i="21"/>
  <c r="N46" i="21"/>
  <c r="J46" i="21"/>
  <c r="N45" i="21"/>
  <c r="J45" i="21"/>
  <c r="N44" i="21"/>
  <c r="J44" i="21"/>
  <c r="N43" i="21"/>
  <c r="J43" i="21"/>
  <c r="N42" i="21"/>
  <c r="J42" i="21"/>
  <c r="N41" i="21"/>
  <c r="J41" i="21"/>
  <c r="N40" i="21"/>
  <c r="J40" i="21"/>
  <c r="N39" i="21"/>
  <c r="J39" i="21"/>
  <c r="N38" i="21"/>
  <c r="J38" i="21"/>
  <c r="N37" i="21"/>
  <c r="J37" i="21"/>
  <c r="N36" i="21"/>
  <c r="J36" i="21"/>
  <c r="N35" i="21"/>
  <c r="J35" i="21"/>
  <c r="N34" i="21"/>
  <c r="J34" i="21"/>
  <c r="N33" i="21"/>
  <c r="J33" i="21"/>
  <c r="N32" i="21"/>
  <c r="J32" i="21"/>
  <c r="N31" i="21"/>
  <c r="J31" i="21"/>
  <c r="N30" i="21"/>
  <c r="J30" i="21"/>
  <c r="N29" i="21"/>
  <c r="J29" i="21"/>
  <c r="N28" i="21"/>
  <c r="J28" i="21"/>
  <c r="N27" i="21"/>
  <c r="J27" i="21"/>
  <c r="N26" i="21"/>
  <c r="J26" i="21"/>
  <c r="N25" i="21"/>
  <c r="J25" i="21"/>
  <c r="N24" i="21"/>
  <c r="J24" i="21"/>
  <c r="N23" i="21"/>
  <c r="J23" i="21"/>
  <c r="N22" i="21"/>
  <c r="J22" i="21"/>
  <c r="N21" i="21"/>
  <c r="N20" i="21"/>
  <c r="J20" i="21"/>
  <c r="N19" i="21"/>
  <c r="J19" i="21"/>
  <c r="N18" i="21"/>
  <c r="J18" i="21"/>
  <c r="N17" i="21"/>
  <c r="J17" i="21"/>
  <c r="N16" i="21"/>
  <c r="J16" i="21"/>
  <c r="N15" i="21"/>
  <c r="J15" i="21"/>
  <c r="N14" i="21"/>
  <c r="J14" i="21"/>
  <c r="N11" i="21"/>
  <c r="J11" i="21"/>
  <c r="N10" i="21"/>
  <c r="J10" i="21"/>
  <c r="N9" i="21"/>
  <c r="J9" i="21"/>
  <c r="N8" i="21"/>
  <c r="J8" i="21"/>
  <c r="N7" i="21"/>
  <c r="J7" i="21"/>
  <c r="N6" i="21"/>
  <c r="J6" i="21"/>
  <c r="N5" i="21"/>
  <c r="J5" i="21"/>
  <c r="N4" i="21"/>
  <c r="J4" i="21"/>
  <c r="N223" i="21" l="1"/>
  <c r="N226" i="21" s="1"/>
  <c r="T52" i="17"/>
  <c r="L99" i="17" l="1"/>
  <c r="H99" i="17"/>
  <c r="L84" i="19"/>
  <c r="H84" i="19"/>
  <c r="L48" i="17" l="1"/>
  <c r="H48" i="17"/>
  <c r="G13" i="19" l="1"/>
  <c r="L85" i="15"/>
  <c r="H85" i="15"/>
  <c r="L84" i="15"/>
  <c r="H84" i="15"/>
  <c r="L18" i="15" l="1"/>
  <c r="L19" i="15"/>
  <c r="H18" i="15"/>
  <c r="H19" i="15"/>
  <c r="L14" i="15" l="1"/>
  <c r="H14" i="15"/>
  <c r="L13" i="15"/>
  <c r="H13" i="15"/>
  <c r="L16" i="15"/>
  <c r="H16" i="15"/>
  <c r="L8" i="15" l="1"/>
  <c r="H8" i="15"/>
  <c r="L11" i="15"/>
  <c r="H11" i="15"/>
  <c r="L82" i="15"/>
  <c r="H82" i="15"/>
  <c r="L81" i="15"/>
  <c r="H81" i="15"/>
  <c r="G222" i="20" l="1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23" i="20" s="1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T219" i="19" l="1"/>
  <c r="Q219" i="19"/>
  <c r="O219" i="19"/>
  <c r="J219" i="19"/>
  <c r="L218" i="19"/>
  <c r="L217" i="19"/>
  <c r="L216" i="19"/>
  <c r="G215" i="19"/>
  <c r="L215" i="19" s="1"/>
  <c r="L214" i="19"/>
  <c r="H214" i="19"/>
  <c r="L213" i="19"/>
  <c r="H213" i="19"/>
  <c r="L212" i="19"/>
  <c r="H212" i="19"/>
  <c r="L211" i="19"/>
  <c r="H211" i="19"/>
  <c r="L210" i="19"/>
  <c r="H210" i="19"/>
  <c r="L209" i="19"/>
  <c r="H209" i="19"/>
  <c r="L208" i="19"/>
  <c r="H208" i="19"/>
  <c r="L207" i="19"/>
  <c r="H207" i="19"/>
  <c r="L206" i="19"/>
  <c r="H206" i="19"/>
  <c r="L205" i="19"/>
  <c r="H205" i="19"/>
  <c r="L204" i="19"/>
  <c r="H204" i="19"/>
  <c r="L203" i="19"/>
  <c r="H203" i="19"/>
  <c r="L202" i="19"/>
  <c r="H202" i="19"/>
  <c r="L201" i="19"/>
  <c r="H201" i="19"/>
  <c r="L200" i="19"/>
  <c r="H200" i="19"/>
  <c r="L199" i="19"/>
  <c r="H199" i="19"/>
  <c r="L198" i="19"/>
  <c r="H198" i="19"/>
  <c r="L197" i="19"/>
  <c r="H197" i="19"/>
  <c r="L196" i="19"/>
  <c r="H196" i="19"/>
  <c r="L195" i="19"/>
  <c r="H195" i="19"/>
  <c r="L194" i="19"/>
  <c r="H194" i="19"/>
  <c r="L193" i="19"/>
  <c r="H193" i="19"/>
  <c r="L192" i="19"/>
  <c r="H192" i="19"/>
  <c r="L191" i="19"/>
  <c r="H191" i="19"/>
  <c r="L190" i="19"/>
  <c r="H190" i="19"/>
  <c r="L189" i="19"/>
  <c r="H189" i="19"/>
  <c r="L188" i="19"/>
  <c r="H188" i="19"/>
  <c r="L187" i="19"/>
  <c r="H187" i="19"/>
  <c r="L186" i="19"/>
  <c r="H186" i="19"/>
  <c r="L185" i="19"/>
  <c r="H185" i="19"/>
  <c r="L184" i="19"/>
  <c r="H184" i="19"/>
  <c r="L183" i="19"/>
  <c r="H183" i="19"/>
  <c r="L182" i="19"/>
  <c r="H182" i="19"/>
  <c r="L181" i="19"/>
  <c r="H181" i="19"/>
  <c r="L180" i="19"/>
  <c r="H180" i="19"/>
  <c r="L179" i="19"/>
  <c r="H179" i="19"/>
  <c r="L178" i="19"/>
  <c r="H178" i="19"/>
  <c r="L177" i="19"/>
  <c r="H177" i="19"/>
  <c r="L176" i="19"/>
  <c r="H176" i="19"/>
  <c r="L175" i="19"/>
  <c r="H175" i="19"/>
  <c r="L174" i="19"/>
  <c r="H174" i="19"/>
  <c r="L173" i="19"/>
  <c r="H173" i="19"/>
  <c r="L172" i="19"/>
  <c r="H172" i="19"/>
  <c r="L171" i="19"/>
  <c r="H171" i="19"/>
  <c r="L170" i="19"/>
  <c r="H170" i="19"/>
  <c r="L169" i="19"/>
  <c r="H169" i="19"/>
  <c r="L168" i="19"/>
  <c r="H168" i="19"/>
  <c r="L167" i="19"/>
  <c r="H167" i="19"/>
  <c r="L166" i="19"/>
  <c r="H166" i="19"/>
  <c r="L165" i="19"/>
  <c r="H165" i="19"/>
  <c r="L164" i="19"/>
  <c r="H164" i="19"/>
  <c r="L163" i="19"/>
  <c r="H163" i="19"/>
  <c r="L162" i="19"/>
  <c r="H162" i="19"/>
  <c r="L161" i="19"/>
  <c r="H161" i="19"/>
  <c r="L160" i="19"/>
  <c r="H160" i="19"/>
  <c r="L159" i="19"/>
  <c r="H159" i="19"/>
  <c r="L158" i="19"/>
  <c r="H158" i="19"/>
  <c r="L157" i="19"/>
  <c r="H157" i="19"/>
  <c r="L156" i="19"/>
  <c r="H156" i="19"/>
  <c r="L155" i="19"/>
  <c r="H155" i="19"/>
  <c r="L154" i="19"/>
  <c r="H154" i="19"/>
  <c r="L153" i="19"/>
  <c r="H153" i="19"/>
  <c r="L152" i="19"/>
  <c r="H152" i="19"/>
  <c r="L151" i="19"/>
  <c r="H151" i="19"/>
  <c r="L150" i="19"/>
  <c r="H150" i="19"/>
  <c r="L149" i="19"/>
  <c r="H149" i="19"/>
  <c r="L148" i="19"/>
  <c r="H148" i="19"/>
  <c r="L147" i="19"/>
  <c r="H147" i="19"/>
  <c r="L146" i="19"/>
  <c r="H146" i="19"/>
  <c r="L145" i="19"/>
  <c r="H145" i="19"/>
  <c r="L144" i="19"/>
  <c r="H144" i="19"/>
  <c r="L143" i="19"/>
  <c r="L142" i="19"/>
  <c r="H142" i="19"/>
  <c r="L141" i="19"/>
  <c r="H141" i="19"/>
  <c r="L140" i="19"/>
  <c r="H140" i="19"/>
  <c r="L139" i="19"/>
  <c r="H139" i="19"/>
  <c r="L138" i="19"/>
  <c r="H138" i="19"/>
  <c r="L137" i="19"/>
  <c r="H137" i="19"/>
  <c r="L136" i="19"/>
  <c r="H136" i="19"/>
  <c r="L135" i="19"/>
  <c r="H135" i="19"/>
  <c r="L134" i="19"/>
  <c r="H134" i="19"/>
  <c r="L133" i="19"/>
  <c r="H133" i="19"/>
  <c r="L132" i="19"/>
  <c r="H132" i="19"/>
  <c r="L131" i="19"/>
  <c r="H131" i="19"/>
  <c r="L130" i="19"/>
  <c r="H130" i="19"/>
  <c r="L129" i="19"/>
  <c r="H129" i="19"/>
  <c r="L128" i="19"/>
  <c r="H128" i="19"/>
  <c r="L127" i="19"/>
  <c r="H127" i="19"/>
  <c r="L126" i="19"/>
  <c r="H126" i="19"/>
  <c r="L125" i="19"/>
  <c r="H125" i="19"/>
  <c r="L124" i="19"/>
  <c r="H124" i="19"/>
  <c r="L123" i="19"/>
  <c r="H123" i="19"/>
  <c r="L122" i="19"/>
  <c r="H122" i="19"/>
  <c r="L121" i="19"/>
  <c r="H121" i="19"/>
  <c r="L120" i="19"/>
  <c r="H120" i="19"/>
  <c r="L119" i="19"/>
  <c r="H119" i="19"/>
  <c r="L118" i="19"/>
  <c r="H118" i="19"/>
  <c r="L117" i="19"/>
  <c r="H117" i="19"/>
  <c r="L116" i="19"/>
  <c r="H116" i="19"/>
  <c r="L115" i="19"/>
  <c r="H115" i="19"/>
  <c r="L114" i="19"/>
  <c r="H114" i="19"/>
  <c r="L113" i="19"/>
  <c r="H113" i="19"/>
  <c r="L112" i="19"/>
  <c r="H112" i="19"/>
  <c r="L111" i="19"/>
  <c r="H111" i="19"/>
  <c r="L110" i="19"/>
  <c r="H110" i="19"/>
  <c r="L109" i="19"/>
  <c r="H109" i="19"/>
  <c r="L108" i="19"/>
  <c r="H108" i="19"/>
  <c r="L107" i="19"/>
  <c r="H107" i="19"/>
  <c r="L106" i="19"/>
  <c r="H106" i="19"/>
  <c r="L105" i="19"/>
  <c r="H105" i="19"/>
  <c r="L104" i="19"/>
  <c r="H104" i="19"/>
  <c r="L103" i="19"/>
  <c r="H103" i="19"/>
  <c r="L102" i="19"/>
  <c r="H102" i="19"/>
  <c r="L101" i="19"/>
  <c r="H101" i="19"/>
  <c r="L100" i="19"/>
  <c r="H100" i="19"/>
  <c r="L99" i="19"/>
  <c r="H99" i="19"/>
  <c r="L98" i="19"/>
  <c r="H98" i="19"/>
  <c r="L97" i="19"/>
  <c r="H97" i="19"/>
  <c r="L96" i="19"/>
  <c r="H96" i="19"/>
  <c r="L95" i="19"/>
  <c r="H95" i="19"/>
  <c r="L94" i="19"/>
  <c r="H94" i="19"/>
  <c r="L93" i="19"/>
  <c r="H93" i="19"/>
  <c r="L92" i="19"/>
  <c r="H92" i="19"/>
  <c r="L91" i="19"/>
  <c r="H91" i="19"/>
  <c r="L90" i="19"/>
  <c r="H90" i="19"/>
  <c r="L89" i="19"/>
  <c r="H89" i="19"/>
  <c r="L87" i="19"/>
  <c r="H87" i="19"/>
  <c r="L86" i="19"/>
  <c r="H86" i="19"/>
  <c r="L85" i="19"/>
  <c r="H85" i="19"/>
  <c r="L83" i="19"/>
  <c r="H83" i="19"/>
  <c r="L82" i="19"/>
  <c r="H82" i="19"/>
  <c r="L81" i="19"/>
  <c r="H81" i="19"/>
  <c r="L80" i="19"/>
  <c r="H80" i="19"/>
  <c r="L79" i="19"/>
  <c r="H79" i="19"/>
  <c r="L78" i="19"/>
  <c r="H78" i="19"/>
  <c r="L77" i="19"/>
  <c r="H77" i="19"/>
  <c r="L76" i="19"/>
  <c r="H76" i="19"/>
  <c r="L75" i="19"/>
  <c r="H75" i="19"/>
  <c r="L74" i="19"/>
  <c r="H74" i="19"/>
  <c r="L73" i="19"/>
  <c r="H73" i="19"/>
  <c r="L72" i="19"/>
  <c r="H72" i="19"/>
  <c r="L71" i="19"/>
  <c r="H71" i="19"/>
  <c r="L70" i="19"/>
  <c r="H70" i="19"/>
  <c r="L69" i="19"/>
  <c r="H69" i="19"/>
  <c r="L68" i="19"/>
  <c r="H68" i="19"/>
  <c r="L67" i="19"/>
  <c r="H67" i="19"/>
  <c r="L66" i="19"/>
  <c r="H66" i="19"/>
  <c r="L65" i="19"/>
  <c r="H65" i="19"/>
  <c r="L64" i="19"/>
  <c r="H64" i="19"/>
  <c r="L63" i="19"/>
  <c r="H63" i="19"/>
  <c r="L62" i="19"/>
  <c r="H62" i="19"/>
  <c r="L61" i="19"/>
  <c r="H61" i="19"/>
  <c r="L60" i="19"/>
  <c r="H60" i="19"/>
  <c r="L54" i="19"/>
  <c r="H54" i="19"/>
  <c r="L53" i="19"/>
  <c r="H53" i="19"/>
  <c r="L52" i="19"/>
  <c r="H52" i="19"/>
  <c r="L51" i="19"/>
  <c r="H51" i="19"/>
  <c r="L50" i="19"/>
  <c r="H50" i="19"/>
  <c r="L49" i="19"/>
  <c r="H49" i="19"/>
  <c r="L48" i="19"/>
  <c r="H48" i="19"/>
  <c r="L47" i="19"/>
  <c r="H47" i="19"/>
  <c r="L46" i="19"/>
  <c r="H46" i="19"/>
  <c r="L45" i="19"/>
  <c r="H45" i="19"/>
  <c r="L44" i="19"/>
  <c r="H44" i="19"/>
  <c r="L43" i="19"/>
  <c r="H43" i="19"/>
  <c r="L42" i="19"/>
  <c r="H42" i="19"/>
  <c r="L41" i="19"/>
  <c r="H41" i="19"/>
  <c r="L40" i="19"/>
  <c r="H40" i="19"/>
  <c r="L39" i="19"/>
  <c r="H39" i="19"/>
  <c r="L38" i="19"/>
  <c r="H38" i="19"/>
  <c r="L37" i="19"/>
  <c r="H37" i="19"/>
  <c r="L36" i="19"/>
  <c r="H36" i="19"/>
  <c r="L35" i="19"/>
  <c r="H35" i="19"/>
  <c r="L34" i="19"/>
  <c r="H34" i="19"/>
  <c r="L33" i="19"/>
  <c r="H33" i="19"/>
  <c r="L32" i="19"/>
  <c r="H32" i="19"/>
  <c r="L31" i="19"/>
  <c r="H31" i="19"/>
  <c r="L30" i="19"/>
  <c r="H30" i="19"/>
  <c r="L29" i="19"/>
  <c r="H29" i="19"/>
  <c r="L28" i="19"/>
  <c r="H28" i="19"/>
  <c r="L27" i="19"/>
  <c r="H27" i="19"/>
  <c r="L26" i="19"/>
  <c r="H26" i="19"/>
  <c r="L25" i="19"/>
  <c r="H25" i="19"/>
  <c r="L24" i="19"/>
  <c r="H24" i="19"/>
  <c r="L23" i="19"/>
  <c r="H23" i="19"/>
  <c r="L22" i="19"/>
  <c r="H22" i="19"/>
  <c r="L21" i="19"/>
  <c r="H21" i="19"/>
  <c r="L20" i="19"/>
  <c r="H20" i="19"/>
  <c r="L19" i="19"/>
  <c r="H19" i="19"/>
  <c r="L18" i="19"/>
  <c r="L17" i="19"/>
  <c r="H17" i="19"/>
  <c r="L16" i="19"/>
  <c r="H16" i="19"/>
  <c r="L15" i="19"/>
  <c r="H15" i="19"/>
  <c r="L14" i="19"/>
  <c r="H14" i="19"/>
  <c r="L13" i="19"/>
  <c r="H13" i="19"/>
  <c r="L12" i="19"/>
  <c r="H12" i="19"/>
  <c r="L11" i="19"/>
  <c r="H11" i="19"/>
  <c r="L10" i="19"/>
  <c r="H10" i="19"/>
  <c r="L9" i="19"/>
  <c r="H9" i="19"/>
  <c r="L8" i="19"/>
  <c r="H8" i="19"/>
  <c r="L7" i="19"/>
  <c r="H7" i="19"/>
  <c r="L6" i="19"/>
  <c r="H6" i="19"/>
  <c r="L5" i="19"/>
  <c r="H5" i="19"/>
  <c r="L4" i="19"/>
  <c r="H4" i="19"/>
  <c r="L219" i="19" l="1"/>
  <c r="L222" i="19" s="1"/>
  <c r="L45" i="17"/>
  <c r="H45" i="17"/>
  <c r="L10" i="17" l="1"/>
  <c r="L9" i="17"/>
  <c r="H10" i="17"/>
  <c r="H9" i="17"/>
  <c r="L31" i="17"/>
  <c r="H31" i="17"/>
  <c r="L35" i="17"/>
  <c r="L34" i="17"/>
  <c r="H35" i="17"/>
  <c r="H34" i="17"/>
  <c r="L20" i="17"/>
  <c r="H20" i="17"/>
  <c r="L25" i="17"/>
  <c r="H25" i="17"/>
  <c r="L24" i="17"/>
  <c r="H24" i="17"/>
  <c r="L14" i="17" l="1"/>
  <c r="H14" i="17"/>
  <c r="L13" i="17"/>
  <c r="H13" i="17"/>
  <c r="L91" i="17"/>
  <c r="H91" i="17"/>
  <c r="L90" i="17"/>
  <c r="H90" i="17"/>
  <c r="L89" i="17"/>
  <c r="H89" i="17"/>
  <c r="L88" i="17"/>
  <c r="H88" i="17"/>
  <c r="L87" i="17"/>
  <c r="H87" i="17"/>
  <c r="L86" i="17" l="1"/>
  <c r="H86" i="17"/>
  <c r="L83" i="17"/>
  <c r="L84" i="17"/>
  <c r="H83" i="17"/>
  <c r="H84" i="17"/>
  <c r="L85" i="17"/>
  <c r="L92" i="17"/>
  <c r="H85" i="17"/>
  <c r="H92" i="17"/>
  <c r="L79" i="17" l="1"/>
  <c r="H79" i="17"/>
  <c r="L91" i="15" l="1"/>
  <c r="H91" i="15"/>
  <c r="V206" i="15" l="1"/>
  <c r="L80" i="17" l="1"/>
  <c r="H80" i="17"/>
  <c r="L27" i="15" l="1"/>
  <c r="H27" i="15"/>
  <c r="L43" i="15" l="1"/>
  <c r="H43" i="15"/>
  <c r="L5" i="17"/>
  <c r="H5" i="17"/>
  <c r="L45" i="15"/>
  <c r="H45" i="15"/>
  <c r="L34" i="15" l="1"/>
  <c r="H34" i="15"/>
  <c r="L40" i="15" l="1"/>
  <c r="H40" i="15"/>
  <c r="G88" i="15" l="1"/>
  <c r="D88" i="15"/>
  <c r="G17" i="15" l="1"/>
  <c r="O219" i="17" l="1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T219" i="17"/>
  <c r="Q219" i="17"/>
  <c r="J219" i="17"/>
  <c r="L218" i="17"/>
  <c r="L217" i="17"/>
  <c r="L216" i="17"/>
  <c r="L214" i="17"/>
  <c r="H214" i="17"/>
  <c r="L213" i="17"/>
  <c r="H213" i="17"/>
  <c r="L212" i="17"/>
  <c r="H212" i="17"/>
  <c r="L211" i="17"/>
  <c r="H211" i="17"/>
  <c r="L210" i="17"/>
  <c r="H210" i="17"/>
  <c r="L209" i="17"/>
  <c r="H209" i="17"/>
  <c r="L208" i="17"/>
  <c r="H208" i="17"/>
  <c r="L207" i="17"/>
  <c r="H207" i="17"/>
  <c r="L206" i="17"/>
  <c r="H206" i="17"/>
  <c r="L205" i="17"/>
  <c r="H205" i="17"/>
  <c r="L204" i="17"/>
  <c r="H204" i="17"/>
  <c r="L203" i="17"/>
  <c r="H203" i="17"/>
  <c r="L202" i="17"/>
  <c r="H202" i="17"/>
  <c r="L201" i="17"/>
  <c r="H201" i="17"/>
  <c r="L200" i="17"/>
  <c r="H200" i="17"/>
  <c r="L199" i="17"/>
  <c r="H199" i="17"/>
  <c r="L198" i="17"/>
  <c r="H198" i="17"/>
  <c r="L197" i="17"/>
  <c r="H197" i="17"/>
  <c r="L196" i="17"/>
  <c r="H196" i="17"/>
  <c r="L195" i="17"/>
  <c r="H195" i="17"/>
  <c r="L194" i="17"/>
  <c r="H194" i="17"/>
  <c r="L193" i="17"/>
  <c r="H193" i="17"/>
  <c r="L192" i="17"/>
  <c r="H192" i="17"/>
  <c r="L191" i="17"/>
  <c r="H191" i="17"/>
  <c r="L190" i="17"/>
  <c r="H190" i="17"/>
  <c r="L189" i="17"/>
  <c r="H189" i="17"/>
  <c r="L188" i="17"/>
  <c r="H188" i="17"/>
  <c r="L187" i="17"/>
  <c r="H187" i="17"/>
  <c r="L186" i="17"/>
  <c r="H186" i="17"/>
  <c r="L185" i="17"/>
  <c r="H185" i="17"/>
  <c r="L184" i="17"/>
  <c r="H184" i="17"/>
  <c r="L183" i="17"/>
  <c r="H183" i="17"/>
  <c r="L182" i="17"/>
  <c r="H182" i="17"/>
  <c r="L181" i="17"/>
  <c r="H181" i="17"/>
  <c r="L180" i="17"/>
  <c r="H180" i="17"/>
  <c r="L179" i="17"/>
  <c r="H179" i="17"/>
  <c r="L178" i="17"/>
  <c r="H178" i="17"/>
  <c r="L177" i="17"/>
  <c r="H177" i="17"/>
  <c r="L176" i="17"/>
  <c r="H176" i="17"/>
  <c r="L175" i="17"/>
  <c r="H175" i="17"/>
  <c r="L174" i="17"/>
  <c r="H174" i="17"/>
  <c r="L173" i="17"/>
  <c r="H173" i="17"/>
  <c r="L172" i="17"/>
  <c r="H172" i="17"/>
  <c r="L171" i="17"/>
  <c r="H171" i="17"/>
  <c r="L170" i="17"/>
  <c r="H170" i="17"/>
  <c r="L169" i="17"/>
  <c r="H169" i="17"/>
  <c r="L168" i="17"/>
  <c r="H168" i="17"/>
  <c r="L167" i="17"/>
  <c r="H167" i="17"/>
  <c r="L166" i="17"/>
  <c r="H166" i="17"/>
  <c r="L165" i="17"/>
  <c r="H165" i="17"/>
  <c r="L164" i="17"/>
  <c r="H164" i="17"/>
  <c r="L163" i="17"/>
  <c r="H163" i="17"/>
  <c r="L162" i="17"/>
  <c r="H162" i="17"/>
  <c r="L161" i="17"/>
  <c r="H161" i="17"/>
  <c r="L160" i="17"/>
  <c r="H160" i="17"/>
  <c r="L159" i="17"/>
  <c r="H159" i="17"/>
  <c r="L158" i="17"/>
  <c r="H158" i="17"/>
  <c r="L157" i="17"/>
  <c r="H157" i="17"/>
  <c r="L156" i="17"/>
  <c r="H156" i="17"/>
  <c r="L155" i="17"/>
  <c r="H155" i="17"/>
  <c r="L154" i="17"/>
  <c r="H154" i="17"/>
  <c r="L153" i="17"/>
  <c r="H153" i="17"/>
  <c r="L152" i="17"/>
  <c r="H152" i="17"/>
  <c r="L151" i="17"/>
  <c r="H151" i="17"/>
  <c r="L150" i="17"/>
  <c r="H150" i="17"/>
  <c r="L149" i="17"/>
  <c r="H149" i="17"/>
  <c r="L148" i="17"/>
  <c r="H148" i="17"/>
  <c r="L147" i="17"/>
  <c r="H147" i="17"/>
  <c r="L146" i="17"/>
  <c r="H146" i="17"/>
  <c r="L145" i="17"/>
  <c r="H145" i="17"/>
  <c r="L144" i="17"/>
  <c r="H144" i="17"/>
  <c r="L143" i="17"/>
  <c r="L142" i="17"/>
  <c r="H142" i="17"/>
  <c r="L141" i="17"/>
  <c r="H141" i="17"/>
  <c r="L140" i="17"/>
  <c r="H140" i="17"/>
  <c r="L139" i="17"/>
  <c r="H139" i="17"/>
  <c r="L138" i="17"/>
  <c r="H138" i="17"/>
  <c r="L137" i="17"/>
  <c r="WXW137" i="17" s="1"/>
  <c r="H137" i="17"/>
  <c r="L136" i="17"/>
  <c r="H136" i="17"/>
  <c r="L135" i="17"/>
  <c r="H135" i="17"/>
  <c r="L134" i="17"/>
  <c r="H134" i="17"/>
  <c r="WXW134" i="17" s="1"/>
  <c r="L133" i="17"/>
  <c r="H133" i="17"/>
  <c r="L132" i="17"/>
  <c r="H132" i="17"/>
  <c r="L131" i="17"/>
  <c r="H131" i="17"/>
  <c r="L130" i="17"/>
  <c r="H130" i="17"/>
  <c r="L129" i="17"/>
  <c r="H129" i="17"/>
  <c r="L128" i="17"/>
  <c r="H128" i="17"/>
  <c r="L127" i="17"/>
  <c r="H127" i="17"/>
  <c r="L126" i="17"/>
  <c r="H126" i="17"/>
  <c r="L125" i="17"/>
  <c r="H125" i="17"/>
  <c r="L124" i="17"/>
  <c r="H124" i="17"/>
  <c r="L123" i="17"/>
  <c r="H123" i="17"/>
  <c r="L122" i="17"/>
  <c r="H122" i="17"/>
  <c r="L121" i="17"/>
  <c r="H121" i="17"/>
  <c r="L120" i="17"/>
  <c r="H120" i="17"/>
  <c r="L119" i="17"/>
  <c r="H119" i="17"/>
  <c r="L118" i="17"/>
  <c r="H118" i="17"/>
  <c r="L117" i="17"/>
  <c r="H117" i="17"/>
  <c r="L116" i="17"/>
  <c r="H116" i="17"/>
  <c r="L115" i="17"/>
  <c r="H115" i="17"/>
  <c r="L114" i="17"/>
  <c r="H114" i="17"/>
  <c r="L113" i="17"/>
  <c r="H113" i="17"/>
  <c r="L112" i="17"/>
  <c r="H112" i="17"/>
  <c r="L111" i="17"/>
  <c r="H111" i="17"/>
  <c r="L110" i="17"/>
  <c r="H110" i="17"/>
  <c r="L109" i="17"/>
  <c r="H109" i="17"/>
  <c r="L108" i="17"/>
  <c r="H108" i="17"/>
  <c r="L107" i="17"/>
  <c r="H107" i="17"/>
  <c r="L106" i="17"/>
  <c r="H106" i="17"/>
  <c r="L105" i="17"/>
  <c r="H105" i="17"/>
  <c r="L104" i="17"/>
  <c r="H104" i="17"/>
  <c r="L103" i="17"/>
  <c r="H103" i="17"/>
  <c r="L102" i="17"/>
  <c r="H102" i="17"/>
  <c r="L101" i="17"/>
  <c r="H101" i="17"/>
  <c r="L100" i="17"/>
  <c r="H100" i="17"/>
  <c r="L98" i="17"/>
  <c r="H98" i="17"/>
  <c r="L97" i="17"/>
  <c r="H97" i="17"/>
  <c r="L96" i="17"/>
  <c r="H96" i="17"/>
  <c r="L95" i="17"/>
  <c r="H95" i="17"/>
  <c r="L94" i="17"/>
  <c r="H94" i="17"/>
  <c r="L93" i="17"/>
  <c r="H93" i="17"/>
  <c r="L82" i="17"/>
  <c r="H82" i="17"/>
  <c r="L81" i="17"/>
  <c r="H81" i="17"/>
  <c r="L78" i="17"/>
  <c r="H78" i="17"/>
  <c r="L77" i="17"/>
  <c r="H77" i="17"/>
  <c r="L76" i="17"/>
  <c r="H76" i="17"/>
  <c r="L75" i="17"/>
  <c r="H75" i="17"/>
  <c r="L74" i="17"/>
  <c r="H74" i="17"/>
  <c r="L73" i="17"/>
  <c r="H73" i="17"/>
  <c r="L72" i="17"/>
  <c r="H72" i="17"/>
  <c r="L71" i="17"/>
  <c r="H71" i="17"/>
  <c r="L70" i="17"/>
  <c r="H70" i="17"/>
  <c r="L69" i="17"/>
  <c r="H69" i="17"/>
  <c r="L68" i="17"/>
  <c r="H68" i="17"/>
  <c r="L67" i="17"/>
  <c r="H67" i="17"/>
  <c r="L66" i="17"/>
  <c r="H66" i="17"/>
  <c r="L65" i="17"/>
  <c r="H65" i="17"/>
  <c r="L64" i="17"/>
  <c r="H64" i="17"/>
  <c r="L63" i="17"/>
  <c r="H63" i="17"/>
  <c r="L62" i="17"/>
  <c r="H62" i="17"/>
  <c r="L61" i="17"/>
  <c r="H61" i="17"/>
  <c r="L60" i="17"/>
  <c r="H60" i="17"/>
  <c r="L59" i="17"/>
  <c r="H59" i="17"/>
  <c r="L58" i="17"/>
  <c r="H58" i="17"/>
  <c r="L57" i="17"/>
  <c r="H57" i="17"/>
  <c r="L56" i="17"/>
  <c r="H56" i="17"/>
  <c r="L55" i="17"/>
  <c r="H55" i="17"/>
  <c r="L54" i="17"/>
  <c r="H54" i="17"/>
  <c r="L53" i="17"/>
  <c r="H53" i="17"/>
  <c r="L52" i="17"/>
  <c r="H52" i="17"/>
  <c r="L51" i="17"/>
  <c r="H51" i="17"/>
  <c r="L50" i="17"/>
  <c r="H50" i="17"/>
  <c r="L49" i="17"/>
  <c r="H49" i="17"/>
  <c r="L47" i="17"/>
  <c r="H47" i="17"/>
  <c r="L46" i="17"/>
  <c r="H46" i="17"/>
  <c r="L44" i="17"/>
  <c r="H44" i="17"/>
  <c r="L43" i="17"/>
  <c r="H43" i="17"/>
  <c r="L42" i="17"/>
  <c r="H42" i="17"/>
  <c r="L41" i="17"/>
  <c r="H41" i="17"/>
  <c r="L40" i="17"/>
  <c r="H40" i="17"/>
  <c r="L39" i="17"/>
  <c r="H39" i="17"/>
  <c r="L38" i="17"/>
  <c r="H38" i="17"/>
  <c r="L37" i="17"/>
  <c r="H37" i="17"/>
  <c r="L36" i="17"/>
  <c r="H36" i="17"/>
  <c r="L33" i="17"/>
  <c r="H33" i="17"/>
  <c r="L32" i="17"/>
  <c r="H32" i="17"/>
  <c r="L30" i="17"/>
  <c r="H30" i="17"/>
  <c r="L29" i="17"/>
  <c r="H29" i="17"/>
  <c r="L28" i="17"/>
  <c r="H28" i="17"/>
  <c r="L27" i="17"/>
  <c r="H27" i="17"/>
  <c r="L26" i="17"/>
  <c r="H26" i="17"/>
  <c r="L23" i="17"/>
  <c r="H23" i="17"/>
  <c r="L22" i="17"/>
  <c r="H22" i="17"/>
  <c r="L21" i="17"/>
  <c r="H21" i="17"/>
  <c r="L19" i="17"/>
  <c r="H19" i="17"/>
  <c r="L18" i="17"/>
  <c r="L17" i="17"/>
  <c r="H17" i="17"/>
  <c r="L16" i="17"/>
  <c r="H16" i="17"/>
  <c r="L15" i="17"/>
  <c r="H15" i="17"/>
  <c r="L12" i="17"/>
  <c r="H12" i="17"/>
  <c r="L11" i="17"/>
  <c r="H11" i="17"/>
  <c r="G215" i="17"/>
  <c r="L215" i="17" s="1"/>
  <c r="L8" i="17"/>
  <c r="H8" i="17"/>
  <c r="L7" i="17"/>
  <c r="H7" i="17"/>
  <c r="L6" i="17"/>
  <c r="H6" i="17"/>
  <c r="L4" i="17"/>
  <c r="H4" i="17"/>
  <c r="WXW135" i="17" l="1"/>
  <c r="WXW145" i="17"/>
  <c r="WXW133" i="17"/>
  <c r="L219" i="17"/>
  <c r="L222" i="17" s="1"/>
  <c r="L28" i="15"/>
  <c r="H28" i="15"/>
  <c r="L37" i="15"/>
  <c r="H37" i="15"/>
  <c r="L44" i="15"/>
  <c r="H44" i="15"/>
  <c r="L26" i="15"/>
  <c r="H26" i="15"/>
  <c r="L31" i="15"/>
  <c r="L30" i="15"/>
  <c r="H31" i="15"/>
  <c r="H30" i="15"/>
  <c r="L24" i="15"/>
  <c r="H24" i="15"/>
  <c r="L5" i="15" l="1"/>
  <c r="H5" i="15"/>
  <c r="G9" i="15" l="1"/>
  <c r="L59" i="13" l="1"/>
  <c r="H59" i="13"/>
  <c r="G60" i="13" l="1"/>
  <c r="L51" i="13"/>
  <c r="H51" i="13"/>
  <c r="L50" i="13"/>
  <c r="H50" i="13"/>
  <c r="L49" i="13"/>
  <c r="H49" i="13"/>
  <c r="L57" i="13"/>
  <c r="H57" i="13"/>
  <c r="L54" i="13"/>
  <c r="H54" i="13"/>
  <c r="L53" i="13"/>
  <c r="H53" i="13"/>
  <c r="L56" i="13"/>
  <c r="H56" i="13"/>
  <c r="L38" i="13" l="1"/>
  <c r="H38" i="13"/>
  <c r="V214" i="13"/>
  <c r="L135" i="13"/>
  <c r="H135" i="13"/>
  <c r="L130" i="13" l="1"/>
  <c r="H130" i="13"/>
  <c r="L80" i="15" l="1"/>
  <c r="L36" i="13"/>
  <c r="H36" i="13"/>
  <c r="L46" i="13"/>
  <c r="H46" i="13"/>
  <c r="L43" i="13"/>
  <c r="H43" i="13"/>
  <c r="L42" i="13"/>
  <c r="H42" i="13"/>
  <c r="L44" i="13"/>
  <c r="H44" i="13"/>
  <c r="L39" i="13" l="1"/>
  <c r="H39" i="13"/>
  <c r="G136" i="13" l="1"/>
  <c r="O35" i="13"/>
  <c r="L133" i="13"/>
  <c r="H133" i="13"/>
  <c r="L34" i="13"/>
  <c r="H34" i="13"/>
  <c r="L21" i="13" l="1"/>
  <c r="D21" i="13"/>
  <c r="H21" i="13" s="1"/>
  <c r="O32" i="13"/>
  <c r="L33" i="13"/>
  <c r="H33" i="13"/>
  <c r="L31" i="13"/>
  <c r="H31" i="13"/>
  <c r="L131" i="13"/>
  <c r="H131" i="13"/>
  <c r="L125" i="13"/>
  <c r="H125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T206" i="15"/>
  <c r="Q206" i="15"/>
  <c r="O206" i="15"/>
  <c r="J206" i="15"/>
  <c r="L205" i="15"/>
  <c r="L204" i="15"/>
  <c r="L203" i="15"/>
  <c r="G202" i="15"/>
  <c r="L202" i="15" s="1"/>
  <c r="L201" i="15"/>
  <c r="H201" i="15"/>
  <c r="L200" i="15"/>
  <c r="H200" i="15"/>
  <c r="L199" i="15"/>
  <c r="H199" i="15"/>
  <c r="L198" i="15"/>
  <c r="H198" i="15"/>
  <c r="L197" i="15"/>
  <c r="H197" i="15"/>
  <c r="L196" i="15"/>
  <c r="H196" i="15"/>
  <c r="L195" i="15"/>
  <c r="H195" i="15"/>
  <c r="L194" i="15"/>
  <c r="H194" i="15"/>
  <c r="L193" i="15"/>
  <c r="H193" i="15"/>
  <c r="L192" i="15"/>
  <c r="H192" i="15"/>
  <c r="L191" i="15"/>
  <c r="H191" i="15"/>
  <c r="L190" i="15"/>
  <c r="H190" i="15"/>
  <c r="L189" i="15"/>
  <c r="H189" i="15"/>
  <c r="L188" i="15"/>
  <c r="H188" i="15"/>
  <c r="L187" i="15"/>
  <c r="H187" i="15"/>
  <c r="L186" i="15"/>
  <c r="H186" i="15"/>
  <c r="L185" i="15"/>
  <c r="H185" i="15"/>
  <c r="L184" i="15"/>
  <c r="H184" i="15"/>
  <c r="L183" i="15"/>
  <c r="H183" i="15"/>
  <c r="L182" i="15"/>
  <c r="H182" i="15"/>
  <c r="L181" i="15"/>
  <c r="H181" i="15"/>
  <c r="L180" i="15"/>
  <c r="H180" i="15"/>
  <c r="L179" i="15"/>
  <c r="H179" i="15"/>
  <c r="L178" i="15"/>
  <c r="H178" i="15"/>
  <c r="L177" i="15"/>
  <c r="H177" i="15"/>
  <c r="L176" i="15"/>
  <c r="H176" i="15"/>
  <c r="L175" i="15"/>
  <c r="H175" i="15"/>
  <c r="L174" i="15"/>
  <c r="H174" i="15"/>
  <c r="L173" i="15"/>
  <c r="H173" i="15"/>
  <c r="L172" i="15"/>
  <c r="H172" i="15"/>
  <c r="L171" i="15"/>
  <c r="H171" i="15"/>
  <c r="L170" i="15"/>
  <c r="H170" i="15"/>
  <c r="L169" i="15"/>
  <c r="H169" i="15"/>
  <c r="L168" i="15"/>
  <c r="H168" i="15"/>
  <c r="L167" i="15"/>
  <c r="H167" i="15"/>
  <c r="L166" i="15"/>
  <c r="H166" i="15"/>
  <c r="L165" i="15"/>
  <c r="H165" i="15"/>
  <c r="L164" i="15"/>
  <c r="H164" i="15"/>
  <c r="L163" i="15"/>
  <c r="H163" i="15"/>
  <c r="L162" i="15"/>
  <c r="H162" i="15"/>
  <c r="L161" i="15"/>
  <c r="H161" i="15"/>
  <c r="L160" i="15"/>
  <c r="H160" i="15"/>
  <c r="L159" i="15"/>
  <c r="H159" i="15"/>
  <c r="L158" i="15"/>
  <c r="H158" i="15"/>
  <c r="L157" i="15"/>
  <c r="H157" i="15"/>
  <c r="L156" i="15"/>
  <c r="H156" i="15"/>
  <c r="L155" i="15"/>
  <c r="H155" i="15"/>
  <c r="L154" i="15"/>
  <c r="H154" i="15"/>
  <c r="L153" i="15"/>
  <c r="H153" i="15"/>
  <c r="L152" i="15"/>
  <c r="H152" i="15"/>
  <c r="L151" i="15"/>
  <c r="H151" i="15"/>
  <c r="L150" i="15"/>
  <c r="H150" i="15"/>
  <c r="L149" i="15"/>
  <c r="H149" i="15"/>
  <c r="L148" i="15"/>
  <c r="H148" i="15"/>
  <c r="L147" i="15"/>
  <c r="H147" i="15"/>
  <c r="L146" i="15"/>
  <c r="H146" i="15"/>
  <c r="L145" i="15"/>
  <c r="H145" i="15"/>
  <c r="L144" i="15"/>
  <c r="H144" i="15"/>
  <c r="L143" i="15"/>
  <c r="H143" i="15"/>
  <c r="L142" i="15"/>
  <c r="H142" i="15"/>
  <c r="L141" i="15"/>
  <c r="H141" i="15"/>
  <c r="L140" i="15"/>
  <c r="H140" i="15"/>
  <c r="L139" i="15"/>
  <c r="H139" i="15"/>
  <c r="L138" i="15"/>
  <c r="H138" i="15"/>
  <c r="L137" i="15"/>
  <c r="H137" i="15"/>
  <c r="L136" i="15"/>
  <c r="H136" i="15"/>
  <c r="L135" i="15"/>
  <c r="H135" i="15"/>
  <c r="L134" i="15"/>
  <c r="H134" i="15"/>
  <c r="L133" i="15"/>
  <c r="H133" i="15"/>
  <c r="L132" i="15"/>
  <c r="H132" i="15"/>
  <c r="L131" i="15"/>
  <c r="H131" i="15"/>
  <c r="L130" i="15"/>
  <c r="L129" i="15"/>
  <c r="H129" i="15"/>
  <c r="L128" i="15"/>
  <c r="H128" i="15"/>
  <c r="L127" i="15"/>
  <c r="H127" i="15"/>
  <c r="L126" i="15"/>
  <c r="H126" i="15"/>
  <c r="L125" i="15"/>
  <c r="H125" i="15"/>
  <c r="L124" i="15"/>
  <c r="H124" i="15"/>
  <c r="L123" i="15"/>
  <c r="H123" i="15"/>
  <c r="L122" i="15"/>
  <c r="WXW122" i="15" s="1"/>
  <c r="H122" i="15"/>
  <c r="L121" i="15"/>
  <c r="H121" i="15"/>
  <c r="L120" i="15"/>
  <c r="H120" i="15"/>
  <c r="L119" i="15"/>
  <c r="H119" i="15"/>
  <c r="L118" i="15"/>
  <c r="H118" i="15"/>
  <c r="L117" i="15"/>
  <c r="H117" i="15"/>
  <c r="L116" i="15"/>
  <c r="H116" i="15"/>
  <c r="L115" i="15"/>
  <c r="H115" i="15"/>
  <c r="L114" i="15"/>
  <c r="H114" i="15"/>
  <c r="L113" i="15"/>
  <c r="H113" i="15"/>
  <c r="L112" i="15"/>
  <c r="H112" i="15"/>
  <c r="L111" i="15"/>
  <c r="H111" i="15"/>
  <c r="L110" i="15"/>
  <c r="H110" i="15"/>
  <c r="L109" i="15"/>
  <c r="H109" i="15"/>
  <c r="L108" i="15"/>
  <c r="H108" i="15"/>
  <c r="L107" i="15"/>
  <c r="H107" i="15"/>
  <c r="L106" i="15"/>
  <c r="H106" i="15"/>
  <c r="L105" i="15"/>
  <c r="H105" i="15"/>
  <c r="L104" i="15"/>
  <c r="H104" i="15"/>
  <c r="L103" i="15"/>
  <c r="H103" i="15"/>
  <c r="L102" i="15"/>
  <c r="H102" i="15"/>
  <c r="L101" i="15"/>
  <c r="H101" i="15"/>
  <c r="L100" i="15"/>
  <c r="H100" i="15"/>
  <c r="L99" i="15"/>
  <c r="H99" i="15"/>
  <c r="L98" i="15"/>
  <c r="H98" i="15"/>
  <c r="L97" i="15"/>
  <c r="H97" i="15"/>
  <c r="L96" i="15"/>
  <c r="H96" i="15"/>
  <c r="L95" i="15"/>
  <c r="H95" i="15"/>
  <c r="L94" i="15"/>
  <c r="H94" i="15"/>
  <c r="L93" i="15"/>
  <c r="H93" i="15"/>
  <c r="L92" i="15"/>
  <c r="H92" i="15"/>
  <c r="L90" i="15"/>
  <c r="H90" i="15"/>
  <c r="L89" i="15"/>
  <c r="H89" i="15"/>
  <c r="L88" i="15"/>
  <c r="H88" i="15"/>
  <c r="L87" i="15"/>
  <c r="H87" i="15"/>
  <c r="L86" i="15"/>
  <c r="H86" i="15"/>
  <c r="L83" i="15"/>
  <c r="H83" i="15"/>
  <c r="H80" i="15"/>
  <c r="L79" i="15"/>
  <c r="H79" i="15"/>
  <c r="L78" i="15"/>
  <c r="H78" i="15"/>
  <c r="L77" i="15"/>
  <c r="H77" i="15"/>
  <c r="L76" i="15"/>
  <c r="H76" i="15"/>
  <c r="L75" i="15"/>
  <c r="H75" i="15"/>
  <c r="L74" i="15"/>
  <c r="H74" i="15"/>
  <c r="L73" i="15"/>
  <c r="H73" i="15"/>
  <c r="L72" i="15"/>
  <c r="H72" i="15"/>
  <c r="L71" i="15"/>
  <c r="H71" i="15"/>
  <c r="L70" i="15"/>
  <c r="H70" i="15"/>
  <c r="L69" i="15"/>
  <c r="H69" i="15"/>
  <c r="L68" i="15"/>
  <c r="H68" i="15"/>
  <c r="L67" i="15"/>
  <c r="H67" i="15"/>
  <c r="L66" i="15"/>
  <c r="H66" i="15"/>
  <c r="L65" i="15"/>
  <c r="H65" i="15"/>
  <c r="L64" i="15"/>
  <c r="H64" i="15"/>
  <c r="L63" i="15"/>
  <c r="H63" i="15"/>
  <c r="L62" i="15"/>
  <c r="H62" i="15"/>
  <c r="L61" i="15"/>
  <c r="H61" i="15"/>
  <c r="L60" i="15"/>
  <c r="H60" i="15"/>
  <c r="L59" i="15"/>
  <c r="H59" i="15"/>
  <c r="L58" i="15"/>
  <c r="H58" i="15"/>
  <c r="L57" i="15"/>
  <c r="H57" i="15"/>
  <c r="L56" i="15"/>
  <c r="H56" i="15"/>
  <c r="L55" i="15"/>
  <c r="H55" i="15"/>
  <c r="L54" i="15"/>
  <c r="H54" i="15"/>
  <c r="L53" i="15"/>
  <c r="H53" i="15"/>
  <c r="L52" i="15"/>
  <c r="H52" i="15"/>
  <c r="L51" i="15"/>
  <c r="H51" i="15"/>
  <c r="L50" i="15"/>
  <c r="H50" i="15"/>
  <c r="L49" i="15"/>
  <c r="H49" i="15"/>
  <c r="L48" i="15"/>
  <c r="H48" i="15"/>
  <c r="L47" i="15"/>
  <c r="H47" i="15"/>
  <c r="L46" i="15"/>
  <c r="H46" i="15"/>
  <c r="L42" i="15"/>
  <c r="H42" i="15"/>
  <c r="L41" i="15"/>
  <c r="H41" i="15"/>
  <c r="L39" i="15"/>
  <c r="H39" i="15"/>
  <c r="L38" i="15"/>
  <c r="H38" i="15"/>
  <c r="L36" i="15"/>
  <c r="H36" i="15"/>
  <c r="L35" i="15"/>
  <c r="H35" i="15"/>
  <c r="L33" i="15"/>
  <c r="H33" i="15"/>
  <c r="L32" i="15"/>
  <c r="H32" i="15"/>
  <c r="L29" i="15"/>
  <c r="H29" i="15"/>
  <c r="L25" i="15"/>
  <c r="H25" i="15"/>
  <c r="L23" i="15"/>
  <c r="H23" i="15"/>
  <c r="L22" i="15"/>
  <c r="H22" i="15"/>
  <c r="L21" i="15"/>
  <c r="H21" i="15"/>
  <c r="L20" i="15"/>
  <c r="L17" i="15"/>
  <c r="H17" i="15"/>
  <c r="L15" i="15"/>
  <c r="H15" i="15"/>
  <c r="L12" i="15"/>
  <c r="H12" i="15"/>
  <c r="L10" i="15"/>
  <c r="H10" i="15"/>
  <c r="L9" i="15"/>
  <c r="H9" i="15"/>
  <c r="L7" i="15"/>
  <c r="H7" i="15"/>
  <c r="L6" i="15"/>
  <c r="H6" i="15"/>
  <c r="L4" i="15"/>
  <c r="H4" i="15"/>
  <c r="WXW120" i="15" l="1"/>
  <c r="WXW124" i="15"/>
  <c r="WXW121" i="15"/>
  <c r="WXW132" i="15"/>
  <c r="L206" i="15"/>
  <c r="L209" i="15" s="1"/>
  <c r="L10" i="13"/>
  <c r="H10" i="13"/>
  <c r="L127" i="13" l="1"/>
  <c r="H127" i="13"/>
  <c r="L41" i="13" l="1"/>
  <c r="H41" i="13"/>
  <c r="L29" i="13"/>
  <c r="H29" i="13"/>
  <c r="L25" i="13"/>
  <c r="H25" i="13"/>
  <c r="L20" i="13"/>
  <c r="H20" i="13"/>
  <c r="L23" i="13"/>
  <c r="H23" i="13"/>
  <c r="L11" i="13"/>
  <c r="H11" i="13"/>
  <c r="L9" i="13"/>
  <c r="H9" i="13"/>
  <c r="L8" i="13"/>
  <c r="H8" i="13"/>
  <c r="L16" i="13" l="1"/>
  <c r="H16" i="13"/>
  <c r="L6" i="13" l="1"/>
  <c r="H6" i="13"/>
  <c r="L122" i="13" l="1"/>
  <c r="H122" i="13"/>
  <c r="L18" i="13"/>
  <c r="H18" i="13"/>
  <c r="L121" i="13" l="1"/>
  <c r="H121" i="13"/>
  <c r="L47" i="11"/>
  <c r="H47" i="11"/>
  <c r="L46" i="11"/>
  <c r="H46" i="11"/>
  <c r="H117" i="13"/>
  <c r="L117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214" i="13"/>
  <c r="Q214" i="13"/>
  <c r="O214" i="13"/>
  <c r="J214" i="13"/>
  <c r="L213" i="13"/>
  <c r="L212" i="13"/>
  <c r="L211" i="13"/>
  <c r="G210" i="13"/>
  <c r="L210" i="13" s="1"/>
  <c r="L209" i="13"/>
  <c r="H209" i="13"/>
  <c r="L208" i="13"/>
  <c r="H208" i="13"/>
  <c r="L207" i="13"/>
  <c r="H207" i="13"/>
  <c r="L206" i="13"/>
  <c r="H206" i="13"/>
  <c r="L205" i="13"/>
  <c r="H205" i="13"/>
  <c r="L204" i="13"/>
  <c r="H204" i="13"/>
  <c r="L203" i="13"/>
  <c r="H203" i="13"/>
  <c r="L202" i="13"/>
  <c r="H202" i="13"/>
  <c r="L201" i="13"/>
  <c r="H201" i="13"/>
  <c r="L200" i="13"/>
  <c r="H200" i="13"/>
  <c r="L199" i="13"/>
  <c r="H199" i="13"/>
  <c r="L198" i="13"/>
  <c r="H198" i="13"/>
  <c r="L197" i="13"/>
  <c r="H197" i="13"/>
  <c r="L196" i="13"/>
  <c r="H196" i="13"/>
  <c r="L195" i="13"/>
  <c r="H195" i="13"/>
  <c r="L194" i="13"/>
  <c r="H194" i="13"/>
  <c r="L193" i="13"/>
  <c r="H193" i="13"/>
  <c r="L192" i="13"/>
  <c r="H192" i="13"/>
  <c r="L191" i="13"/>
  <c r="H191" i="13"/>
  <c r="L190" i="13"/>
  <c r="H190" i="13"/>
  <c r="L189" i="13"/>
  <c r="H189" i="13"/>
  <c r="L188" i="13"/>
  <c r="H188" i="13"/>
  <c r="L187" i="13"/>
  <c r="H187" i="13"/>
  <c r="L186" i="13"/>
  <c r="H186" i="13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L137" i="13"/>
  <c r="H137" i="13"/>
  <c r="L136" i="13"/>
  <c r="H136" i="13"/>
  <c r="L134" i="13"/>
  <c r="H134" i="13"/>
  <c r="L132" i="13"/>
  <c r="H132" i="13"/>
  <c r="L129" i="13"/>
  <c r="H129" i="13"/>
  <c r="L128" i="13"/>
  <c r="H128" i="13"/>
  <c r="L126" i="13"/>
  <c r="H126" i="13"/>
  <c r="L124" i="13"/>
  <c r="H124" i="13"/>
  <c r="L123" i="13"/>
  <c r="H123" i="13"/>
  <c r="L120" i="13"/>
  <c r="H120" i="13"/>
  <c r="L119" i="13"/>
  <c r="H119" i="13"/>
  <c r="L118" i="13"/>
  <c r="H118" i="13"/>
  <c r="L116" i="13"/>
  <c r="H116" i="13"/>
  <c r="L115" i="13"/>
  <c r="H115" i="13"/>
  <c r="L114" i="13"/>
  <c r="H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7" i="13"/>
  <c r="H107" i="13"/>
  <c r="L106" i="13"/>
  <c r="H106" i="13"/>
  <c r="L105" i="13"/>
  <c r="H105" i="13"/>
  <c r="L104" i="13"/>
  <c r="H104" i="13"/>
  <c r="L103" i="13"/>
  <c r="H103" i="13"/>
  <c r="L102" i="13"/>
  <c r="H102" i="13"/>
  <c r="L101" i="13"/>
  <c r="H101" i="13"/>
  <c r="L100" i="13"/>
  <c r="H100" i="13"/>
  <c r="L99" i="13"/>
  <c r="H99" i="13"/>
  <c r="L98" i="13"/>
  <c r="H98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8" i="13"/>
  <c r="H58" i="13"/>
  <c r="L55" i="13"/>
  <c r="H55" i="13"/>
  <c r="L52" i="13"/>
  <c r="H52" i="13"/>
  <c r="L48" i="13"/>
  <c r="H48" i="13"/>
  <c r="L47" i="13"/>
  <c r="H47" i="13"/>
  <c r="L45" i="13"/>
  <c r="H45" i="13"/>
  <c r="L40" i="13"/>
  <c r="H40" i="13"/>
  <c r="L37" i="13"/>
  <c r="H37" i="13"/>
  <c r="L35" i="13"/>
  <c r="H35" i="13"/>
  <c r="L32" i="13"/>
  <c r="H32" i="13"/>
  <c r="L30" i="13"/>
  <c r="H30" i="13"/>
  <c r="L28" i="13"/>
  <c r="H28" i="13"/>
  <c r="L27" i="13"/>
  <c r="H27" i="13"/>
  <c r="L26" i="13"/>
  <c r="H26" i="13"/>
  <c r="L24" i="13"/>
  <c r="H24" i="13"/>
  <c r="L22" i="13"/>
  <c r="H22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28" i="13" l="1"/>
  <c r="WXW123" i="13"/>
  <c r="WXW126" i="13"/>
  <c r="WXW140" i="13"/>
  <c r="WXW124" i="13"/>
  <c r="L214" i="13"/>
  <c r="L217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<sst xmlns="http://schemas.openxmlformats.org/spreadsheetml/2006/main" count="3941" uniqueCount="1296">
  <si>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</si>
  <si>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</si>
  <si>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</si>
  <si>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</si>
  <si>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</si>
  <si>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</si>
  <si>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</si>
  <si>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</si>
  <si>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</si>
  <si>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</si>
  <si>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</si>
  <si>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</si>
  <si>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</si>
  <si>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</si>
  <si>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</si>
  <si>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</si>
  <si>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</si>
  <si>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</si>
  <si>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</si>
  <si>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</si>
  <si>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</si>
  <si>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</si>
  <si>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</si>
  <si>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</si>
  <si>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</si>
  <si>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</si>
  <si>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</si>
  <si>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</si>
  <si>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</si>
  <si>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</si>
  <si>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</si>
  <si>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</si>
  <si>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</si>
  <si>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</si>
  <si>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</si>
  <si>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</si>
  <si>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</si>
  <si>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</si>
  <si>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</si>
  <si>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</si>
  <si>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</si>
  <si>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</si>
  <si>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</si>
  <si>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</si>
  <si>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</si>
  <si>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</si>
  <si>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</si>
  <si>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</si>
  <si>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</si>
  <si>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</si>
  <si>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</si>
  <si>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</si>
  <si>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</si>
  <si>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</si>
  <si>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</si>
  <si>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</si>
  <si>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</si>
  <si>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</si>
  <si>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</si>
  <si>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</si>
  <si>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</si>
  <si>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</si>
  <si>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</si>
  <si>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</si>
  <si>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</si>
  <si>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</si>
  <si>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</si>
  <si>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</si>
  <si>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</si>
  <si>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</si>
  <si>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</si>
  <si>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</si>
  <si>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</si>
  <si>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</si>
  <si>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</si>
  <si>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</si>
  <si>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</si>
  <si>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</si>
  <si>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</si>
  <si>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</si>
  <si>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</si>
  <si>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</si>
  <si>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</si>
  <si>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</si>
  <si>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</si>
  <si>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</si>
  <si>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</si>
  <si>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</si>
  <si>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</si>
  <si>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</si>
  <si>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</si>
  <si>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</si>
  <si>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</si>
  <si>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</si>
  <si>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</si>
  <si>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</si>
  <si>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</si>
  <si>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</si>
  <si>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</si>
  <si>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</si>
  <si>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</si>
  <si>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</si>
  <si>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</si>
  <si>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</si>
  <si>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</si>
  <si>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</si>
  <si>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</si>
  <si>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</si>
  <si>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</si>
  <si>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</si>
  <si>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</si>
  <si>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</si>
  <si>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</si>
  <si>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</si>
  <si>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</si>
  <si>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</si>
  <si>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</si>
  <si>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</si>
  <si>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</si>
  <si>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</si>
  <si>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</si>
  <si>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</si>
  <si>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</si>
  <si>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</si>
  <si>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</si>
  <si>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</si>
  <si>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</si>
  <si>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</si>
  <si>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</si>
  <si>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</si>
  <si>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</si>
  <si>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</si>
  <si>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</si>
  <si>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</si>
  <si>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</si>
  <si>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</si>
  <si>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</si>
  <si>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</si>
  <si>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</si>
  <si>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</si>
  <si>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</si>
  <si>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</si>
  <si>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</si>
  <si>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</si>
  <si>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</si>
  <si>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</si>
  <si>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</si>
  <si>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</si>
  <si>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</si>
  <si>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</si>
  <si>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</si>
  <si>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</si>
  <si>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</si>
  <si>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</si>
  <si>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</si>
  <si>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</si>
  <si>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</si>
  <si>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</si>
  <si>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</si>
  <si>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</si>
  <si>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</si>
  <si>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</si>
  <si>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</si>
  <si>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</si>
  <si>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</si>
  <si>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</si>
  <si>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</si>
  <si>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</si>
  <si>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</si>
  <si>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</si>
  <si>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</si>
  <si>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</si>
  <si>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</si>
  <si>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</si>
  <si>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</si>
  <si>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</si>
  <si>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</si>
  <si>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</si>
  <si>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</si>
  <si>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</si>
  <si>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</si>
  <si>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</si>
  <si>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</si>
  <si>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</si>
  <si>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</si>
  <si>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</si>
  <si>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</si>
  <si>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</si>
  <si>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</si>
  <si>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</si>
  <si>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</si>
  <si>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</si>
  <si>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</si>
  <si>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</si>
  <si>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</si>
  <si>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</si>
  <si>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</si>
  <si>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</si>
  <si>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</si>
  <si>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</si>
  <si>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</si>
  <si>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</si>
  <si>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</si>
  <si>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</si>
  <si>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</si>
  <si>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</si>
  <si>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</si>
  <si>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</si>
  <si>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</si>
  <si>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</si>
  <si>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</si>
  <si>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</si>
  <si>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</si>
  <si>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</si>
  <si>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</si>
  <si>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</si>
  <si>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</si>
  <si>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</si>
  <si>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</si>
  <si>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</si>
  <si>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</si>
  <si>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</si>
  <si>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</si>
  <si>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</si>
  <si>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</si>
  <si>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</si>
  <si>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</si>
  <si>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</si>
  <si>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</si>
  <si>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</si>
  <si>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</si>
  <si>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</si>
  <si>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</si>
  <si>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</si>
  <si>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</si>
  <si>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</si>
  <si>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</si>
  <si>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</si>
  <si>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</si>
  <si>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</si>
  <si>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</si>
  <si>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</si>
  <si>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</si>
  <si>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</si>
  <si>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</si>
  <si>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</si>
  <si>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</si>
  <si>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</si>
  <si>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</si>
  <si>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</si>
  <si>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</si>
  <si>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</si>
  <si>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</si>
  <si>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</si>
  <si>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</si>
  <si>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</si>
  <si>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</si>
  <si>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</si>
  <si>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</si>
  <si>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</si>
  <si>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</si>
  <si>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</si>
  <si>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</si>
  <si>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</si>
  <si>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</si>
  <si>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</si>
  <si>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</si>
  <si>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</si>
  <si>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</si>
  <si>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</si>
  <si>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</si>
  <si>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</si>
  <si>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</si>
  <si>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</si>
  <si>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</si>
  <si>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</si>
  <si>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</si>
  <si>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</si>
  <si>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</si>
  <si>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</si>
  <si>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</si>
  <si>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</si>
  <si>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</si>
  <si>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</si>
  <si>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</si>
  <si>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</si>
  <si>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</si>
  <si>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</si>
  <si>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</si>
  <si>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</si>
  <si>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</si>
  <si>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</si>
  <si>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</si>
  <si>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</si>
  <si>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</si>
  <si>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</si>
  <si>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</si>
  <si>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</si>
  <si>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</si>
  <si>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</si>
  <si>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</si>
  <si>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</si>
  <si>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</si>
  <si>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</si>
  <si>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</si>
  <si>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</si>
  <si>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</si>
  <si>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</si>
  <si>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</si>
  <si>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</si>
  <si>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</si>
  <si>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</si>
  <si>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</si>
  <si>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</si>
  <si>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</si>
  <si>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</si>
  <si>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</si>
  <si>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</si>
  <si>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</si>
  <si>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</si>
  <si>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</si>
  <si>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</si>
  <si>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</si>
  <si>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</si>
  <si>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</si>
  <si>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</si>
  <si>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</si>
  <si>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</si>
  <si>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</si>
  <si>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</si>
  <si>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</si>
  <si>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</si>
  <si>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</si>
  <si>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</si>
  <si>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</si>
  <si>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</si>
  <si>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</si>
  <si>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</si>
  <si>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</si>
  <si>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</si>
  <si>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</si>
  <si>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</si>
  <si>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</si>
  <si>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</si>
  <si>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</si>
  <si>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</si>
  <si>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</si>
  <si>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</si>
  <si>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</si>
  <si>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</si>
  <si>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</si>
  <si>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</si>
  <si>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</si>
  <si>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</si>
  <si>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</si>
  <si>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</si>
  <si>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</si>
  <si>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</si>
  <si>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</si>
  <si>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</si>
  <si>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</si>
  <si>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</si>
  <si>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</si>
  <si>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</si>
  <si>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</si>
  <si>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</si>
  <si>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</si>
  <si>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</si>
  <si>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</si>
  <si>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</si>
  <si>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</si>
  <si>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</si>
  <si>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</si>
  <si>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</si>
  <si>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</si>
  <si>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</si>
  <si>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</si>
  <si>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</si>
  <si>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</si>
  <si>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</si>
  <si>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</si>
  <si>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</si>
  <si>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</si>
  <si>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</si>
  <si>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</si>
  <si>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</si>
  <si>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</si>
  <si>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</si>
  <si>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</si>
  <si>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</si>
  <si>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</si>
  <si>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</si>
  <si>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</si>
  <si>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</si>
  <si>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</si>
  <si>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</si>
  <si>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</si>
  <si>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</si>
  <si>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</si>
  <si>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</si>
  <si>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</si>
  <si>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</si>
  <si>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</si>
  <si>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</si>
  <si>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</si>
  <si>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</si>
  <si>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</si>
  <si>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</si>
  <si>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</si>
  <si>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</si>
  <si>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</si>
  <si>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</si>
  <si>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</si>
  <si>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</si>
  <si>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</si>
  <si>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</si>
  <si>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</si>
  <si>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</si>
  <si>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</si>
  <si>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</si>
  <si>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</si>
  <si>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</si>
  <si>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</si>
  <si>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</si>
  <si>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</si>
  <si>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</si>
  <si>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</si>
  <si>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</si>
  <si>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</si>
  <si>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</si>
  <si>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</si>
  <si>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</si>
  <si>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</si>
  <si>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</si>
  <si>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</si>
  <si>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</si>
  <si>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</si>
  <si>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</si>
  <si>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</si>
  <si>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</si>
  <si>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</si>
  <si>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</si>
  <si>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</si>
  <si>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</si>
  <si>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</si>
  <si>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</si>
  <si>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</si>
  <si>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</si>
  <si>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</si>
  <si>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</si>
  <si>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</si>
  <si>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</si>
  <si>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</si>
  <si>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</si>
  <si>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</si>
  <si>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</si>
  <si>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</si>
  <si>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</si>
  <si>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</si>
  <si>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</si>
  <si>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</si>
  <si>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</si>
  <si>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</si>
  <si>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</si>
  <si>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</si>
  <si>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</si>
  <si>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</si>
  <si>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</si>
  <si>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</si>
  <si>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</si>
  <si>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</si>
  <si>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</si>
  <si>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</si>
  <si>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</si>
  <si>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</si>
  <si>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</si>
  <si>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</si>
  <si>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</si>
  <si>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</si>
  <si>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</si>
  <si>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</si>
  <si>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</si>
  <si>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</si>
  <si>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</si>
  <si>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</si>
  <si>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</si>
  <si>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</si>
  <si>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</si>
  <si>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</si>
  <si>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</si>
  <si>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</si>
  <si>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</si>
  <si>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</si>
  <si>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</si>
  <si>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</si>
  <si>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</si>
  <si>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</si>
  <si>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</si>
  <si>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</si>
  <si>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</si>
  <si>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</si>
  <si>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</si>
  <si>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</si>
  <si>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</si>
  <si>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</si>
  <si>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</si>
  <si>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</si>
  <si>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</si>
  <si>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</si>
  <si>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</si>
  <si>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</si>
  <si>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</si>
  <si>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</si>
  <si>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</si>
  <si>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</si>
  <si>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</si>
  <si>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</si>
  <si>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</si>
  <si>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</si>
  <si>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</si>
  <si>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</si>
  <si>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</si>
  <si>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</si>
  <si>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</si>
  <si>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</si>
  <si>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</si>
  <si>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</si>
  <si>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</si>
  <si>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</si>
  <si>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</si>
  <si>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</si>
  <si>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</si>
  <si>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</si>
  <si>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</si>
  <si>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</si>
  <si>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</si>
  <si>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</si>
  <si>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</si>
  <si>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</si>
  <si>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</si>
  <si>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</si>
  <si>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</si>
  <si>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</si>
  <si>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</si>
  <si>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</si>
  <si>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</si>
  <si>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</si>
  <si>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</si>
  <si>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</si>
  <si>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</si>
  <si>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</si>
  <si>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</si>
  <si>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</si>
  <si>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</si>
  <si>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</si>
  <si>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</si>
  <si>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</si>
  <si>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</si>
  <si>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</si>
  <si>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</si>
  <si>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</si>
  <si>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</si>
  <si>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</si>
  <si>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</si>
  <si>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</si>
  <si>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</si>
  <si>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</si>
  <si>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</si>
  <si>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</si>
  <si>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</si>
  <si>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</si>
  <si>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</si>
  <si>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</si>
  <si>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</si>
  <si>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</si>
  <si>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</si>
  <si>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</si>
  <si>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</si>
  <si>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</si>
  <si>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</si>
  <si>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</si>
  <si>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</si>
  <si>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</si>
  <si>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</si>
  <si>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</si>
  <si>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</si>
  <si>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</si>
  <si>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</si>
  <si>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</si>
  <si>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</si>
  <si>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</si>
  <si>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</si>
  <si>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</si>
  <si>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</si>
  <si>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</si>
  <si>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</si>
  <si>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</si>
  <si>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</si>
  <si>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</si>
  <si>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</si>
  <si>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</si>
  <si>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</si>
  <si>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</si>
  <si>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</si>
  <si>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</si>
  <si>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</si>
  <si>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</si>
  <si>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</si>
  <si>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</si>
  <si>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</si>
  <si>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</si>
  <si>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</si>
  <si>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</si>
  <si>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</si>
  <si>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</si>
  <si>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</si>
  <si>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</si>
  <si>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</si>
  <si>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</si>
  <si>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</si>
  <si>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</si>
  <si>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</si>
  <si>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</si>
  <si>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</si>
  <si>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</si>
  <si>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</si>
  <si>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</si>
  <si>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</si>
  <si>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</si>
  <si>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</si>
  <si>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</si>
  <si>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</si>
  <si>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</si>
  <si>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</si>
  <si>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</si>
  <si>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</si>
  <si>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</si>
  <si>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</si>
  <si>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</si>
  <si>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</si>
  <si>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</si>
  <si>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</si>
  <si>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</si>
  <si>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</si>
  <si>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</si>
  <si>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</si>
  <si>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</si>
  <si>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</si>
  <si>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</si>
  <si>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</si>
  <si>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</si>
  <si>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</si>
  <si>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</si>
  <si>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</si>
  <si>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</si>
  <si>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</si>
  <si>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</si>
  <si>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</si>
  <si>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</si>
  <si>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</si>
  <si>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</si>
  <si>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</si>
  <si>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</si>
  <si>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</si>
  <si>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</si>
  <si>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</si>
  <si>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</si>
  <si>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</si>
  <si>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</si>
  <si>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</si>
  <si>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</si>
  <si>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</si>
  <si>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</si>
  <si>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</si>
  <si>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</si>
  <si>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</si>
  <si>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</si>
  <si>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</si>
  <si>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</si>
  <si>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</si>
  <si>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</si>
  <si>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</si>
  <si>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</si>
  <si>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</si>
  <si>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</si>
  <si>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</si>
  <si>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</si>
  <si>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</si>
  <si>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</si>
  <si>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</si>
  <si>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</si>
  <si>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</si>
  <si>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</si>
  <si>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</si>
  <si>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</si>
  <si>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</si>
  <si>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</si>
  <si>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</si>
  <si>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</si>
  <si>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</si>
  <si>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</si>
  <si>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</si>
  <si>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</si>
  <si>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</si>
  <si>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</si>
  <si>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</si>
  <si>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</si>
  <si>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</si>
  <si>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</si>
  <si>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</si>
  <si>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</si>
  <si>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</si>
  <si>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</si>
  <si>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</si>
  <si>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</si>
  <si>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</si>
  <si>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</si>
  <si>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</si>
  <si>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</si>
  <si>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</si>
  <si>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</si>
  <si>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</si>
  <si>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</si>
  <si>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</si>
  <si>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</si>
  <si>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</si>
  <si>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</si>
  <si>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</si>
  <si>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</si>
  <si>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</si>
  <si>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</si>
  <si>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</si>
  <si>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</si>
  <si>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</si>
  <si>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</si>
  <si>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</si>
  <si>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</si>
  <si>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</si>
  <si>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</si>
  <si>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</si>
  <si>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</si>
  <si>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</si>
  <si>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</si>
  <si>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</si>
  <si>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</si>
  <si>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</si>
  <si>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</si>
  <si>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</si>
  <si>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</si>
  <si>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</si>
  <si>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</si>
  <si>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</si>
  <si>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</si>
  <si>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</si>
  <si>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</si>
  <si>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</si>
  <si>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</si>
  <si>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</si>
  <si>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</si>
  <si>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</si>
  <si>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</si>
  <si>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</si>
  <si>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</si>
  <si>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</si>
  <si>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</si>
  <si>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</si>
  <si>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</si>
  <si>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</si>
  <si>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</si>
  <si>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</si>
  <si>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</si>
  <si>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</si>
  <si>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</si>
  <si>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</si>
  <si>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</si>
  <si>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</si>
  <si>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</si>
  <si>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</si>
  <si>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</si>
  <si>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</si>
  <si>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</si>
  <si>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</si>
  <si>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</si>
  <si>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</si>
  <si>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</si>
  <si>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</si>
  <si>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</si>
  <si>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</si>
  <si>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</si>
  <si>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</si>
  <si>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</si>
  <si>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</si>
  <si>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</si>
  <si>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</si>
  <si>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</si>
  <si>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</si>
  <si>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</si>
  <si>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</si>
  <si>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</si>
  <si>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</si>
  <si>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</si>
  <si>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</si>
  <si>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</si>
  <si>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</si>
  <si>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</si>
  <si>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</si>
  <si>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</si>
  <si>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</si>
  <si>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</si>
  <si>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</si>
  <si>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</si>
  <si>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</si>
  <si>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</si>
  <si>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</si>
  <si>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</si>
  <si>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</si>
  <si>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</si>
  <si>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</si>
  <si>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</si>
  <si>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</si>
  <si>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</si>
  <si>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</si>
  <si>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</si>
  <si>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</si>
  <si>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</si>
  <si>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</si>
  <si>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</si>
  <si>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</si>
  <si>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</si>
  <si>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</si>
  <si>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</si>
  <si>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</si>
  <si>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</si>
  <si>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</si>
  <si>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</si>
  <si>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</si>
  <si>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</si>
  <si>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</si>
  <si>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</si>
  <si>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</si>
  <si>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</si>
  <si>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</si>
  <si>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</si>
  <si>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</si>
  <si>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</si>
  <si>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</si>
  <si>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</si>
  <si>
    <t>ENTRADAS   DEL  MES   DE    A G O S T O              2 0 2 0</t>
  </si>
  <si>
    <t>FOLIO CENTRAL 6509</t>
  </si>
  <si>
    <t>FOLIO CENTRAL 6516</t>
  </si>
  <si>
    <t>FOLIO 9491</t>
  </si>
  <si>
    <t>FOLIO 9499</t>
  </si>
  <si>
    <t>2430-2431</t>
  </si>
  <si>
    <t>8271-8272</t>
  </si>
  <si>
    <t>8278--8279</t>
  </si>
  <si>
    <t>FOLIO CENTRAL 6507</t>
  </si>
  <si>
    <t>FOLIO 9486</t>
  </si>
  <si>
    <t>FOLIO CENTRAL 6512</t>
  </si>
  <si>
    <t>puntas de pecho</t>
  </si>
  <si>
    <t>FOLIO 9523</t>
  </si>
  <si>
    <t>CORBATA</t>
  </si>
  <si>
    <t>FOLIO 9522</t>
  </si>
  <si>
    <t>8289--8290</t>
  </si>
  <si>
    <t>FOLIO 9525</t>
  </si>
  <si>
    <t>FOLIO 9531</t>
  </si>
  <si>
    <t>CANALES  240</t>
  </si>
  <si>
    <t>FOLIO CENTRAL 6514</t>
  </si>
  <si>
    <t>F-1185</t>
  </si>
  <si>
    <t xml:space="preserve">PRODUCTOS AGROPECUARIOS LA XEIBA SPR DE RL DE CCV </t>
  </si>
  <si>
    <t>FOLIO CENTRAL 6515</t>
  </si>
  <si>
    <t>F-1187</t>
  </si>
  <si>
    <t>FOLIO 9507</t>
  </si>
  <si>
    <t>F-1186</t>
  </si>
  <si>
    <t xml:space="preserve">PRODUCTOS AGROPECUARIOS LA XEIBA SPR DE RL DE CV </t>
  </si>
  <si>
    <t>PRODUCTOS AGROPECUARIOS LA XEIA SPR DE RL DE CV</t>
  </si>
  <si>
    <t>FOLIO 9510</t>
  </si>
  <si>
    <t>F-1188</t>
  </si>
  <si>
    <t>FOLIO 9505</t>
  </si>
  <si>
    <t>COMERCIO INTERNACIONAL ODELPA</t>
  </si>
  <si>
    <t>Pierna con cuero</t>
  </si>
  <si>
    <t>F-A46229</t>
  </si>
  <si>
    <t>ENTRADAS   DEL  MES   DE    J U L I O             2 0 2 0</t>
  </si>
  <si>
    <t>JOSE LUIS OLVERA GARCIA</t>
  </si>
  <si>
    <t>A-697</t>
  </si>
  <si>
    <t>FOLIO 9501</t>
  </si>
  <si>
    <t>CANALES 250-4+1</t>
  </si>
  <si>
    <t>8305-8306</t>
  </si>
  <si>
    <t>8308--8309</t>
  </si>
  <si>
    <t>CANALES 239</t>
  </si>
  <si>
    <t>AGROPECUARIA EL TOPETE     250</t>
  </si>
  <si>
    <t>CANALES 252</t>
  </si>
  <si>
    <t>FOLIO 9521</t>
  </si>
  <si>
    <t>CUSTODIA</t>
  </si>
  <si>
    <t>8318--8319</t>
  </si>
  <si>
    <t>FOLIO CENTRAL 6513</t>
  </si>
  <si>
    <t>8323--8324</t>
  </si>
  <si>
    <t>A-698</t>
  </si>
  <si>
    <t>SUPER CARNES SELECTAS</t>
  </si>
  <si>
    <t>CANALES 199</t>
  </si>
  <si>
    <t>FOLIO CENTRAL 6521</t>
  </si>
  <si>
    <t>PRODUCTOS AGROPECUARIOS LA XEIBA  Miguel Herrera</t>
  </si>
  <si>
    <t>FOLIO 9524</t>
  </si>
  <si>
    <t>FOLIO CENTAL 6519</t>
  </si>
  <si>
    <t xml:space="preserve">PRODUCTOS AGROPECUARIOS LA XEIBA   </t>
  </si>
  <si>
    <t>FOLIO 9528</t>
  </si>
  <si>
    <t>FOLIO 9515</t>
  </si>
  <si>
    <t>FOLIO CENTRAL  6518</t>
  </si>
  <si>
    <t>8340-8341</t>
  </si>
  <si>
    <t>8345-8346-NC-426</t>
  </si>
  <si>
    <t>CANALES  250--3</t>
  </si>
  <si>
    <t>8356-8357-</t>
  </si>
  <si>
    <t>FOLIO 9574</t>
  </si>
  <si>
    <t>A 700</t>
  </si>
  <si>
    <t xml:space="preserve">Tranferencia Bnte </t>
  </si>
  <si>
    <t>FOLIO 9582</t>
  </si>
  <si>
    <t>A-701</t>
  </si>
  <si>
    <t>FOLIO CENTRAL 6526</t>
  </si>
  <si>
    <t>FOLIO  9557</t>
  </si>
  <si>
    <t>FOLIO  9563</t>
  </si>
  <si>
    <t>NLP Movimientos Interno</t>
  </si>
  <si>
    <t>U-2848</t>
  </si>
  <si>
    <t>AGROPECUARIA EL TOPETE      249</t>
  </si>
  <si>
    <t>CANALES 48</t>
  </si>
  <si>
    <t>8369-8370</t>
  </si>
  <si>
    <t>PRODUCTOS AGROPECUARIOS LA XEIBA    Miguel Herrera</t>
  </si>
  <si>
    <t>FOLIO CENTRAL 6522</t>
  </si>
  <si>
    <t>8377-8378---nc-427</t>
  </si>
  <si>
    <t>FOLIO 9597</t>
  </si>
  <si>
    <t>A-704</t>
  </si>
  <si>
    <t>FOLIO 9533</t>
  </si>
  <si>
    <t>8383--8384</t>
  </si>
  <si>
    <t>PRODUCTOS AGROPECUARIOS LA XEIBA   Miguel Herrera</t>
  </si>
  <si>
    <t>FOLIO 9539</t>
  </si>
  <si>
    <t>U-2896</t>
  </si>
  <si>
    <t>8394-8395</t>
  </si>
  <si>
    <t>SOI-14841</t>
  </si>
  <si>
    <t>SOI-14934</t>
  </si>
  <si>
    <t>FOLIO CENTRAL 6532</t>
  </si>
  <si>
    <t>FOLIO  9591</t>
  </si>
  <si>
    <t xml:space="preserve">Pata </t>
  </si>
  <si>
    <t>FOLIO 9586</t>
  </si>
  <si>
    <t>FOLIO 9599</t>
  </si>
  <si>
    <t>A-705</t>
  </si>
  <si>
    <t>FOLIO 9587</t>
  </si>
  <si>
    <t>FOLIO 9595</t>
  </si>
  <si>
    <t>3961--3962</t>
  </si>
  <si>
    <t>ENTRADAS DEL MES DE      SEPTIEMBRE              2 0 2 0</t>
  </si>
  <si>
    <t>ENTRADAS   DEL  MES   DE    SEPTIEMBRE              2 0 2 0</t>
  </si>
  <si>
    <t>ENTRADAS DEL MES DE      A G O S T O               2 0 2 0</t>
  </si>
  <si>
    <t>553 V</t>
  </si>
  <si>
    <t>559 V</t>
  </si>
  <si>
    <t>573 V</t>
  </si>
  <si>
    <t>574 V</t>
  </si>
  <si>
    <t>577 V</t>
  </si>
  <si>
    <t>589 V</t>
  </si>
  <si>
    <t>596 V</t>
  </si>
  <si>
    <t>607 V</t>
  </si>
  <si>
    <t>608 V</t>
  </si>
  <si>
    <t>618 V</t>
  </si>
  <si>
    <t>619 V</t>
  </si>
  <si>
    <t>630 V</t>
  </si>
  <si>
    <t>631 V</t>
  </si>
  <si>
    <t>675 V</t>
  </si>
  <si>
    <t>643 V</t>
  </si>
  <si>
    <t>644 V</t>
  </si>
  <si>
    <t>650 V</t>
  </si>
  <si>
    <t>671 V</t>
  </si>
  <si>
    <t>676 V</t>
  </si>
  <si>
    <t>690 V</t>
  </si>
  <si>
    <t>708 V</t>
  </si>
  <si>
    <t>714 V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</si>
  <si>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</si>
  <si>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 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</si>
  <si>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247</t>
    </r>
  </si>
  <si>
    <t>8402--8403--NC-429</t>
  </si>
  <si>
    <t>8407-8408</t>
  </si>
  <si>
    <t>pernil</t>
  </si>
  <si>
    <t>FOLIO  9578</t>
  </si>
  <si>
    <t>FOLIO CENTRAL 6537</t>
  </si>
  <si>
    <t>FOLIO CENTRAL 6536</t>
  </si>
  <si>
    <t>8417--8418</t>
  </si>
  <si>
    <t>5433--5434-</t>
  </si>
  <si>
    <t>8439-8440</t>
  </si>
  <si>
    <t>8441--8442</t>
  </si>
  <si>
    <t>3970-3971</t>
  </si>
  <si>
    <t>8457-8458</t>
  </si>
  <si>
    <t>3976-3977</t>
  </si>
  <si>
    <t>FOLIO 9605</t>
  </si>
  <si>
    <t>FOLIO 9642</t>
  </si>
  <si>
    <t>A-710</t>
  </si>
  <si>
    <t>FOLIO  9603</t>
  </si>
  <si>
    <t>GANADEROS TRUCK  SA DE CV  Miguel Herrera</t>
  </si>
  <si>
    <t>FOLIO 9607</t>
  </si>
  <si>
    <t>FOLIO 9614</t>
  </si>
  <si>
    <t>FOLIO  9600</t>
  </si>
  <si>
    <t>FOLIO CENTRAL 6533</t>
  </si>
  <si>
    <t>8449--8450</t>
  </si>
  <si>
    <t>FOLIO 9610</t>
  </si>
  <si>
    <t>A-707</t>
  </si>
  <si>
    <t>Transferencia Banorte</t>
  </si>
  <si>
    <t>FOLIO 9613</t>
  </si>
  <si>
    <t>A-708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</si>
  <si>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>249</t>
    </r>
  </si>
  <si>
    <t>AGROPECUARIA EL  DORADO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</si>
  <si>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</si>
  <si>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248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</si>
  <si>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 </t>
    </r>
  </si>
  <si>
    <t xml:space="preserve">PORSICOLA SAN BERNARDO </t>
  </si>
  <si>
    <t>CANALES 52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</si>
  <si>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252</t>
    </r>
  </si>
  <si>
    <t>8466--8467</t>
  </si>
  <si>
    <t>D-1537</t>
  </si>
  <si>
    <t>8468-8469</t>
  </si>
  <si>
    <t>8473--8474</t>
  </si>
  <si>
    <t xml:space="preserve">CUSTODIA </t>
  </si>
  <si>
    <t>P-170</t>
  </si>
  <si>
    <t>8477-8478</t>
  </si>
  <si>
    <t>FOLIO CENTRAL 6541</t>
  </si>
  <si>
    <t>Jamon c/h</t>
  </si>
  <si>
    <t>Jamon c/g</t>
  </si>
  <si>
    <t>FOLIO CENTRAL 6544</t>
  </si>
  <si>
    <t>Jamon c/g  c/h</t>
  </si>
  <si>
    <t>FOLIO CENTRAL  6546</t>
  </si>
  <si>
    <t>8484-8485</t>
  </si>
  <si>
    <t>FOLIO 9647</t>
  </si>
  <si>
    <t>A-716</t>
  </si>
  <si>
    <t>FOLIO 9643</t>
  </si>
  <si>
    <t>A-712</t>
  </si>
  <si>
    <t>723 V</t>
  </si>
  <si>
    <t>742 V</t>
  </si>
  <si>
    <t>752 V</t>
  </si>
  <si>
    <t>762 V</t>
  </si>
  <si>
    <t xml:space="preserve">762 V </t>
  </si>
  <si>
    <t>772 V</t>
  </si>
  <si>
    <t>783 V</t>
  </si>
  <si>
    <t>791 V</t>
  </si>
  <si>
    <t>797 V</t>
  </si>
  <si>
    <r>
      <t xml:space="preserve">AGROPECUARIA LA CHEMITA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</si>
  <si>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249</t>
    </r>
  </si>
  <si>
    <t>AGROPECUARIA  EL DORADO</t>
  </si>
  <si>
    <t>8489-8490</t>
  </si>
  <si>
    <t>2981-2682</t>
  </si>
  <si>
    <t>8493--8494</t>
  </si>
  <si>
    <t>2996-2997</t>
  </si>
  <si>
    <t>2991-2992</t>
  </si>
  <si>
    <t>8500--8501</t>
  </si>
  <si>
    <t>Jamon c/h c/g</t>
  </si>
  <si>
    <t>FOLIO 9634</t>
  </si>
  <si>
    <t>CABEZA DE CERDO</t>
  </si>
  <si>
    <t>FOLIO 9627</t>
  </si>
  <si>
    <t>PIERNA c/h  c/g</t>
  </si>
  <si>
    <t>FOLIO 9637</t>
  </si>
  <si>
    <t>PECHO C-g</t>
  </si>
  <si>
    <t>FOLIO 9638</t>
  </si>
  <si>
    <t>ESP. C/G</t>
  </si>
  <si>
    <t xml:space="preserve">TransferencIa s </t>
  </si>
  <si>
    <t>Pecho S/G</t>
  </si>
  <si>
    <t>FOLIO 9640</t>
  </si>
  <si>
    <t>FOLIO 9620</t>
  </si>
  <si>
    <t>pecho s/g</t>
  </si>
  <si>
    <t>FOLIO CENTRAL 6555</t>
  </si>
  <si>
    <t xml:space="preserve">PIERNA  </t>
  </si>
  <si>
    <t>ESPALDILLA</t>
  </si>
  <si>
    <t>MIGUEL HERRERA PEREZ</t>
  </si>
  <si>
    <t>FOLIO 9641</t>
  </si>
  <si>
    <t>FACT-4</t>
  </si>
  <si>
    <t>FOLIO 9636</t>
  </si>
  <si>
    <t>FACT-6</t>
  </si>
  <si>
    <t>FOLIO 9651</t>
  </si>
  <si>
    <t>FACT-7</t>
  </si>
  <si>
    <t>FACT-15</t>
  </si>
  <si>
    <t>FOLIO 9652</t>
  </si>
  <si>
    <t>FOLIO 9659</t>
  </si>
  <si>
    <t>FACT-14</t>
  </si>
  <si>
    <t>D-1594</t>
  </si>
  <si>
    <t>FOLIO 9618</t>
  </si>
  <si>
    <t>FACT- 215</t>
  </si>
  <si>
    <t>FOLIO 9661</t>
  </si>
  <si>
    <t>A-717</t>
  </si>
  <si>
    <t>PORCICOLA SOTO    252</t>
  </si>
  <si>
    <t>CANALES   232</t>
  </si>
  <si>
    <t>FOLIO 9670</t>
  </si>
  <si>
    <t>A-718</t>
  </si>
  <si>
    <t>8513--8514</t>
  </si>
  <si>
    <t>8519--8520</t>
  </si>
  <si>
    <t>8506--8507</t>
  </si>
  <si>
    <t>808 V</t>
  </si>
  <si>
    <t>809 V</t>
  </si>
  <si>
    <t>813 V</t>
  </si>
  <si>
    <t>823 V</t>
  </si>
  <si>
    <t>838 V</t>
  </si>
  <si>
    <t>854 V</t>
  </si>
  <si>
    <t>863 V</t>
  </si>
  <si>
    <t>869 V</t>
  </si>
  <si>
    <t xml:space="preserve">876 V </t>
  </si>
  <si>
    <t>890 V</t>
  </si>
  <si>
    <t>891 V</t>
  </si>
  <si>
    <t>ENTRADAS DEL MES DE      OCTUBRE           2 0 2 0</t>
  </si>
  <si>
    <t>AGROPECUARIA LA CHEMITA    250</t>
  </si>
  <si>
    <t>AGROPECUARIA EL TOPETE    251</t>
  </si>
  <si>
    <t>AGROPECUARIA LA CHEMITA    249</t>
  </si>
  <si>
    <t>897 V</t>
  </si>
  <si>
    <t>906 V</t>
  </si>
  <si>
    <t>ENTRADAS   DEL  MES   DE   OCTUBRE              2 0 2 0</t>
  </si>
  <si>
    <t>8526-8527-8529-8530</t>
  </si>
  <si>
    <t>3006-3007</t>
  </si>
  <si>
    <t>8545--8546</t>
  </si>
  <si>
    <t>FOLIO  9553</t>
  </si>
  <si>
    <t>FOLIO 9547</t>
  </si>
  <si>
    <t>Transferencia A</t>
  </si>
  <si>
    <t>FOLIO CENTRAL 6525</t>
  </si>
  <si>
    <t>FOLIO CENTRAL  6524</t>
  </si>
  <si>
    <t>FOLIO CENTRAL 6523</t>
  </si>
  <si>
    <t>4000-4001</t>
  </si>
  <si>
    <t>3012-3013</t>
  </si>
  <si>
    <t>3026-3027</t>
  </si>
  <si>
    <t>3017-3018</t>
  </si>
  <si>
    <t>Transerencia S</t>
  </si>
  <si>
    <t>7834-7835</t>
  </si>
  <si>
    <t>4006-4007</t>
  </si>
  <si>
    <t>8556-8557</t>
  </si>
  <si>
    <t>AGROPECUARIA LA CHEMITA     250</t>
  </si>
  <si>
    <t>8562-8563</t>
  </si>
  <si>
    <t>5799-5600</t>
  </si>
  <si>
    <t>FOLIO  9693</t>
  </si>
  <si>
    <t>3034-3035</t>
  </si>
  <si>
    <t>FOLIO CENTRAL 9562</t>
  </si>
  <si>
    <t>FOLIO CENTRAL 6528</t>
  </si>
  <si>
    <t>FOLIO 9549</t>
  </si>
  <si>
    <t>8575-8576</t>
  </si>
  <si>
    <t>8592-8593</t>
  </si>
  <si>
    <t>FOLIO 9702</t>
  </si>
  <si>
    <t>A-728</t>
  </si>
  <si>
    <t>AGROPECUARIA EL TOPETE   249</t>
  </si>
  <si>
    <t>AGROPECUARIA EL TOPETE    248</t>
  </si>
  <si>
    <t>CANALES 49</t>
  </si>
  <si>
    <t>AGROPECUARIA EL TOPETE    250</t>
  </si>
  <si>
    <t>PORCICOLA LA GABY</t>
  </si>
  <si>
    <t>CANALES  100</t>
  </si>
  <si>
    <t>2524-2525</t>
  </si>
  <si>
    <t>8600-8601</t>
  </si>
  <si>
    <t>2529-2530</t>
  </si>
  <si>
    <t>AGROPECUARIA LA CHEMITA  249</t>
  </si>
  <si>
    <t>5625--5626</t>
  </si>
  <si>
    <t>5827--5628</t>
  </si>
  <si>
    <t>2532-2533</t>
  </si>
  <si>
    <t>D-1664</t>
  </si>
  <si>
    <t>FOLIO 9570</t>
  </si>
  <si>
    <t>FOLIO CENTRAL 6529</t>
  </si>
  <si>
    <t>FOLIO 9564</t>
  </si>
  <si>
    <t>FOLIO 9718</t>
  </si>
  <si>
    <t>A-729</t>
  </si>
  <si>
    <t>SE APLICO SALDO A FAVOR DE    $  1,914.00 EN FACTURA  D-1664  pagada el 15-Oct-20</t>
  </si>
  <si>
    <t>AGROPECUARIA EL TOPETE   250</t>
  </si>
  <si>
    <t>CANALES  194</t>
  </si>
  <si>
    <t>CANALES  56</t>
  </si>
  <si>
    <t>8619--8620</t>
  </si>
  <si>
    <t>2539-2540</t>
  </si>
  <si>
    <t>4019-4020</t>
  </si>
  <si>
    <t>8622-8623</t>
  </si>
  <si>
    <t>FOLIO 9573</t>
  </si>
  <si>
    <t>FOLIO 6530</t>
  </si>
  <si>
    <t>5632--5633</t>
  </si>
  <si>
    <t>7871-7872</t>
  </si>
  <si>
    <t>5829-5830</t>
  </si>
  <si>
    <t>3052--3053</t>
  </si>
  <si>
    <t>DIST CARNES SELECTAS  Pedro Vicente Ramiro Haquet</t>
  </si>
  <si>
    <t>COMBO</t>
  </si>
  <si>
    <t>FOLIO 9722</t>
  </si>
  <si>
    <t>8631--8632</t>
  </si>
  <si>
    <t>7877--7878</t>
  </si>
  <si>
    <t>8634-8635</t>
  </si>
  <si>
    <t>4028-4029</t>
  </si>
  <si>
    <t>7882-7883</t>
  </si>
  <si>
    <t>AGROPECUARIA LA CHEMITA  250</t>
  </si>
  <si>
    <t>2545--2546</t>
  </si>
  <si>
    <t>FOLIO 9679</t>
  </si>
  <si>
    <t>FOLIO 9691</t>
  </si>
  <si>
    <t>FOLIO 9696</t>
  </si>
  <si>
    <t>FOLIO 9707</t>
  </si>
  <si>
    <t>FOLIO 9713</t>
  </si>
  <si>
    <t>FOLIO 9719</t>
  </si>
  <si>
    <t>FOLIO 9684</t>
  </si>
  <si>
    <t>FOLIO 9673</t>
  </si>
  <si>
    <t xml:space="preserve">PORCICOLA SOTO </t>
  </si>
  <si>
    <t xml:space="preserve">AGROPECUARIA LA CHEMITA  </t>
  </si>
  <si>
    <t xml:space="preserve">  </t>
  </si>
  <si>
    <t>D-1716</t>
  </si>
  <si>
    <t>914 V</t>
  </si>
  <si>
    <t>923 V</t>
  </si>
  <si>
    <t>933 V</t>
  </si>
  <si>
    <t>938 V</t>
  </si>
  <si>
    <t>945 V</t>
  </si>
  <si>
    <t>950 V</t>
  </si>
  <si>
    <t>959 V</t>
  </si>
  <si>
    <t>966 V</t>
  </si>
  <si>
    <t>981 V</t>
  </si>
  <si>
    <t>982 V</t>
  </si>
  <si>
    <t>996 V</t>
  </si>
  <si>
    <t>0008 W</t>
  </si>
  <si>
    <t>0014 W</t>
  </si>
  <si>
    <t>0038 W</t>
  </si>
  <si>
    <t>0041 W</t>
  </si>
  <si>
    <t>0042 W</t>
  </si>
  <si>
    <t>0059 W</t>
  </si>
  <si>
    <t>0083 W</t>
  </si>
  <si>
    <t>ENTRADAS DEL MES DE     NOVIEMBRE           2 0 2 0</t>
  </si>
  <si>
    <t>AGROPECUARIA EL TOPETE      248</t>
  </si>
  <si>
    <t xml:space="preserve">AGROPECUARIA  EL DORADO </t>
  </si>
  <si>
    <r>
      <t xml:space="preserve">AGROPECUARIA EL DORADO     </t>
    </r>
    <r>
      <rPr>
        <b/>
        <sz val="14"/>
        <color rgb="FF0000FF"/>
        <rFont val="Calibri"/>
        <family val="2"/>
        <scheme val="minor"/>
      </rPr>
      <t>250-1</t>
    </r>
  </si>
  <si>
    <t>8637-8638</t>
  </si>
  <si>
    <t>5842-5843</t>
  </si>
  <si>
    <t>FOLIO 9745</t>
  </si>
  <si>
    <t>A-748</t>
  </si>
  <si>
    <t>30199-</t>
  </si>
  <si>
    <t>8646-8647</t>
  </si>
  <si>
    <t>DE +  137,230.96</t>
  </si>
  <si>
    <t>8653-8654</t>
  </si>
  <si>
    <t>2553-2554</t>
  </si>
  <si>
    <t>3070--3071</t>
  </si>
  <si>
    <t>FOLIO 9757</t>
  </si>
  <si>
    <t>FOLIO CENTRAL 6581</t>
  </si>
  <si>
    <t>FOLIO 9742</t>
  </si>
  <si>
    <t>8659-8660</t>
  </si>
  <si>
    <t xml:space="preserve">aplicado saldo a favor </t>
  </si>
  <si>
    <t>5651-5652</t>
  </si>
  <si>
    <t>ERNESTO ACEVES TORRES</t>
  </si>
  <si>
    <t>P-215</t>
  </si>
  <si>
    <t xml:space="preserve">TRIPAS </t>
  </si>
  <si>
    <t>FOLIO 9758</t>
  </si>
  <si>
    <t>A-756</t>
  </si>
  <si>
    <t>PECHO S/G</t>
  </si>
  <si>
    <t>FOLIO 9731</t>
  </si>
  <si>
    <t>AGROPECUARIA EL TOPETE     249</t>
  </si>
  <si>
    <t>CANALES  200-1</t>
  </si>
  <si>
    <t xml:space="preserve">AGROPECUARIA EL TOPETE  </t>
  </si>
  <si>
    <t>CANALES  247</t>
  </si>
  <si>
    <t>CANALES 250--2</t>
  </si>
  <si>
    <t>CANALES  125</t>
  </si>
  <si>
    <t>8661--8662</t>
  </si>
  <si>
    <t>5855--5856</t>
  </si>
  <si>
    <t>2561-2562</t>
  </si>
  <si>
    <t>8665--8666</t>
  </si>
  <si>
    <t>7903--7904</t>
  </si>
  <si>
    <t>8671--8672</t>
  </si>
  <si>
    <t>FOLIO 9725</t>
  </si>
  <si>
    <t>FOLIO 9738</t>
  </si>
  <si>
    <t>FOLIO 9741</t>
  </si>
  <si>
    <t>FOLIO 6583</t>
  </si>
  <si>
    <t>8688-8689</t>
  </si>
  <si>
    <t>4041--4042</t>
  </si>
  <si>
    <t>5684-5685</t>
  </si>
  <si>
    <t>8692-8693</t>
  </si>
  <si>
    <t>5896-5897</t>
  </si>
  <si>
    <t>4047-4048</t>
  </si>
  <si>
    <t>D-1771</t>
  </si>
  <si>
    <t>PRECIO DE SALIDA</t>
  </si>
  <si>
    <t>VALOR DE TRASPASO</t>
  </si>
  <si>
    <t>CANALES 229</t>
  </si>
  <si>
    <r>
      <t xml:space="preserve">PORCICOLA SOTO SA DE CV  </t>
    </r>
    <r>
      <rPr>
        <b/>
        <sz val="14"/>
        <color rgb="FF0000FF"/>
        <rFont val="Calibri"/>
        <family val="2"/>
        <scheme val="minor"/>
      </rPr>
      <t xml:space="preserve"> 249</t>
    </r>
  </si>
  <si>
    <t>FOLIO 9795</t>
  </si>
  <si>
    <t>A-772</t>
  </si>
  <si>
    <t>FOLIO CENTRAL 6584</t>
  </si>
  <si>
    <t>FOLIO 9771</t>
  </si>
  <si>
    <t xml:space="preserve">Transferencia  S </t>
  </si>
  <si>
    <t>8703--8704</t>
  </si>
  <si>
    <t>FOLIO CENTRAL 6585</t>
  </si>
  <si>
    <t>FOLIO 9750</t>
  </si>
  <si>
    <t>FOLIO 9764</t>
  </si>
  <si>
    <t>8711-8712</t>
  </si>
  <si>
    <t>D-1830</t>
  </si>
  <si>
    <t>3106-3107</t>
  </si>
  <si>
    <t>3108-3109</t>
  </si>
  <si>
    <t xml:space="preserve">AGROPECUARIA EL DORADO        </t>
  </si>
  <si>
    <t>0084 W</t>
  </si>
  <si>
    <t>0086 W</t>
  </si>
  <si>
    <t>0090 W</t>
  </si>
  <si>
    <t>0099 W</t>
  </si>
  <si>
    <t>0115 W</t>
  </si>
  <si>
    <t>0121 W</t>
  </si>
  <si>
    <t>0123 W</t>
  </si>
  <si>
    <t>0130 W</t>
  </si>
  <si>
    <t>0135 W</t>
  </si>
  <si>
    <t>0150 W</t>
  </si>
  <si>
    <t>0159 W</t>
  </si>
  <si>
    <t>0168 W</t>
  </si>
  <si>
    <t>0171 W</t>
  </si>
  <si>
    <t>0179 W</t>
  </si>
  <si>
    <t>0192 W</t>
  </si>
  <si>
    <t>0184 W</t>
  </si>
  <si>
    <t>0204 W</t>
  </si>
  <si>
    <t>0214 W</t>
  </si>
  <si>
    <t>0212 W</t>
  </si>
  <si>
    <t>0232 W</t>
  </si>
  <si>
    <t>0224 W</t>
  </si>
  <si>
    <t>0236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</si>
</sst>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1"/>
      <color theme="8" tint="-0.249977111117893"/>
      <name val="Calibri"/>
      <family val="1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66FF"/>
        <bgColor indexed="64"/>
      </patternFill>
    </fill>
  </fills>
  <borders count="9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5" fillId="0" borderId="20" xfId="0" applyFont="1" applyFill="1" applyBorder="1" applyAlignment="1">
      <alignment vertical="center"/>
    </xf>
    <xf numFmtId="44" fontId="30" fillId="7" borderId="4" xfId="1" applyFont="1" applyFill="1" applyBorder="1"/>
    <xf numFmtId="166" fontId="28" fillId="7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vertical="center"/>
    </xf>
    <xf numFmtId="164" fontId="72" fillId="0" borderId="4" xfId="0" applyNumberFormat="1" applyFont="1" applyFill="1" applyBorder="1" applyAlignment="1">
      <alignment vertical="center"/>
    </xf>
    <xf numFmtId="44" fontId="72" fillId="0" borderId="19" xfId="1" applyFont="1" applyFill="1" applyBorder="1"/>
    <xf numFmtId="16" fontId="37" fillId="0" borderId="4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165" fontId="8" fillId="16" borderId="0" xfId="0" applyNumberFormat="1" applyFont="1" applyFill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44" fontId="30" fillId="6" borderId="19" xfId="1" applyFont="1" applyFill="1" applyBorder="1"/>
    <xf numFmtId="1" fontId="21" fillId="0" borderId="4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wrapText="1"/>
    </xf>
    <xf numFmtId="0" fontId="65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73" fillId="0" borderId="4" xfId="0" applyFont="1" applyBorder="1" applyAlignment="1">
      <alignment horizontal="center"/>
    </xf>
    <xf numFmtId="165" fontId="73" fillId="0" borderId="4" xfId="0" applyNumberFormat="1" applyFont="1" applyBorder="1"/>
    <xf numFmtId="0" fontId="25" fillId="0" borderId="20" xfId="0" applyFont="1" applyFill="1" applyBorder="1"/>
    <xf numFmtId="0" fontId="36" fillId="6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8" fillId="6" borderId="16" xfId="0" applyNumberFormat="1" applyFont="1" applyFill="1" applyBorder="1" applyAlignment="1">
      <alignment horizontal="center" vertical="center" wrapText="1"/>
    </xf>
    <xf numFmtId="44" fontId="28" fillId="6" borderId="4" xfId="1" applyFont="1" applyFill="1" applyBorder="1"/>
    <xf numFmtId="0" fontId="30" fillId="6" borderId="4" xfId="0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0" fontId="25" fillId="0" borderId="4" xfId="0" applyFont="1" applyFill="1" applyBorder="1" applyAlignment="1"/>
    <xf numFmtId="0" fontId="21" fillId="0" borderId="20" xfId="0" applyFont="1" applyFill="1" applyBorder="1" applyAlignment="1">
      <alignment horizontal="left"/>
    </xf>
    <xf numFmtId="0" fontId="21" fillId="0" borderId="16" xfId="0" applyFont="1" applyFill="1" applyBorder="1" applyAlignment="1"/>
    <xf numFmtId="0" fontId="8" fillId="0" borderId="0" xfId="0" applyFont="1" applyFill="1" applyAlignment="1">
      <alignment horizontal="center" vertical="center" wrapText="1"/>
    </xf>
    <xf numFmtId="44" fontId="8" fillId="0" borderId="16" xfId="1" applyFont="1" applyFill="1" applyBorder="1"/>
    <xf numFmtId="166" fontId="9" fillId="0" borderId="16" xfId="0" applyNumberFormat="1" applyFont="1" applyFill="1" applyBorder="1" applyAlignment="1">
      <alignment horizontal="center"/>
    </xf>
    <xf numFmtId="44" fontId="8" fillId="0" borderId="16" xfId="1" applyFont="1" applyFill="1" applyBorder="1" applyAlignment="1">
      <alignment horizontal="center" vertical="center" wrapText="1"/>
    </xf>
    <xf numFmtId="44" fontId="14" fillId="0" borderId="16" xfId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165" fontId="16" fillId="0" borderId="16" xfId="0" applyNumberFormat="1" applyFont="1" applyBorder="1"/>
    <xf numFmtId="44" fontId="8" fillId="0" borderId="86" xfId="1" applyFont="1" applyBorder="1"/>
    <xf numFmtId="166" fontId="14" fillId="0" borderId="55" xfId="0" applyNumberFormat="1" applyFont="1" applyBorder="1" applyAlignment="1">
      <alignment horizontal="center"/>
    </xf>
    <xf numFmtId="44" fontId="8" fillId="12" borderId="87" xfId="1" applyFont="1" applyFill="1" applyBorder="1" applyAlignment="1">
      <alignment horizontal="center" vertical="center" wrapText="1"/>
    </xf>
    <xf numFmtId="44" fontId="14" fillId="12" borderId="88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165" fontId="16" fillId="0" borderId="1" xfId="0" applyNumberFormat="1" applyFont="1" applyBorder="1"/>
    <xf numFmtId="0" fontId="8" fillId="14" borderId="1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/>
    </xf>
    <xf numFmtId="44" fontId="60" fillId="0" borderId="4" xfId="1" applyFont="1" applyBorder="1"/>
    <xf numFmtId="44" fontId="16" fillId="0" borderId="0" xfId="1" applyFont="1"/>
    <xf numFmtId="44" fontId="8" fillId="20" borderId="1" xfId="1" applyFont="1" applyFill="1" applyBorder="1" applyAlignment="1">
      <alignment horizontal="center"/>
    </xf>
    <xf numFmtId="44" fontId="16" fillId="0" borderId="16" xfId="1" applyFont="1" applyBorder="1"/>
    <xf numFmtId="44" fontId="8" fillId="0" borderId="51" xfId="1" applyFont="1" applyBorder="1"/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left" wrapText="1"/>
    </xf>
    <xf numFmtId="0" fontId="26" fillId="21" borderId="4" xfId="0" applyFont="1" applyFill="1" applyBorder="1" applyAlignment="1">
      <alignment horizontal="left"/>
    </xf>
    <xf numFmtId="0" fontId="74" fillId="14" borderId="4" xfId="0" applyFont="1" applyFill="1" applyBorder="1" applyAlignment="1">
      <alignment horizontal="center"/>
    </xf>
    <xf numFmtId="165" fontId="74" fillId="14" borderId="4" xfId="0" applyNumberFormat="1" applyFont="1" applyFill="1" applyBorder="1"/>
    <xf numFmtId="165" fontId="74" fillId="18" borderId="4" xfId="0" applyNumberFormat="1" applyFont="1" applyFill="1" applyBorder="1"/>
    <xf numFmtId="1" fontId="21" fillId="0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/>
    </xf>
    <xf numFmtId="1" fontId="28" fillId="6" borderId="4" xfId="0" applyNumberFormat="1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1" fontId="28" fillId="0" borderId="4" xfId="0" applyNumberFormat="1" applyFont="1" applyFill="1" applyBorder="1" applyAlignment="1">
      <alignment vertical="center" wrapText="1"/>
    </xf>
    <xf numFmtId="1" fontId="27" fillId="0" borderId="4" xfId="0" applyNumberFormat="1" applyFont="1" applyFill="1" applyBorder="1" applyAlignment="1">
      <alignment horizontal="center" vertical="center" wrapText="1"/>
    </xf>
    <xf numFmtId="0" fontId="20" fillId="0" borderId="53" xfId="0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2" fillId="0" borderId="53" xfId="0" applyFont="1" applyBorder="1" applyAlignment="1">
      <alignment horizontal="center" wrapText="1"/>
    </xf>
    <xf numFmtId="4" fontId="21" fillId="0" borderId="53" xfId="0" applyNumberFormat="1" applyFont="1" applyBorder="1" applyAlignment="1">
      <alignment horizontal="center"/>
    </xf>
    <xf numFmtId="164" fontId="21" fillId="0" borderId="53" xfId="0" applyNumberFormat="1" applyFont="1" applyBorder="1" applyAlignment="1">
      <alignment horizontal="center"/>
    </xf>
    <xf numFmtId="1" fontId="21" fillId="0" borderId="53" xfId="0" applyNumberFormat="1" applyFont="1" applyBorder="1" applyAlignment="1">
      <alignment horizontal="center" wrapText="1"/>
    </xf>
    <xf numFmtId="4" fontId="8" fillId="0" borderId="53" xfId="0" applyNumberFormat="1" applyFont="1" applyBorder="1" applyAlignment="1">
      <alignment horizontal="right"/>
    </xf>
    <xf numFmtId="0" fontId="25" fillId="0" borderId="4" xfId="0" applyFont="1" applyFill="1" applyBorder="1" applyAlignment="1">
      <alignment horizontal="left" vertical="center"/>
    </xf>
    <xf numFmtId="1" fontId="21" fillId="0" borderId="20" xfId="0" applyNumberFormat="1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vertical="center" wrapText="1"/>
    </xf>
    <xf numFmtId="4" fontId="2" fillId="0" borderId="4" xfId="0" applyNumberFormat="1" applyFont="1" applyFill="1" applyBorder="1" applyAlignment="1">
      <alignment horizontal="right" vertical="center"/>
    </xf>
    <xf numFmtId="0" fontId="27" fillId="0" borderId="4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horizontal="center" wrapText="1"/>
    </xf>
    <xf numFmtId="4" fontId="19" fillId="0" borderId="89" xfId="0" applyNumberFormat="1" applyFont="1" applyBorder="1"/>
    <xf numFmtId="4" fontId="64" fillId="0" borderId="22" xfId="0" applyNumberFormat="1" applyFont="1" applyFill="1" applyBorder="1"/>
    <xf numFmtId="4" fontId="19" fillId="0" borderId="22" xfId="0" applyNumberFormat="1" applyFont="1" applyFill="1" applyBorder="1"/>
    <xf numFmtId="4" fontId="19" fillId="0" borderId="23" xfId="0" applyNumberFormat="1" applyFont="1" applyBorder="1"/>
    <xf numFmtId="44" fontId="0" fillId="0" borderId="4" xfId="1" applyFont="1" applyBorder="1" applyAlignment="1">
      <alignment horizontal="center"/>
    </xf>
    <xf numFmtId="44" fontId="43" fillId="0" borderId="4" xfId="1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44" fontId="8" fillId="0" borderId="4" xfId="1" applyFont="1" applyBorder="1" applyAlignment="1">
      <alignment horizontal="center"/>
    </xf>
    <xf numFmtId="0" fontId="25" fillId="0" borderId="4" xfId="0" applyFont="1" applyFill="1" applyBorder="1" applyAlignment="1">
      <alignment horizontal="left" vertical="top"/>
    </xf>
    <xf numFmtId="0" fontId="29" fillId="6" borderId="4" xfId="0" applyFont="1" applyFill="1" applyBorder="1" applyAlignment="1">
      <alignment horizontal="left" vertical="center"/>
    </xf>
    <xf numFmtId="164" fontId="21" fillId="0" borderId="20" xfId="0" applyNumberFormat="1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16" xfId="0" applyFont="1" applyFill="1" applyBorder="1" applyAlignment="1">
      <alignment horizontal="left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/>
    </xf>
    <xf numFmtId="1" fontId="20" fillId="0" borderId="4" xfId="0" applyNumberFormat="1" applyFont="1" applyFill="1" applyBorder="1" applyAlignment="1">
      <alignment horizontal="center" vertical="center" wrapText="1"/>
    </xf>
    <xf numFmtId="4" fontId="19" fillId="16" borderId="22" xfId="0" applyNumberFormat="1" applyFont="1" applyFill="1" applyBorder="1"/>
    <xf numFmtId="1" fontId="21" fillId="0" borderId="16" xfId="0" applyNumberFormat="1" applyFont="1" applyFill="1" applyBorder="1" applyAlignment="1">
      <alignment horizontal="center" vertical="center" wrapText="1"/>
    </xf>
    <xf numFmtId="16" fontId="61" fillId="0" borderId="16" xfId="0" applyNumberFormat="1" applyFont="1" applyBorder="1" applyAlignment="1">
      <alignment horizontal="center"/>
    </xf>
    <xf numFmtId="44" fontId="61" fillId="0" borderId="16" xfId="1" applyFont="1" applyBorder="1"/>
    <xf numFmtId="0" fontId="60" fillId="16" borderId="4" xfId="0" applyFont="1" applyFill="1" applyBorder="1" applyAlignment="1">
      <alignment horizontal="center"/>
    </xf>
    <xf numFmtId="44" fontId="60" fillId="16" borderId="4" xfId="1" applyFont="1" applyFill="1" applyBorder="1"/>
    <xf numFmtId="0" fontId="25" fillId="0" borderId="16" xfId="0" applyFont="1" applyFill="1" applyBorder="1" applyAlignment="1">
      <alignment horizontal="left" vertical="top"/>
    </xf>
    <xf numFmtId="164" fontId="21" fillId="0" borderId="16" xfId="0" applyNumberFormat="1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wrapText="1"/>
    </xf>
    <xf numFmtId="1" fontId="28" fillId="0" borderId="16" xfId="0" applyNumberFormat="1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left"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left" vertical="center"/>
    </xf>
    <xf numFmtId="0" fontId="25" fillId="0" borderId="20" xfId="0" applyFont="1" applyFill="1" applyBorder="1" applyAlignment="1">
      <alignment wrapText="1"/>
    </xf>
    <xf numFmtId="0" fontId="25" fillId="13" borderId="4" xfId="0" applyFont="1" applyFill="1" applyBorder="1" applyAlignment="1"/>
    <xf numFmtId="0" fontId="25" fillId="13" borderId="4" xfId="0" applyFont="1" applyFill="1" applyBorder="1" applyAlignment="1">
      <alignment horizontal="left"/>
    </xf>
    <xf numFmtId="0" fontId="21" fillId="13" borderId="4" xfId="0" applyFont="1" applyFill="1" applyBorder="1" applyAlignment="1">
      <alignment horizontal="center" vertical="center" wrapText="1"/>
    </xf>
    <xf numFmtId="4" fontId="2" fillId="13" borderId="4" xfId="0" applyNumberFormat="1" applyFont="1" applyFill="1" applyBorder="1" applyAlignment="1">
      <alignment horizontal="right"/>
    </xf>
    <xf numFmtId="164" fontId="21" fillId="13" borderId="4" xfId="0" applyNumberFormat="1" applyFont="1" applyFill="1" applyBorder="1" applyAlignment="1">
      <alignment vertical="center"/>
    </xf>
    <xf numFmtId="1" fontId="21" fillId="13" borderId="4" xfId="0" applyNumberFormat="1" applyFont="1" applyFill="1" applyBorder="1" applyAlignment="1">
      <alignment horizontal="center" vertical="center" wrapText="1"/>
    </xf>
    <xf numFmtId="4" fontId="8" fillId="13" borderId="21" xfId="0" applyNumberFormat="1" applyFont="1" applyFill="1" applyBorder="1" applyAlignment="1">
      <alignment horizontal="right"/>
    </xf>
    <xf numFmtId="165" fontId="8" fillId="13" borderId="4" xfId="0" applyNumberFormat="1" applyFont="1" applyFill="1" applyBorder="1" applyAlignment="1">
      <alignment horizontal="center"/>
    </xf>
    <xf numFmtId="165" fontId="8" fillId="13" borderId="0" xfId="0" applyNumberFormat="1" applyFont="1" applyFill="1" applyAlignment="1">
      <alignment horizontal="center" wrapText="1"/>
    </xf>
    <xf numFmtId="4" fontId="19" fillId="13" borderId="22" xfId="0" applyNumberFormat="1" applyFont="1" applyFill="1" applyBorder="1"/>
    <xf numFmtId="0" fontId="23" fillId="13" borderId="4" xfId="0" applyFont="1" applyFill="1" applyBorder="1" applyAlignment="1">
      <alignment horizontal="left" vertical="center"/>
    </xf>
    <xf numFmtId="164" fontId="8" fillId="13" borderId="4" xfId="0" applyNumberFormat="1" applyFont="1" applyFill="1" applyBorder="1" applyAlignment="1">
      <alignment vertical="center"/>
    </xf>
    <xf numFmtId="44" fontId="8" fillId="13" borderId="4" xfId="1" applyFont="1" applyFill="1" applyBorder="1"/>
    <xf numFmtId="166" fontId="9" fillId="13" borderId="4" xfId="0" applyNumberFormat="1" applyFont="1" applyFill="1" applyBorder="1" applyAlignment="1">
      <alignment horizontal="center"/>
    </xf>
    <xf numFmtId="0" fontId="16" fillId="13" borderId="4" xfId="0" applyFont="1" applyFill="1" applyBorder="1" applyAlignment="1">
      <alignment horizontal="center"/>
    </xf>
    <xf numFmtId="165" fontId="16" fillId="13" borderId="4" xfId="0" applyNumberFormat="1" applyFont="1" applyFill="1" applyBorder="1"/>
    <xf numFmtId="0" fontId="36" fillId="0" borderId="16" xfId="0" applyFont="1" applyFill="1" applyBorder="1" applyAlignment="1">
      <alignment horizontal="center" wrapText="1"/>
    </xf>
    <xf numFmtId="0" fontId="25" fillId="0" borderId="89" xfId="0" applyFont="1" applyFill="1" applyBorder="1" applyAlignment="1">
      <alignment horizontal="left"/>
    </xf>
    <xf numFmtId="0" fontId="25" fillId="0" borderId="22" xfId="0" applyFont="1" applyFill="1" applyBorder="1" applyAlignment="1">
      <alignment horizontal="left" wrapText="1"/>
    </xf>
    <xf numFmtId="4" fontId="2" fillId="0" borderId="21" xfId="0" applyNumberFormat="1" applyFont="1" applyFill="1" applyBorder="1" applyAlignment="1">
      <alignment horizontal="right"/>
    </xf>
    <xf numFmtId="1" fontId="21" fillId="6" borderId="4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wrapText="1"/>
    </xf>
    <xf numFmtId="0" fontId="26" fillId="0" borderId="4" xfId="0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horizontal="left" vertical="center" wrapText="1"/>
    </xf>
    <xf numFmtId="164" fontId="8" fillId="0" borderId="4" xfId="0" applyNumberFormat="1" applyFont="1" applyFill="1" applyBorder="1" applyAlignment="1">
      <alignment horizontal="left" vertical="center"/>
    </xf>
    <xf numFmtId="165" fontId="8" fillId="0" borderId="16" xfId="0" applyNumberFormat="1" applyFont="1" applyFill="1" applyBorder="1" applyAlignment="1">
      <alignment horizontal="center"/>
    </xf>
    <xf numFmtId="165" fontId="8" fillId="0" borderId="0" xfId="0" applyNumberFormat="1" applyFont="1" applyFill="1" applyAlignment="1">
      <alignment horizontal="center" wrapText="1"/>
    </xf>
    <xf numFmtId="165" fontId="16" fillId="0" borderId="4" xfId="0" applyNumberFormat="1" applyFont="1" applyFill="1" applyBorder="1"/>
    <xf numFmtId="0" fontId="16" fillId="16" borderId="4" xfId="0" applyFont="1" applyFill="1" applyBorder="1" applyAlignment="1">
      <alignment horizontal="center"/>
    </xf>
    <xf numFmtId="165" fontId="16" fillId="16" borderId="4" xfId="0" applyNumberFormat="1" applyFont="1" applyFill="1" applyBorder="1"/>
    <xf numFmtId="0" fontId="28" fillId="0" borderId="4" xfId="0" applyFont="1" applyFill="1" applyBorder="1" applyAlignment="1">
      <alignment vertical="center"/>
    </xf>
    <xf numFmtId="0" fontId="37" fillId="0" borderId="91" xfId="0" applyFont="1" applyFill="1" applyBorder="1" applyAlignment="1">
      <alignment horizontal="center" vertical="center" wrapText="1"/>
    </xf>
    <xf numFmtId="0" fontId="37" fillId="0" borderId="92" xfId="0" applyFont="1" applyFill="1" applyBorder="1" applyAlignment="1">
      <alignment horizontal="center" vertical="center" wrapText="1"/>
    </xf>
    <xf numFmtId="44" fontId="22" fillId="0" borderId="5" xfId="1" applyFont="1" applyBorder="1" applyAlignment="1">
      <alignment horizontal="center" wrapText="1"/>
    </xf>
    <xf numFmtId="44" fontId="21" fillId="0" borderId="93" xfId="1" applyFont="1" applyFill="1" applyBorder="1" applyAlignment="1">
      <alignment horizontal="center" vertical="center" wrapText="1"/>
    </xf>
    <xf numFmtId="44" fontId="21" fillId="0" borderId="4" xfId="1" applyFont="1" applyFill="1" applyBorder="1" applyAlignment="1">
      <alignment horizontal="center" vertical="center" wrapText="1"/>
    </xf>
    <xf numFmtId="44" fontId="21" fillId="13" borderId="4" xfId="1" applyFont="1" applyFill="1" applyBorder="1" applyAlignment="1">
      <alignment horizontal="center" vertical="center" wrapText="1"/>
    </xf>
    <xf numFmtId="44" fontId="37" fillId="0" borderId="4" xfId="1" applyFont="1" applyFill="1" applyBorder="1" applyAlignment="1">
      <alignment horizontal="center" vertical="center" wrapText="1"/>
    </xf>
    <xf numFmtId="44" fontId="24" fillId="0" borderId="4" xfId="1" applyFont="1" applyFill="1" applyBorder="1" applyAlignment="1">
      <alignment horizontal="center" vertical="center" wrapText="1"/>
    </xf>
    <xf numFmtId="44" fontId="36" fillId="0" borderId="4" xfId="1" applyFont="1" applyFill="1" applyBorder="1" applyAlignment="1">
      <alignment horizontal="center" vertical="center" wrapText="1"/>
    </xf>
    <xf numFmtId="44" fontId="24" fillId="0" borderId="4" xfId="1" applyFont="1" applyFill="1" applyBorder="1" applyAlignment="1">
      <alignment vertical="center" wrapText="1"/>
    </xf>
    <xf numFmtId="44" fontId="36" fillId="0" borderId="4" xfId="1" applyFont="1" applyFill="1" applyBorder="1" applyAlignment="1">
      <alignment vertical="center" wrapText="1"/>
    </xf>
    <xf numFmtId="44" fontId="24" fillId="0" borderId="4" xfId="1" applyFont="1" applyFill="1" applyBorder="1" applyAlignment="1">
      <alignment horizontal="center" wrapText="1"/>
    </xf>
    <xf numFmtId="44" fontId="24" fillId="0" borderId="4" xfId="1" applyFont="1" applyFill="1" applyBorder="1" applyAlignment="1">
      <alignment horizontal="center"/>
    </xf>
    <xf numFmtId="44" fontId="37" fillId="0" borderId="4" xfId="1" applyFont="1" applyFill="1" applyBorder="1" applyAlignment="1">
      <alignment wrapText="1"/>
    </xf>
    <xf numFmtId="44" fontId="37" fillId="0" borderId="4" xfId="1" applyFont="1" applyFill="1" applyBorder="1" applyAlignment="1">
      <alignment horizontal="center" wrapText="1"/>
    </xf>
    <xf numFmtId="44" fontId="24" fillId="0" borderId="4" xfId="1" applyFont="1" applyFill="1" applyBorder="1" applyAlignment="1">
      <alignment vertical="center"/>
    </xf>
    <xf numFmtId="44" fontId="37" fillId="0" borderId="4" xfId="1" applyFont="1" applyFill="1" applyBorder="1" applyAlignment="1">
      <alignment horizontal="left"/>
    </xf>
    <xf numFmtId="44" fontId="37" fillId="0" borderId="4" xfId="1" applyFont="1" applyFill="1" applyBorder="1" applyAlignment="1">
      <alignment vertical="center" wrapText="1"/>
    </xf>
    <xf numFmtId="44" fontId="36" fillId="0" borderId="16" xfId="1" applyFont="1" applyFill="1" applyBorder="1" applyAlignment="1">
      <alignment horizontal="center" wrapText="1"/>
    </xf>
    <xf numFmtId="44" fontId="36" fillId="0" borderId="4" xfId="1" applyFont="1" applyFill="1" applyBorder="1" applyAlignment="1">
      <alignment horizontal="center" wrapText="1"/>
    </xf>
    <xf numFmtId="44" fontId="37" fillId="0" borderId="4" xfId="1" applyFont="1" applyBorder="1" applyAlignment="1">
      <alignment horizontal="center" wrapText="1"/>
    </xf>
    <xf numFmtId="44" fontId="21" fillId="0" borderId="4" xfId="1" applyFont="1" applyBorder="1" applyAlignment="1">
      <alignment horizontal="left"/>
    </xf>
    <xf numFmtId="44" fontId="21" fillId="0" borderId="0" xfId="1" applyFont="1" applyAlignment="1">
      <alignment horizontal="left"/>
    </xf>
    <xf numFmtId="44" fontId="3" fillId="0" borderId="0" xfId="1" applyFont="1" applyAlignment="1">
      <alignment horizontal="left"/>
    </xf>
    <xf numFmtId="44" fontId="21" fillId="6" borderId="94" xfId="1" applyFont="1" applyFill="1" applyBorder="1" applyAlignment="1">
      <alignment horizontal="center" vertical="center" wrapText="1"/>
    </xf>
    <xf numFmtId="44" fontId="21" fillId="6" borderId="4" xfId="1" applyFont="1" applyFill="1" applyBorder="1" applyAlignment="1">
      <alignment horizontal="center" vertical="center" wrapText="1"/>
    </xf>
    <xf numFmtId="44" fontId="21" fillId="0" borderId="90" xfId="1" applyFont="1" applyFill="1" applyBorder="1" applyAlignment="1">
      <alignment horizontal="center" vertical="center" wrapText="1"/>
    </xf>
    <xf numFmtId="44" fontId="21" fillId="0" borderId="4" xfId="1" applyFont="1" applyFill="1" applyBorder="1" applyAlignment="1">
      <alignment vertical="center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70" fillId="11" borderId="0" xfId="0" applyFont="1" applyFill="1" applyAlignment="1">
      <alignment horizontal="center"/>
    </xf>
    <xf numFmtId="0" fontId="21" fillId="0" borderId="20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1" fontId="28" fillId="6" borderId="20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/>
    <xf numFmtId="0" fontId="21" fillId="0" borderId="38" xfId="0" applyFont="1" applyFill="1" applyBorder="1" applyAlignment="1"/>
    <xf numFmtId="0" fontId="30" fillId="6" borderId="20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1" fontId="28" fillId="0" borderId="20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vertical="center" wrapText="1"/>
    </xf>
    <xf numFmtId="164" fontId="21" fillId="0" borderId="20" xfId="0" applyNumberFormat="1" applyFont="1" applyFill="1" applyBorder="1" applyAlignment="1">
      <alignment horizontal="center" vertical="center"/>
    </xf>
    <xf numFmtId="164" fontId="21" fillId="0" borderId="16" xfId="0" applyNumberFormat="1" applyFont="1" applyFill="1" applyBorder="1" applyAlignment="1">
      <alignment horizontal="center" vertical="center"/>
    </xf>
    <xf numFmtId="0" fontId="37" fillId="0" borderId="18" xfId="0" applyFont="1" applyBorder="1" applyAlignment="1">
      <alignment horizontal="center" vertical="center" wrapText="1"/>
    </xf>
    <xf numFmtId="0" fontId="37" fillId="0" borderId="82" xfId="0" applyFont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/>
    </xf>
    <xf numFmtId="164" fontId="28" fillId="6" borderId="16" xfId="0" applyNumberFormat="1" applyFont="1" applyFill="1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16" fillId="18" borderId="25" xfId="0" applyFont="1" applyFill="1" applyBorder="1" applyAlignment="1">
      <alignment horizontal="center" wrapText="1"/>
    </xf>
    <xf numFmtId="0" fontId="16" fillId="18" borderId="70" xfId="0" applyFont="1" applyFill="1" applyBorder="1" applyAlignment="1">
      <alignment horizontal="center" wrapText="1"/>
    </xf>
    <xf numFmtId="0" fontId="16" fillId="18" borderId="24" xfId="0" applyFont="1" applyFill="1" applyBorder="1" applyAlignment="1">
      <alignment horizontal="center" wrapText="1"/>
    </xf>
    <xf numFmtId="0" fontId="16" fillId="18" borderId="61" xfId="0" applyFont="1" applyFill="1" applyBorder="1" applyAlignment="1">
      <alignment horizontal="center" wrapText="1"/>
    </xf>
    <xf numFmtId="0" fontId="16" fillId="18" borderId="0" xfId="0" applyFont="1" applyFill="1" applyBorder="1" applyAlignment="1">
      <alignment horizontal="center" wrapText="1"/>
    </xf>
    <xf numFmtId="0" fontId="16" fillId="18" borderId="27" xfId="0" applyFont="1" applyFill="1" applyBorder="1" applyAlignment="1">
      <alignment horizontal="center" wrapText="1"/>
    </xf>
    <xf numFmtId="0" fontId="16" fillId="18" borderId="89" xfId="0" applyFont="1" applyFill="1" applyBorder="1" applyAlignment="1">
      <alignment horizontal="center" wrapText="1"/>
    </xf>
    <xf numFmtId="0" fontId="16" fillId="18" borderId="63" xfId="0" applyFont="1" applyFill="1" applyBorder="1" applyAlignment="1">
      <alignment horizontal="center" wrapText="1"/>
    </xf>
    <xf numFmtId="0" fontId="16" fillId="18" borderId="21" xfId="0" applyFont="1" applyFill="1" applyBorder="1" applyAlignment="1">
      <alignment horizont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164" fontId="28" fillId="6" borderId="16" xfId="0" applyNumberFormat="1" applyFont="1" applyFill="1" applyBorder="1" applyAlignment="1">
      <alignment horizontal="center" vertical="center" wrapText="1"/>
    </xf>
    <xf numFmtId="1" fontId="21" fillId="0" borderId="18" xfId="0" applyNumberFormat="1" applyFont="1" applyFill="1" applyBorder="1" applyAlignment="1">
      <alignment horizontal="center" vertical="center" wrapText="1"/>
    </xf>
    <xf numFmtId="164" fontId="21" fillId="0" borderId="18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164" fontId="21" fillId="0" borderId="38" xfId="0" applyNumberFormat="1" applyFont="1" applyFill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/>
    </xf>
    <xf numFmtId="0" fontId="28" fillId="6" borderId="16" xfId="0" applyFont="1" applyFill="1" applyBorder="1" applyAlignment="1">
      <alignment horizontal="center" vertical="center"/>
    </xf>
    <xf numFmtId="1" fontId="21" fillId="0" borderId="20" xfId="0" applyNumberFormat="1" applyFont="1" applyFill="1" applyBorder="1" applyAlignment="1">
      <alignment horizontal="center" vertical="center"/>
    </xf>
    <xf numFmtId="1" fontId="21" fillId="0" borderId="16" xfId="0" applyNumberFormat="1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37" fillId="0" borderId="20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36" fillId="0" borderId="18" xfId="0" applyFont="1" applyFill="1" applyBorder="1" applyAlignment="1">
      <alignment horizontal="center" vertical="center" wrapText="1"/>
    </xf>
    <xf numFmtId="1" fontId="28" fillId="0" borderId="18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  <xf numFmtId="165" fontId="9" fillId="16" borderId="61" xfId="0" applyNumberFormat="1" applyFont="1" applyFill="1" applyBorder="1" applyAlignment="1">
      <alignment horizontal="center"/>
    </xf>
    <xf numFmtId="165" fontId="9" fillId="16" borderId="27" xfId="0" applyNumberFormat="1" applyFont="1" applyFill="1" applyBorder="1" applyAlignment="1">
      <alignment horizontal="center"/>
    </xf>
    <xf numFmtId="165" fontId="8" fillId="16" borderId="61" xfId="0" applyNumberFormat="1" applyFont="1" applyFill="1" applyBorder="1" applyAlignment="1">
      <alignment horizontal="center" wrapText="1"/>
    </xf>
    <xf numFmtId="165" fontId="8" fillId="16" borderId="27" xfId="0" applyNumberFormat="1" applyFont="1" applyFill="1" applyBorder="1" applyAlignment="1">
      <alignment horizontal="center" wrapText="1"/>
    </xf>
    <xf numFmtId="1" fontId="28" fillId="0" borderId="20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left" wrapText="1"/>
    </xf>
    <xf numFmtId="0" fontId="25" fillId="0" borderId="16" xfId="0" applyFont="1" applyFill="1" applyBorder="1" applyAlignment="1">
      <alignment horizontal="left" wrapText="1"/>
    </xf>
    <xf numFmtId="1" fontId="20" fillId="0" borderId="20" xfId="0" applyNumberFormat="1" applyFont="1" applyFill="1" applyBorder="1" applyAlignment="1">
      <alignment horizontal="center" vertical="center" wrapText="1"/>
    </xf>
    <xf numFmtId="1" fontId="20" fillId="0" borderId="16" xfId="0" applyNumberFormat="1" applyFont="1" applyFill="1" applyBorder="1" applyAlignment="1">
      <alignment horizontal="center" vertical="center" wrapText="1"/>
    </xf>
    <xf numFmtId="0" fontId="37" fillId="22" borderId="92" xfId="0" applyFont="1" applyFill="1" applyBorder="1" applyAlignment="1">
      <alignment horizontal="center" vertical="center" wrapText="1"/>
    </xf>
    <xf numFmtId="44" fontId="21" fillId="22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66FF"/>
      <color rgb="FF800000"/>
      <color rgb="FF0000FF"/>
      <color rgb="FF66FFFF"/>
      <color rgb="FF66FFCC"/>
      <color rgb="FF00FFCC"/>
      <color rgb="FF00FF00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1089" t="s">
        <v>36</v>
      </c>
      <c r="B1" s="1089"/>
      <c r="C1" s="1089"/>
      <c r="D1" s="1089"/>
      <c r="E1" s="1089"/>
      <c r="F1" s="1089"/>
      <c r="G1" s="1089"/>
      <c r="H1" s="1089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1089"/>
      <c r="B2" s="1089"/>
      <c r="C2" s="1089"/>
      <c r="D2" s="1089"/>
      <c r="E2" s="1089"/>
      <c r="F2" s="1089"/>
      <c r="G2" s="1089"/>
      <c r="H2" s="1089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1090" t="s">
        <v>72</v>
      </c>
      <c r="B70" s="89" t="s">
        <v>73</v>
      </c>
      <c r="C70" s="1093" t="s">
        <v>74</v>
      </c>
      <c r="D70" s="78">
        <v>116.6</v>
      </c>
      <c r="E70" s="100">
        <v>43837</v>
      </c>
      <c r="F70" s="1096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1099" t="s">
        <v>52</v>
      </c>
      <c r="N70" s="1086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1091"/>
      <c r="B71" s="89" t="s">
        <v>75</v>
      </c>
      <c r="C71" s="1094"/>
      <c r="D71" s="78">
        <v>181.8</v>
      </c>
      <c r="E71" s="100">
        <v>43837</v>
      </c>
      <c r="F71" s="1097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1100"/>
      <c r="N71" s="1087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1091"/>
      <c r="B72" s="89" t="s">
        <v>76</v>
      </c>
      <c r="C72" s="1094"/>
      <c r="D72" s="78">
        <v>112.6</v>
      </c>
      <c r="E72" s="100">
        <v>43837</v>
      </c>
      <c r="F72" s="1097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1100"/>
      <c r="N72" s="1087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1091"/>
      <c r="B73" s="89" t="s">
        <v>77</v>
      </c>
      <c r="C73" s="1094"/>
      <c r="D73" s="78">
        <v>29.8</v>
      </c>
      <c r="E73" s="100">
        <v>43837</v>
      </c>
      <c r="F73" s="1097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1100"/>
      <c r="N73" s="1087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1092"/>
      <c r="B74" s="89" t="s">
        <v>78</v>
      </c>
      <c r="C74" s="1095"/>
      <c r="D74" s="78">
        <v>166.4</v>
      </c>
      <c r="E74" s="100">
        <v>43837</v>
      </c>
      <c r="F74" s="1098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1101"/>
      <c r="N74" s="1088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1108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1109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1090" t="s">
        <v>72</v>
      </c>
      <c r="B100" s="89" t="s">
        <v>73</v>
      </c>
      <c r="C100" s="1102" t="s">
        <v>157</v>
      </c>
      <c r="D100" s="78">
        <v>172</v>
      </c>
      <c r="E100" s="121">
        <v>43854</v>
      </c>
      <c r="F100" s="1105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1099" t="s">
        <v>52</v>
      </c>
      <c r="N100" s="1086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1091"/>
      <c r="B101" s="89" t="s">
        <v>158</v>
      </c>
      <c r="C101" s="1103"/>
      <c r="D101" s="78">
        <v>91.4</v>
      </c>
      <c r="E101" s="121">
        <v>43854</v>
      </c>
      <c r="F101" s="1106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1100"/>
      <c r="N101" s="1087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1091"/>
      <c r="B102" s="89" t="s">
        <v>77</v>
      </c>
      <c r="C102" s="1103"/>
      <c r="D102" s="78">
        <v>30.2</v>
      </c>
      <c r="E102" s="121">
        <v>43854</v>
      </c>
      <c r="F102" s="1106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1100"/>
      <c r="N102" s="1087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1092"/>
      <c r="B103" s="89" t="s">
        <v>78</v>
      </c>
      <c r="C103" s="1104"/>
      <c r="D103" s="78">
        <v>169.2</v>
      </c>
      <c r="E103" s="121">
        <v>43854</v>
      </c>
      <c r="F103" s="1107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1101"/>
      <c r="N103" s="1088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1084" t="s">
        <v>33</v>
      </c>
      <c r="E131" s="1084"/>
      <c r="F131" s="1085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39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89" t="s">
        <v>185</v>
      </c>
      <c r="B1" s="1089"/>
      <c r="C1" s="1089"/>
      <c r="D1" s="1089"/>
      <c r="E1" s="1089"/>
      <c r="F1" s="1089"/>
      <c r="G1" s="1089"/>
      <c r="H1" s="108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89"/>
      <c r="B2" s="1089"/>
      <c r="C2" s="1089"/>
      <c r="D2" s="1089"/>
      <c r="E2" s="1089"/>
      <c r="F2" s="1089"/>
      <c r="G2" s="1089"/>
      <c r="H2" s="108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1090" t="s">
        <v>123</v>
      </c>
      <c r="B68" s="89" t="s">
        <v>230</v>
      </c>
      <c r="C68" s="1102" t="s">
        <v>231</v>
      </c>
      <c r="D68" s="78">
        <v>29.7</v>
      </c>
      <c r="E68" s="121">
        <v>43865</v>
      </c>
      <c r="F68" s="1105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1099" t="s">
        <v>110</v>
      </c>
      <c r="N68" s="1086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1091"/>
      <c r="B69" s="89" t="s">
        <v>232</v>
      </c>
      <c r="C69" s="1103"/>
      <c r="D69" s="78">
        <v>702.2</v>
      </c>
      <c r="E69" s="121">
        <v>43865</v>
      </c>
      <c r="F69" s="1106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1100"/>
      <c r="N69" s="1087"/>
      <c r="O69" s="374"/>
      <c r="P69" s="379"/>
      <c r="Q69" s="70"/>
      <c r="R69" s="71"/>
      <c r="S69" s="73"/>
      <c r="T69" s="74"/>
    </row>
    <row r="70" spans="1:20" ht="17.25" customHeight="1" x14ac:dyDescent="0.25">
      <c r="A70" s="1092"/>
      <c r="B70" s="89" t="s">
        <v>233</v>
      </c>
      <c r="C70" s="1104"/>
      <c r="D70" s="78">
        <v>2092.1999999999998</v>
      </c>
      <c r="E70" s="121">
        <v>43865</v>
      </c>
      <c r="F70" s="1107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1101"/>
      <c r="N70" s="1088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1108" t="s">
        <v>72</v>
      </c>
      <c r="B77" s="89" t="s">
        <v>73</v>
      </c>
      <c r="C77" s="1093" t="s">
        <v>283</v>
      </c>
      <c r="D77" s="78">
        <v>94</v>
      </c>
      <c r="E77" s="100">
        <v>43871</v>
      </c>
      <c r="F77" s="1096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1116" t="s">
        <v>52</v>
      </c>
      <c r="N77" s="1118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1115"/>
      <c r="B78" s="89" t="s">
        <v>284</v>
      </c>
      <c r="C78" s="1094"/>
      <c r="D78" s="78">
        <v>182</v>
      </c>
      <c r="E78" s="100">
        <v>43871</v>
      </c>
      <c r="F78" s="1097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1117"/>
      <c r="N78" s="1119"/>
      <c r="O78" s="424"/>
      <c r="P78" s="379"/>
      <c r="Q78" s="70"/>
      <c r="R78" s="71"/>
      <c r="S78" s="73"/>
      <c r="T78" s="74"/>
    </row>
    <row r="79" spans="1:20" ht="17.25" customHeight="1" x14ac:dyDescent="0.25">
      <c r="A79" s="1115"/>
      <c r="B79" s="89" t="s">
        <v>285</v>
      </c>
      <c r="C79" s="1094"/>
      <c r="D79" s="78">
        <v>49.4</v>
      </c>
      <c r="E79" s="100">
        <v>43871</v>
      </c>
      <c r="F79" s="1097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1117"/>
      <c r="N79" s="1119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1115"/>
      <c r="B80" s="89" t="s">
        <v>286</v>
      </c>
      <c r="C80" s="1094"/>
      <c r="D80" s="471">
        <v>167</v>
      </c>
      <c r="E80" s="115">
        <v>43871</v>
      </c>
      <c r="F80" s="1097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1117"/>
      <c r="N80" s="1120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1121" t="s">
        <v>72</v>
      </c>
      <c r="B81" s="459" t="s">
        <v>287</v>
      </c>
      <c r="C81" s="1124" t="s">
        <v>288</v>
      </c>
      <c r="D81" s="527">
        <v>5</v>
      </c>
      <c r="E81" s="1127">
        <v>43871</v>
      </c>
      <c r="F81" s="1130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1133" t="s">
        <v>52</v>
      </c>
      <c r="N81" s="1112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122"/>
      <c r="B82" s="459" t="s">
        <v>289</v>
      </c>
      <c r="C82" s="1125"/>
      <c r="D82" s="527">
        <v>5</v>
      </c>
      <c r="E82" s="1128"/>
      <c r="F82" s="1131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1134"/>
      <c r="N82" s="1113"/>
      <c r="O82" s="424"/>
      <c r="P82" s="379"/>
      <c r="Q82" s="70"/>
      <c r="R82" s="71"/>
      <c r="S82" s="73"/>
      <c r="T82" s="74"/>
    </row>
    <row r="83" spans="1:20" ht="17.25" customHeight="1" x14ac:dyDescent="0.25">
      <c r="A83" s="1122"/>
      <c r="B83" s="459" t="s">
        <v>73</v>
      </c>
      <c r="C83" s="1125"/>
      <c r="D83" s="527">
        <v>233.6</v>
      </c>
      <c r="E83" s="1128"/>
      <c r="F83" s="1131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1134"/>
      <c r="N83" s="1113"/>
      <c r="O83" s="424"/>
      <c r="P83" s="379"/>
      <c r="Q83" s="70"/>
      <c r="R83" s="71"/>
      <c r="S83" s="73"/>
      <c r="T83" s="74"/>
    </row>
    <row r="84" spans="1:20" ht="17.25" customHeight="1" x14ac:dyDescent="0.25">
      <c r="A84" s="1122"/>
      <c r="B84" s="459" t="s">
        <v>284</v>
      </c>
      <c r="C84" s="1125"/>
      <c r="D84" s="527">
        <v>152.80000000000001</v>
      </c>
      <c r="E84" s="1128"/>
      <c r="F84" s="1131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1134"/>
      <c r="N84" s="1113"/>
      <c r="O84" s="424"/>
      <c r="P84" s="379"/>
      <c r="Q84" s="70"/>
      <c r="R84" s="71"/>
      <c r="S84" s="73"/>
      <c r="T84" s="74"/>
    </row>
    <row r="85" spans="1:20" ht="17.25" customHeight="1" x14ac:dyDescent="0.25">
      <c r="A85" s="1122"/>
      <c r="B85" s="459" t="s">
        <v>290</v>
      </c>
      <c r="C85" s="1125"/>
      <c r="D85" s="527">
        <v>46</v>
      </c>
      <c r="E85" s="1128"/>
      <c r="F85" s="1131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1134"/>
      <c r="N85" s="1113"/>
      <c r="O85" s="424"/>
      <c r="P85" s="379"/>
      <c r="Q85" s="70"/>
      <c r="R85" s="71"/>
      <c r="S85" s="73"/>
      <c r="T85" s="74"/>
    </row>
    <row r="86" spans="1:20" ht="17.25" customHeight="1" x14ac:dyDescent="0.25">
      <c r="A86" s="1122"/>
      <c r="B86" s="459" t="s">
        <v>76</v>
      </c>
      <c r="C86" s="1125"/>
      <c r="D86" s="527">
        <v>269</v>
      </c>
      <c r="E86" s="1128"/>
      <c r="F86" s="1131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1134"/>
      <c r="N86" s="1113"/>
      <c r="O86" s="424"/>
      <c r="P86" s="379"/>
      <c r="Q86" s="70"/>
      <c r="R86" s="71"/>
      <c r="S86" s="73"/>
      <c r="T86" s="74"/>
    </row>
    <row r="87" spans="1:20" ht="17.25" customHeight="1" x14ac:dyDescent="0.25">
      <c r="A87" s="1122"/>
      <c r="B87" s="459" t="s">
        <v>285</v>
      </c>
      <c r="C87" s="1125"/>
      <c r="D87" s="527">
        <v>102</v>
      </c>
      <c r="E87" s="1128"/>
      <c r="F87" s="1131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1134"/>
      <c r="N87" s="1113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1123"/>
      <c r="B88" s="459" t="s">
        <v>286</v>
      </c>
      <c r="C88" s="1126"/>
      <c r="D88" s="528">
        <v>168.8</v>
      </c>
      <c r="E88" s="1129"/>
      <c r="F88" s="1132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1135"/>
      <c r="N88" s="1114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1090" t="s">
        <v>123</v>
      </c>
      <c r="B93" s="89" t="s">
        <v>484</v>
      </c>
      <c r="C93" s="1140" t="s">
        <v>485</v>
      </c>
      <c r="D93" s="78">
        <v>565.5</v>
      </c>
      <c r="E93" s="121">
        <v>43877</v>
      </c>
      <c r="F93" s="1142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1144" t="s">
        <v>487</v>
      </c>
      <c r="N93" s="1136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1092"/>
      <c r="B94" s="89" t="s">
        <v>486</v>
      </c>
      <c r="C94" s="1141"/>
      <c r="D94" s="78">
        <v>469.5</v>
      </c>
      <c r="E94" s="121">
        <v>43877</v>
      </c>
      <c r="F94" s="1143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1145"/>
      <c r="N94" s="1137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1099"/>
      <c r="N111" s="1086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1101"/>
      <c r="N112" s="1088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1138" t="s">
        <v>33</v>
      </c>
      <c r="E132" s="1138"/>
      <c r="F132" s="1139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345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89" t="s">
        <v>343</v>
      </c>
      <c r="K1" s="1089"/>
      <c r="L1" s="1089"/>
      <c r="M1" s="1089"/>
      <c r="N1" s="1089"/>
      <c r="O1" s="1089"/>
      <c r="P1" s="1089"/>
      <c r="Q1" s="1089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1089"/>
      <c r="K2" s="1089"/>
      <c r="L2" s="1089"/>
      <c r="M2" s="1089"/>
      <c r="N2" s="1089"/>
      <c r="O2" s="1089"/>
      <c r="P2" s="1089"/>
      <c r="Q2" s="1089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1164" t="s">
        <v>399</v>
      </c>
      <c r="K72" s="640" t="s">
        <v>400</v>
      </c>
      <c r="L72" s="1165" t="s">
        <v>401</v>
      </c>
      <c r="M72" s="550">
        <v>8</v>
      </c>
      <c r="N72" s="1168">
        <v>43892</v>
      </c>
      <c r="O72" s="1169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1161" t="s">
        <v>52</v>
      </c>
      <c r="W72" s="1148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1164"/>
      <c r="K73" s="640" t="s">
        <v>403</v>
      </c>
      <c r="L73" s="1166"/>
      <c r="M73" s="550">
        <v>10</v>
      </c>
      <c r="N73" s="1168"/>
      <c r="O73" s="1170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1162"/>
      <c r="W73" s="1149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1164"/>
      <c r="K74" s="640" t="s">
        <v>404</v>
      </c>
      <c r="L74" s="1166"/>
      <c r="M74" s="550">
        <v>151</v>
      </c>
      <c r="N74" s="1168"/>
      <c r="O74" s="1170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1162"/>
      <c r="W74" s="1149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1164"/>
      <c r="K75" s="640" t="s">
        <v>405</v>
      </c>
      <c r="L75" s="1166"/>
      <c r="M75" s="550">
        <v>102.4</v>
      </c>
      <c r="N75" s="1168"/>
      <c r="O75" s="1170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1162"/>
      <c r="W75" s="1149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1164"/>
      <c r="K76" s="640" t="s">
        <v>78</v>
      </c>
      <c r="L76" s="1167"/>
      <c r="M76" s="550">
        <v>168</v>
      </c>
      <c r="N76" s="1168"/>
      <c r="O76" s="1171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1163"/>
      <c r="W76" s="1150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1108" t="s">
        <v>399</v>
      </c>
      <c r="K87" s="697" t="s">
        <v>400</v>
      </c>
      <c r="L87" s="1172" t="s">
        <v>464</v>
      </c>
      <c r="M87" s="699">
        <v>10</v>
      </c>
      <c r="N87" s="1118">
        <v>43902</v>
      </c>
      <c r="O87" s="1158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1176" t="s">
        <v>52</v>
      </c>
      <c r="W87" s="1146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1115"/>
      <c r="K88" s="697" t="s">
        <v>403</v>
      </c>
      <c r="L88" s="1173"/>
      <c r="M88" s="699">
        <v>10</v>
      </c>
      <c r="N88" s="1119"/>
      <c r="O88" s="1159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1177"/>
      <c r="W88" s="1147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1115"/>
      <c r="K89" s="697" t="s">
        <v>465</v>
      </c>
      <c r="L89" s="1173"/>
      <c r="M89" s="699">
        <v>47.2</v>
      </c>
      <c r="N89" s="1119"/>
      <c r="O89" s="1159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1177"/>
      <c r="W89" s="1147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1115"/>
      <c r="K90" s="697" t="s">
        <v>466</v>
      </c>
      <c r="L90" s="1173"/>
      <c r="M90" s="699">
        <v>56</v>
      </c>
      <c r="N90" s="1119"/>
      <c r="O90" s="1159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1177"/>
      <c r="W90" s="1147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1115"/>
      <c r="K91" s="697" t="s">
        <v>404</v>
      </c>
      <c r="L91" s="1173"/>
      <c r="M91" s="699">
        <v>150.4</v>
      </c>
      <c r="N91" s="1119"/>
      <c r="O91" s="1159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1177"/>
      <c r="W91" s="1147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1115"/>
      <c r="K92" s="697" t="s">
        <v>467</v>
      </c>
      <c r="L92" s="1173"/>
      <c r="M92" s="699">
        <v>8</v>
      </c>
      <c r="N92" s="1119"/>
      <c r="O92" s="1159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1177"/>
      <c r="W92" s="1147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1115"/>
      <c r="K93" s="697" t="s">
        <v>468</v>
      </c>
      <c r="L93" s="1173"/>
      <c r="M93" s="699">
        <v>181</v>
      </c>
      <c r="N93" s="1119"/>
      <c r="O93" s="1159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1177"/>
      <c r="W93" s="1147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1115"/>
      <c r="K94" s="697" t="s">
        <v>469</v>
      </c>
      <c r="L94" s="1173"/>
      <c r="M94" s="699">
        <v>59</v>
      </c>
      <c r="N94" s="1119"/>
      <c r="O94" s="1159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1177"/>
      <c r="W94" s="1147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1115"/>
      <c r="K95" s="697" t="s">
        <v>78</v>
      </c>
      <c r="L95" s="1174" t="s">
        <v>470</v>
      </c>
      <c r="M95" s="699">
        <v>166.4</v>
      </c>
      <c r="N95" s="1119"/>
      <c r="O95" s="1159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1177"/>
      <c r="W95" s="1147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1115"/>
      <c r="K96" s="697" t="s">
        <v>467</v>
      </c>
      <c r="L96" s="1175"/>
      <c r="M96" s="699">
        <v>8</v>
      </c>
      <c r="N96" s="1120"/>
      <c r="O96" s="1160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1177"/>
      <c r="W96" s="1147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1090" t="s">
        <v>123</v>
      </c>
      <c r="K97" s="697" t="s">
        <v>408</v>
      </c>
      <c r="L97" s="1172" t="s">
        <v>488</v>
      </c>
      <c r="M97" s="699">
        <v>623</v>
      </c>
      <c r="N97" s="1118">
        <v>43902</v>
      </c>
      <c r="O97" s="1158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1151" t="s">
        <v>52</v>
      </c>
      <c r="W97" s="1153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1092"/>
      <c r="K98" s="704" t="s">
        <v>489</v>
      </c>
      <c r="L98" s="1178"/>
      <c r="M98" s="699">
        <v>603</v>
      </c>
      <c r="N98" s="1120"/>
      <c r="O98" s="1160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1152"/>
      <c r="W98" s="1154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1090" t="s">
        <v>399</v>
      </c>
      <c r="K107" s="610" t="s">
        <v>495</v>
      </c>
      <c r="L107" s="1155" t="s">
        <v>496</v>
      </c>
      <c r="M107" s="705">
        <v>20</v>
      </c>
      <c r="N107" s="1118">
        <v>43918</v>
      </c>
      <c r="O107" s="1158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1091"/>
      <c r="K108" s="610" t="s">
        <v>497</v>
      </c>
      <c r="L108" s="1156"/>
      <c r="M108" s="705">
        <v>20</v>
      </c>
      <c r="N108" s="1119"/>
      <c r="O108" s="1159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1091"/>
      <c r="K109" s="610" t="s">
        <v>404</v>
      </c>
      <c r="L109" s="1156"/>
      <c r="M109" s="705">
        <v>151.19999999999999</v>
      </c>
      <c r="N109" s="1119"/>
      <c r="O109" s="1159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1091"/>
      <c r="K110" s="610" t="s">
        <v>468</v>
      </c>
      <c r="L110" s="1156"/>
      <c r="M110" s="705">
        <v>225.7</v>
      </c>
      <c r="N110" s="1119"/>
      <c r="O110" s="1159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1092"/>
      <c r="K111" s="610" t="s">
        <v>78</v>
      </c>
      <c r="L111" s="1157"/>
      <c r="M111" s="705">
        <v>171.7</v>
      </c>
      <c r="N111" s="1120"/>
      <c r="O111" s="1160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1099"/>
      <c r="W150" s="1086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1101"/>
      <c r="W151" s="1088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1084" t="s">
        <v>33</v>
      </c>
      <c r="N171" s="1084"/>
      <c r="O171" s="1085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344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89" t="s">
        <v>460</v>
      </c>
      <c r="B1" s="1089"/>
      <c r="C1" s="1089"/>
      <c r="D1" s="1089"/>
      <c r="E1" s="1089"/>
      <c r="F1" s="1089"/>
      <c r="G1" s="1089"/>
      <c r="H1" s="108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89"/>
      <c r="B2" s="1089"/>
      <c r="C2" s="1089"/>
      <c r="D2" s="1089"/>
      <c r="E2" s="1089"/>
      <c r="F2" s="1089"/>
      <c r="G2" s="1089"/>
      <c r="H2" s="108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1195">
        <v>17060</v>
      </c>
      <c r="K28" s="1196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1185" t="s">
        <v>498</v>
      </c>
      <c r="B73" s="706" t="s">
        <v>499</v>
      </c>
      <c r="C73" s="1188" t="s">
        <v>500</v>
      </c>
      <c r="D73" s="574">
        <v>20</v>
      </c>
      <c r="E73" s="1191">
        <v>43929</v>
      </c>
      <c r="F73" s="1169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1197"/>
      <c r="N73" s="1149"/>
      <c r="O73" s="374"/>
      <c r="P73" s="379"/>
      <c r="Q73" s="70"/>
      <c r="R73" s="71"/>
      <c r="S73" s="73"/>
      <c r="T73" s="74"/>
    </row>
    <row r="74" spans="1:20 16195:16195" ht="17.25" x14ac:dyDescent="0.3">
      <c r="A74" s="1186"/>
      <c r="B74" s="706" t="s">
        <v>501</v>
      </c>
      <c r="C74" s="1189"/>
      <c r="D74" s="574">
        <v>20</v>
      </c>
      <c r="E74" s="1192"/>
      <c r="F74" s="1170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1197"/>
      <c r="N74" s="1149"/>
      <c r="O74" s="374"/>
      <c r="P74" s="379"/>
      <c r="Q74" s="70"/>
      <c r="R74" s="71"/>
      <c r="S74" s="73"/>
      <c r="T74" s="74"/>
    </row>
    <row r="75" spans="1:20 16195:16195" ht="17.25" x14ac:dyDescent="0.3">
      <c r="A75" s="1186"/>
      <c r="B75" s="706" t="s">
        <v>502</v>
      </c>
      <c r="C75" s="1189"/>
      <c r="D75" s="574">
        <v>174.3</v>
      </c>
      <c r="E75" s="1192"/>
      <c r="F75" s="1170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1197"/>
      <c r="N75" s="1149"/>
      <c r="O75" s="374"/>
      <c r="P75" s="379"/>
      <c r="Q75" s="70"/>
      <c r="R75" s="71"/>
      <c r="S75" s="73"/>
      <c r="T75" s="74"/>
    </row>
    <row r="76" spans="1:20 16195:16195" ht="17.25" x14ac:dyDescent="0.3">
      <c r="A76" s="1186"/>
      <c r="B76" s="706" t="s">
        <v>503</v>
      </c>
      <c r="C76" s="1189"/>
      <c r="D76" s="574">
        <v>122.8</v>
      </c>
      <c r="E76" s="1192"/>
      <c r="F76" s="1170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1197"/>
      <c r="N76" s="1149"/>
      <c r="O76" s="374"/>
      <c r="P76" s="379"/>
      <c r="Q76" s="70"/>
      <c r="R76" s="71"/>
      <c r="S76" s="73"/>
      <c r="T76" s="74"/>
    </row>
    <row r="77" spans="1:20 16195:16195" ht="18" thickBot="1" x14ac:dyDescent="0.35">
      <c r="A77" s="1187"/>
      <c r="B77" s="707" t="s">
        <v>286</v>
      </c>
      <c r="C77" s="1190"/>
      <c r="D77" s="574">
        <v>338.4</v>
      </c>
      <c r="E77" s="1193"/>
      <c r="F77" s="1171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1198"/>
      <c r="N77" s="1150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179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1199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1201" t="s">
        <v>110</v>
      </c>
      <c r="N82" s="1203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1180"/>
      <c r="B83" s="610" t="s">
        <v>54</v>
      </c>
      <c r="C83" s="659" t="s">
        <v>519</v>
      </c>
      <c r="D83" s="472">
        <v>1999.4</v>
      </c>
      <c r="E83" s="566">
        <v>43943</v>
      </c>
      <c r="F83" s="1200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1202"/>
      <c r="N83" s="1204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1179" t="s">
        <v>552</v>
      </c>
      <c r="B85" s="610" t="s">
        <v>284</v>
      </c>
      <c r="C85" s="1155" t="s">
        <v>553</v>
      </c>
      <c r="D85" s="655">
        <v>183.2</v>
      </c>
      <c r="E85" s="390">
        <v>43944</v>
      </c>
      <c r="F85" s="1169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1099" t="s">
        <v>110</v>
      </c>
      <c r="N85" s="1086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1194"/>
      <c r="B86" s="610" t="s">
        <v>554</v>
      </c>
      <c r="C86" s="1156"/>
      <c r="D86" s="655">
        <v>122.1</v>
      </c>
      <c r="E86" s="390">
        <v>43944</v>
      </c>
      <c r="F86" s="1170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1100"/>
      <c r="N86" s="1087"/>
      <c r="O86" s="424"/>
      <c r="P86" s="379"/>
      <c r="Q86" s="70"/>
      <c r="R86" s="71"/>
      <c r="S86" s="73"/>
      <c r="T86" s="74"/>
    </row>
    <row r="87" spans="1:20" ht="17.25" customHeight="1" x14ac:dyDescent="0.25">
      <c r="A87" s="1180"/>
      <c r="B87" s="610" t="s">
        <v>286</v>
      </c>
      <c r="C87" s="1157"/>
      <c r="D87" s="655">
        <v>170.8</v>
      </c>
      <c r="E87" s="390">
        <v>43944</v>
      </c>
      <c r="F87" s="1171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1101"/>
      <c r="N87" s="1088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1179" t="s">
        <v>79</v>
      </c>
      <c r="B91" s="610" t="s">
        <v>557</v>
      </c>
      <c r="C91" s="1181" t="s">
        <v>570</v>
      </c>
      <c r="D91" s="655">
        <v>516</v>
      </c>
      <c r="E91" s="390">
        <v>43949</v>
      </c>
      <c r="F91" s="1169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1183" t="s">
        <v>161</v>
      </c>
      <c r="N91" s="1136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1180"/>
      <c r="B92" s="610" t="s">
        <v>567</v>
      </c>
      <c r="C92" s="1182"/>
      <c r="D92" s="655">
        <v>380</v>
      </c>
      <c r="E92" s="390">
        <v>43949</v>
      </c>
      <c r="F92" s="1171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1184"/>
      <c r="N92" s="1137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1179" t="s">
        <v>596</v>
      </c>
      <c r="B94" s="610" t="s">
        <v>597</v>
      </c>
      <c r="C94" s="1155" t="s">
        <v>598</v>
      </c>
      <c r="D94" s="655">
        <v>72.2</v>
      </c>
      <c r="E94" s="390">
        <v>43951</v>
      </c>
      <c r="F94" s="1169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1183" t="s">
        <v>52</v>
      </c>
      <c r="N94" s="1136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1180"/>
      <c r="B95" s="610" t="s">
        <v>599</v>
      </c>
      <c r="C95" s="1157"/>
      <c r="D95" s="655">
        <v>2400</v>
      </c>
      <c r="E95" s="390">
        <v>43951</v>
      </c>
      <c r="F95" s="1171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1184"/>
      <c r="N95" s="1137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1099"/>
      <c r="N137" s="1086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1101"/>
      <c r="N138" s="1088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1084" t="s">
        <v>33</v>
      </c>
      <c r="E158" s="1084"/>
      <c r="F158" s="1085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J28:K28"/>
    <mergeCell ref="M73:M77"/>
    <mergeCell ref="N73:N77"/>
    <mergeCell ref="A82:A83"/>
    <mergeCell ref="F82:F83"/>
    <mergeCell ref="M82:M83"/>
    <mergeCell ref="N82:N83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545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89" t="s">
        <v>546</v>
      </c>
      <c r="B1" s="1089"/>
      <c r="C1" s="1089"/>
      <c r="D1" s="1089"/>
      <c r="E1" s="1089"/>
      <c r="F1" s="1089"/>
      <c r="G1" s="1089"/>
      <c r="H1" s="108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89"/>
      <c r="B2" s="1089"/>
      <c r="C2" s="1089"/>
      <c r="D2" s="1089"/>
      <c r="E2" s="1089"/>
      <c r="F2" s="1089"/>
      <c r="G2" s="1089"/>
      <c r="H2" s="108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217" t="s">
        <v>79</v>
      </c>
      <c r="B18" s="1219" t="s">
        <v>54</v>
      </c>
      <c r="C18" s="622" t="s">
        <v>588</v>
      </c>
      <c r="D18" s="472">
        <v>3918</v>
      </c>
      <c r="E18" s="747">
        <v>43964</v>
      </c>
      <c r="F18" s="1221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1116" t="s">
        <v>52</v>
      </c>
      <c r="N18" s="1224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218"/>
      <c r="B19" s="1220"/>
      <c r="C19" s="371" t="s">
        <v>587</v>
      </c>
      <c r="D19" s="472">
        <v>2547.4</v>
      </c>
      <c r="E19" s="747">
        <v>43965</v>
      </c>
      <c r="F19" s="1222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223"/>
      <c r="N19" s="1225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215" t="s">
        <v>79</v>
      </c>
      <c r="B73" s="644" t="s">
        <v>561</v>
      </c>
      <c r="C73" s="1229" t="s">
        <v>562</v>
      </c>
      <c r="D73" s="597">
        <v>399</v>
      </c>
      <c r="E73" s="735">
        <v>43952</v>
      </c>
      <c r="F73" s="1158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1099" t="s">
        <v>52</v>
      </c>
      <c r="N73" s="1086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216"/>
      <c r="B74" s="643" t="s">
        <v>557</v>
      </c>
      <c r="C74" s="1230"/>
      <c r="D74" s="547">
        <v>151</v>
      </c>
      <c r="E74" s="700">
        <v>43952</v>
      </c>
      <c r="F74" s="1160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1101"/>
      <c r="N74" s="1088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1179" t="s">
        <v>79</v>
      </c>
      <c r="B76" s="732" t="s">
        <v>559</v>
      </c>
      <c r="C76" s="1213" t="s">
        <v>560</v>
      </c>
      <c r="D76" s="574">
        <v>448.7</v>
      </c>
      <c r="E76" s="570">
        <v>43953</v>
      </c>
      <c r="F76" s="1170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1099" t="s">
        <v>52</v>
      </c>
      <c r="N76" s="1086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1180"/>
      <c r="B77" s="732" t="s">
        <v>557</v>
      </c>
      <c r="C77" s="1214"/>
      <c r="D77" s="574">
        <v>206.5</v>
      </c>
      <c r="E77" s="570">
        <v>43953</v>
      </c>
      <c r="F77" s="1171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1101"/>
      <c r="N77" s="1088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1179" t="s">
        <v>590</v>
      </c>
      <c r="B80" s="639" t="s">
        <v>400</v>
      </c>
      <c r="C80" s="1226" t="s">
        <v>591</v>
      </c>
      <c r="D80" s="472">
        <v>10</v>
      </c>
      <c r="E80" s="1086">
        <v>43965</v>
      </c>
      <c r="F80" s="1169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1099" t="s">
        <v>52</v>
      </c>
      <c r="N80" s="1086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1194"/>
      <c r="B81" s="639" t="s">
        <v>592</v>
      </c>
      <c r="C81" s="1227"/>
      <c r="D81" s="472">
        <v>10</v>
      </c>
      <c r="E81" s="1087"/>
      <c r="F81" s="1170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1100"/>
      <c r="N81" s="1087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1194"/>
      <c r="B82" s="639" t="s">
        <v>593</v>
      </c>
      <c r="C82" s="1227"/>
      <c r="D82" s="472">
        <v>244</v>
      </c>
      <c r="E82" s="1087"/>
      <c r="F82" s="1170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1100"/>
      <c r="N82" s="1087"/>
      <c r="O82" s="769"/>
      <c r="P82" s="379"/>
      <c r="Q82" s="70"/>
      <c r="R82" s="713"/>
      <c r="S82" s="73"/>
      <c r="T82" s="74"/>
    </row>
    <row r="83" spans="1:20 16195:16195" ht="17.25" x14ac:dyDescent="0.3">
      <c r="A83" s="1194"/>
      <c r="B83" s="639" t="s">
        <v>594</v>
      </c>
      <c r="C83" s="1227"/>
      <c r="D83" s="472">
        <v>59</v>
      </c>
      <c r="E83" s="1087"/>
      <c r="F83" s="1170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1100"/>
      <c r="N83" s="1087"/>
      <c r="O83" s="769"/>
      <c r="P83" s="379"/>
      <c r="Q83" s="70"/>
      <c r="R83" s="713"/>
      <c r="S83" s="73"/>
      <c r="T83" s="74"/>
    </row>
    <row r="84" spans="1:20 16195:16195" ht="17.25" x14ac:dyDescent="0.3">
      <c r="A84" s="1180"/>
      <c r="B84" s="639" t="s">
        <v>595</v>
      </c>
      <c r="C84" s="1228"/>
      <c r="D84" s="472">
        <v>167.2</v>
      </c>
      <c r="E84" s="1088"/>
      <c r="F84" s="1171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1101"/>
      <c r="N84" s="1088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1185" t="s">
        <v>603</v>
      </c>
      <c r="B93" s="623" t="s">
        <v>54</v>
      </c>
      <c r="C93" s="1209" t="s">
        <v>658</v>
      </c>
      <c r="D93" s="574">
        <v>817.5</v>
      </c>
      <c r="E93" s="566">
        <v>43980</v>
      </c>
      <c r="F93" s="1158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205" t="s">
        <v>52</v>
      </c>
      <c r="N93" s="1207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1187"/>
      <c r="B94" s="623" t="s">
        <v>59</v>
      </c>
      <c r="C94" s="1210"/>
      <c r="D94" s="574">
        <v>270.39999999999998</v>
      </c>
      <c r="E94" s="566">
        <v>43980</v>
      </c>
      <c r="F94" s="1160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206"/>
      <c r="N94" s="1208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1179" t="s">
        <v>603</v>
      </c>
      <c r="B95" s="623" t="s">
        <v>59</v>
      </c>
      <c r="C95" s="1209" t="s">
        <v>659</v>
      </c>
      <c r="D95" s="791">
        <v>254.6</v>
      </c>
      <c r="E95" s="792">
        <v>43981</v>
      </c>
      <c r="F95" s="1158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211" t="s">
        <v>52</v>
      </c>
      <c r="N95" s="1207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1180"/>
      <c r="B96" s="610" t="s">
        <v>54</v>
      </c>
      <c r="C96" s="1210"/>
      <c r="D96" s="791">
        <v>1187.9000000000001</v>
      </c>
      <c r="E96" s="792">
        <v>43981</v>
      </c>
      <c r="F96" s="1160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212"/>
      <c r="N96" s="1208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1084" t="s">
        <v>33</v>
      </c>
      <c r="E161" s="1084"/>
      <c r="F161" s="1085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93:M94"/>
    <mergeCell ref="N93:N94"/>
    <mergeCell ref="A95:A96"/>
    <mergeCell ref="C95:C96"/>
    <mergeCell ref="F95:F96"/>
    <mergeCell ref="M95:M96"/>
    <mergeCell ref="N95:N96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544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89" t="s">
        <v>646</v>
      </c>
      <c r="B1" s="1089"/>
      <c r="C1" s="1089"/>
      <c r="D1" s="1089"/>
      <c r="E1" s="1089"/>
      <c r="F1" s="1089"/>
      <c r="G1" s="1089"/>
      <c r="H1" s="108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89"/>
      <c r="B2" s="1089"/>
      <c r="C2" s="1089"/>
      <c r="D2" s="1089"/>
      <c r="E2" s="1089"/>
      <c r="F2" s="1089"/>
      <c r="G2" s="1089"/>
      <c r="H2" s="108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817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817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817</v>
      </c>
      <c r="T34" s="868">
        <v>2320</v>
      </c>
    </row>
    <row r="35" spans="1:20" ht="17.25" x14ac:dyDescent="0.3">
      <c r="A35" s="1219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1099" t="s">
        <v>161</v>
      </c>
      <c r="N35" s="1231">
        <v>44011</v>
      </c>
      <c r="O35" s="769"/>
      <c r="P35" s="379"/>
      <c r="Q35" s="70"/>
      <c r="R35" s="71"/>
      <c r="S35" s="867" t="s">
        <v>817</v>
      </c>
      <c r="T35" s="868">
        <v>649.6</v>
      </c>
    </row>
    <row r="36" spans="1:20" ht="17.25" x14ac:dyDescent="0.3">
      <c r="A36" s="1220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1101"/>
      <c r="N36" s="1232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219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1183" t="s">
        <v>52</v>
      </c>
      <c r="N40" s="1136">
        <v>44013</v>
      </c>
      <c r="O40" s="769"/>
      <c r="P40" s="379"/>
      <c r="Q40" s="70"/>
      <c r="R40" s="71"/>
      <c r="S40" s="867" t="s">
        <v>817</v>
      </c>
      <c r="T40" s="868">
        <v>0</v>
      </c>
    </row>
    <row r="41" spans="1:20" ht="17.25" x14ac:dyDescent="0.3">
      <c r="A41" s="1220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1184"/>
      <c r="N41" s="1137"/>
      <c r="O41" s="769"/>
      <c r="P41" s="379"/>
      <c r="Q41" s="70"/>
      <c r="R41" s="71"/>
      <c r="S41" s="867" t="s">
        <v>817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817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817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817</v>
      </c>
      <c r="T45" s="868">
        <v>4176</v>
      </c>
    </row>
    <row r="46" spans="1:20" ht="17.25" x14ac:dyDescent="0.3">
      <c r="A46" s="1219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220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817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817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817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817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1179" t="s">
        <v>701</v>
      </c>
      <c r="B96" s="623" t="s">
        <v>702</v>
      </c>
      <c r="C96" s="1209" t="s">
        <v>703</v>
      </c>
      <c r="D96" s="574">
        <v>600</v>
      </c>
      <c r="E96" s="570">
        <v>44000</v>
      </c>
      <c r="F96" s="1169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1099" t="s">
        <v>52</v>
      </c>
      <c r="N96" s="1086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1180"/>
      <c r="B97" s="623" t="s">
        <v>704</v>
      </c>
      <c r="C97" s="1210"/>
      <c r="D97" s="791">
        <v>2400</v>
      </c>
      <c r="E97" s="390">
        <v>44000</v>
      </c>
      <c r="F97" s="1171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1101"/>
      <c r="N97" s="1088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1084" t="s">
        <v>33</v>
      </c>
      <c r="E159" s="1084"/>
      <c r="F159" s="1085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645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43"/>
  <sheetViews>
    <sheetView workbookViewId="0">
      <pane xSplit="5" ySplit="3" topLeftCell="F50" activePane="bottomRight" state="frozen"/>
      <selection pane="topRight" activeCell="F1" sqref="F1"/>
      <selection pane="bottomLeft" activeCell="A4" sqref="A4"/>
      <selection pane="bottomRight" activeCell="A59" sqref="A5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1.42578125" style="235"/>
  </cols>
  <sheetData>
    <row r="1" spans="1:22" ht="37.5" customHeight="1" thickBot="1" x14ac:dyDescent="0.7">
      <c r="A1" s="1238" t="s">
        <v>752</v>
      </c>
      <c r="B1" s="1238"/>
      <c r="C1" s="1238"/>
      <c r="D1" s="1238"/>
      <c r="E1" s="1238"/>
      <c r="F1" s="1238"/>
      <c r="G1" s="1238"/>
      <c r="H1" s="1238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888" t="s">
        <v>3</v>
      </c>
      <c r="V1" s="889" t="s">
        <v>892</v>
      </c>
    </row>
    <row r="2" spans="1:22" thickBot="1" x14ac:dyDescent="0.3">
      <c r="A2" s="1238"/>
      <c r="B2" s="1238"/>
      <c r="C2" s="1238"/>
      <c r="D2" s="1238"/>
      <c r="E2" s="1238"/>
      <c r="F2" s="1238"/>
      <c r="G2" s="1238"/>
      <c r="H2" s="1238"/>
      <c r="O2" s="768"/>
      <c r="P2" s="29"/>
      <c r="Q2" s="30"/>
      <c r="R2" s="31"/>
      <c r="S2" s="33"/>
      <c r="T2" s="34"/>
      <c r="U2" s="33"/>
      <c r="V2" s="34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33"/>
      <c r="V3" s="34"/>
    </row>
    <row r="4" spans="1:22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96" si="0">G4-D4</f>
        <v>0</v>
      </c>
      <c r="I4" s="66">
        <v>39.5</v>
      </c>
      <c r="J4" s="67"/>
      <c r="K4" s="67"/>
      <c r="L4" s="68">
        <f t="shared" ref="L4:L100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  <c r="U4" s="73"/>
      <c r="V4" s="74"/>
    </row>
    <row r="5" spans="1:22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 t="s">
        <v>920</v>
      </c>
      <c r="T5" s="74">
        <v>4176</v>
      </c>
      <c r="U5" s="73"/>
      <c r="V5" s="74"/>
    </row>
    <row r="6" spans="1:22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 t="s">
        <v>920</v>
      </c>
      <c r="T6" s="74">
        <v>0</v>
      </c>
      <c r="U6" s="73"/>
      <c r="V6" s="74"/>
    </row>
    <row r="7" spans="1:22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 t="s">
        <v>920</v>
      </c>
      <c r="T7" s="74">
        <v>4176</v>
      </c>
      <c r="U7" s="73"/>
      <c r="V7" s="74"/>
    </row>
    <row r="8" spans="1:22" ht="17.25" x14ac:dyDescent="0.3">
      <c r="A8" s="1219" t="s">
        <v>791</v>
      </c>
      <c r="B8" s="636" t="s">
        <v>54</v>
      </c>
      <c r="C8" s="1234" t="s">
        <v>811</v>
      </c>
      <c r="D8" s="472">
        <v>373</v>
      </c>
      <c r="E8" s="747">
        <v>44015</v>
      </c>
      <c r="F8" s="1221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1099" t="s">
        <v>52</v>
      </c>
      <c r="N8" s="1231">
        <v>44040</v>
      </c>
      <c r="O8" s="769"/>
      <c r="P8" s="379"/>
      <c r="Q8" s="70"/>
      <c r="R8" s="71"/>
      <c r="S8" s="73" t="s">
        <v>264</v>
      </c>
      <c r="T8" s="74">
        <v>0</v>
      </c>
      <c r="U8" s="73"/>
      <c r="V8" s="74"/>
    </row>
    <row r="9" spans="1:22" ht="18" thickBot="1" x14ac:dyDescent="0.35">
      <c r="A9" s="1220"/>
      <c r="B9" s="636" t="s">
        <v>59</v>
      </c>
      <c r="C9" s="1235"/>
      <c r="D9" s="472">
        <v>105.6</v>
      </c>
      <c r="E9" s="747">
        <v>44015</v>
      </c>
      <c r="F9" s="1222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1101"/>
      <c r="N9" s="1232"/>
      <c r="O9" s="769"/>
      <c r="P9" s="379"/>
      <c r="Q9" s="70"/>
      <c r="R9" s="71"/>
      <c r="S9" s="73" t="s">
        <v>264</v>
      </c>
      <c r="T9" s="74">
        <v>0</v>
      </c>
      <c r="U9" s="73"/>
      <c r="V9" s="74"/>
    </row>
    <row r="10" spans="1:22" ht="31.5" x14ac:dyDescent="0.3">
      <c r="A10" s="871" t="s">
        <v>714</v>
      </c>
      <c r="B10" s="809" t="s">
        <v>54</v>
      </c>
      <c r="C10" s="873" t="s">
        <v>823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 t="s">
        <v>264</v>
      </c>
      <c r="T10" s="74">
        <v>0</v>
      </c>
      <c r="U10" s="73"/>
      <c r="V10" s="74"/>
    </row>
    <row r="11" spans="1:22" ht="31.5" x14ac:dyDescent="0.3">
      <c r="A11" s="628" t="s">
        <v>791</v>
      </c>
      <c r="B11" s="809" t="s">
        <v>54</v>
      </c>
      <c r="C11" s="866" t="s">
        <v>812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 t="s">
        <v>264</v>
      </c>
      <c r="T11" s="74">
        <v>0</v>
      </c>
      <c r="U11" s="73"/>
      <c r="V11" s="74"/>
    </row>
    <row r="12" spans="1:22" ht="18" customHeight="1" x14ac:dyDescent="0.3">
      <c r="A12" s="636" t="s">
        <v>79</v>
      </c>
      <c r="B12" s="636" t="s">
        <v>127</v>
      </c>
      <c r="C12" s="371" t="s">
        <v>825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 t="s">
        <v>920</v>
      </c>
      <c r="T12" s="74">
        <v>2784</v>
      </c>
      <c r="U12" s="73"/>
      <c r="V12" s="74"/>
    </row>
    <row r="13" spans="1:22" ht="17.25" x14ac:dyDescent="0.3">
      <c r="A13" s="626" t="s">
        <v>611</v>
      </c>
      <c r="B13" s="809" t="s">
        <v>757</v>
      </c>
      <c r="C13" s="371" t="s">
        <v>826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4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 t="s">
        <v>920</v>
      </c>
      <c r="T13" s="74">
        <v>0</v>
      </c>
      <c r="U13" s="73"/>
      <c r="V13" s="74"/>
    </row>
    <row r="14" spans="1:22" ht="17.25" x14ac:dyDescent="0.3">
      <c r="A14" s="626" t="s">
        <v>79</v>
      </c>
      <c r="B14" s="636" t="s">
        <v>116</v>
      </c>
      <c r="C14" s="371" t="s">
        <v>827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 t="s">
        <v>264</v>
      </c>
      <c r="T14" s="74">
        <v>0</v>
      </c>
      <c r="U14" s="73"/>
      <c r="V14" s="74"/>
    </row>
    <row r="15" spans="1:22" ht="17.25" x14ac:dyDescent="0.3">
      <c r="A15" s="624" t="s">
        <v>31</v>
      </c>
      <c r="B15" s="624" t="s">
        <v>758</v>
      </c>
      <c r="C15" s="371" t="s">
        <v>828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 t="s">
        <v>920</v>
      </c>
      <c r="T15" s="74">
        <v>4176</v>
      </c>
      <c r="U15" s="73"/>
      <c r="V15" s="74"/>
    </row>
    <row r="16" spans="1:22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 t="s">
        <v>264</v>
      </c>
      <c r="T16" s="74">
        <v>0</v>
      </c>
      <c r="U16" s="73"/>
      <c r="V16" s="74"/>
    </row>
    <row r="17" spans="1:22" ht="17.25" x14ac:dyDescent="0.3">
      <c r="A17" s="624" t="s">
        <v>31</v>
      </c>
      <c r="B17" s="624" t="s">
        <v>32</v>
      </c>
      <c r="C17" s="371" t="s">
        <v>829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 t="s">
        <v>920</v>
      </c>
      <c r="T17" s="74">
        <v>4176</v>
      </c>
      <c r="U17" s="73"/>
      <c r="V17" s="74"/>
    </row>
    <row r="18" spans="1:22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 t="s">
        <v>264</v>
      </c>
      <c r="T18" s="74">
        <v>0</v>
      </c>
      <c r="U18" s="73"/>
      <c r="V18" s="74"/>
    </row>
    <row r="19" spans="1:22" ht="17.25" x14ac:dyDescent="0.3">
      <c r="A19" s="624" t="s">
        <v>31</v>
      </c>
      <c r="B19" s="624" t="s">
        <v>514</v>
      </c>
      <c r="C19" s="371" t="s">
        <v>830</v>
      </c>
      <c r="D19" s="472">
        <v>20960</v>
      </c>
      <c r="E19" s="552">
        <v>44022</v>
      </c>
      <c r="F19" s="553" t="s">
        <v>810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 t="s">
        <v>920</v>
      </c>
      <c r="T19" s="74">
        <v>4176</v>
      </c>
      <c r="U19" s="73"/>
      <c r="V19" s="74"/>
    </row>
    <row r="20" spans="1:22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 t="s">
        <v>264</v>
      </c>
      <c r="T20" s="74">
        <v>0</v>
      </c>
      <c r="U20" s="73"/>
      <c r="V20" s="74"/>
    </row>
    <row r="21" spans="1:22" ht="31.5" x14ac:dyDescent="0.3">
      <c r="A21" s="628" t="s">
        <v>791</v>
      </c>
      <c r="B21" s="811" t="s">
        <v>54</v>
      </c>
      <c r="C21" s="622" t="s">
        <v>855</v>
      </c>
      <c r="D21" s="472">
        <f>1896.8-10-38</f>
        <v>1848.8</v>
      </c>
      <c r="E21" s="552">
        <v>44023</v>
      </c>
      <c r="F21" s="510">
        <v>164</v>
      </c>
      <c r="G21" s="472">
        <v>1848.8</v>
      </c>
      <c r="H21" s="65">
        <f t="shared" si="2"/>
        <v>0</v>
      </c>
      <c r="I21" s="81">
        <v>69</v>
      </c>
      <c r="J21" s="82"/>
      <c r="K21" s="82"/>
      <c r="L21" s="83">
        <f t="shared" si="1"/>
        <v>127567.2</v>
      </c>
      <c r="M21" s="488" t="s">
        <v>52</v>
      </c>
      <c r="N21" s="489">
        <v>44047</v>
      </c>
      <c r="O21" s="769"/>
      <c r="P21" s="379"/>
      <c r="Q21" s="633"/>
      <c r="R21" s="633"/>
      <c r="S21" s="73" t="s">
        <v>264</v>
      </c>
      <c r="T21" s="74">
        <v>0</v>
      </c>
      <c r="U21" s="73"/>
      <c r="V21" s="74"/>
    </row>
    <row r="22" spans="1:22" ht="17.25" x14ac:dyDescent="0.3">
      <c r="A22" s="624" t="s">
        <v>31</v>
      </c>
      <c r="B22" s="624" t="s">
        <v>32</v>
      </c>
      <c r="C22" s="371" t="s">
        <v>831</v>
      </c>
      <c r="D22" s="472">
        <v>24040</v>
      </c>
      <c r="E22" s="552">
        <v>44024</v>
      </c>
      <c r="F22" s="553" t="s">
        <v>818</v>
      </c>
      <c r="G22" s="472">
        <v>29855</v>
      </c>
      <c r="H22" s="65">
        <f t="shared" si="2"/>
        <v>5815</v>
      </c>
      <c r="I22" s="81">
        <v>29</v>
      </c>
      <c r="J22" s="82"/>
      <c r="K22" s="82"/>
      <c r="L22" s="83">
        <f t="shared" si="1"/>
        <v>865795</v>
      </c>
      <c r="M22" s="372" t="s">
        <v>52</v>
      </c>
      <c r="N22" s="373">
        <v>44041</v>
      </c>
      <c r="O22" s="769">
        <v>22910</v>
      </c>
      <c r="P22" s="379">
        <v>44041</v>
      </c>
      <c r="Q22" s="633"/>
      <c r="R22" s="633"/>
      <c r="S22" s="73" t="s">
        <v>920</v>
      </c>
      <c r="T22" s="74">
        <v>4176</v>
      </c>
      <c r="U22" s="73"/>
      <c r="V22" s="74"/>
    </row>
    <row r="23" spans="1:22" ht="17.25" x14ac:dyDescent="0.3">
      <c r="A23" s="628" t="s">
        <v>791</v>
      </c>
      <c r="B23" s="811" t="s">
        <v>54</v>
      </c>
      <c r="C23" s="371" t="s">
        <v>813</v>
      </c>
      <c r="D23" s="472">
        <v>558.20000000000005</v>
      </c>
      <c r="E23" s="552">
        <v>44025</v>
      </c>
      <c r="F23" s="553">
        <v>167</v>
      </c>
      <c r="G23" s="472">
        <v>558.20000000000005</v>
      </c>
      <c r="H23" s="65">
        <f t="shared" si="2"/>
        <v>0</v>
      </c>
      <c r="I23" s="81">
        <v>69.5</v>
      </c>
      <c r="J23" s="82"/>
      <c r="K23" s="82"/>
      <c r="L23" s="83">
        <f t="shared" si="1"/>
        <v>38794.9</v>
      </c>
      <c r="M23" s="372" t="s">
        <v>52</v>
      </c>
      <c r="N23" s="373">
        <v>44040</v>
      </c>
      <c r="O23" s="769"/>
      <c r="P23" s="379"/>
      <c r="Q23" s="633"/>
      <c r="R23" s="633"/>
      <c r="S23" s="73" t="s">
        <v>264</v>
      </c>
      <c r="T23" s="74">
        <v>0</v>
      </c>
      <c r="U23" s="73"/>
      <c r="V23" s="74"/>
    </row>
    <row r="24" spans="1:22" ht="17.25" x14ac:dyDescent="0.3">
      <c r="A24" s="624" t="s">
        <v>31</v>
      </c>
      <c r="B24" s="624" t="s">
        <v>32</v>
      </c>
      <c r="C24" s="840" t="s">
        <v>832</v>
      </c>
      <c r="D24" s="472">
        <v>22640</v>
      </c>
      <c r="E24" s="552">
        <v>44026</v>
      </c>
      <c r="F24" s="553" t="s">
        <v>819</v>
      </c>
      <c r="G24" s="472">
        <v>28485</v>
      </c>
      <c r="H24" s="65">
        <f t="shared" si="2"/>
        <v>5845</v>
      </c>
      <c r="I24" s="81">
        <v>29</v>
      </c>
      <c r="J24" s="82"/>
      <c r="K24" s="82"/>
      <c r="L24" s="83">
        <f t="shared" si="1"/>
        <v>826065</v>
      </c>
      <c r="M24" s="372" t="s">
        <v>52</v>
      </c>
      <c r="N24" s="373">
        <v>44042</v>
      </c>
      <c r="O24" s="769">
        <v>22910</v>
      </c>
      <c r="P24" s="379">
        <v>44042</v>
      </c>
      <c r="Q24" s="633"/>
      <c r="R24" s="633"/>
      <c r="S24" s="73" t="s">
        <v>920</v>
      </c>
      <c r="T24" s="74">
        <v>4176</v>
      </c>
      <c r="U24" s="73"/>
      <c r="V24" s="74"/>
    </row>
    <row r="25" spans="1:22" ht="34.5" x14ac:dyDescent="0.3">
      <c r="A25" s="624" t="s">
        <v>791</v>
      </c>
      <c r="B25" s="811" t="s">
        <v>766</v>
      </c>
      <c r="C25" s="622" t="s">
        <v>814</v>
      </c>
      <c r="D25" s="472">
        <v>711.4</v>
      </c>
      <c r="E25" s="552">
        <v>44026</v>
      </c>
      <c r="F25" s="553">
        <v>166</v>
      </c>
      <c r="G25" s="472">
        <v>711.4</v>
      </c>
      <c r="H25" s="65">
        <f t="shared" si="2"/>
        <v>0</v>
      </c>
      <c r="I25" s="81">
        <v>69</v>
      </c>
      <c r="J25" s="82"/>
      <c r="K25" s="82"/>
      <c r="L25" s="83">
        <f t="shared" si="1"/>
        <v>49086.6</v>
      </c>
      <c r="M25" s="372" t="s">
        <v>52</v>
      </c>
      <c r="N25" s="373">
        <v>44040</v>
      </c>
      <c r="O25" s="769"/>
      <c r="P25" s="379"/>
      <c r="Q25" s="633"/>
      <c r="R25" s="633"/>
      <c r="S25" s="73" t="s">
        <v>264</v>
      </c>
      <c r="T25" s="74">
        <v>0</v>
      </c>
      <c r="U25" s="73"/>
      <c r="V25" s="74"/>
    </row>
    <row r="26" spans="1:22" ht="17.25" x14ac:dyDescent="0.3">
      <c r="A26" s="626" t="s">
        <v>611</v>
      </c>
      <c r="B26" s="809" t="s">
        <v>784</v>
      </c>
      <c r="C26" s="371" t="s">
        <v>833</v>
      </c>
      <c r="D26" s="472">
        <v>6420</v>
      </c>
      <c r="E26" s="552">
        <v>44027</v>
      </c>
      <c r="F26" s="553">
        <v>66</v>
      </c>
      <c r="G26" s="472">
        <v>6420</v>
      </c>
      <c r="H26" s="65">
        <f t="shared" si="2"/>
        <v>0</v>
      </c>
      <c r="I26" s="81">
        <v>70.5</v>
      </c>
      <c r="J26" s="82"/>
      <c r="K26" s="82"/>
      <c r="L26" s="83">
        <f t="shared" si="1"/>
        <v>452610</v>
      </c>
      <c r="M26" s="372" t="s">
        <v>52</v>
      </c>
      <c r="N26" s="373">
        <v>44032</v>
      </c>
      <c r="O26" s="769"/>
      <c r="P26" s="379"/>
      <c r="Q26" s="633"/>
      <c r="R26" s="633"/>
      <c r="S26" s="73" t="s">
        <v>920</v>
      </c>
      <c r="T26" s="74"/>
      <c r="U26" s="73">
        <v>2830.4</v>
      </c>
      <c r="V26" s="74"/>
    </row>
    <row r="27" spans="1:22" ht="17.25" x14ac:dyDescent="0.3">
      <c r="A27" s="856" t="s">
        <v>785</v>
      </c>
      <c r="B27" s="636" t="s">
        <v>256</v>
      </c>
      <c r="C27" s="371" t="s">
        <v>834</v>
      </c>
      <c r="D27" s="472">
        <v>22360</v>
      </c>
      <c r="E27" s="552">
        <v>44028</v>
      </c>
      <c r="F27" s="553" t="s">
        <v>824</v>
      </c>
      <c r="G27" s="472">
        <v>22290</v>
      </c>
      <c r="H27" s="65">
        <f t="shared" si="2"/>
        <v>-70</v>
      </c>
      <c r="I27" s="81">
        <v>29</v>
      </c>
      <c r="J27" s="82"/>
      <c r="K27" s="82"/>
      <c r="L27" s="83">
        <f t="shared" si="1"/>
        <v>646410</v>
      </c>
      <c r="M27" s="372" t="s">
        <v>52</v>
      </c>
      <c r="N27" s="373">
        <v>44043</v>
      </c>
      <c r="O27" s="769">
        <v>18236.36</v>
      </c>
      <c r="P27" s="379">
        <v>44043</v>
      </c>
      <c r="Q27" s="633"/>
      <c r="R27" s="633"/>
      <c r="S27" s="902" t="s">
        <v>933</v>
      </c>
      <c r="T27" s="903">
        <v>4176</v>
      </c>
      <c r="U27" s="73"/>
      <c r="V27" s="74"/>
    </row>
    <row r="28" spans="1:22" ht="17.25" x14ac:dyDescent="0.3">
      <c r="A28" s="857" t="s">
        <v>255</v>
      </c>
      <c r="B28" s="636" t="s">
        <v>262</v>
      </c>
      <c r="C28" s="371"/>
      <c r="D28" s="472">
        <v>0</v>
      </c>
      <c r="E28" s="552">
        <v>44028</v>
      </c>
      <c r="F28" s="510" t="s">
        <v>852</v>
      </c>
      <c r="G28" s="472">
        <v>5785</v>
      </c>
      <c r="H28" s="65">
        <f t="shared" si="2"/>
        <v>5785</v>
      </c>
      <c r="I28" s="81">
        <v>29</v>
      </c>
      <c r="J28" s="82"/>
      <c r="K28" s="82"/>
      <c r="L28" s="83">
        <f t="shared" si="1"/>
        <v>167765</v>
      </c>
      <c r="M28" s="488" t="s">
        <v>52</v>
      </c>
      <c r="N28" s="489">
        <v>44046</v>
      </c>
      <c r="O28" s="800">
        <v>4582</v>
      </c>
      <c r="P28" s="485">
        <v>44046</v>
      </c>
      <c r="Q28" s="70"/>
      <c r="R28" s="71"/>
      <c r="S28" s="902" t="s">
        <v>933</v>
      </c>
      <c r="T28" s="903">
        <v>0</v>
      </c>
      <c r="U28" s="73"/>
      <c r="V28" s="74"/>
    </row>
    <row r="29" spans="1:22" ht="34.5" x14ac:dyDescent="0.3">
      <c r="A29" s="624" t="s">
        <v>791</v>
      </c>
      <c r="B29" s="809" t="s">
        <v>54</v>
      </c>
      <c r="C29" s="371" t="s">
        <v>856</v>
      </c>
      <c r="D29" s="472">
        <v>390.5</v>
      </c>
      <c r="E29" s="552">
        <v>44028</v>
      </c>
      <c r="F29" s="553">
        <v>169</v>
      </c>
      <c r="G29" s="472">
        <v>390.5</v>
      </c>
      <c r="H29" s="65">
        <f t="shared" si="2"/>
        <v>0</v>
      </c>
      <c r="I29" s="81">
        <v>69.5</v>
      </c>
      <c r="J29" s="82"/>
      <c r="K29" s="82"/>
      <c r="L29" s="83">
        <f t="shared" si="1"/>
        <v>27139.75</v>
      </c>
      <c r="M29" s="372" t="s">
        <v>52</v>
      </c>
      <c r="N29" s="373">
        <v>44040</v>
      </c>
      <c r="O29" s="769"/>
      <c r="P29" s="379"/>
      <c r="Q29" s="70"/>
      <c r="R29" s="71"/>
      <c r="S29" s="902" t="s">
        <v>264</v>
      </c>
      <c r="T29" s="903">
        <v>0</v>
      </c>
      <c r="U29" s="73"/>
      <c r="V29" s="74"/>
    </row>
    <row r="30" spans="1:22" ht="17.25" x14ac:dyDescent="0.3">
      <c r="A30" s="626" t="s">
        <v>786</v>
      </c>
      <c r="B30" s="636" t="s">
        <v>32</v>
      </c>
      <c r="C30" s="371" t="s">
        <v>835</v>
      </c>
      <c r="D30" s="472">
        <v>22640</v>
      </c>
      <c r="E30" s="552">
        <v>44029</v>
      </c>
      <c r="F30" s="510" t="s">
        <v>853</v>
      </c>
      <c r="G30" s="472">
        <v>28525</v>
      </c>
      <c r="H30" s="65">
        <f t="shared" si="2"/>
        <v>5885</v>
      </c>
      <c r="I30" s="81">
        <v>29</v>
      </c>
      <c r="J30" s="82"/>
      <c r="K30" s="82"/>
      <c r="L30" s="83">
        <f t="shared" si="1"/>
        <v>827225</v>
      </c>
      <c r="M30" s="488" t="s">
        <v>52</v>
      </c>
      <c r="N30" s="489">
        <v>44046</v>
      </c>
      <c r="O30" s="800">
        <v>22910</v>
      </c>
      <c r="P30" s="485">
        <v>44046</v>
      </c>
      <c r="Q30" s="70"/>
      <c r="R30" s="71"/>
      <c r="S30" s="902" t="s">
        <v>933</v>
      </c>
      <c r="T30" s="903">
        <v>4176</v>
      </c>
      <c r="U30" s="73"/>
      <c r="V30" s="74"/>
    </row>
    <row r="31" spans="1:22" ht="34.5" x14ac:dyDescent="0.3">
      <c r="A31" s="624" t="s">
        <v>791</v>
      </c>
      <c r="B31" s="809" t="s">
        <v>54</v>
      </c>
      <c r="C31" s="371" t="s">
        <v>850</v>
      </c>
      <c r="D31" s="472">
        <v>958.8</v>
      </c>
      <c r="E31" s="552">
        <v>44029</v>
      </c>
      <c r="F31" s="510">
        <v>170</v>
      </c>
      <c r="G31" s="472">
        <v>958.8</v>
      </c>
      <c r="H31" s="65">
        <f t="shared" si="2"/>
        <v>0</v>
      </c>
      <c r="I31" s="81">
        <v>69.5</v>
      </c>
      <c r="J31" s="82"/>
      <c r="K31" s="82"/>
      <c r="L31" s="83">
        <f t="shared" si="1"/>
        <v>66636.599999999991</v>
      </c>
      <c r="M31" s="488" t="s">
        <v>52</v>
      </c>
      <c r="N31" s="489">
        <v>44046</v>
      </c>
      <c r="O31" s="769"/>
      <c r="P31" s="379"/>
      <c r="Q31" s="70"/>
      <c r="R31" s="71"/>
      <c r="S31" s="902" t="s">
        <v>264</v>
      </c>
      <c r="T31" s="903">
        <v>0</v>
      </c>
      <c r="U31" s="73"/>
      <c r="V31" s="74"/>
    </row>
    <row r="32" spans="1:22" ht="17.25" x14ac:dyDescent="0.3">
      <c r="A32" s="626" t="s">
        <v>31</v>
      </c>
      <c r="B32" s="636" t="s">
        <v>32</v>
      </c>
      <c r="C32" s="371" t="s">
        <v>836</v>
      </c>
      <c r="D32" s="472">
        <v>23070</v>
      </c>
      <c r="E32" s="552">
        <v>44031</v>
      </c>
      <c r="F32" s="510" t="s">
        <v>854</v>
      </c>
      <c r="G32" s="472">
        <v>28765</v>
      </c>
      <c r="H32" s="65">
        <f t="shared" si="2"/>
        <v>5695</v>
      </c>
      <c r="I32" s="81">
        <v>29</v>
      </c>
      <c r="J32" s="82"/>
      <c r="K32" s="82"/>
      <c r="L32" s="83">
        <f t="shared" si="1"/>
        <v>834185</v>
      </c>
      <c r="M32" s="488" t="s">
        <v>52</v>
      </c>
      <c r="N32" s="489">
        <v>44047</v>
      </c>
      <c r="O32" s="879">
        <f>250*79.48+3179.2</f>
        <v>23049.200000000001</v>
      </c>
      <c r="P32" s="880">
        <v>44047</v>
      </c>
      <c r="Q32" s="70"/>
      <c r="R32" s="71"/>
      <c r="S32" s="902" t="s">
        <v>933</v>
      </c>
      <c r="T32" s="903">
        <v>4176</v>
      </c>
      <c r="U32" s="890">
        <v>44055</v>
      </c>
      <c r="V32" s="74">
        <v>3960</v>
      </c>
    </row>
    <row r="33" spans="1:22" ht="34.5" x14ac:dyDescent="0.3">
      <c r="A33" s="624" t="s">
        <v>791</v>
      </c>
      <c r="B33" s="809" t="s">
        <v>54</v>
      </c>
      <c r="C33" s="371" t="s">
        <v>851</v>
      </c>
      <c r="D33" s="472">
        <v>783.1</v>
      </c>
      <c r="E33" s="747">
        <v>44032</v>
      </c>
      <c r="F33" s="510">
        <v>171</v>
      </c>
      <c r="G33" s="574">
        <v>783.1</v>
      </c>
      <c r="H33" s="65">
        <f t="shared" si="2"/>
        <v>0</v>
      </c>
      <c r="I33" s="81">
        <v>69.5</v>
      </c>
      <c r="J33" s="82"/>
      <c r="K33" s="82"/>
      <c r="L33" s="83">
        <f t="shared" si="1"/>
        <v>54425.450000000004</v>
      </c>
      <c r="M33" s="488" t="s">
        <v>52</v>
      </c>
      <c r="N33" s="489">
        <v>44046</v>
      </c>
      <c r="O33" s="769"/>
      <c r="P33" s="379"/>
      <c r="Q33" s="70"/>
      <c r="R33" s="71"/>
      <c r="S33" s="902" t="s">
        <v>264</v>
      </c>
      <c r="T33" s="903">
        <v>0</v>
      </c>
      <c r="U33" s="73"/>
      <c r="V33" s="74"/>
    </row>
    <row r="34" spans="1:22" ht="34.5" x14ac:dyDescent="0.3">
      <c r="A34" s="624" t="s">
        <v>791</v>
      </c>
      <c r="B34" s="809" t="s">
        <v>54</v>
      </c>
      <c r="C34" s="622" t="s">
        <v>857</v>
      </c>
      <c r="D34" s="472">
        <v>1871.4</v>
      </c>
      <c r="E34" s="747">
        <v>44032</v>
      </c>
      <c r="F34" s="510">
        <v>172</v>
      </c>
      <c r="G34" s="574">
        <v>1871.4</v>
      </c>
      <c r="H34" s="65">
        <f t="shared" si="2"/>
        <v>0</v>
      </c>
      <c r="I34" s="81">
        <v>69.5</v>
      </c>
      <c r="J34" s="82"/>
      <c r="K34" s="82"/>
      <c r="L34" s="83">
        <f t="shared" si="1"/>
        <v>130062.3</v>
      </c>
      <c r="M34" s="488" t="s">
        <v>52</v>
      </c>
      <c r="N34" s="489">
        <v>44047</v>
      </c>
      <c r="O34" s="769"/>
      <c r="P34" s="379"/>
      <c r="Q34" s="70"/>
      <c r="R34" s="71"/>
      <c r="S34" s="902" t="s">
        <v>264</v>
      </c>
      <c r="T34" s="903">
        <v>0</v>
      </c>
      <c r="U34" s="73"/>
      <c r="V34" s="74"/>
    </row>
    <row r="35" spans="1:22" ht="17.25" x14ac:dyDescent="0.3">
      <c r="A35" s="626" t="s">
        <v>31</v>
      </c>
      <c r="B35" s="636" t="s">
        <v>32</v>
      </c>
      <c r="C35" s="371" t="s">
        <v>837</v>
      </c>
      <c r="D35" s="472">
        <v>23230</v>
      </c>
      <c r="E35" s="747">
        <v>44033</v>
      </c>
      <c r="F35" s="510" t="s">
        <v>862</v>
      </c>
      <c r="G35" s="574">
        <v>29055</v>
      </c>
      <c r="H35" s="65">
        <f t="shared" si="0"/>
        <v>5825</v>
      </c>
      <c r="I35" s="81">
        <v>29</v>
      </c>
      <c r="J35" s="82"/>
      <c r="K35" s="82"/>
      <c r="L35" s="83">
        <f t="shared" si="1"/>
        <v>842595</v>
      </c>
      <c r="M35" s="488" t="s">
        <v>52</v>
      </c>
      <c r="N35" s="489">
        <v>44048</v>
      </c>
      <c r="O35" s="879">
        <f>250*79.17+3166.8</f>
        <v>22959.3</v>
      </c>
      <c r="P35" s="880">
        <v>44048</v>
      </c>
      <c r="Q35" s="70"/>
      <c r="R35" s="71"/>
      <c r="S35" s="902" t="s">
        <v>933</v>
      </c>
      <c r="T35" s="903">
        <v>4176</v>
      </c>
      <c r="U35" s="890">
        <v>44055</v>
      </c>
      <c r="V35" s="74">
        <v>3960</v>
      </c>
    </row>
    <row r="36" spans="1:22" ht="17.25" x14ac:dyDescent="0.3">
      <c r="A36" s="628" t="s">
        <v>667</v>
      </c>
      <c r="B36" s="809" t="s">
        <v>54</v>
      </c>
      <c r="C36" s="371" t="s">
        <v>877</v>
      </c>
      <c r="D36" s="472">
        <v>381.6</v>
      </c>
      <c r="E36" s="747">
        <v>44034</v>
      </c>
      <c r="F36" s="510">
        <v>184</v>
      </c>
      <c r="G36" s="574">
        <v>381.6</v>
      </c>
      <c r="H36" s="65">
        <f t="shared" si="0"/>
        <v>0</v>
      </c>
      <c r="I36" s="81">
        <v>69.5</v>
      </c>
      <c r="J36" s="82"/>
      <c r="K36" s="82"/>
      <c r="L36" s="83">
        <f t="shared" si="1"/>
        <v>26521.200000000001</v>
      </c>
      <c r="M36" s="488" t="s">
        <v>52</v>
      </c>
      <c r="N36" s="489">
        <v>44050</v>
      </c>
      <c r="O36" s="777"/>
      <c r="P36" s="411"/>
      <c r="Q36" s="70"/>
      <c r="R36" s="71"/>
      <c r="S36" s="902" t="s">
        <v>264</v>
      </c>
      <c r="T36" s="903">
        <v>0</v>
      </c>
      <c r="U36" s="73"/>
      <c r="V36" s="74"/>
    </row>
    <row r="37" spans="1:22" ht="17.25" x14ac:dyDescent="0.3">
      <c r="A37" s="628" t="s">
        <v>79</v>
      </c>
      <c r="B37" s="636" t="s">
        <v>514</v>
      </c>
      <c r="C37" s="371" t="s">
        <v>838</v>
      </c>
      <c r="D37" s="472">
        <v>23340</v>
      </c>
      <c r="E37" s="747">
        <v>44034</v>
      </c>
      <c r="F37" s="510">
        <v>28965</v>
      </c>
      <c r="G37" s="574">
        <v>23340</v>
      </c>
      <c r="H37" s="65">
        <f t="shared" si="0"/>
        <v>0</v>
      </c>
      <c r="I37" s="81">
        <v>39.5</v>
      </c>
      <c r="J37" s="82"/>
      <c r="K37" s="82"/>
      <c r="L37" s="83">
        <f t="shared" si="1"/>
        <v>921930</v>
      </c>
      <c r="M37" s="488" t="s">
        <v>52</v>
      </c>
      <c r="N37" s="489">
        <v>44050</v>
      </c>
      <c r="O37" s="769"/>
      <c r="P37" s="379"/>
      <c r="Q37" s="70"/>
      <c r="R37" s="71"/>
      <c r="S37" s="902" t="s">
        <v>264</v>
      </c>
      <c r="T37" s="903">
        <v>0</v>
      </c>
      <c r="U37" s="73"/>
      <c r="V37" s="74"/>
    </row>
    <row r="38" spans="1:22" ht="31.5" x14ac:dyDescent="0.3">
      <c r="A38" s="628" t="s">
        <v>714</v>
      </c>
      <c r="B38" s="809" t="s">
        <v>54</v>
      </c>
      <c r="C38" s="622" t="s">
        <v>894</v>
      </c>
      <c r="D38" s="472">
        <v>1775.6</v>
      </c>
      <c r="E38" s="747">
        <v>44034</v>
      </c>
      <c r="F38" s="510">
        <v>185</v>
      </c>
      <c r="G38" s="574">
        <v>1775.6</v>
      </c>
      <c r="H38" s="65">
        <f t="shared" si="0"/>
        <v>0</v>
      </c>
      <c r="I38" s="81">
        <v>69.5</v>
      </c>
      <c r="J38" s="82"/>
      <c r="K38" s="82"/>
      <c r="L38" s="83">
        <f t="shared" si="1"/>
        <v>123404.2</v>
      </c>
      <c r="M38" s="488" t="s">
        <v>52</v>
      </c>
      <c r="N38" s="489">
        <v>44057</v>
      </c>
      <c r="O38" s="769"/>
      <c r="P38" s="379"/>
      <c r="Q38" s="70"/>
      <c r="R38" s="71"/>
      <c r="S38" s="902" t="s">
        <v>264</v>
      </c>
      <c r="T38" s="903">
        <v>0</v>
      </c>
      <c r="U38" s="73"/>
      <c r="V38" s="74"/>
    </row>
    <row r="39" spans="1:22" ht="32.25" x14ac:dyDescent="0.3">
      <c r="A39" s="882" t="s">
        <v>868</v>
      </c>
      <c r="B39" s="809" t="s">
        <v>54</v>
      </c>
      <c r="C39" s="622" t="s">
        <v>866</v>
      </c>
      <c r="D39" s="472">
        <v>2016.6</v>
      </c>
      <c r="E39" s="747">
        <v>44035</v>
      </c>
      <c r="F39" s="510" t="s">
        <v>867</v>
      </c>
      <c r="G39" s="574">
        <v>2016.6</v>
      </c>
      <c r="H39" s="65">
        <f t="shared" si="0"/>
        <v>0</v>
      </c>
      <c r="I39" s="81">
        <v>69</v>
      </c>
      <c r="J39" s="82"/>
      <c r="K39" s="82"/>
      <c r="L39" s="83">
        <f t="shared" si="1"/>
        <v>139145.4</v>
      </c>
      <c r="M39" s="488" t="s">
        <v>52</v>
      </c>
      <c r="N39" s="489">
        <v>44050</v>
      </c>
      <c r="O39" s="769"/>
      <c r="P39" s="379"/>
      <c r="Q39" s="70"/>
      <c r="R39" s="71"/>
      <c r="S39" s="902" t="s">
        <v>264</v>
      </c>
      <c r="T39" s="903">
        <v>0</v>
      </c>
      <c r="U39" s="73"/>
      <c r="V39" s="74"/>
    </row>
    <row r="40" spans="1:22" ht="17.25" x14ac:dyDescent="0.3">
      <c r="A40" s="627" t="s">
        <v>134</v>
      </c>
      <c r="B40" s="636" t="s">
        <v>885</v>
      </c>
      <c r="C40" s="371" t="s">
        <v>839</v>
      </c>
      <c r="D40" s="472">
        <v>22410</v>
      </c>
      <c r="E40" s="747">
        <v>44035</v>
      </c>
      <c r="F40" s="510" t="s">
        <v>886</v>
      </c>
      <c r="G40" s="574">
        <v>28390</v>
      </c>
      <c r="H40" s="65">
        <f t="shared" si="0"/>
        <v>5980</v>
      </c>
      <c r="I40" s="663">
        <v>29</v>
      </c>
      <c r="J40" s="82"/>
      <c r="K40" s="82"/>
      <c r="L40" s="83">
        <f t="shared" si="1"/>
        <v>823310</v>
      </c>
      <c r="M40" s="488" t="s">
        <v>52</v>
      </c>
      <c r="N40" s="489">
        <v>44053</v>
      </c>
      <c r="O40" s="800">
        <v>22683.79</v>
      </c>
      <c r="P40" s="485">
        <v>44053</v>
      </c>
      <c r="Q40" s="70"/>
      <c r="R40" s="71"/>
      <c r="S40" s="902" t="s">
        <v>933</v>
      </c>
      <c r="T40" s="903">
        <v>4176</v>
      </c>
      <c r="U40" s="890">
        <v>44055</v>
      </c>
      <c r="V40" s="74">
        <v>3960</v>
      </c>
    </row>
    <row r="41" spans="1:22" ht="17.25" x14ac:dyDescent="0.3">
      <c r="A41" s="627" t="s">
        <v>82</v>
      </c>
      <c r="B41" s="636" t="s">
        <v>226</v>
      </c>
      <c r="C41" s="371" t="s">
        <v>815</v>
      </c>
      <c r="D41" s="472">
        <v>230</v>
      </c>
      <c r="E41" s="747">
        <v>44035</v>
      </c>
      <c r="F41" s="510"/>
      <c r="G41" s="574">
        <v>230</v>
      </c>
      <c r="H41" s="65">
        <f t="shared" si="0"/>
        <v>0</v>
      </c>
      <c r="I41" s="663">
        <v>50</v>
      </c>
      <c r="J41" s="82"/>
      <c r="K41" s="82"/>
      <c r="L41" s="83">
        <f t="shared" si="1"/>
        <v>11500</v>
      </c>
      <c r="M41" s="381" t="s">
        <v>52</v>
      </c>
      <c r="N41" s="382">
        <v>44040</v>
      </c>
      <c r="O41" s="769"/>
      <c r="P41" s="379"/>
      <c r="Q41" s="70"/>
      <c r="R41" s="71"/>
      <c r="S41" s="902" t="s">
        <v>264</v>
      </c>
      <c r="T41" s="903">
        <v>0</v>
      </c>
      <c r="U41" s="73"/>
      <c r="V41" s="74"/>
    </row>
    <row r="42" spans="1:22" ht="32.25" customHeight="1" x14ac:dyDescent="0.3">
      <c r="A42" s="1239" t="s">
        <v>873</v>
      </c>
      <c r="B42" s="809" t="s">
        <v>54</v>
      </c>
      <c r="C42" s="1234" t="s">
        <v>871</v>
      </c>
      <c r="D42" s="472">
        <v>341.1</v>
      </c>
      <c r="E42" s="747">
        <v>44035</v>
      </c>
      <c r="F42" s="1241" t="s">
        <v>872</v>
      </c>
      <c r="G42" s="574">
        <v>341.1</v>
      </c>
      <c r="H42" s="65">
        <f t="shared" si="0"/>
        <v>0</v>
      </c>
      <c r="I42" s="663">
        <v>69.5</v>
      </c>
      <c r="J42" s="82"/>
      <c r="K42" s="82"/>
      <c r="L42" s="83">
        <f t="shared" si="1"/>
        <v>23706.45</v>
      </c>
      <c r="M42" s="1183" t="s">
        <v>52</v>
      </c>
      <c r="N42" s="1136">
        <v>44050</v>
      </c>
      <c r="O42" s="769"/>
      <c r="P42" s="379"/>
      <c r="Q42" s="70"/>
      <c r="R42" s="71"/>
      <c r="S42" s="902" t="s">
        <v>264</v>
      </c>
      <c r="T42" s="903">
        <v>0</v>
      </c>
      <c r="U42" s="73"/>
      <c r="V42" s="74"/>
    </row>
    <row r="43" spans="1:22" ht="17.25" x14ac:dyDescent="0.3">
      <c r="A43" s="1240"/>
      <c r="B43" s="674" t="s">
        <v>59</v>
      </c>
      <c r="C43" s="1235"/>
      <c r="D43" s="472">
        <v>105.7</v>
      </c>
      <c r="E43" s="747">
        <v>44035</v>
      </c>
      <c r="F43" s="1242"/>
      <c r="G43" s="574">
        <v>105.7</v>
      </c>
      <c r="H43" s="65">
        <f t="shared" si="0"/>
        <v>0</v>
      </c>
      <c r="I43" s="663">
        <v>75</v>
      </c>
      <c r="J43" s="82"/>
      <c r="K43" s="82"/>
      <c r="L43" s="83">
        <f t="shared" si="1"/>
        <v>7927.5</v>
      </c>
      <c r="M43" s="1184"/>
      <c r="N43" s="1137"/>
      <c r="O43" s="769"/>
      <c r="P43" s="379"/>
      <c r="Q43" s="70"/>
      <c r="R43" s="71"/>
      <c r="S43" s="902" t="s">
        <v>264</v>
      </c>
      <c r="T43" s="903">
        <v>0</v>
      </c>
      <c r="U43" s="73"/>
      <c r="V43" s="74"/>
    </row>
    <row r="44" spans="1:22" ht="32.25" x14ac:dyDescent="0.3">
      <c r="A44" s="883" t="s">
        <v>873</v>
      </c>
      <c r="B44" s="809" t="s">
        <v>54</v>
      </c>
      <c r="C44" s="622" t="s">
        <v>869</v>
      </c>
      <c r="D44" s="472">
        <v>1957.4</v>
      </c>
      <c r="E44" s="747">
        <v>44036</v>
      </c>
      <c r="F44" s="510" t="s">
        <v>870</v>
      </c>
      <c r="G44" s="574">
        <v>1957.4</v>
      </c>
      <c r="H44" s="65">
        <f t="shared" si="0"/>
        <v>0</v>
      </c>
      <c r="I44" s="663">
        <v>69.5</v>
      </c>
      <c r="J44" s="82"/>
      <c r="K44" s="82"/>
      <c r="L44" s="83">
        <f t="shared" si="1"/>
        <v>136039.30000000002</v>
      </c>
      <c r="M44" s="694" t="s">
        <v>52</v>
      </c>
      <c r="N44" s="695">
        <v>44050</v>
      </c>
      <c r="O44" s="769"/>
      <c r="P44" s="379"/>
      <c r="Q44" s="70"/>
      <c r="R44" s="71"/>
      <c r="S44" s="902" t="s">
        <v>264</v>
      </c>
      <c r="T44" s="903">
        <v>0</v>
      </c>
      <c r="U44" s="73"/>
      <c r="V44" s="74"/>
    </row>
    <row r="45" spans="1:22" ht="18.75" x14ac:dyDescent="0.3">
      <c r="A45" s="627" t="s">
        <v>807</v>
      </c>
      <c r="B45" s="636" t="s">
        <v>514</v>
      </c>
      <c r="C45" s="371" t="s">
        <v>840</v>
      </c>
      <c r="D45" s="472">
        <v>22000</v>
      </c>
      <c r="E45" s="747">
        <v>44036</v>
      </c>
      <c r="F45" s="510" t="s">
        <v>887</v>
      </c>
      <c r="G45" s="574">
        <v>27785</v>
      </c>
      <c r="H45" s="65">
        <f t="shared" si="0"/>
        <v>5785</v>
      </c>
      <c r="I45" s="81">
        <v>29</v>
      </c>
      <c r="J45" s="82"/>
      <c r="K45" s="82"/>
      <c r="L45" s="83">
        <f t="shared" si="1"/>
        <v>805765</v>
      </c>
      <c r="M45" s="694" t="s">
        <v>52</v>
      </c>
      <c r="N45" s="695">
        <v>44054</v>
      </c>
      <c r="O45" s="800">
        <v>22959.3</v>
      </c>
      <c r="P45" s="485">
        <v>44054</v>
      </c>
      <c r="Q45" s="70"/>
      <c r="R45" s="71"/>
      <c r="S45" s="902" t="s">
        <v>933</v>
      </c>
      <c r="T45" s="903">
        <v>4176</v>
      </c>
      <c r="U45" s="890">
        <v>44055</v>
      </c>
      <c r="V45" s="74">
        <v>3960</v>
      </c>
    </row>
    <row r="46" spans="1:22" ht="32.25" x14ac:dyDescent="0.3">
      <c r="A46" s="883" t="s">
        <v>874</v>
      </c>
      <c r="B46" s="809" t="s">
        <v>54</v>
      </c>
      <c r="C46" s="371" t="s">
        <v>875</v>
      </c>
      <c r="D46" s="472">
        <v>819.1</v>
      </c>
      <c r="E46" s="747">
        <v>44036</v>
      </c>
      <c r="F46" s="510" t="s">
        <v>876</v>
      </c>
      <c r="G46" s="574">
        <v>819.1</v>
      </c>
      <c r="H46" s="65">
        <f t="shared" si="0"/>
        <v>0</v>
      </c>
      <c r="I46" s="81">
        <v>69.5</v>
      </c>
      <c r="J46" s="82"/>
      <c r="K46" s="82"/>
      <c r="L46" s="104">
        <f t="shared" si="1"/>
        <v>56927.450000000004</v>
      </c>
      <c r="M46" s="694" t="s">
        <v>52</v>
      </c>
      <c r="N46" s="695">
        <v>44050</v>
      </c>
      <c r="O46" s="771"/>
      <c r="P46" s="379"/>
      <c r="Q46" s="70"/>
      <c r="R46" s="71"/>
      <c r="S46" s="902" t="s">
        <v>264</v>
      </c>
      <c r="T46" s="903">
        <v>0</v>
      </c>
      <c r="U46" s="73"/>
      <c r="V46" s="74"/>
    </row>
    <row r="47" spans="1:22" ht="15.75" customHeight="1" x14ac:dyDescent="0.25">
      <c r="A47" s="762" t="s">
        <v>816</v>
      </c>
      <c r="B47" s="763" t="s">
        <v>116</v>
      </c>
      <c r="C47" s="840" t="s">
        <v>841</v>
      </c>
      <c r="D47" s="472">
        <v>20090</v>
      </c>
      <c r="E47" s="747">
        <v>44038</v>
      </c>
      <c r="F47" s="510" t="s">
        <v>893</v>
      </c>
      <c r="G47" s="574">
        <v>25350</v>
      </c>
      <c r="H47" s="65">
        <f t="shared" si="0"/>
        <v>5260</v>
      </c>
      <c r="I47" s="81">
        <v>29</v>
      </c>
      <c r="J47" s="82"/>
      <c r="K47" s="82"/>
      <c r="L47" s="104">
        <f t="shared" si="1"/>
        <v>735150</v>
      </c>
      <c r="M47" s="488" t="s">
        <v>52</v>
      </c>
      <c r="N47" s="489">
        <v>44057</v>
      </c>
      <c r="O47" s="891">
        <v>21127.89</v>
      </c>
      <c r="P47" s="485">
        <v>44057</v>
      </c>
      <c r="Q47" s="70"/>
      <c r="R47" s="71"/>
      <c r="S47" s="902" t="s">
        <v>933</v>
      </c>
      <c r="T47" s="903">
        <v>4176</v>
      </c>
      <c r="U47" s="890">
        <v>44055</v>
      </c>
      <c r="V47" s="74">
        <v>3960</v>
      </c>
    </row>
    <row r="48" spans="1:22" ht="17.25" customHeight="1" x14ac:dyDescent="0.25">
      <c r="A48" s="762" t="s">
        <v>79</v>
      </c>
      <c r="B48" s="763" t="s">
        <v>127</v>
      </c>
      <c r="C48" s="371" t="s">
        <v>842</v>
      </c>
      <c r="D48" s="472">
        <v>19584</v>
      </c>
      <c r="E48" s="747">
        <v>44039</v>
      </c>
      <c r="F48" s="510">
        <v>29034</v>
      </c>
      <c r="G48" s="574">
        <v>19584</v>
      </c>
      <c r="H48" s="65">
        <f t="shared" si="0"/>
        <v>0</v>
      </c>
      <c r="I48" s="81">
        <v>39.5</v>
      </c>
      <c r="J48" s="82"/>
      <c r="K48" s="82"/>
      <c r="L48" s="104">
        <f t="shared" si="1"/>
        <v>773568</v>
      </c>
      <c r="M48" s="488" t="s">
        <v>52</v>
      </c>
      <c r="N48" s="489">
        <v>44057</v>
      </c>
      <c r="O48" s="891"/>
      <c r="P48" s="485"/>
      <c r="Q48" s="70"/>
      <c r="R48" s="71"/>
      <c r="S48" s="902" t="s">
        <v>264</v>
      </c>
      <c r="T48" s="903">
        <v>0</v>
      </c>
      <c r="U48" s="73"/>
      <c r="V48" s="74"/>
    </row>
    <row r="49" spans="1:22" ht="17.25" customHeight="1" x14ac:dyDescent="0.25">
      <c r="A49" s="1217" t="s">
        <v>900</v>
      </c>
      <c r="B49" s="812" t="s">
        <v>54</v>
      </c>
      <c r="C49" s="1234" t="s">
        <v>905</v>
      </c>
      <c r="D49" s="472">
        <v>388.9</v>
      </c>
      <c r="E49" s="747">
        <v>44039</v>
      </c>
      <c r="F49" s="1241">
        <v>1194</v>
      </c>
      <c r="G49" s="574">
        <v>388.9</v>
      </c>
      <c r="H49" s="65">
        <f t="shared" si="0"/>
        <v>0</v>
      </c>
      <c r="I49" s="81">
        <v>69.5</v>
      </c>
      <c r="J49" s="82"/>
      <c r="K49" s="82"/>
      <c r="L49" s="104">
        <f t="shared" si="1"/>
        <v>27028.55</v>
      </c>
      <c r="M49" s="1183" t="s">
        <v>52</v>
      </c>
      <c r="N49" s="1136">
        <v>44061</v>
      </c>
      <c r="O49" s="891"/>
      <c r="P49" s="485"/>
      <c r="Q49" s="70"/>
      <c r="R49" s="71"/>
      <c r="S49" s="902" t="s">
        <v>264</v>
      </c>
      <c r="T49" s="903">
        <v>0</v>
      </c>
      <c r="U49" s="73"/>
      <c r="V49" s="74"/>
    </row>
    <row r="50" spans="1:22" ht="17.25" customHeight="1" x14ac:dyDescent="0.25">
      <c r="A50" s="1218"/>
      <c r="B50" s="763" t="s">
        <v>211</v>
      </c>
      <c r="C50" s="1235"/>
      <c r="D50" s="472">
        <v>398.6</v>
      </c>
      <c r="E50" s="747">
        <v>44039</v>
      </c>
      <c r="F50" s="1242"/>
      <c r="G50" s="574">
        <v>398.6</v>
      </c>
      <c r="H50" s="65">
        <f t="shared" si="0"/>
        <v>0</v>
      </c>
      <c r="I50" s="81">
        <v>76</v>
      </c>
      <c r="J50" s="82"/>
      <c r="K50" s="82"/>
      <c r="L50" s="104">
        <f t="shared" si="1"/>
        <v>30293.600000000002</v>
      </c>
      <c r="M50" s="1184"/>
      <c r="N50" s="1137"/>
      <c r="O50" s="891"/>
      <c r="P50" s="485"/>
      <c r="Q50" s="70"/>
      <c r="R50" s="71"/>
      <c r="S50" s="902" t="s">
        <v>264</v>
      </c>
      <c r="T50" s="903">
        <v>0</v>
      </c>
      <c r="U50" s="73"/>
      <c r="V50" s="74"/>
    </row>
    <row r="51" spans="1:22" ht="47.25" x14ac:dyDescent="0.25">
      <c r="A51" s="895" t="s">
        <v>900</v>
      </c>
      <c r="B51" s="812" t="s">
        <v>54</v>
      </c>
      <c r="C51" s="866" t="s">
        <v>906</v>
      </c>
      <c r="D51" s="472">
        <v>1609.5</v>
      </c>
      <c r="E51" s="747">
        <v>44039</v>
      </c>
      <c r="F51" s="513">
        <v>1193</v>
      </c>
      <c r="G51" s="574">
        <v>1609.5</v>
      </c>
      <c r="H51" s="65">
        <f t="shared" si="0"/>
        <v>0</v>
      </c>
      <c r="I51" s="81">
        <v>69.5</v>
      </c>
      <c r="J51" s="82"/>
      <c r="K51" s="82"/>
      <c r="L51" s="104">
        <f t="shared" si="1"/>
        <v>111860.25</v>
      </c>
      <c r="M51" s="894" t="s">
        <v>52</v>
      </c>
      <c r="N51" s="893">
        <v>44061</v>
      </c>
      <c r="O51" s="891"/>
      <c r="P51" s="485"/>
      <c r="Q51" s="70"/>
      <c r="R51" s="71"/>
      <c r="S51" s="902" t="s">
        <v>264</v>
      </c>
      <c r="T51" s="903">
        <v>0</v>
      </c>
      <c r="U51" s="73"/>
      <c r="V51" s="74"/>
    </row>
    <row r="52" spans="1:22" ht="17.25" customHeight="1" x14ac:dyDescent="0.25">
      <c r="A52" s="814" t="s">
        <v>134</v>
      </c>
      <c r="B52" s="763" t="s">
        <v>116</v>
      </c>
      <c r="C52" s="371" t="s">
        <v>843</v>
      </c>
      <c r="D52" s="472">
        <v>19585.900000000001</v>
      </c>
      <c r="E52" s="747">
        <v>44040</v>
      </c>
      <c r="F52" s="510" t="s">
        <v>895</v>
      </c>
      <c r="G52" s="574">
        <v>24640</v>
      </c>
      <c r="H52" s="65">
        <f t="shared" si="0"/>
        <v>5054.0999999999985</v>
      </c>
      <c r="I52" s="81">
        <v>29</v>
      </c>
      <c r="J52" s="82"/>
      <c r="K52" s="82"/>
      <c r="L52" s="104">
        <f t="shared" si="1"/>
        <v>714560</v>
      </c>
      <c r="M52" s="486" t="s">
        <v>52</v>
      </c>
      <c r="N52" s="487">
        <v>44060</v>
      </c>
      <c r="O52" s="891">
        <v>21127.89</v>
      </c>
      <c r="P52" s="485">
        <v>44060</v>
      </c>
      <c r="Q52" s="70"/>
      <c r="R52" s="71"/>
      <c r="S52" s="902" t="s">
        <v>933</v>
      </c>
      <c r="T52" s="903">
        <v>4176</v>
      </c>
      <c r="U52" s="890">
        <v>44055</v>
      </c>
      <c r="V52" s="74">
        <v>3960</v>
      </c>
    </row>
    <row r="53" spans="1:22" ht="17.25" customHeight="1" x14ac:dyDescent="0.25">
      <c r="A53" s="814" t="s">
        <v>900</v>
      </c>
      <c r="B53" s="812" t="s">
        <v>54</v>
      </c>
      <c r="C53" s="371" t="s">
        <v>901</v>
      </c>
      <c r="D53" s="472">
        <v>864.2</v>
      </c>
      <c r="E53" s="747">
        <v>44040</v>
      </c>
      <c r="F53" s="510">
        <v>1215</v>
      </c>
      <c r="G53" s="574">
        <v>864.2</v>
      </c>
      <c r="H53" s="65">
        <f t="shared" si="0"/>
        <v>0</v>
      </c>
      <c r="I53" s="81">
        <v>69.5</v>
      </c>
      <c r="J53" s="82"/>
      <c r="K53" s="82"/>
      <c r="L53" s="104">
        <f t="shared" si="1"/>
        <v>60061.9</v>
      </c>
      <c r="M53" s="486" t="s">
        <v>52</v>
      </c>
      <c r="N53" s="487">
        <v>44061</v>
      </c>
      <c r="O53" s="891"/>
      <c r="P53" s="485"/>
      <c r="Q53" s="70"/>
      <c r="R53" s="71"/>
      <c r="S53" s="902" t="s">
        <v>264</v>
      </c>
      <c r="T53" s="903">
        <v>0</v>
      </c>
      <c r="U53" s="890"/>
      <c r="V53" s="74"/>
    </row>
    <row r="54" spans="1:22" ht="34.5" x14ac:dyDescent="0.25">
      <c r="A54" s="814" t="s">
        <v>900</v>
      </c>
      <c r="B54" s="812" t="s">
        <v>54</v>
      </c>
      <c r="C54" s="622" t="s">
        <v>902</v>
      </c>
      <c r="D54" s="472">
        <v>1764.8</v>
      </c>
      <c r="E54" s="747">
        <v>44040</v>
      </c>
      <c r="F54" s="510">
        <v>1216</v>
      </c>
      <c r="G54" s="574">
        <v>1764.8</v>
      </c>
      <c r="H54" s="65">
        <f t="shared" si="0"/>
        <v>0</v>
      </c>
      <c r="I54" s="81">
        <v>69.5</v>
      </c>
      <c r="J54" s="82"/>
      <c r="K54" s="82"/>
      <c r="L54" s="104">
        <f t="shared" si="1"/>
        <v>122653.59999999999</v>
      </c>
      <c r="M54" s="486" t="s">
        <v>52</v>
      </c>
      <c r="N54" s="487">
        <v>44061</v>
      </c>
      <c r="O54" s="891"/>
      <c r="P54" s="485"/>
      <c r="Q54" s="70"/>
      <c r="R54" s="71"/>
      <c r="S54" s="902" t="s">
        <v>264</v>
      </c>
      <c r="T54" s="903">
        <v>0</v>
      </c>
      <c r="U54" s="890"/>
      <c r="V54" s="74"/>
    </row>
    <row r="55" spans="1:22" ht="17.25" x14ac:dyDescent="0.3">
      <c r="A55" s="628" t="s">
        <v>79</v>
      </c>
      <c r="B55" s="636" t="s">
        <v>758</v>
      </c>
      <c r="C55" s="371" t="s">
        <v>844</v>
      </c>
      <c r="D55" s="472">
        <v>20553</v>
      </c>
      <c r="E55" s="747">
        <v>44041</v>
      </c>
      <c r="F55" s="510">
        <v>29058</v>
      </c>
      <c r="G55" s="574">
        <v>20553</v>
      </c>
      <c r="H55" s="65">
        <f t="shared" si="0"/>
        <v>0</v>
      </c>
      <c r="I55" s="81">
        <v>38.799999999999997</v>
      </c>
      <c r="J55" s="82"/>
      <c r="K55" s="82"/>
      <c r="L55" s="666">
        <f t="shared" si="1"/>
        <v>797456.39999999991</v>
      </c>
      <c r="M55" s="486" t="s">
        <v>52</v>
      </c>
      <c r="N55" s="487">
        <v>44060</v>
      </c>
      <c r="O55" s="800"/>
      <c r="P55" s="485"/>
      <c r="Q55" s="70"/>
      <c r="R55" s="70"/>
      <c r="S55" s="902" t="s">
        <v>264</v>
      </c>
      <c r="T55" s="903">
        <v>0</v>
      </c>
      <c r="U55" s="73"/>
      <c r="V55" s="74"/>
    </row>
    <row r="56" spans="1:22" ht="34.5" x14ac:dyDescent="0.3">
      <c r="A56" s="897" t="s">
        <v>900</v>
      </c>
      <c r="B56" s="809" t="s">
        <v>54</v>
      </c>
      <c r="C56" s="622" t="s">
        <v>899</v>
      </c>
      <c r="D56" s="472">
        <v>1732.8</v>
      </c>
      <c r="E56" s="747">
        <v>44041</v>
      </c>
      <c r="F56" s="510">
        <v>1217</v>
      </c>
      <c r="G56" s="574">
        <v>1732.8</v>
      </c>
      <c r="H56" s="65">
        <f t="shared" si="0"/>
        <v>0</v>
      </c>
      <c r="I56" s="81">
        <v>69.5</v>
      </c>
      <c r="J56" s="82"/>
      <c r="K56" s="82"/>
      <c r="L56" s="666">
        <f t="shared" si="1"/>
        <v>120429.59999999999</v>
      </c>
      <c r="M56" s="486" t="s">
        <v>52</v>
      </c>
      <c r="N56" s="487">
        <v>44061</v>
      </c>
      <c r="O56" s="800"/>
      <c r="P56" s="485"/>
      <c r="Q56" s="70"/>
      <c r="R56" s="70"/>
      <c r="S56" s="902" t="s">
        <v>264</v>
      </c>
      <c r="T56" s="903">
        <v>0</v>
      </c>
      <c r="U56" s="73"/>
      <c r="V56" s="74"/>
    </row>
    <row r="57" spans="1:22" ht="17.25" x14ac:dyDescent="0.3">
      <c r="A57" s="897" t="s">
        <v>903</v>
      </c>
      <c r="B57" s="809" t="s">
        <v>54</v>
      </c>
      <c r="C57" s="840" t="s">
        <v>904</v>
      </c>
      <c r="D57" s="472">
        <v>407.6</v>
      </c>
      <c r="E57" s="747">
        <v>44041</v>
      </c>
      <c r="F57" s="510">
        <v>1218</v>
      </c>
      <c r="G57" s="574">
        <v>407.6</v>
      </c>
      <c r="H57" s="65">
        <f t="shared" si="0"/>
        <v>0</v>
      </c>
      <c r="I57" s="81">
        <v>69.5</v>
      </c>
      <c r="J57" s="82"/>
      <c r="K57" s="82"/>
      <c r="L57" s="666">
        <f t="shared" si="1"/>
        <v>28328.2</v>
      </c>
      <c r="M57" s="486" t="s">
        <v>52</v>
      </c>
      <c r="N57" s="487">
        <v>44061</v>
      </c>
      <c r="O57" s="800"/>
      <c r="P57" s="485"/>
      <c r="Q57" s="70"/>
      <c r="R57" s="70"/>
      <c r="S57" s="902" t="s">
        <v>264</v>
      </c>
      <c r="T57" s="903">
        <v>0</v>
      </c>
      <c r="U57" s="73"/>
      <c r="V57" s="74"/>
    </row>
    <row r="58" spans="1:22" ht="17.25" x14ac:dyDescent="0.3">
      <c r="A58" s="628" t="s">
        <v>31</v>
      </c>
      <c r="B58" s="636" t="s">
        <v>514</v>
      </c>
      <c r="C58" s="371" t="s">
        <v>845</v>
      </c>
      <c r="D58" s="472">
        <v>23240</v>
      </c>
      <c r="E58" s="747">
        <v>44042</v>
      </c>
      <c r="F58" s="510" t="s">
        <v>907</v>
      </c>
      <c r="G58" s="574">
        <v>29405</v>
      </c>
      <c r="H58" s="65">
        <f t="shared" si="0"/>
        <v>6165</v>
      </c>
      <c r="I58" s="81">
        <v>28.5</v>
      </c>
      <c r="J58" s="82"/>
      <c r="K58" s="82"/>
      <c r="L58" s="666">
        <f t="shared" si="1"/>
        <v>838042.5</v>
      </c>
      <c r="M58" s="486" t="s">
        <v>52</v>
      </c>
      <c r="N58" s="487">
        <v>44062</v>
      </c>
      <c r="O58" s="800">
        <v>22959.3</v>
      </c>
      <c r="P58" s="485">
        <v>44062</v>
      </c>
      <c r="Q58" s="70"/>
      <c r="R58" s="70"/>
      <c r="S58" s="902" t="s">
        <v>933</v>
      </c>
      <c r="T58" s="903">
        <v>3944</v>
      </c>
      <c r="U58" s="890">
        <v>44055</v>
      </c>
      <c r="V58" s="74">
        <v>3960</v>
      </c>
    </row>
    <row r="59" spans="1:22" ht="32.25" x14ac:dyDescent="0.3">
      <c r="A59" s="882" t="s">
        <v>924</v>
      </c>
      <c r="B59" s="809" t="s">
        <v>54</v>
      </c>
      <c r="C59" s="622" t="s">
        <v>925</v>
      </c>
      <c r="D59" s="472">
        <v>1884.8</v>
      </c>
      <c r="E59" s="747">
        <v>44042</v>
      </c>
      <c r="F59" s="510">
        <v>1219</v>
      </c>
      <c r="G59" s="574">
        <v>1884.8</v>
      </c>
      <c r="H59" s="65">
        <f t="shared" si="0"/>
        <v>0</v>
      </c>
      <c r="I59" s="81">
        <v>69.5</v>
      </c>
      <c r="J59" s="82"/>
      <c r="K59" s="82"/>
      <c r="L59" s="666">
        <f t="shared" si="1"/>
        <v>130993.59999999999</v>
      </c>
      <c r="M59" s="486" t="s">
        <v>52</v>
      </c>
      <c r="N59" s="487">
        <v>44068</v>
      </c>
      <c r="O59" s="800"/>
      <c r="P59" s="485"/>
      <c r="Q59" s="70"/>
      <c r="R59" s="70"/>
      <c r="S59" s="902" t="s">
        <v>264</v>
      </c>
      <c r="T59" s="903">
        <v>0</v>
      </c>
      <c r="U59" s="890"/>
      <c r="V59" s="74"/>
    </row>
    <row r="60" spans="1:22" ht="31.5" x14ac:dyDescent="0.3">
      <c r="A60" s="628" t="s">
        <v>822</v>
      </c>
      <c r="B60" s="636" t="s">
        <v>909</v>
      </c>
      <c r="C60" s="371" t="s">
        <v>846</v>
      </c>
      <c r="D60" s="472">
        <v>21180</v>
      </c>
      <c r="E60" s="747">
        <v>44043</v>
      </c>
      <c r="F60" s="510" t="s">
        <v>908</v>
      </c>
      <c r="G60" s="574">
        <f>27285-327.42</f>
        <v>26957.58</v>
      </c>
      <c r="H60" s="65">
        <f t="shared" si="0"/>
        <v>5777.5800000000017</v>
      </c>
      <c r="I60" s="81">
        <v>28.5</v>
      </c>
      <c r="J60" s="82"/>
      <c r="K60" s="82"/>
      <c r="L60" s="83">
        <f t="shared" si="1"/>
        <v>768291.03</v>
      </c>
      <c r="M60" s="488" t="s">
        <v>52</v>
      </c>
      <c r="N60" s="489">
        <v>44063</v>
      </c>
      <c r="O60" s="800">
        <v>22683.79</v>
      </c>
      <c r="P60" s="485">
        <v>44063</v>
      </c>
      <c r="Q60" s="70"/>
      <c r="R60" s="70"/>
      <c r="S60" s="902" t="s">
        <v>933</v>
      </c>
      <c r="T60" s="903">
        <v>3944</v>
      </c>
      <c r="U60" s="890">
        <v>44055</v>
      </c>
      <c r="V60" s="74">
        <v>3960</v>
      </c>
    </row>
    <row r="61" spans="1:22" ht="34.5" customHeight="1" x14ac:dyDescent="0.3">
      <c r="A61" s="1233" t="s">
        <v>924</v>
      </c>
      <c r="B61" s="899" t="s">
        <v>663</v>
      </c>
      <c r="C61" s="1234" t="s">
        <v>929</v>
      </c>
      <c r="D61" s="472">
        <v>232.8</v>
      </c>
      <c r="E61" s="552">
        <v>44043</v>
      </c>
      <c r="F61" s="1236">
        <v>1227</v>
      </c>
      <c r="G61" s="472">
        <v>232.8</v>
      </c>
      <c r="H61" s="65">
        <f t="shared" si="0"/>
        <v>0</v>
      </c>
      <c r="I61" s="81">
        <v>76</v>
      </c>
      <c r="J61" s="82"/>
      <c r="K61" s="82"/>
      <c r="L61" s="666">
        <f t="shared" si="1"/>
        <v>17692.8</v>
      </c>
      <c r="M61" s="1183" t="s">
        <v>52</v>
      </c>
      <c r="N61" s="1136">
        <v>44069</v>
      </c>
      <c r="O61" s="769"/>
      <c r="P61" s="379"/>
      <c r="Q61" s="70"/>
      <c r="R61" s="71"/>
      <c r="S61" s="902" t="s">
        <v>264</v>
      </c>
      <c r="T61" s="903">
        <v>0</v>
      </c>
      <c r="U61" s="73"/>
      <c r="V61" s="74">
        <v>0</v>
      </c>
    </row>
    <row r="62" spans="1:22" ht="17.25" x14ac:dyDescent="0.3">
      <c r="A62" s="1233"/>
      <c r="B62" s="809" t="s">
        <v>54</v>
      </c>
      <c r="C62" s="1235"/>
      <c r="D62" s="472">
        <v>397</v>
      </c>
      <c r="E62" s="552">
        <v>44043</v>
      </c>
      <c r="F62" s="1237"/>
      <c r="G62" s="472">
        <v>397</v>
      </c>
      <c r="H62" s="65">
        <f t="shared" si="0"/>
        <v>0</v>
      </c>
      <c r="I62" s="81">
        <v>69.5</v>
      </c>
      <c r="J62" s="82"/>
      <c r="K62" s="82"/>
      <c r="L62" s="83">
        <f t="shared" si="1"/>
        <v>27591.5</v>
      </c>
      <c r="M62" s="1184"/>
      <c r="N62" s="1137"/>
      <c r="O62" s="769"/>
      <c r="P62" s="379"/>
      <c r="Q62" s="70"/>
      <c r="R62" s="71"/>
      <c r="S62" s="902" t="s">
        <v>264</v>
      </c>
      <c r="T62" s="903">
        <v>0</v>
      </c>
      <c r="U62" s="73"/>
      <c r="V62" s="74"/>
    </row>
    <row r="63" spans="1:22" ht="17.25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4"/>
    </row>
    <row r="64" spans="1:22" ht="17.25" x14ac:dyDescent="0.3">
      <c r="A64" s="814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4"/>
    </row>
    <row r="65" spans="1:22" ht="17.25" x14ac:dyDescent="0.3">
      <c r="A65" s="63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4"/>
    </row>
    <row r="66" spans="1:22" ht="17.25" x14ac:dyDescent="0.3">
      <c r="A66" s="763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1099"/>
      <c r="N66" s="1231"/>
      <c r="O66" s="769"/>
      <c r="P66" s="379"/>
      <c r="Q66" s="70"/>
      <c r="R66" s="71"/>
      <c r="S66" s="73"/>
      <c r="T66" s="74"/>
      <c r="U66" s="73"/>
      <c r="V66" s="74"/>
    </row>
    <row r="67" spans="1:22" ht="17.25" x14ac:dyDescent="0.3">
      <c r="A67" s="860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101"/>
      <c r="N67" s="1232"/>
      <c r="O67" s="769"/>
      <c r="P67" s="379"/>
      <c r="Q67" s="70"/>
      <c r="R67" s="71"/>
      <c r="S67" s="73"/>
      <c r="T67" s="74"/>
      <c r="U67" s="73"/>
      <c r="V67" s="74"/>
    </row>
    <row r="68" spans="1:22" ht="17.25" x14ac:dyDescent="0.3">
      <c r="A68" s="636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4"/>
    </row>
    <row r="69" spans="1:22" ht="17.25" x14ac:dyDescent="0.3">
      <c r="A69" s="828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754"/>
      <c r="O69" s="834"/>
      <c r="P69" s="379"/>
      <c r="Q69" s="70"/>
      <c r="R69" s="71"/>
      <c r="S69" s="73"/>
      <c r="T69" s="74"/>
      <c r="U69" s="73"/>
      <c r="V69" s="74"/>
    </row>
    <row r="70" spans="1:22" ht="17.25" x14ac:dyDescent="0.3">
      <c r="A70" s="626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4"/>
    </row>
    <row r="71" spans="1:22" ht="17.25" x14ac:dyDescent="0.3">
      <c r="A71" s="626"/>
      <c r="B71" s="636"/>
      <c r="C71" s="371"/>
      <c r="D71" s="472"/>
      <c r="E71" s="552"/>
      <c r="F71" s="55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4"/>
    </row>
    <row r="72" spans="1:22" ht="17.25" x14ac:dyDescent="0.3">
      <c r="A72" s="844"/>
      <c r="B72" s="636"/>
      <c r="C72" s="371"/>
      <c r="D72" s="472"/>
      <c r="E72" s="552"/>
      <c r="F72" s="55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831"/>
      <c r="O72" s="769"/>
      <c r="P72" s="379"/>
      <c r="Q72" s="70"/>
      <c r="R72" s="71"/>
      <c r="S72" s="73"/>
      <c r="T72" s="74"/>
      <c r="U72" s="73"/>
      <c r="V72" s="74"/>
    </row>
    <row r="73" spans="1:22" ht="17.25" x14ac:dyDescent="0.3">
      <c r="A73" s="551"/>
      <c r="B73" s="639"/>
      <c r="C73" s="371"/>
      <c r="D73" s="472"/>
      <c r="E73" s="552"/>
      <c r="F73" s="55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  <c r="U73" s="73"/>
      <c r="V73" s="74"/>
    </row>
    <row r="74" spans="1:22" ht="17.25" x14ac:dyDescent="0.3">
      <c r="A74" s="672"/>
      <c r="B74" s="639"/>
      <c r="C74" s="371"/>
      <c r="D74" s="472"/>
      <c r="E74" s="552"/>
      <c r="F74" s="55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4"/>
    </row>
    <row r="75" spans="1:22" ht="17.25" x14ac:dyDescent="0.3">
      <c r="A75" s="672"/>
      <c r="B75" s="639"/>
      <c r="C75" s="371"/>
      <c r="D75" s="472"/>
      <c r="E75" s="552"/>
      <c r="F75" s="55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  <c r="U75" s="73"/>
      <c r="V75" s="74"/>
    </row>
    <row r="76" spans="1:22" ht="17.25" x14ac:dyDescent="0.3">
      <c r="A76" s="551"/>
      <c r="B76" s="639"/>
      <c r="C76" s="371"/>
      <c r="D76" s="472"/>
      <c r="E76" s="552"/>
      <c r="F76" s="555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  <c r="U76" s="73"/>
      <c r="V76" s="74"/>
    </row>
    <row r="77" spans="1:22" ht="17.25" x14ac:dyDescent="0.3">
      <c r="A77" s="551"/>
      <c r="B77" s="639"/>
      <c r="C77" s="371"/>
      <c r="D77" s="472"/>
      <c r="E77" s="552"/>
      <c r="F77" s="555"/>
      <c r="G77" s="472"/>
      <c r="H77" s="65">
        <f t="shared" si="0"/>
        <v>0</v>
      </c>
      <c r="I77" s="81"/>
      <c r="J77" s="82"/>
      <c r="K77" s="82"/>
      <c r="L77" s="83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4"/>
    </row>
    <row r="78" spans="1:22" ht="18.75" x14ac:dyDescent="0.3">
      <c r="A78" s="636"/>
      <c r="B78" s="833"/>
      <c r="C78" s="371"/>
      <c r="D78" s="472"/>
      <c r="E78" s="552"/>
      <c r="F78" s="553"/>
      <c r="G78" s="472"/>
      <c r="H78" s="65">
        <f t="shared" si="0"/>
        <v>0</v>
      </c>
      <c r="I78" s="663"/>
      <c r="J78" s="82"/>
      <c r="K78" s="82"/>
      <c r="L78" s="83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4"/>
    </row>
    <row r="79" spans="1:22" ht="17.25" x14ac:dyDescent="0.3">
      <c r="A79" s="636"/>
      <c r="B79" s="845"/>
      <c r="C79" s="371"/>
      <c r="D79" s="472"/>
      <c r="E79" s="552"/>
      <c r="F79" s="556"/>
      <c r="G79" s="472"/>
      <c r="H79" s="65">
        <f t="shared" si="0"/>
        <v>0</v>
      </c>
      <c r="I79" s="81"/>
      <c r="J79" s="82"/>
      <c r="K79" s="82"/>
      <c r="L79" s="83">
        <f t="shared" si="1"/>
        <v>0</v>
      </c>
      <c r="M79" s="372"/>
      <c r="N79" s="373"/>
      <c r="O79" s="771"/>
      <c r="P79" s="379"/>
      <c r="Q79" s="70"/>
      <c r="R79" s="71"/>
      <c r="S79" s="73"/>
      <c r="T79" s="74"/>
      <c r="U79" s="73"/>
      <c r="V79" s="74"/>
    </row>
    <row r="80" spans="1:22" ht="17.25" x14ac:dyDescent="0.3">
      <c r="A80" s="551"/>
      <c r="B80" s="639"/>
      <c r="C80" s="371"/>
      <c r="D80" s="472"/>
      <c r="E80" s="552"/>
      <c r="F80" s="558"/>
      <c r="G80" s="472"/>
      <c r="H80" s="65">
        <f t="shared" si="0"/>
        <v>0</v>
      </c>
      <c r="I80" s="81"/>
      <c r="J80" s="82"/>
      <c r="K80" s="82"/>
      <c r="L80" s="83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4"/>
    </row>
    <row r="81" spans="1:22" ht="18.75" x14ac:dyDescent="0.3">
      <c r="A81" s="674"/>
      <c r="B81" s="639"/>
      <c r="C81" s="371"/>
      <c r="D81" s="472"/>
      <c r="E81" s="552"/>
      <c r="F81" s="557"/>
      <c r="G81" s="472"/>
      <c r="H81" s="65">
        <f t="shared" si="0"/>
        <v>0</v>
      </c>
      <c r="I81" s="81"/>
      <c r="J81" s="82"/>
      <c r="K81" s="82"/>
      <c r="L81" s="83">
        <f t="shared" si="1"/>
        <v>0</v>
      </c>
      <c r="M81" s="372"/>
      <c r="N81" s="390"/>
      <c r="O81" s="774"/>
      <c r="P81" s="387"/>
      <c r="Q81" s="70"/>
      <c r="R81" s="71"/>
      <c r="S81" s="73"/>
      <c r="T81" s="74"/>
      <c r="U81" s="73"/>
      <c r="V81" s="74"/>
    </row>
    <row r="82" spans="1:22" ht="17.25" x14ac:dyDescent="0.3">
      <c r="A82" s="636"/>
      <c r="B82" s="639"/>
      <c r="C82" s="371"/>
      <c r="D82" s="472"/>
      <c r="E82" s="552"/>
      <c r="F82" s="558"/>
      <c r="G82" s="472"/>
      <c r="H82" s="65">
        <f t="shared" si="0"/>
        <v>0</v>
      </c>
      <c r="I82" s="81"/>
      <c r="J82" s="82"/>
      <c r="K82" s="82"/>
      <c r="L82" s="83">
        <f t="shared" si="1"/>
        <v>0</v>
      </c>
      <c r="M82" s="372"/>
      <c r="N82" s="390"/>
      <c r="O82" s="774"/>
      <c r="P82" s="387"/>
      <c r="Q82" s="70"/>
      <c r="R82" s="71"/>
      <c r="S82" s="73"/>
      <c r="T82" s="74"/>
      <c r="U82" s="73"/>
      <c r="V82" s="74"/>
    </row>
    <row r="83" spans="1:22" ht="17.25" x14ac:dyDescent="0.3">
      <c r="A83" s="551"/>
      <c r="B83" s="639"/>
      <c r="C83" s="371"/>
      <c r="D83" s="472"/>
      <c r="E83" s="552"/>
      <c r="F83" s="558"/>
      <c r="G83" s="472"/>
      <c r="H83" s="65">
        <f t="shared" si="0"/>
        <v>0</v>
      </c>
      <c r="I83" s="81"/>
      <c r="J83" s="82"/>
      <c r="K83" s="82"/>
      <c r="L83" s="83">
        <f t="shared" si="1"/>
        <v>0</v>
      </c>
      <c r="M83" s="372"/>
      <c r="N83" s="390"/>
      <c r="O83" s="774"/>
      <c r="P83" s="387"/>
      <c r="Q83" s="70"/>
      <c r="R83" s="71"/>
      <c r="S83" s="73"/>
      <c r="T83" s="74"/>
      <c r="U83" s="73"/>
      <c r="V83" s="74"/>
    </row>
    <row r="84" spans="1:22" ht="17.25" x14ac:dyDescent="0.3">
      <c r="A84" s="551"/>
      <c r="B84" s="639"/>
      <c r="C84" s="371"/>
      <c r="D84" s="472"/>
      <c r="E84" s="552"/>
      <c r="F84" s="555"/>
      <c r="G84" s="472"/>
      <c r="H84" s="65">
        <f t="shared" si="0"/>
        <v>0</v>
      </c>
      <c r="I84" s="81"/>
      <c r="J84" s="82"/>
      <c r="K84" s="82"/>
      <c r="L84" s="83">
        <f t="shared" si="1"/>
        <v>0</v>
      </c>
      <c r="M84" s="372"/>
      <c r="N84" s="390"/>
      <c r="O84" s="774"/>
      <c r="P84" s="387"/>
      <c r="Q84" s="70"/>
      <c r="R84" s="71"/>
      <c r="S84" s="73"/>
      <c r="T84" s="74"/>
      <c r="U84" s="73"/>
      <c r="V84" s="74"/>
    </row>
    <row r="85" spans="1:22" ht="17.25" x14ac:dyDescent="0.3">
      <c r="A85" s="551"/>
      <c r="B85" s="639"/>
      <c r="C85" s="371"/>
      <c r="D85" s="472"/>
      <c r="E85" s="552"/>
      <c r="F85" s="555"/>
      <c r="G85" s="472"/>
      <c r="H85" s="65">
        <f t="shared" si="0"/>
        <v>0</v>
      </c>
      <c r="I85" s="81"/>
      <c r="J85" s="82"/>
      <c r="K85" s="82"/>
      <c r="L85" s="83">
        <f t="shared" si="1"/>
        <v>0</v>
      </c>
      <c r="M85" s="716"/>
      <c r="N85" s="754"/>
      <c r="O85" s="834"/>
      <c r="P85" s="387"/>
      <c r="Q85" s="70"/>
      <c r="R85" s="71"/>
      <c r="S85" s="73"/>
      <c r="T85" s="74"/>
      <c r="U85" s="73"/>
      <c r="V85" s="74"/>
    </row>
    <row r="86" spans="1:22" ht="17.25" x14ac:dyDescent="0.3">
      <c r="A86" s="551"/>
      <c r="B86" s="640"/>
      <c r="C86" s="371"/>
      <c r="D86" s="550"/>
      <c r="E86" s="552"/>
      <c r="F86" s="559"/>
      <c r="G86" s="550"/>
      <c r="H86" s="65">
        <f t="shared" si="0"/>
        <v>0</v>
      </c>
      <c r="I86" s="81"/>
      <c r="J86" s="82"/>
      <c r="K86" s="82"/>
      <c r="L86" s="83">
        <f t="shared" si="1"/>
        <v>0</v>
      </c>
      <c r="M86" s="372"/>
      <c r="N86" s="390"/>
      <c r="O86" s="775"/>
      <c r="P86" s="397"/>
      <c r="Q86" s="70"/>
      <c r="R86" s="71"/>
      <c r="S86" s="73"/>
      <c r="T86" s="74"/>
      <c r="U86" s="73"/>
      <c r="V86" s="74"/>
    </row>
    <row r="87" spans="1:22" ht="17.25" x14ac:dyDescent="0.3">
      <c r="A87" s="675"/>
      <c r="B87" s="640"/>
      <c r="C87" s="371"/>
      <c r="D87" s="550"/>
      <c r="E87" s="552"/>
      <c r="F87" s="559"/>
      <c r="G87" s="550"/>
      <c r="H87" s="65">
        <f t="shared" si="0"/>
        <v>0</v>
      </c>
      <c r="I87" s="81"/>
      <c r="J87" s="82"/>
      <c r="K87" s="82"/>
      <c r="L87" s="83">
        <f t="shared" si="1"/>
        <v>0</v>
      </c>
      <c r="M87" s="372"/>
      <c r="N87" s="373"/>
      <c r="O87" s="775"/>
      <c r="P87" s="397"/>
      <c r="Q87" s="70"/>
      <c r="R87" s="71"/>
      <c r="S87" s="73"/>
      <c r="T87" s="74"/>
      <c r="U87" s="73"/>
      <c r="V87" s="74"/>
    </row>
    <row r="88" spans="1:22" ht="18.75" x14ac:dyDescent="0.3">
      <c r="A88" s="551"/>
      <c r="B88" s="640"/>
      <c r="C88" s="371"/>
      <c r="D88" s="550"/>
      <c r="E88" s="552"/>
      <c r="F88" s="560"/>
      <c r="G88" s="550"/>
      <c r="H88" s="65">
        <f t="shared" si="0"/>
        <v>0</v>
      </c>
      <c r="I88" s="81"/>
      <c r="J88" s="82"/>
      <c r="K88" s="82"/>
      <c r="L88" s="83">
        <f t="shared" si="1"/>
        <v>0</v>
      </c>
      <c r="M88" s="372"/>
      <c r="N88" s="373"/>
      <c r="O88" s="775"/>
      <c r="P88" s="397"/>
      <c r="Q88" s="70"/>
      <c r="R88" s="71"/>
      <c r="S88" s="73"/>
      <c r="T88" s="74"/>
      <c r="U88" s="73"/>
      <c r="V88" s="74"/>
    </row>
    <row r="89" spans="1:22" ht="18" customHeight="1" x14ac:dyDescent="0.3">
      <c r="A89" s="551"/>
      <c r="B89" s="640"/>
      <c r="C89" s="371"/>
      <c r="D89" s="550"/>
      <c r="E89" s="552"/>
      <c r="F89" s="561"/>
      <c r="G89" s="550"/>
      <c r="H89" s="65">
        <f t="shared" si="0"/>
        <v>0</v>
      </c>
      <c r="I89" s="81"/>
      <c r="J89" s="82"/>
      <c r="K89" s="82"/>
      <c r="L89" s="83">
        <f t="shared" si="1"/>
        <v>0</v>
      </c>
      <c r="M89" s="388"/>
      <c r="N89" s="391"/>
      <c r="O89" s="775"/>
      <c r="P89" s="397"/>
      <c r="Q89" s="70"/>
      <c r="R89" s="71"/>
      <c r="S89" s="73"/>
      <c r="T89" s="74"/>
      <c r="U89" s="73"/>
      <c r="V89" s="74"/>
    </row>
    <row r="90" spans="1:22" ht="17.25" x14ac:dyDescent="0.3">
      <c r="A90" s="551"/>
      <c r="B90" s="640"/>
      <c r="C90" s="371"/>
      <c r="D90" s="550"/>
      <c r="E90" s="552"/>
      <c r="F90" s="559"/>
      <c r="G90" s="550"/>
      <c r="H90" s="65">
        <f t="shared" si="0"/>
        <v>0</v>
      </c>
      <c r="I90" s="81"/>
      <c r="J90" s="82"/>
      <c r="K90" s="82"/>
      <c r="L90" s="83">
        <f t="shared" si="1"/>
        <v>0</v>
      </c>
      <c r="M90" s="388"/>
      <c r="N90" s="391"/>
      <c r="O90" s="775"/>
      <c r="P90" s="397"/>
      <c r="Q90" s="70"/>
      <c r="R90" s="71"/>
      <c r="S90" s="73"/>
      <c r="T90" s="74"/>
      <c r="U90" s="73"/>
      <c r="V90" s="74"/>
    </row>
    <row r="91" spans="1:22" ht="17.25" x14ac:dyDescent="0.3">
      <c r="A91" s="676"/>
      <c r="B91" s="640"/>
      <c r="C91" s="371"/>
      <c r="D91" s="550"/>
      <c r="E91" s="552"/>
      <c r="F91" s="562"/>
      <c r="G91" s="550"/>
      <c r="H91" s="65">
        <f t="shared" si="0"/>
        <v>0</v>
      </c>
      <c r="I91" s="81"/>
      <c r="J91" s="82"/>
      <c r="K91" s="82"/>
      <c r="L91" s="104">
        <f t="shared" si="1"/>
        <v>0</v>
      </c>
      <c r="M91" s="420"/>
      <c r="N91" s="421"/>
      <c r="O91" s="777"/>
      <c r="P91" s="405"/>
      <c r="Q91" s="70"/>
      <c r="R91" s="71"/>
      <c r="S91" s="73"/>
      <c r="T91" s="74"/>
      <c r="U91" s="73"/>
      <c r="V91" s="74"/>
    </row>
    <row r="92" spans="1:22" ht="17.25" x14ac:dyDescent="0.3">
      <c r="A92" s="651"/>
      <c r="B92" s="639"/>
      <c r="C92" s="371"/>
      <c r="D92" s="472"/>
      <c r="E92" s="563"/>
      <c r="F92" s="564"/>
      <c r="G92" s="565"/>
      <c r="H92" s="65">
        <f t="shared" si="0"/>
        <v>0</v>
      </c>
      <c r="I92" s="81"/>
      <c r="J92" s="82"/>
      <c r="K92" s="82"/>
      <c r="L92" s="104">
        <f t="shared" si="1"/>
        <v>0</v>
      </c>
      <c r="M92" s="406"/>
      <c r="N92" s="407"/>
      <c r="O92" s="774"/>
      <c r="P92" s="387"/>
      <c r="Q92" s="70"/>
      <c r="R92" s="71"/>
      <c r="S92" s="73"/>
      <c r="T92" s="74"/>
      <c r="U92" s="73"/>
      <c r="V92" s="74"/>
    </row>
    <row r="93" spans="1:22" ht="17.25" x14ac:dyDescent="0.3">
      <c r="A93" s="672"/>
      <c r="B93" s="639"/>
      <c r="C93" s="371"/>
      <c r="D93" s="472"/>
      <c r="E93" s="566"/>
      <c r="F93" s="567"/>
      <c r="G93" s="568"/>
      <c r="H93" s="65">
        <f t="shared" si="0"/>
        <v>0</v>
      </c>
      <c r="I93" s="81"/>
      <c r="J93" s="82"/>
      <c r="K93" s="82"/>
      <c r="L93" s="104">
        <f t="shared" si="1"/>
        <v>0</v>
      </c>
      <c r="M93" s="406"/>
      <c r="N93" s="407"/>
      <c r="O93" s="774"/>
      <c r="P93" s="387"/>
      <c r="Q93" s="70"/>
      <c r="R93" s="71"/>
      <c r="S93" s="73"/>
      <c r="T93" s="74"/>
      <c r="U93" s="73"/>
      <c r="V93" s="74"/>
    </row>
    <row r="94" spans="1:22" ht="17.25" x14ac:dyDescent="0.3">
      <c r="A94" s="672"/>
      <c r="B94" s="639"/>
      <c r="C94" s="371"/>
      <c r="D94" s="472"/>
      <c r="E94" s="566"/>
      <c r="F94" s="564"/>
      <c r="G94" s="568"/>
      <c r="H94" s="65">
        <f t="shared" si="0"/>
        <v>0</v>
      </c>
      <c r="I94" s="103"/>
      <c r="J94" s="82"/>
      <c r="K94" s="82" t="s">
        <v>30</v>
      </c>
      <c r="L94" s="104">
        <f t="shared" si="1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4"/>
    </row>
    <row r="95" spans="1:22" ht="17.25" x14ac:dyDescent="0.3">
      <c r="A95" s="551"/>
      <c r="B95" s="639"/>
      <c r="C95" s="371"/>
      <c r="D95" s="472"/>
      <c r="E95" s="566"/>
      <c r="F95" s="564"/>
      <c r="G95" s="568"/>
      <c r="H95" s="65">
        <f t="shared" si="0"/>
        <v>0</v>
      </c>
      <c r="I95" s="103"/>
      <c r="J95" s="82"/>
      <c r="K95" s="82"/>
      <c r="L95" s="104">
        <f t="shared" si="1"/>
        <v>0</v>
      </c>
      <c r="M95" s="406"/>
      <c r="N95" s="407"/>
      <c r="O95" s="774"/>
      <c r="P95" s="387"/>
      <c r="Q95" s="70"/>
      <c r="R95" s="71"/>
      <c r="S95" s="73"/>
      <c r="T95" s="74"/>
      <c r="U95" s="73"/>
      <c r="V95" s="74"/>
    </row>
    <row r="96" spans="1:22" ht="17.25" x14ac:dyDescent="0.3">
      <c r="A96" s="658"/>
      <c r="B96" s="639"/>
      <c r="C96" s="569"/>
      <c r="D96" s="472"/>
      <c r="E96" s="570"/>
      <c r="F96" s="571"/>
      <c r="G96" s="472"/>
      <c r="H96" s="65">
        <f t="shared" si="0"/>
        <v>0</v>
      </c>
      <c r="I96" s="81"/>
      <c r="J96" s="82"/>
      <c r="K96" s="82"/>
      <c r="L96" s="104">
        <f t="shared" si="1"/>
        <v>0</v>
      </c>
      <c r="M96" s="478"/>
      <c r="N96" s="479"/>
      <c r="O96" s="769"/>
      <c r="P96" s="379"/>
      <c r="Q96" s="70"/>
      <c r="R96" s="71"/>
      <c r="S96" s="73"/>
      <c r="T96" s="74"/>
      <c r="U96" s="73"/>
      <c r="V96" s="74"/>
    </row>
    <row r="97" spans="1:22" ht="17.25" x14ac:dyDescent="0.3">
      <c r="A97" s="673"/>
      <c r="B97" s="639"/>
      <c r="C97" s="371"/>
      <c r="D97" s="472"/>
      <c r="E97" s="566"/>
      <c r="F97" s="555"/>
      <c r="G97" s="568"/>
      <c r="H97" s="65">
        <f>G97-D97</f>
        <v>0</v>
      </c>
      <c r="I97" s="103"/>
      <c r="J97" s="105"/>
      <c r="K97" s="105"/>
      <c r="L97" s="104">
        <f t="shared" si="1"/>
        <v>0</v>
      </c>
      <c r="M97" s="760"/>
      <c r="N97" s="761"/>
      <c r="O97" s="835"/>
      <c r="P97" s="411"/>
      <c r="Q97" s="70"/>
      <c r="R97" s="71"/>
      <c r="S97" s="73"/>
      <c r="T97" s="74"/>
      <c r="U97" s="73"/>
      <c r="V97" s="74"/>
    </row>
    <row r="98" spans="1:22" ht="17.25" x14ac:dyDescent="0.3">
      <c r="A98" s="551"/>
      <c r="B98" s="638"/>
      <c r="C98" s="371"/>
      <c r="D98" s="572"/>
      <c r="E98" s="566"/>
      <c r="F98" s="555"/>
      <c r="G98" s="568"/>
      <c r="H98" s="65">
        <f t="shared" ref="H98:H201" si="3">G98-D98</f>
        <v>0</v>
      </c>
      <c r="I98" s="103"/>
      <c r="J98" s="105"/>
      <c r="K98" s="105"/>
      <c r="L98" s="104">
        <f t="shared" si="1"/>
        <v>0</v>
      </c>
      <c r="M98" s="372"/>
      <c r="N98" s="390"/>
      <c r="O98" s="779"/>
      <c r="P98" s="411"/>
      <c r="Q98" s="70"/>
      <c r="R98" s="71"/>
      <c r="S98" s="73"/>
      <c r="T98" s="74"/>
      <c r="U98" s="73"/>
      <c r="V98" s="74"/>
    </row>
    <row r="99" spans="1:22" ht="17.25" x14ac:dyDescent="0.3">
      <c r="A99" s="672"/>
      <c r="B99" s="639"/>
      <c r="C99" s="371"/>
      <c r="D99" s="472"/>
      <c r="E99" s="566"/>
      <c r="F99" s="573"/>
      <c r="G99" s="568"/>
      <c r="H99" s="65">
        <f t="shared" si="3"/>
        <v>0</v>
      </c>
      <c r="I99" s="108"/>
      <c r="J99" s="105"/>
      <c r="K99" s="105"/>
      <c r="L99" s="109">
        <f t="shared" si="1"/>
        <v>0</v>
      </c>
      <c r="M99" s="418"/>
      <c r="N99" s="419"/>
      <c r="O99" s="777"/>
      <c r="P99" s="411"/>
      <c r="Q99" s="70"/>
      <c r="R99" s="71"/>
      <c r="S99" s="73"/>
      <c r="T99" s="74"/>
      <c r="U99" s="73"/>
      <c r="V99" s="74"/>
    </row>
    <row r="100" spans="1:22" ht="18.75" x14ac:dyDescent="0.3">
      <c r="A100" s="672"/>
      <c r="B100" s="639"/>
      <c r="C100" s="371"/>
      <c r="D100" s="472"/>
      <c r="E100" s="566"/>
      <c r="F100" s="555"/>
      <c r="G100" s="574"/>
      <c r="H100" s="65">
        <f t="shared" si="3"/>
        <v>0</v>
      </c>
      <c r="I100" s="111"/>
      <c r="J100" s="112"/>
      <c r="K100" s="112"/>
      <c r="L100" s="109">
        <f t="shared" si="1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4"/>
    </row>
    <row r="101" spans="1:22" ht="17.25" x14ac:dyDescent="0.3">
      <c r="A101" s="677"/>
      <c r="B101" s="641"/>
      <c r="C101" s="371"/>
      <c r="D101" s="575"/>
      <c r="E101" s="576"/>
      <c r="F101" s="577"/>
      <c r="G101" s="578"/>
      <c r="H101" s="65">
        <f t="shared" si="3"/>
        <v>0</v>
      </c>
      <c r="I101" s="111"/>
      <c r="J101" s="118"/>
      <c r="K101" s="118"/>
      <c r="L101" s="109">
        <f>I101*G101</f>
        <v>0</v>
      </c>
      <c r="M101" s="406"/>
      <c r="N101" s="407"/>
      <c r="O101" s="777"/>
      <c r="P101" s="411"/>
      <c r="Q101" s="70"/>
      <c r="R101" s="71"/>
      <c r="S101" s="73"/>
      <c r="T101" s="74"/>
      <c r="U101" s="73"/>
      <c r="V101" s="74"/>
    </row>
    <row r="102" spans="1:22" ht="17.25" x14ac:dyDescent="0.3">
      <c r="A102" s="676"/>
      <c r="B102" s="639"/>
      <c r="C102" s="371"/>
      <c r="D102" s="472"/>
      <c r="E102" s="566"/>
      <c r="F102" s="555"/>
      <c r="G102" s="574"/>
      <c r="H102" s="65">
        <f t="shared" si="3"/>
        <v>0</v>
      </c>
      <c r="I102" s="111"/>
      <c r="J102" s="105"/>
      <c r="K102" s="105"/>
      <c r="L102" s="109">
        <f t="shared" ref="L102:L191" si="4">I102*G102</f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4"/>
    </row>
    <row r="103" spans="1:22" ht="18.75" x14ac:dyDescent="0.3">
      <c r="A103" s="672"/>
      <c r="B103" s="639"/>
      <c r="C103" s="371"/>
      <c r="D103" s="472"/>
      <c r="E103" s="566"/>
      <c r="F103" s="579"/>
      <c r="G103" s="574"/>
      <c r="H103" s="65">
        <f t="shared" si="3"/>
        <v>0</v>
      </c>
      <c r="I103" s="81"/>
      <c r="J103" s="105"/>
      <c r="K103" s="105"/>
      <c r="L103" s="83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4"/>
    </row>
    <row r="104" spans="1:22" ht="17.25" x14ac:dyDescent="0.3">
      <c r="A104" s="672"/>
      <c r="B104" s="639"/>
      <c r="C104" s="371"/>
      <c r="D104" s="472"/>
      <c r="E104" s="566"/>
      <c r="F104" s="567"/>
      <c r="G104" s="574"/>
      <c r="H104" s="65">
        <f t="shared" si="3"/>
        <v>0</v>
      </c>
      <c r="I104" s="111"/>
      <c r="J104" s="105"/>
      <c r="K104" s="105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4"/>
    </row>
    <row r="105" spans="1:22" ht="17.25" x14ac:dyDescent="0.3">
      <c r="A105" s="672"/>
      <c r="B105" s="639"/>
      <c r="C105" s="371"/>
      <c r="D105" s="472"/>
      <c r="E105" s="566"/>
      <c r="F105" s="580"/>
      <c r="G105" s="574"/>
      <c r="H105" s="65">
        <f t="shared" si="3"/>
        <v>0</v>
      </c>
      <c r="I105" s="111"/>
      <c r="J105" s="105"/>
      <c r="K105" s="105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4"/>
    </row>
    <row r="106" spans="1:22" ht="17.25" x14ac:dyDescent="0.3">
      <c r="A106" s="672"/>
      <c r="B106" s="639"/>
      <c r="C106" s="371"/>
      <c r="D106" s="472"/>
      <c r="E106" s="570"/>
      <c r="F106" s="581"/>
      <c r="G106" s="472"/>
      <c r="H106" s="65">
        <f t="shared" si="3"/>
        <v>0</v>
      </c>
      <c r="I106" s="111"/>
      <c r="J106" s="123"/>
      <c r="K106" s="123"/>
      <c r="L106" s="109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4"/>
    </row>
    <row r="107" spans="1:22" ht="17.25" x14ac:dyDescent="0.3">
      <c r="A107" s="672"/>
      <c r="B107" s="639"/>
      <c r="C107" s="371"/>
      <c r="D107" s="472"/>
      <c r="E107" s="570"/>
      <c r="F107" s="580"/>
      <c r="G107" s="472"/>
      <c r="H107" s="65">
        <f t="shared" si="3"/>
        <v>0</v>
      </c>
      <c r="I107" s="111"/>
      <c r="J107" s="123"/>
      <c r="K107" s="123"/>
      <c r="L107" s="109">
        <f t="shared" si="4"/>
        <v>0</v>
      </c>
      <c r="M107" s="420"/>
      <c r="N107" s="421"/>
      <c r="O107" s="777"/>
      <c r="P107" s="411"/>
      <c r="Q107" s="70"/>
      <c r="R107" s="71"/>
      <c r="S107" s="73"/>
      <c r="T107" s="74"/>
      <c r="U107" s="73"/>
      <c r="V107" s="74"/>
    </row>
    <row r="108" spans="1:22" ht="17.25" x14ac:dyDescent="0.3">
      <c r="A108" s="672"/>
      <c r="B108" s="639"/>
      <c r="C108" s="371"/>
      <c r="D108" s="472"/>
      <c r="E108" s="570"/>
      <c r="F108" s="580"/>
      <c r="G108" s="472"/>
      <c r="H108" s="65">
        <f t="shared" si="3"/>
        <v>0</v>
      </c>
      <c r="I108" s="111"/>
      <c r="J108" s="123"/>
      <c r="K108" s="123"/>
      <c r="L108" s="109">
        <f t="shared" si="4"/>
        <v>0</v>
      </c>
      <c r="M108" s="420"/>
      <c r="N108" s="421"/>
      <c r="O108" s="777"/>
      <c r="P108" s="411"/>
      <c r="Q108" s="70"/>
      <c r="R108" s="71"/>
      <c r="S108" s="73"/>
      <c r="T108" s="74"/>
      <c r="U108" s="73"/>
      <c r="V108" s="74"/>
    </row>
    <row r="109" spans="1:22" ht="17.25" x14ac:dyDescent="0.3">
      <c r="A109" s="672"/>
      <c r="B109" s="639"/>
      <c r="C109" s="371"/>
      <c r="D109" s="472"/>
      <c r="E109" s="570"/>
      <c r="F109" s="580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420"/>
      <c r="N109" s="421"/>
      <c r="O109" s="777"/>
      <c r="P109" s="411"/>
      <c r="Q109" s="70"/>
      <c r="R109" s="71"/>
      <c r="S109" s="73"/>
      <c r="T109" s="74"/>
      <c r="U109" s="73"/>
      <c r="V109" s="74"/>
    </row>
    <row r="110" spans="1:22" ht="17.25" x14ac:dyDescent="0.3">
      <c r="A110" s="672"/>
      <c r="B110" s="639"/>
      <c r="C110" s="582"/>
      <c r="D110" s="472"/>
      <c r="E110" s="570"/>
      <c r="F110" s="580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06"/>
      <c r="N110" s="422"/>
      <c r="O110" s="769"/>
      <c r="P110" s="379"/>
      <c r="Q110" s="757"/>
      <c r="R110" s="71"/>
      <c r="S110" s="73"/>
      <c r="T110" s="74"/>
      <c r="U110" s="73"/>
      <c r="V110" s="74"/>
    </row>
    <row r="111" spans="1:22" ht="15" customHeight="1" thickBot="1" x14ac:dyDescent="0.35">
      <c r="A111" s="678"/>
      <c r="B111" s="642"/>
      <c r="C111" s="583"/>
      <c r="D111" s="584"/>
      <c r="E111" s="585"/>
      <c r="F111" s="586"/>
      <c r="G111" s="584"/>
      <c r="H111" s="65">
        <f t="shared" si="3"/>
        <v>0</v>
      </c>
      <c r="I111" s="81"/>
      <c r="J111" s="82"/>
      <c r="K111" s="82"/>
      <c r="L111" s="104">
        <f t="shared" si="4"/>
        <v>0</v>
      </c>
      <c r="M111" s="406"/>
      <c r="N111" s="422"/>
      <c r="O111" s="769"/>
      <c r="P111" s="379"/>
      <c r="Q111" s="757"/>
      <c r="R111" s="71"/>
      <c r="S111" s="73"/>
      <c r="T111" s="74"/>
      <c r="U111" s="73"/>
      <c r="V111" s="74"/>
    </row>
    <row r="112" spans="1:22" ht="18" thickTop="1" x14ac:dyDescent="0.3">
      <c r="A112" s="671"/>
      <c r="B112" s="643"/>
      <c r="C112" s="587"/>
      <c r="D112" s="547"/>
      <c r="E112" s="588"/>
      <c r="F112" s="841"/>
      <c r="G112" s="547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"/>
      <c r="S112" s="73"/>
      <c r="T112" s="74"/>
      <c r="U112" s="73"/>
      <c r="V112" s="74"/>
    </row>
    <row r="113" spans="1:22 16195:16195" ht="17.25" x14ac:dyDescent="0.3">
      <c r="A113" s="679"/>
      <c r="B113" s="638"/>
      <c r="C113" s="590"/>
      <c r="D113" s="572"/>
      <c r="E113" s="591"/>
      <c r="F113" s="592"/>
      <c r="G113" s="5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"/>
      <c r="S113" s="73"/>
      <c r="T113" s="74"/>
      <c r="U113" s="73"/>
      <c r="V113" s="74"/>
    </row>
    <row r="114" spans="1:22 16195:16195" ht="17.25" customHeight="1" x14ac:dyDescent="0.3">
      <c r="A114" s="680"/>
      <c r="B114" s="638"/>
      <c r="C114" s="593"/>
      <c r="D114" s="572"/>
      <c r="E114" s="591"/>
      <c r="F114" s="594"/>
      <c r="G114" s="5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"/>
      <c r="S114" s="73"/>
      <c r="T114" s="74"/>
      <c r="U114" s="73"/>
      <c r="V114" s="74"/>
    </row>
    <row r="115" spans="1:22 16195:16195" ht="18.75" x14ac:dyDescent="0.3">
      <c r="A115" s="846"/>
      <c r="B115" s="837"/>
      <c r="C115" s="595"/>
      <c r="D115" s="572"/>
      <c r="E115" s="591"/>
      <c r="F115" s="594"/>
      <c r="G115" s="5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478"/>
      <c r="N115" s="479"/>
      <c r="O115" s="769"/>
      <c r="P115" s="379"/>
      <c r="Q115" s="757"/>
      <c r="R115" s="71"/>
      <c r="S115" s="73"/>
      <c r="T115" s="74"/>
      <c r="U115" s="73"/>
      <c r="V115" s="74"/>
    </row>
    <row r="116" spans="1:22 16195:16195" ht="17.25" x14ac:dyDescent="0.3">
      <c r="A116" s="658" t="s">
        <v>667</v>
      </c>
      <c r="B116" s="636" t="s">
        <v>59</v>
      </c>
      <c r="C116" s="766" t="s">
        <v>774</v>
      </c>
      <c r="D116" s="472">
        <v>228.9</v>
      </c>
      <c r="E116" s="570">
        <v>44013</v>
      </c>
      <c r="F116" s="571">
        <v>152</v>
      </c>
      <c r="G116" s="472">
        <v>228.9</v>
      </c>
      <c r="H116" s="142">
        <f t="shared" si="3"/>
        <v>0</v>
      </c>
      <c r="I116" s="81">
        <v>75</v>
      </c>
      <c r="J116" s="82"/>
      <c r="K116" s="82"/>
      <c r="L116" s="104">
        <f t="shared" si="4"/>
        <v>17167.5</v>
      </c>
      <c r="M116" s="372" t="s">
        <v>161</v>
      </c>
      <c r="N116" s="390">
        <v>44019</v>
      </c>
      <c r="O116" s="769"/>
      <c r="P116" s="379"/>
      <c r="Q116" s="757"/>
      <c r="R116" s="713"/>
      <c r="S116" s="73"/>
      <c r="T116" s="74"/>
      <c r="U116" s="73"/>
      <c r="V116" s="74"/>
    </row>
    <row r="117" spans="1:22 16195:16195" ht="17.25" x14ac:dyDescent="0.3">
      <c r="A117" s="658" t="s">
        <v>82</v>
      </c>
      <c r="B117" s="636" t="s">
        <v>226</v>
      </c>
      <c r="C117" s="766" t="s">
        <v>773</v>
      </c>
      <c r="D117" s="472">
        <v>145</v>
      </c>
      <c r="E117" s="570">
        <v>44014</v>
      </c>
      <c r="F117" s="571" t="s">
        <v>772</v>
      </c>
      <c r="G117" s="472">
        <v>144</v>
      </c>
      <c r="H117" s="142">
        <f t="shared" ref="H117" si="5">G117-D117</f>
        <v>-1</v>
      </c>
      <c r="I117" s="81">
        <v>50</v>
      </c>
      <c r="J117" s="82"/>
      <c r="K117" s="82"/>
      <c r="L117" s="104">
        <f t="shared" ref="L117" si="6">I117*G117</f>
        <v>7200</v>
      </c>
      <c r="M117" s="372" t="s">
        <v>161</v>
      </c>
      <c r="N117" s="390">
        <v>44015</v>
      </c>
      <c r="O117" s="769"/>
      <c r="P117" s="379"/>
      <c r="Q117" s="757"/>
      <c r="R117" s="713"/>
      <c r="S117" s="73"/>
      <c r="T117" s="74"/>
      <c r="U117" s="73"/>
      <c r="V117" s="74"/>
    </row>
    <row r="118" spans="1:22 16195:16195" ht="17.25" x14ac:dyDescent="0.3">
      <c r="A118" s="746" t="s">
        <v>82</v>
      </c>
      <c r="B118" s="636" t="s">
        <v>226</v>
      </c>
      <c r="C118" s="618" t="s">
        <v>776</v>
      </c>
      <c r="D118" s="472">
        <v>220</v>
      </c>
      <c r="E118" s="570">
        <v>44015</v>
      </c>
      <c r="F118" s="571" t="s">
        <v>777</v>
      </c>
      <c r="G118" s="472">
        <v>220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11000</v>
      </c>
      <c r="M118" s="758" t="s">
        <v>161</v>
      </c>
      <c r="N118" s="869">
        <v>44021</v>
      </c>
      <c r="O118" s="769"/>
      <c r="P118" s="379"/>
      <c r="Q118" s="757"/>
      <c r="R118" s="713"/>
      <c r="S118" s="73"/>
      <c r="T118" s="74"/>
      <c r="U118" s="73"/>
      <c r="V118" s="74"/>
    </row>
    <row r="119" spans="1:22 16195:16195" ht="17.25" x14ac:dyDescent="0.3">
      <c r="A119" s="658" t="s">
        <v>82</v>
      </c>
      <c r="B119" s="636" t="s">
        <v>226</v>
      </c>
      <c r="C119" s="712" t="s">
        <v>763</v>
      </c>
      <c r="D119" s="472">
        <v>510</v>
      </c>
      <c r="E119" s="390">
        <v>44019</v>
      </c>
      <c r="F119" s="571" t="s">
        <v>764</v>
      </c>
      <c r="G119" s="472">
        <v>510</v>
      </c>
      <c r="H119" s="142">
        <f t="shared" si="3"/>
        <v>0</v>
      </c>
      <c r="I119" s="81">
        <v>50</v>
      </c>
      <c r="J119" s="82"/>
      <c r="K119" s="82"/>
      <c r="L119" s="104">
        <f t="shared" si="4"/>
        <v>25500</v>
      </c>
      <c r="M119" s="716" t="s">
        <v>52</v>
      </c>
      <c r="N119" s="717">
        <v>44020</v>
      </c>
      <c r="O119" s="769"/>
      <c r="P119" s="379"/>
      <c r="Q119" s="757"/>
      <c r="R119" s="713"/>
      <c r="S119" s="73"/>
      <c r="T119" s="74"/>
      <c r="U119" s="73"/>
      <c r="V119" s="74"/>
    </row>
    <row r="120" spans="1:22 16195:16195" ht="17.25" customHeight="1" x14ac:dyDescent="0.3">
      <c r="A120" s="658" t="s">
        <v>82</v>
      </c>
      <c r="B120" s="636" t="s">
        <v>226</v>
      </c>
      <c r="C120" s="712" t="s">
        <v>778</v>
      </c>
      <c r="D120" s="472">
        <v>300</v>
      </c>
      <c r="E120" s="552">
        <v>44021</v>
      </c>
      <c r="F120" s="571" t="s">
        <v>779</v>
      </c>
      <c r="G120" s="472">
        <v>300</v>
      </c>
      <c r="H120" s="142">
        <f t="shared" si="3"/>
        <v>0</v>
      </c>
      <c r="I120" s="81">
        <v>50</v>
      </c>
      <c r="J120" s="82"/>
      <c r="K120" s="82"/>
      <c r="L120" s="104">
        <f t="shared" si="4"/>
        <v>15000</v>
      </c>
      <c r="M120" s="716" t="s">
        <v>161</v>
      </c>
      <c r="N120" s="717">
        <v>44021</v>
      </c>
      <c r="O120" s="769"/>
      <c r="P120" s="379"/>
      <c r="Q120" s="757"/>
      <c r="R120" s="713"/>
      <c r="S120" s="73"/>
      <c r="T120" s="74"/>
      <c r="U120" s="73"/>
      <c r="V120" s="74"/>
    </row>
    <row r="121" spans="1:22 16195:16195" x14ac:dyDescent="0.25">
      <c r="A121" s="658" t="s">
        <v>82</v>
      </c>
      <c r="B121" s="551" t="s">
        <v>226</v>
      </c>
      <c r="C121" s="755" t="s">
        <v>780</v>
      </c>
      <c r="D121" s="847">
        <v>300</v>
      </c>
      <c r="E121" s="570">
        <v>44025</v>
      </c>
      <c r="F121" s="848" t="s">
        <v>781</v>
      </c>
      <c r="G121" s="847">
        <v>300</v>
      </c>
      <c r="H121" s="142">
        <f t="shared" si="3"/>
        <v>0</v>
      </c>
      <c r="I121" s="25">
        <v>50</v>
      </c>
      <c r="L121" s="104">
        <f t="shared" si="4"/>
        <v>15000</v>
      </c>
      <c r="M121" s="759" t="s">
        <v>161</v>
      </c>
      <c r="N121" s="719">
        <v>44025</v>
      </c>
      <c r="O121" s="781"/>
      <c r="P121" s="178"/>
    </row>
    <row r="122" spans="1:22 16195:16195" ht="17.25" x14ac:dyDescent="0.3">
      <c r="A122" s="658" t="s">
        <v>792</v>
      </c>
      <c r="B122" s="636" t="s">
        <v>270</v>
      </c>
      <c r="C122" s="618" t="s">
        <v>793</v>
      </c>
      <c r="D122" s="847">
        <v>2400</v>
      </c>
      <c r="E122" s="570">
        <v>44026</v>
      </c>
      <c r="F122" s="848">
        <v>1087</v>
      </c>
      <c r="G122" s="847">
        <v>2400</v>
      </c>
      <c r="H122" s="142">
        <f t="shared" si="3"/>
        <v>0</v>
      </c>
      <c r="I122" s="25">
        <v>19.5</v>
      </c>
      <c r="L122" s="104">
        <f t="shared" si="4"/>
        <v>46800</v>
      </c>
      <c r="M122" s="759" t="s">
        <v>52</v>
      </c>
      <c r="N122" s="719">
        <v>44029</v>
      </c>
      <c r="O122" s="781"/>
      <c r="P122" s="178"/>
    </row>
    <row r="123" spans="1:22 16195:16195" ht="22.5" customHeight="1" x14ac:dyDescent="0.3">
      <c r="A123" s="658" t="s">
        <v>82</v>
      </c>
      <c r="B123" s="636" t="s">
        <v>226</v>
      </c>
      <c r="C123" s="618" t="s">
        <v>782</v>
      </c>
      <c r="D123" s="472">
        <v>350</v>
      </c>
      <c r="E123" s="570">
        <v>44026</v>
      </c>
      <c r="F123" s="571" t="s">
        <v>783</v>
      </c>
      <c r="G123" s="472">
        <v>350</v>
      </c>
      <c r="H123" s="142">
        <f t="shared" si="3"/>
        <v>0</v>
      </c>
      <c r="I123" s="81">
        <v>50</v>
      </c>
      <c r="J123" s="82"/>
      <c r="K123" s="82"/>
      <c r="L123" s="104">
        <f t="shared" si="4"/>
        <v>17500</v>
      </c>
      <c r="M123" s="372" t="s">
        <v>161</v>
      </c>
      <c r="N123" s="390">
        <v>44026</v>
      </c>
      <c r="O123" s="769"/>
      <c r="P123" s="379"/>
      <c r="Q123" s="757"/>
      <c r="R123" s="713"/>
      <c r="S123" s="73"/>
      <c r="T123" s="74"/>
      <c r="U123" s="73"/>
      <c r="V123" s="74"/>
      <c r="WXW123" s="660">
        <f>SUM(D123:WXV123)</f>
        <v>106302</v>
      </c>
    </row>
    <row r="124" spans="1:22 16195:16195" ht="15" customHeight="1" x14ac:dyDescent="0.3">
      <c r="A124" s="658" t="s">
        <v>82</v>
      </c>
      <c r="B124" s="636" t="s">
        <v>226</v>
      </c>
      <c r="C124" s="618" t="s">
        <v>788</v>
      </c>
      <c r="D124" s="472">
        <v>460</v>
      </c>
      <c r="E124" s="570">
        <v>44027</v>
      </c>
      <c r="F124" s="571" t="s">
        <v>789</v>
      </c>
      <c r="G124" s="472">
        <v>460</v>
      </c>
      <c r="H124" s="142">
        <f t="shared" si="3"/>
        <v>0</v>
      </c>
      <c r="I124" s="81">
        <v>50</v>
      </c>
      <c r="J124" s="82"/>
      <c r="K124" s="82"/>
      <c r="L124" s="104">
        <f t="shared" si="4"/>
        <v>23000</v>
      </c>
      <c r="M124" s="372" t="s">
        <v>110</v>
      </c>
      <c r="N124" s="390">
        <v>44028</v>
      </c>
      <c r="O124" s="769"/>
      <c r="P124" s="379"/>
      <c r="Q124" s="757"/>
      <c r="R124" s="713"/>
      <c r="S124" s="73"/>
      <c r="T124" s="74"/>
      <c r="U124" s="73"/>
      <c r="V124" s="74"/>
      <c r="WXW124" s="660">
        <f>SUM(D124:WXV124)</f>
        <v>112025</v>
      </c>
    </row>
    <row r="125" spans="1:22 16195:16195" ht="32.25" x14ac:dyDescent="0.3">
      <c r="A125" s="658" t="s">
        <v>79</v>
      </c>
      <c r="B125" s="636" t="s">
        <v>820</v>
      </c>
      <c r="C125" s="605" t="s">
        <v>848</v>
      </c>
      <c r="D125" s="472">
        <v>200</v>
      </c>
      <c r="E125" s="570">
        <v>44028</v>
      </c>
      <c r="F125" s="571">
        <v>28859</v>
      </c>
      <c r="G125" s="472">
        <v>200</v>
      </c>
      <c r="H125" s="142">
        <f t="shared" si="3"/>
        <v>0</v>
      </c>
      <c r="I125" s="81">
        <v>47</v>
      </c>
      <c r="J125" s="82"/>
      <c r="K125" s="82"/>
      <c r="L125" s="104">
        <f t="shared" si="4"/>
        <v>9400</v>
      </c>
      <c r="M125" s="488" t="s">
        <v>52</v>
      </c>
      <c r="N125" s="489">
        <v>44046</v>
      </c>
      <c r="O125" s="769"/>
      <c r="P125" s="379"/>
      <c r="Q125" s="757"/>
      <c r="R125" s="713"/>
      <c r="S125" s="73"/>
      <c r="T125" s="74"/>
      <c r="U125" s="73"/>
      <c r="V125" s="74"/>
      <c r="WXW125" s="660"/>
    </row>
    <row r="126" spans="1:22 16195:16195" ht="20.25" customHeight="1" x14ac:dyDescent="0.3">
      <c r="A126" s="658" t="s">
        <v>82</v>
      </c>
      <c r="B126" s="636" t="s">
        <v>226</v>
      </c>
      <c r="C126" s="613" t="s">
        <v>794</v>
      </c>
      <c r="D126" s="472">
        <v>300</v>
      </c>
      <c r="E126" s="390">
        <v>44029</v>
      </c>
      <c r="F126" s="571" t="s">
        <v>795</v>
      </c>
      <c r="G126" s="472">
        <v>300</v>
      </c>
      <c r="H126" s="142">
        <f t="shared" si="3"/>
        <v>0</v>
      </c>
      <c r="I126" s="81">
        <v>50</v>
      </c>
      <c r="J126" s="82"/>
      <c r="K126" s="82"/>
      <c r="L126" s="104">
        <f t="shared" si="4"/>
        <v>15000</v>
      </c>
      <c r="M126" s="372" t="s">
        <v>52</v>
      </c>
      <c r="N126" s="390">
        <v>44029</v>
      </c>
      <c r="O126" s="769"/>
      <c r="P126" s="379"/>
      <c r="Q126" s="757"/>
      <c r="R126" s="713"/>
      <c r="S126" s="73"/>
      <c r="T126" s="74"/>
      <c r="U126" s="73"/>
      <c r="V126" s="74"/>
      <c r="WXW126" s="660">
        <f>SUM(D126:WXV126)</f>
        <v>103708</v>
      </c>
    </row>
    <row r="127" spans="1:22 16195:16195" ht="31.5" x14ac:dyDescent="0.3">
      <c r="A127" s="658" t="s">
        <v>79</v>
      </c>
      <c r="B127" s="636" t="s">
        <v>820</v>
      </c>
      <c r="C127" s="613" t="s">
        <v>821</v>
      </c>
      <c r="D127" s="472">
        <v>544.6</v>
      </c>
      <c r="E127" s="390">
        <v>44030</v>
      </c>
      <c r="F127" s="571">
        <v>28892</v>
      </c>
      <c r="G127" s="472">
        <v>543.79999999999995</v>
      </c>
      <c r="H127" s="142">
        <f t="shared" si="3"/>
        <v>-0.80000000000006821</v>
      </c>
      <c r="I127" s="81">
        <v>47</v>
      </c>
      <c r="J127" s="82"/>
      <c r="K127" s="82"/>
      <c r="L127" s="104">
        <f t="shared" si="4"/>
        <v>25558.6</v>
      </c>
      <c r="M127" s="372" t="s">
        <v>161</v>
      </c>
      <c r="N127" s="390">
        <v>44042</v>
      </c>
      <c r="O127" s="769"/>
      <c r="P127" s="379"/>
      <c r="Q127" s="757"/>
      <c r="R127" s="713"/>
      <c r="S127" s="73"/>
      <c r="T127" s="74"/>
      <c r="U127" s="73"/>
      <c r="V127" s="74"/>
      <c r="WXW127" s="660"/>
    </row>
    <row r="128" spans="1:22 16195:16195" ht="17.25" customHeight="1" x14ac:dyDescent="0.3">
      <c r="A128" s="658" t="s">
        <v>82</v>
      </c>
      <c r="B128" s="636" t="s">
        <v>226</v>
      </c>
      <c r="C128" s="613" t="s">
        <v>805</v>
      </c>
      <c r="D128" s="472">
        <v>410</v>
      </c>
      <c r="E128" s="390">
        <v>44031</v>
      </c>
      <c r="F128" s="571" t="s">
        <v>806</v>
      </c>
      <c r="G128" s="472">
        <v>410</v>
      </c>
      <c r="H128" s="142">
        <f t="shared" si="3"/>
        <v>0</v>
      </c>
      <c r="I128" s="81">
        <v>50</v>
      </c>
      <c r="J128" s="82"/>
      <c r="K128" s="82"/>
      <c r="L128" s="104">
        <f t="shared" si="4"/>
        <v>20500</v>
      </c>
      <c r="M128" s="372" t="s">
        <v>52</v>
      </c>
      <c r="N128" s="390">
        <v>44035</v>
      </c>
      <c r="O128" s="769"/>
      <c r="P128" s="379"/>
      <c r="Q128" s="757"/>
      <c r="R128" s="713"/>
      <c r="S128" s="73"/>
      <c r="T128" s="74"/>
      <c r="U128" s="73"/>
      <c r="V128" s="74"/>
      <c r="WXW128" s="660">
        <f>SUM(D128:WXV128)</f>
        <v>109436</v>
      </c>
    </row>
    <row r="129" spans="1:22 16195:16195" ht="47.25" x14ac:dyDescent="0.25">
      <c r="A129" s="859" t="s">
        <v>79</v>
      </c>
      <c r="B129" s="87" t="s">
        <v>802</v>
      </c>
      <c r="C129" s="615" t="s">
        <v>803</v>
      </c>
      <c r="D129" s="472">
        <v>345.6</v>
      </c>
      <c r="E129" s="390">
        <v>44032</v>
      </c>
      <c r="F129" s="571">
        <v>28913</v>
      </c>
      <c r="G129" s="472">
        <v>345.6</v>
      </c>
      <c r="H129" s="142">
        <f t="shared" si="3"/>
        <v>0</v>
      </c>
      <c r="I129" s="81">
        <v>49</v>
      </c>
      <c r="J129" s="82"/>
      <c r="K129" s="82"/>
      <c r="L129" s="104">
        <f t="shared" si="4"/>
        <v>16934.400000000001</v>
      </c>
      <c r="M129" s="372" t="s">
        <v>52</v>
      </c>
      <c r="N129" s="390">
        <v>44034</v>
      </c>
      <c r="O129" s="769"/>
      <c r="P129" s="379"/>
      <c r="Q129" s="757"/>
      <c r="R129" s="713"/>
      <c r="S129" s="73"/>
      <c r="T129" s="74"/>
      <c r="U129" s="73"/>
      <c r="V129" s="74"/>
    </row>
    <row r="130" spans="1:22 16195:16195" ht="17.25" x14ac:dyDescent="0.25">
      <c r="A130" s="859" t="s">
        <v>667</v>
      </c>
      <c r="B130" s="87" t="s">
        <v>663</v>
      </c>
      <c r="C130" s="887" t="s">
        <v>884</v>
      </c>
      <c r="D130" s="472">
        <v>217.7</v>
      </c>
      <c r="E130" s="390">
        <v>44033</v>
      </c>
      <c r="F130" s="571">
        <v>182</v>
      </c>
      <c r="G130" s="472">
        <v>217.7</v>
      </c>
      <c r="H130" s="142">
        <f t="shared" si="3"/>
        <v>0</v>
      </c>
      <c r="I130" s="81">
        <v>75</v>
      </c>
      <c r="J130" s="82"/>
      <c r="K130" s="82"/>
      <c r="L130" s="104">
        <f t="shared" si="4"/>
        <v>16327.5</v>
      </c>
      <c r="M130" s="488" t="s">
        <v>52</v>
      </c>
      <c r="N130" s="489">
        <v>44050</v>
      </c>
      <c r="O130" s="769"/>
      <c r="P130" s="379"/>
      <c r="Q130" s="757"/>
      <c r="R130" s="713"/>
      <c r="S130" s="73"/>
      <c r="T130" s="74"/>
      <c r="U130" s="73"/>
      <c r="V130" s="74"/>
    </row>
    <row r="131" spans="1:22 16195:16195" ht="31.5" x14ac:dyDescent="0.25">
      <c r="A131" s="859" t="s">
        <v>79</v>
      </c>
      <c r="B131" s="87" t="s">
        <v>561</v>
      </c>
      <c r="C131" s="615" t="s">
        <v>849</v>
      </c>
      <c r="D131" s="472">
        <v>130</v>
      </c>
      <c r="E131" s="390">
        <v>44037</v>
      </c>
      <c r="F131" s="571">
        <v>29010</v>
      </c>
      <c r="G131" s="472">
        <v>130</v>
      </c>
      <c r="H131" s="142">
        <f t="shared" si="3"/>
        <v>0</v>
      </c>
      <c r="I131" s="81">
        <v>45</v>
      </c>
      <c r="J131" s="82"/>
      <c r="K131" s="82"/>
      <c r="L131" s="104">
        <f t="shared" si="4"/>
        <v>5850</v>
      </c>
      <c r="M131" s="488" t="s">
        <v>52</v>
      </c>
      <c r="N131" s="489">
        <v>44046</v>
      </c>
      <c r="O131" s="769"/>
      <c r="P131" s="379"/>
      <c r="Q131" s="757"/>
      <c r="R131" s="713"/>
      <c r="S131" s="73"/>
      <c r="T131" s="74"/>
      <c r="U131" s="73"/>
      <c r="V131" s="74"/>
    </row>
    <row r="132" spans="1:22 16195:16195" ht="17.25" x14ac:dyDescent="0.3">
      <c r="A132" s="658" t="s">
        <v>82</v>
      </c>
      <c r="B132" s="636" t="s">
        <v>226</v>
      </c>
      <c r="C132" s="613" t="s">
        <v>808</v>
      </c>
      <c r="D132" s="472">
        <v>350</v>
      </c>
      <c r="E132" s="390">
        <v>44038</v>
      </c>
      <c r="F132" s="571" t="s">
        <v>809</v>
      </c>
      <c r="G132" s="472">
        <v>350</v>
      </c>
      <c r="H132" s="142">
        <f t="shared" si="3"/>
        <v>0</v>
      </c>
      <c r="I132" s="81">
        <v>50</v>
      </c>
      <c r="J132" s="82"/>
      <c r="K132" s="82"/>
      <c r="L132" s="104">
        <f t="shared" si="4"/>
        <v>17500</v>
      </c>
      <c r="M132" s="372" t="s">
        <v>52</v>
      </c>
      <c r="N132" s="390">
        <v>44039</v>
      </c>
      <c r="O132" s="769"/>
      <c r="P132" s="379"/>
      <c r="Q132" s="757"/>
      <c r="R132" s="713"/>
      <c r="S132" s="73"/>
      <c r="T132" s="74"/>
      <c r="U132" s="73"/>
      <c r="V132" s="74"/>
    </row>
    <row r="133" spans="1:22 16195:16195" ht="17.25" x14ac:dyDescent="0.3">
      <c r="A133" s="658" t="s">
        <v>79</v>
      </c>
      <c r="B133" s="636" t="s">
        <v>860</v>
      </c>
      <c r="C133" s="613" t="s">
        <v>861</v>
      </c>
      <c r="D133" s="472">
        <v>126</v>
      </c>
      <c r="E133" s="390">
        <v>44039</v>
      </c>
      <c r="F133" s="571">
        <v>1105723</v>
      </c>
      <c r="G133" s="472">
        <v>126</v>
      </c>
      <c r="H133" s="142">
        <f t="shared" si="3"/>
        <v>0</v>
      </c>
      <c r="I133" s="81">
        <v>55</v>
      </c>
      <c r="J133" s="82"/>
      <c r="K133" s="82"/>
      <c r="L133" s="104">
        <f t="shared" si="4"/>
        <v>6930</v>
      </c>
      <c r="M133" s="488" t="s">
        <v>52</v>
      </c>
      <c r="N133" s="489">
        <v>44048</v>
      </c>
      <c r="O133" s="769"/>
      <c r="P133" s="379"/>
      <c r="Q133" s="757"/>
      <c r="R133" s="713"/>
      <c r="S133" s="73"/>
      <c r="T133" s="74"/>
      <c r="U133" s="73"/>
      <c r="V133" s="74"/>
    </row>
    <row r="134" spans="1:22 16195:16195" ht="17.25" x14ac:dyDescent="0.3">
      <c r="A134" s="658" t="s">
        <v>79</v>
      </c>
      <c r="B134" s="636" t="s">
        <v>858</v>
      </c>
      <c r="C134" s="606" t="s">
        <v>859</v>
      </c>
      <c r="D134" s="472">
        <v>889</v>
      </c>
      <c r="E134" s="570">
        <v>44039</v>
      </c>
      <c r="F134" s="571">
        <v>110572</v>
      </c>
      <c r="G134" s="472">
        <v>889</v>
      </c>
      <c r="H134" s="142">
        <f t="shared" si="3"/>
        <v>0</v>
      </c>
      <c r="I134" s="81">
        <v>46</v>
      </c>
      <c r="J134" s="82"/>
      <c r="K134" s="82"/>
      <c r="L134" s="104">
        <f t="shared" si="4"/>
        <v>40894</v>
      </c>
      <c r="M134" s="488" t="s">
        <v>52</v>
      </c>
      <c r="N134" s="489">
        <v>44048</v>
      </c>
      <c r="O134" s="769"/>
      <c r="P134" s="379"/>
      <c r="Q134" s="757"/>
      <c r="R134" s="713"/>
      <c r="S134" s="73"/>
      <c r="T134" s="74"/>
      <c r="U134" s="73"/>
      <c r="V134" s="74"/>
    </row>
    <row r="135" spans="1:22 16195:16195" ht="17.25" x14ac:dyDescent="0.3">
      <c r="A135" s="658" t="s">
        <v>792</v>
      </c>
      <c r="B135" s="636" t="s">
        <v>270</v>
      </c>
      <c r="C135" s="606" t="s">
        <v>891</v>
      </c>
      <c r="D135" s="472">
        <v>800</v>
      </c>
      <c r="E135" s="570">
        <v>44039</v>
      </c>
      <c r="F135" s="571">
        <v>1100</v>
      </c>
      <c r="G135" s="472">
        <v>800</v>
      </c>
      <c r="H135" s="142">
        <f t="shared" si="3"/>
        <v>0</v>
      </c>
      <c r="I135" s="81">
        <v>19.5</v>
      </c>
      <c r="J135" s="82"/>
      <c r="K135" s="82"/>
      <c r="L135" s="104">
        <f t="shared" si="4"/>
        <v>15600</v>
      </c>
      <c r="M135" s="488" t="s">
        <v>52</v>
      </c>
      <c r="N135" s="489">
        <v>44054</v>
      </c>
      <c r="O135" s="769"/>
      <c r="P135" s="379"/>
      <c r="Q135" s="757"/>
      <c r="R135" s="713"/>
      <c r="S135" s="73"/>
      <c r="T135" s="74"/>
      <c r="U135" s="73"/>
      <c r="V135" s="74"/>
    </row>
    <row r="136" spans="1:22 16195:16195" ht="17.25" x14ac:dyDescent="0.3">
      <c r="A136" s="658" t="s">
        <v>79</v>
      </c>
      <c r="B136" s="636" t="s">
        <v>860</v>
      </c>
      <c r="C136" s="606" t="s">
        <v>863</v>
      </c>
      <c r="D136" s="472">
        <v>996.9</v>
      </c>
      <c r="E136" s="570">
        <v>44040</v>
      </c>
      <c r="F136" s="571">
        <v>110693</v>
      </c>
      <c r="G136" s="472">
        <f>682+316+6</f>
        <v>1004</v>
      </c>
      <c r="H136" s="142">
        <f t="shared" si="3"/>
        <v>7.1000000000000227</v>
      </c>
      <c r="I136" s="81">
        <v>52</v>
      </c>
      <c r="J136" s="82"/>
      <c r="K136" s="82"/>
      <c r="L136" s="104">
        <f t="shared" si="4"/>
        <v>52208</v>
      </c>
      <c r="M136" s="488" t="s">
        <v>52</v>
      </c>
      <c r="N136" s="489">
        <v>44048</v>
      </c>
      <c r="O136" s="769"/>
      <c r="P136" s="379"/>
      <c r="Q136" s="757"/>
      <c r="R136" s="713"/>
      <c r="S136" s="73"/>
      <c r="T136" s="74"/>
      <c r="U136" s="73"/>
      <c r="V136" s="74"/>
    </row>
    <row r="137" spans="1:22 16195:16195" ht="17.25" x14ac:dyDescent="0.3">
      <c r="A137" s="658" t="s">
        <v>79</v>
      </c>
      <c r="B137" s="636" t="s">
        <v>858</v>
      </c>
      <c r="C137" s="606" t="s">
        <v>864</v>
      </c>
      <c r="D137" s="472">
        <v>807</v>
      </c>
      <c r="E137" s="570">
        <v>44042</v>
      </c>
      <c r="F137" s="571">
        <v>110752</v>
      </c>
      <c r="G137" s="472">
        <v>807</v>
      </c>
      <c r="H137" s="142">
        <f t="shared" si="3"/>
        <v>0</v>
      </c>
      <c r="I137" s="81">
        <v>46</v>
      </c>
      <c r="J137" s="82"/>
      <c r="K137" s="82"/>
      <c r="L137" s="104">
        <f t="shared" si="4"/>
        <v>37122</v>
      </c>
      <c r="M137" s="488" t="s">
        <v>52</v>
      </c>
      <c r="N137" s="489">
        <v>44048</v>
      </c>
      <c r="O137" s="769"/>
      <c r="P137" s="379"/>
      <c r="Q137" s="757"/>
      <c r="R137" s="713"/>
      <c r="S137" s="73"/>
      <c r="T137" s="74"/>
      <c r="U137" s="73"/>
      <c r="V137" s="74"/>
    </row>
    <row r="138" spans="1:22 16195:16195" ht="17.25" x14ac:dyDescent="0.3">
      <c r="A138" s="658"/>
      <c r="B138" s="636"/>
      <c r="C138" s="606"/>
      <c r="D138" s="472"/>
      <c r="E138" s="570"/>
      <c r="F138" s="571"/>
      <c r="G138" s="472"/>
      <c r="H138" s="142"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4"/>
    </row>
    <row r="139" spans="1:22 16195:16195" ht="17.25" x14ac:dyDescent="0.25">
      <c r="A139" s="746"/>
      <c r="B139" s="551"/>
      <c r="C139" s="618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4"/>
    </row>
    <row r="140" spans="1:22 16195:16195" ht="17.25" x14ac:dyDescent="0.3">
      <c r="A140" s="686"/>
      <c r="B140" s="636"/>
      <c r="C140" s="712"/>
      <c r="D140" s="472"/>
      <c r="E140" s="552"/>
      <c r="F140" s="571"/>
      <c r="G140" s="472"/>
      <c r="H140" s="142">
        <f>G140-D140</f>
        <v>0</v>
      </c>
      <c r="I140" s="81"/>
      <c r="J140" s="82"/>
      <c r="K140" s="82"/>
      <c r="L140" s="104">
        <f>I140*G140</f>
        <v>0</v>
      </c>
      <c r="M140" s="716"/>
      <c r="N140" s="717"/>
      <c r="O140" s="769"/>
      <c r="P140" s="379"/>
      <c r="Q140" s="757"/>
      <c r="R140" s="713"/>
      <c r="S140" s="73"/>
      <c r="T140" s="74"/>
      <c r="U140" s="73"/>
      <c r="V140" s="74"/>
      <c r="WXW140" s="660">
        <f>SUM(D140:WXV140)</f>
        <v>0</v>
      </c>
    </row>
    <row r="141" spans="1:22 16195:16195" ht="17.25" customHeight="1" x14ac:dyDescent="0.25">
      <c r="A141" s="658"/>
      <c r="B141" s="551"/>
      <c r="C141" s="654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4"/>
    </row>
    <row r="142" spans="1:22 16195:16195" ht="17.25" customHeight="1" x14ac:dyDescent="0.25">
      <c r="A142" s="658"/>
      <c r="B142" s="551"/>
      <c r="C142" s="654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4"/>
    </row>
    <row r="143" spans="1:22 16195:16195" ht="16.5" customHeight="1" x14ac:dyDescent="0.25">
      <c r="A143" s="658"/>
      <c r="B143" s="551"/>
      <c r="C143" s="654"/>
      <c r="D143" s="472"/>
      <c r="E143" s="570"/>
      <c r="F143" s="646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1099"/>
      <c r="N143" s="1086"/>
      <c r="O143" s="769"/>
      <c r="P143" s="379"/>
      <c r="Q143" s="757"/>
      <c r="R143" s="713"/>
      <c r="S143" s="73"/>
      <c r="T143" s="74"/>
      <c r="U143" s="73"/>
      <c r="V143" s="74"/>
    </row>
    <row r="144" spans="1:22 16195:16195" ht="17.25" customHeight="1" x14ac:dyDescent="0.25">
      <c r="A144" s="658"/>
      <c r="B144" s="551"/>
      <c r="C144" s="654"/>
      <c r="D144" s="655"/>
      <c r="E144" s="390"/>
      <c r="F144" s="646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1101"/>
      <c r="N144" s="1088"/>
      <c r="O144" s="769"/>
      <c r="P144" s="379"/>
      <c r="Q144" s="757"/>
      <c r="R144" s="713"/>
      <c r="S144" s="73"/>
      <c r="T144" s="74"/>
      <c r="U144" s="73"/>
      <c r="V144" s="74"/>
    </row>
    <row r="145" spans="1:22" ht="17.25" customHeight="1" x14ac:dyDescent="0.25">
      <c r="A145" s="658"/>
      <c r="B145" s="551"/>
      <c r="C145" s="654"/>
      <c r="D145" s="655"/>
      <c r="E145" s="39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4"/>
    </row>
    <row r="146" spans="1:22" ht="17.25" customHeight="1" x14ac:dyDescent="0.25">
      <c r="A146" s="658"/>
      <c r="B146" s="551"/>
      <c r="C146" s="654"/>
      <c r="D146" s="655"/>
      <c r="E146" s="39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4"/>
    </row>
    <row r="147" spans="1:22" ht="17.25" customHeight="1" x14ac:dyDescent="0.25">
      <c r="A147" s="658"/>
      <c r="B147" s="551"/>
      <c r="C147" s="654"/>
      <c r="D147" s="655"/>
      <c r="E147" s="39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4"/>
    </row>
    <row r="148" spans="1:22" ht="17.25" customHeight="1" x14ac:dyDescent="0.25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4"/>
    </row>
    <row r="149" spans="1:22" ht="17.25" customHeight="1" x14ac:dyDescent="0.25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4"/>
    </row>
    <row r="150" spans="1:22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4"/>
    </row>
    <row r="151" spans="1:22" ht="17.25" customHeight="1" x14ac:dyDescent="0.25">
      <c r="A151" s="658"/>
      <c r="B151" s="551"/>
      <c r="C151" s="654"/>
      <c r="D151" s="472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  <c r="U151" s="73"/>
      <c r="V151" s="74"/>
    </row>
    <row r="152" spans="1:22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  <c r="U152" s="73"/>
      <c r="V152" s="74"/>
    </row>
    <row r="153" spans="1:22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  <c r="U153" s="73"/>
      <c r="V153" s="74"/>
    </row>
    <row r="154" spans="1:22" ht="17.25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  <c r="U154" s="73"/>
      <c r="V154" s="74"/>
    </row>
    <row r="155" spans="1:22" ht="17.25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  <c r="U155" s="73"/>
      <c r="V155" s="74"/>
    </row>
    <row r="156" spans="1:22" ht="17.25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  <c r="U156" s="73"/>
      <c r="V156" s="74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  <c r="U157" s="73"/>
      <c r="V157" s="74"/>
    </row>
    <row r="158" spans="1:22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  <c r="U158" s="73"/>
      <c r="V158" s="74"/>
    </row>
    <row r="159" spans="1:22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4"/>
    </row>
    <row r="160" spans="1:22" ht="17.25" customHeight="1" x14ac:dyDescent="0.25">
      <c r="A160" s="551"/>
      <c r="B160" s="755"/>
      <c r="C160" s="606"/>
      <c r="D160" s="472"/>
      <c r="E160" s="552"/>
      <c r="F160" s="553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4"/>
    </row>
    <row r="161" spans="1:22" ht="18.75" customHeight="1" x14ac:dyDescent="0.25">
      <c r="A161" s="686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4"/>
    </row>
    <row r="162" spans="1:22" ht="17.25" customHeight="1" x14ac:dyDescent="0.25">
      <c r="A162" s="686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4"/>
    </row>
    <row r="163" spans="1:22" ht="17.25" customHeight="1" x14ac:dyDescent="0.25">
      <c r="A163" s="686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4"/>
    </row>
    <row r="164" spans="1:22" ht="17.25" customHeight="1" x14ac:dyDescent="0.25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4"/>
    </row>
    <row r="165" spans="1:22" ht="17.25" x14ac:dyDescent="0.25">
      <c r="A165" s="75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4"/>
    </row>
    <row r="166" spans="1:22" ht="17.25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4"/>
    </row>
    <row r="167" spans="1:22" ht="17.25" x14ac:dyDescent="0.25">
      <c r="A167" s="658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4"/>
    </row>
    <row r="168" spans="1:22" ht="17.25" customHeight="1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4"/>
    </row>
    <row r="169" spans="1:22" ht="17.25" customHeight="1" x14ac:dyDescent="0.25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4"/>
    </row>
    <row r="170" spans="1:22" ht="17.25" customHeight="1" x14ac:dyDescent="0.25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4"/>
    </row>
    <row r="171" spans="1:22" ht="17.2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4"/>
    </row>
    <row r="172" spans="1:22" ht="17.2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4"/>
    </row>
    <row r="173" spans="1:22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4"/>
    </row>
    <row r="174" spans="1:22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4"/>
    </row>
    <row r="175" spans="1:22" ht="17.25" customHeight="1" x14ac:dyDescent="0.25">
      <c r="A175" s="658"/>
      <c r="B175" s="551"/>
      <c r="C175" s="612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4"/>
    </row>
    <row r="176" spans="1:22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4"/>
    </row>
    <row r="177" spans="1:22" ht="17.25" customHeight="1" x14ac:dyDescent="0.25">
      <c r="A177" s="658"/>
      <c r="B177" s="551"/>
      <c r="C177" s="613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4"/>
    </row>
    <row r="178" spans="1:22" ht="17.25" x14ac:dyDescent="0.25">
      <c r="A178" s="658"/>
      <c r="B178" s="551"/>
      <c r="C178" s="615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4"/>
    </row>
    <row r="179" spans="1:22" ht="17.25" x14ac:dyDescent="0.25">
      <c r="A179" s="658"/>
      <c r="B179" s="551"/>
      <c r="C179" s="615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4"/>
    </row>
    <row r="180" spans="1:22" ht="17.25" customHeight="1" x14ac:dyDescent="0.25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4"/>
    </row>
    <row r="181" spans="1:22" ht="17.25" x14ac:dyDescent="0.25">
      <c r="A181" s="658"/>
      <c r="B181" s="551"/>
      <c r="C181" s="618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4"/>
    </row>
    <row r="182" spans="1:22" ht="17.25" x14ac:dyDescent="0.25">
      <c r="A182" s="658"/>
      <c r="B182" s="551"/>
      <c r="C182" s="371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4"/>
    </row>
    <row r="183" spans="1:22" ht="17.25" x14ac:dyDescent="0.25">
      <c r="A183" s="672"/>
      <c r="B183" s="551"/>
      <c r="C183" s="569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  <c r="U183" s="73"/>
      <c r="V183" s="74"/>
    </row>
    <row r="184" spans="1:22" ht="17.25" x14ac:dyDescent="0.25">
      <c r="A184" s="658"/>
      <c r="B184" s="551"/>
      <c r="C184" s="569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  <c r="U184" s="73"/>
      <c r="V184" s="74"/>
    </row>
    <row r="185" spans="1:22" ht="17.25" x14ac:dyDescent="0.25">
      <c r="A185" s="658"/>
      <c r="B185" s="551"/>
      <c r="C185" s="569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  <c r="U185" s="73"/>
      <c r="V185" s="74"/>
    </row>
    <row r="186" spans="1:22" ht="17.25" x14ac:dyDescent="0.25">
      <c r="A186" s="842"/>
      <c r="B186" s="554"/>
      <c r="C186" s="569"/>
      <c r="D186" s="472"/>
      <c r="E186" s="570"/>
      <c r="F186" s="571"/>
      <c r="G186" s="472"/>
      <c r="H186" s="65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  <c r="U186" s="73"/>
      <c r="V186" s="74"/>
    </row>
    <row r="187" spans="1:22" x14ac:dyDescent="0.25">
      <c r="A187" s="672"/>
      <c r="B187" s="554"/>
      <c r="C187" s="569"/>
      <c r="D187" s="472"/>
      <c r="E187" s="570"/>
      <c r="F187" s="553"/>
      <c r="G187" s="472"/>
      <c r="H187" s="65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  <c r="U187" s="73"/>
      <c r="V187" s="74"/>
    </row>
    <row r="188" spans="1:22" ht="17.25" x14ac:dyDescent="0.25">
      <c r="A188" s="672"/>
      <c r="B188" s="554"/>
      <c r="C188" s="569"/>
      <c r="D188" s="472"/>
      <c r="E188" s="570"/>
      <c r="F188" s="571"/>
      <c r="G188" s="472"/>
      <c r="H188" s="65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  <c r="U188" s="73"/>
      <c r="V188" s="74"/>
    </row>
    <row r="189" spans="1:22" ht="17.25" customHeight="1" x14ac:dyDescent="0.25">
      <c r="A189" s="658"/>
      <c r="B189" s="554"/>
      <c r="C189" s="61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  <c r="U189" s="73"/>
      <c r="V189" s="74"/>
    </row>
    <row r="190" spans="1:22" ht="17.25" customHeight="1" x14ac:dyDescent="0.25">
      <c r="A190" s="658"/>
      <c r="B190" s="554"/>
      <c r="C190" s="619"/>
      <c r="D190" s="472"/>
      <c r="E190" s="570"/>
      <c r="F190" s="571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  <c r="U190" s="73"/>
      <c r="V190" s="74"/>
    </row>
    <row r="191" spans="1:22" x14ac:dyDescent="0.25">
      <c r="A191" s="672"/>
      <c r="B191" s="554"/>
      <c r="C191" s="582"/>
      <c r="D191" s="472"/>
      <c r="E191" s="570"/>
      <c r="F191" s="580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4"/>
    </row>
    <row r="192" spans="1:22" x14ac:dyDescent="0.25">
      <c r="A192" s="672"/>
      <c r="B192" s="554"/>
      <c r="C192" s="620"/>
      <c r="D192" s="472"/>
      <c r="E192" s="570"/>
      <c r="F192" s="580"/>
      <c r="G192" s="472"/>
      <c r="H192" s="65">
        <f t="shared" si="3"/>
        <v>0</v>
      </c>
      <c r="I192" s="81"/>
      <c r="J192" s="165"/>
      <c r="K192" s="166"/>
      <c r="L192" s="104">
        <f t="shared" ref="L192:L201" si="7">I192*G192-K192</f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4"/>
    </row>
    <row r="193" spans="1:22" x14ac:dyDescent="0.25">
      <c r="A193" s="672"/>
      <c r="B193" s="610"/>
      <c r="C193" s="621"/>
      <c r="D193" s="621"/>
      <c r="E193" s="621"/>
      <c r="F193" s="622"/>
      <c r="G193" s="574"/>
      <c r="H193" s="65">
        <f t="shared" si="3"/>
        <v>0</v>
      </c>
      <c r="I193" s="81"/>
      <c r="J193" s="165"/>
      <c r="K193" s="166"/>
      <c r="L193" s="104">
        <f t="shared" si="7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4"/>
    </row>
    <row r="194" spans="1:22" x14ac:dyDescent="0.25">
      <c r="A194" s="672"/>
      <c r="B194" s="610"/>
      <c r="C194" s="621"/>
      <c r="D194" s="621"/>
      <c r="E194" s="621"/>
      <c r="F194" s="622"/>
      <c r="G194" s="574"/>
      <c r="H194" s="65">
        <f t="shared" si="3"/>
        <v>0</v>
      </c>
      <c r="I194" s="81"/>
      <c r="J194" s="165"/>
      <c r="K194" s="166"/>
      <c r="L194" s="104">
        <f t="shared" si="7"/>
        <v>0</v>
      </c>
      <c r="M194" s="406"/>
      <c r="N194" s="422"/>
      <c r="O194" s="769"/>
      <c r="P194" s="379"/>
      <c r="Q194" s="70"/>
      <c r="R194" s="713"/>
      <c r="S194" s="73"/>
      <c r="T194" s="74"/>
      <c r="U194" s="73"/>
      <c r="V194" s="74"/>
    </row>
    <row r="195" spans="1:22" x14ac:dyDescent="0.25">
      <c r="A195" s="672"/>
      <c r="B195" s="623"/>
      <c r="C195" s="621"/>
      <c r="D195" s="621"/>
      <c r="E195" s="621"/>
      <c r="F195" s="622"/>
      <c r="G195" s="574"/>
      <c r="H195" s="65">
        <f t="shared" si="3"/>
        <v>0</v>
      </c>
      <c r="I195" s="81"/>
      <c r="J195" s="165"/>
      <c r="K195" s="166"/>
      <c r="L195" s="104">
        <f t="shared" si="7"/>
        <v>0</v>
      </c>
      <c r="M195" s="372"/>
      <c r="N195" s="373"/>
      <c r="O195" s="769"/>
      <c r="P195" s="379"/>
      <c r="Q195" s="70"/>
      <c r="R195" s="713"/>
      <c r="S195" s="73"/>
      <c r="T195" s="74"/>
      <c r="U195" s="73"/>
      <c r="V195" s="74"/>
    </row>
    <row r="196" spans="1:22" x14ac:dyDescent="0.25">
      <c r="A196" s="672"/>
      <c r="B196" s="623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7"/>
        <v>0</v>
      </c>
      <c r="M196" s="372"/>
      <c r="N196" s="373"/>
      <c r="O196" s="769"/>
      <c r="P196" s="379"/>
      <c r="Q196" s="70"/>
      <c r="R196" s="713"/>
      <c r="S196" s="73"/>
      <c r="T196" s="74"/>
      <c r="U196" s="73"/>
      <c r="V196" s="74"/>
    </row>
    <row r="197" spans="1:22" x14ac:dyDescent="0.25">
      <c r="A197" s="672"/>
      <c r="B197" s="623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7"/>
        <v>0</v>
      </c>
      <c r="M197" s="372"/>
      <c r="N197" s="373"/>
      <c r="O197" s="769"/>
      <c r="P197" s="379"/>
      <c r="Q197" s="70"/>
      <c r="R197" s="713"/>
      <c r="S197" s="73"/>
      <c r="T197" s="74"/>
      <c r="U197" s="73"/>
      <c r="V197" s="74"/>
    </row>
    <row r="198" spans="1:22" ht="18.75" x14ac:dyDescent="0.3">
      <c r="A198" s="672"/>
      <c r="B198" s="551"/>
      <c r="C198" s="849"/>
      <c r="D198" s="550"/>
      <c r="E198" s="603"/>
      <c r="F198" s="850"/>
      <c r="G198" s="472"/>
      <c r="H198" s="65">
        <f t="shared" si="3"/>
        <v>0</v>
      </c>
      <c r="I198" s="81"/>
      <c r="J198" s="165"/>
      <c r="K198" s="171"/>
      <c r="L198" s="104">
        <f t="shared" si="7"/>
        <v>0</v>
      </c>
      <c r="M198" s="406"/>
      <c r="N198" s="422"/>
      <c r="O198" s="769"/>
      <c r="P198" s="379"/>
      <c r="Q198" s="70"/>
      <c r="R198" s="713"/>
      <c r="S198" s="73"/>
      <c r="T198" s="74"/>
      <c r="U198" s="73"/>
      <c r="V198" s="74"/>
    </row>
    <row r="199" spans="1:22" ht="18.75" x14ac:dyDescent="0.3">
      <c r="A199" s="672"/>
      <c r="B199" s="551"/>
      <c r="C199" s="849"/>
      <c r="D199" s="472"/>
      <c r="E199" s="570"/>
      <c r="F199" s="580"/>
      <c r="G199" s="472"/>
      <c r="H199" s="65">
        <f t="shared" si="3"/>
        <v>0</v>
      </c>
      <c r="I199" s="81"/>
      <c r="J199" s="165"/>
      <c r="K199" s="171"/>
      <c r="L199" s="104">
        <f t="shared" si="7"/>
        <v>0</v>
      </c>
      <c r="M199" s="406"/>
      <c r="N199" s="422"/>
      <c r="O199" s="769"/>
      <c r="P199" s="379"/>
      <c r="Q199" s="70"/>
      <c r="R199" s="713"/>
      <c r="S199" s="73"/>
      <c r="T199" s="74"/>
      <c r="U199" s="73"/>
      <c r="V199" s="74"/>
    </row>
    <row r="200" spans="1:22" ht="18.75" x14ac:dyDescent="0.3">
      <c r="A200" s="672"/>
      <c r="B200" s="551"/>
      <c r="C200" s="849"/>
      <c r="D200" s="472"/>
      <c r="E200" s="570"/>
      <c r="F200" s="580"/>
      <c r="G200" s="472"/>
      <c r="H200" s="65">
        <f t="shared" si="3"/>
        <v>0</v>
      </c>
      <c r="I200" s="81"/>
      <c r="J200" s="165"/>
      <c r="K200" s="171"/>
      <c r="L200" s="104">
        <f t="shared" si="7"/>
        <v>0</v>
      </c>
      <c r="M200" s="406"/>
      <c r="N200" s="422"/>
      <c r="O200" s="769"/>
      <c r="P200" s="379"/>
      <c r="Q200" s="70"/>
      <c r="R200" s="713"/>
      <c r="S200" s="73"/>
      <c r="T200" s="74"/>
      <c r="U200" s="73"/>
      <c r="V200" s="74"/>
    </row>
    <row r="201" spans="1:22" ht="18.75" x14ac:dyDescent="0.3">
      <c r="A201" s="88"/>
      <c r="B201" s="76"/>
      <c r="C201" s="172"/>
      <c r="D201" s="78"/>
      <c r="E201" s="121"/>
      <c r="F201" s="120"/>
      <c r="G201" s="78"/>
      <c r="H201" s="65">
        <f t="shared" si="3"/>
        <v>0</v>
      </c>
      <c r="I201" s="81"/>
      <c r="J201" s="165"/>
      <c r="K201" s="171"/>
      <c r="L201" s="104">
        <f t="shared" si="7"/>
        <v>0</v>
      </c>
      <c r="M201" s="406"/>
      <c r="N201" s="422"/>
      <c r="O201" s="769"/>
      <c r="P201" s="379"/>
      <c r="Q201" s="70"/>
      <c r="R201" s="713"/>
      <c r="S201" s="73"/>
      <c r="T201" s="74"/>
      <c r="U201" s="73"/>
      <c r="V201" s="74"/>
    </row>
    <row r="202" spans="1:22" x14ac:dyDescent="0.25">
      <c r="A202" s="173"/>
      <c r="B202" s="76"/>
      <c r="C202" s="76"/>
      <c r="D202" s="174"/>
      <c r="E202" s="121"/>
      <c r="F202" s="175"/>
      <c r="G202" s="174">
        <v>0</v>
      </c>
      <c r="H202" s="176">
        <f t="shared" ref="H202:H209" si="8">G202-D202</f>
        <v>0</v>
      </c>
      <c r="I202" s="177"/>
      <c r="J202" s="177"/>
      <c r="K202" s="177"/>
      <c r="L202" s="40">
        <f t="shared" ref="L202:L213" si="9">I202*G202</f>
        <v>0</v>
      </c>
      <c r="M202" s="425"/>
      <c r="N202" s="422"/>
      <c r="O202" s="769"/>
      <c r="P202" s="432"/>
      <c r="Q202" s="179"/>
      <c r="R202" s="714"/>
      <c r="S202" s="178"/>
      <c r="T202" s="69"/>
      <c r="U202" s="178"/>
      <c r="V202" s="69"/>
    </row>
    <row r="203" spans="1:22" x14ac:dyDescent="0.25">
      <c r="A203" s="173"/>
      <c r="B203" s="76"/>
      <c r="C203" s="76"/>
      <c r="D203" s="174"/>
      <c r="E203" s="121"/>
      <c r="F203" s="175"/>
      <c r="G203" s="174">
        <v>0</v>
      </c>
      <c r="H203" s="176">
        <f t="shared" si="8"/>
        <v>0</v>
      </c>
      <c r="I203" s="177"/>
      <c r="J203" s="177"/>
      <c r="K203" s="177"/>
      <c r="L203" s="40">
        <f t="shared" si="9"/>
        <v>0</v>
      </c>
      <c r="M203" s="425"/>
      <c r="N203" s="422"/>
      <c r="O203" s="769"/>
      <c r="P203" s="432"/>
      <c r="Q203" s="179"/>
      <c r="R203" s="714"/>
      <c r="S203" s="178"/>
      <c r="T203" s="69"/>
      <c r="U203" s="178"/>
      <c r="V203" s="69"/>
    </row>
    <row r="204" spans="1:22" x14ac:dyDescent="0.25">
      <c r="A204" s="173"/>
      <c r="B204" s="76"/>
      <c r="C204" s="76"/>
      <c r="D204" s="174"/>
      <c r="E204" s="121"/>
      <c r="F204" s="175"/>
      <c r="G204" s="174">
        <v>0</v>
      </c>
      <c r="H204" s="176">
        <f t="shared" si="8"/>
        <v>0</v>
      </c>
      <c r="I204" s="177"/>
      <c r="J204" s="177"/>
      <c r="K204" s="177"/>
      <c r="L204" s="40">
        <f t="shared" si="9"/>
        <v>0</v>
      </c>
      <c r="M204" s="425"/>
      <c r="N204" s="422"/>
      <c r="O204" s="769"/>
      <c r="P204" s="432"/>
      <c r="Q204" s="179"/>
      <c r="R204" s="714"/>
      <c r="S204" s="178"/>
      <c r="T204" s="69"/>
      <c r="U204" s="178"/>
      <c r="V204" s="69"/>
    </row>
    <row r="205" spans="1:22" x14ac:dyDescent="0.25">
      <c r="A205" s="173"/>
      <c r="B205" s="76"/>
      <c r="C205" s="76"/>
      <c r="D205" s="174"/>
      <c r="E205" s="121"/>
      <c r="F205" s="181"/>
      <c r="G205" s="174">
        <v>0</v>
      </c>
      <c r="H205" s="176">
        <f t="shared" si="8"/>
        <v>0</v>
      </c>
      <c r="I205" s="177"/>
      <c r="J205" s="177"/>
      <c r="K205" s="177"/>
      <c r="L205" s="40">
        <f t="shared" si="9"/>
        <v>0</v>
      </c>
      <c r="M205" s="425"/>
      <c r="N205" s="422"/>
      <c r="O205" s="769"/>
      <c r="P205" s="432"/>
      <c r="Q205" s="179"/>
      <c r="R205" s="714"/>
      <c r="S205" s="178"/>
      <c r="T205" s="69"/>
      <c r="U205" s="178"/>
      <c r="V205" s="69"/>
    </row>
    <row r="206" spans="1:22" x14ac:dyDescent="0.25">
      <c r="A206" s="182"/>
      <c r="B206" s="76"/>
      <c r="C206" s="76"/>
      <c r="D206" s="174"/>
      <c r="E206" s="121"/>
      <c r="F206" s="183"/>
      <c r="G206" s="174">
        <v>0</v>
      </c>
      <c r="H206" s="176">
        <f t="shared" si="8"/>
        <v>0</v>
      </c>
      <c r="I206" s="177"/>
      <c r="J206" s="177"/>
      <c r="K206" s="177"/>
      <c r="L206" s="40">
        <f t="shared" si="9"/>
        <v>0</v>
      </c>
      <c r="M206" s="425"/>
      <c r="N206" s="422"/>
      <c r="O206" s="769"/>
      <c r="P206" s="432"/>
      <c r="Q206" s="179"/>
      <c r="R206" s="714"/>
      <c r="S206" s="73"/>
      <c r="T206" s="74"/>
      <c r="U206" s="73"/>
      <c r="V206" s="74"/>
    </row>
    <row r="207" spans="1:22" x14ac:dyDescent="0.25">
      <c r="A207" s="184"/>
      <c r="B207" s="185"/>
      <c r="F207" s="188"/>
      <c r="G207" s="186">
        <v>0</v>
      </c>
      <c r="H207" s="186">
        <f t="shared" si="8"/>
        <v>0</v>
      </c>
      <c r="I207" s="189"/>
      <c r="J207" s="189"/>
      <c r="K207" s="189"/>
      <c r="L207" s="40">
        <f t="shared" si="9"/>
        <v>0</v>
      </c>
      <c r="M207" s="718"/>
      <c r="N207" s="719"/>
      <c r="O207" s="781"/>
      <c r="P207" s="720"/>
      <c r="Q207" s="179"/>
      <c r="R207" s="715"/>
      <c r="S207" s="33"/>
      <c r="T207" s="34"/>
      <c r="U207" s="33"/>
      <c r="V207" s="34"/>
    </row>
    <row r="208" spans="1:22" x14ac:dyDescent="0.25">
      <c r="A208" s="184"/>
      <c r="B208" s="185"/>
      <c r="G208" s="186">
        <v>0</v>
      </c>
      <c r="H208" s="186">
        <f t="shared" si="8"/>
        <v>0</v>
      </c>
      <c r="I208" s="189"/>
      <c r="J208" s="189"/>
      <c r="K208" s="189"/>
      <c r="L208" s="40">
        <f t="shared" si="9"/>
        <v>0</v>
      </c>
      <c r="M208" s="190"/>
      <c r="O208" s="768"/>
      <c r="P208" s="201"/>
      <c r="Q208" s="202"/>
      <c r="R208" s="203"/>
      <c r="S208" s="33"/>
      <c r="T208" s="34"/>
      <c r="U208" s="33"/>
      <c r="V208" s="34"/>
    </row>
    <row r="209" spans="1:22" ht="16.5" thickBot="1" x14ac:dyDescent="0.3">
      <c r="A209" s="184"/>
      <c r="B209" s="185"/>
      <c r="G209" s="205">
        <v>0</v>
      </c>
      <c r="H209" s="186">
        <f t="shared" si="8"/>
        <v>0</v>
      </c>
      <c r="I209" s="189"/>
      <c r="J209" s="189"/>
      <c r="K209" s="189"/>
      <c r="L209" s="40">
        <f t="shared" si="9"/>
        <v>0</v>
      </c>
      <c r="M209" s="190"/>
      <c r="O209" s="768"/>
      <c r="P209" s="201"/>
      <c r="Q209" s="202"/>
      <c r="R209" s="203"/>
      <c r="S209" s="33"/>
      <c r="T209" s="34"/>
      <c r="U209" s="33"/>
      <c r="V209" s="34"/>
    </row>
    <row r="210" spans="1:22" ht="19.5" thickTop="1" x14ac:dyDescent="0.3">
      <c r="A210" s="184"/>
      <c r="B210" s="185"/>
      <c r="D210" s="1084" t="s">
        <v>33</v>
      </c>
      <c r="E210" s="1084"/>
      <c r="F210" s="1085"/>
      <c r="G210" s="206">
        <f>SUM(G4:G209)</f>
        <v>652164.67999999993</v>
      </c>
      <c r="H210" s="207"/>
      <c r="I210" s="189"/>
      <c r="J210" s="208"/>
      <c r="K210" s="189"/>
      <c r="L210" s="40">
        <f t="shared" si="9"/>
        <v>0</v>
      </c>
      <c r="M210" s="190"/>
      <c r="O210" s="768"/>
      <c r="P210" s="201"/>
      <c r="Q210" s="219"/>
      <c r="R210" s="220"/>
      <c r="T210" s="34"/>
      <c r="V210" s="34"/>
    </row>
    <row r="211" spans="1:22" ht="19.5" thickBot="1" x14ac:dyDescent="0.3">
      <c r="A211" s="222"/>
      <c r="B211" s="185"/>
      <c r="G211" s="223"/>
      <c r="H211" s="207"/>
      <c r="I211" s="189"/>
      <c r="J211" s="208"/>
      <c r="K211" s="189"/>
      <c r="L211" s="40">
        <f t="shared" si="9"/>
        <v>0</v>
      </c>
      <c r="M211" s="190"/>
      <c r="O211" s="768"/>
      <c r="P211" s="201"/>
      <c r="Q211" s="219"/>
      <c r="R211" s="220"/>
      <c r="T211" s="34"/>
      <c r="V211" s="34"/>
    </row>
    <row r="212" spans="1:22" ht="16.5" thickTop="1" x14ac:dyDescent="0.25">
      <c r="A212" s="184"/>
      <c r="B212" s="185"/>
      <c r="H212" s="186"/>
      <c r="I212" s="189"/>
      <c r="J212" s="189"/>
      <c r="K212" s="189"/>
      <c r="L212" s="40">
        <f t="shared" si="9"/>
        <v>0</v>
      </c>
      <c r="M212" s="190"/>
      <c r="O212" s="768"/>
      <c r="P212" s="201"/>
      <c r="Q212" s="219"/>
      <c r="R212" s="220"/>
      <c r="T212" s="34"/>
      <c r="V212" s="34"/>
    </row>
    <row r="213" spans="1:22" ht="16.5" thickBot="1" x14ac:dyDescent="0.3">
      <c r="A213" s="184"/>
      <c r="B213" s="185"/>
      <c r="H213" s="186"/>
      <c r="I213" s="224"/>
      <c r="L213" s="40">
        <f t="shared" si="9"/>
        <v>0</v>
      </c>
      <c r="M213" s="225"/>
      <c r="O213" s="768"/>
      <c r="P213" s="201"/>
      <c r="Q213" s="219"/>
      <c r="R213" s="226"/>
      <c r="T213" s="34"/>
      <c r="V213" s="34"/>
    </row>
    <row r="214" spans="1:22" ht="17.25" thickTop="1" thickBot="1" x14ac:dyDescent="0.3">
      <c r="A214" s="184"/>
      <c r="F214" s="227"/>
      <c r="G214" s="228" t="s">
        <v>34</v>
      </c>
      <c r="H214" s="229"/>
      <c r="I214" s="229"/>
      <c r="J214" s="230">
        <f>SUM(J202:J213)</f>
        <v>0</v>
      </c>
      <c r="K214" s="231"/>
      <c r="L214" s="232">
        <f>SUM(L4:L213)</f>
        <v>22131738.630000003</v>
      </c>
      <c r="M214" s="233"/>
      <c r="O214" s="782">
        <f>SUM(O4:O213)</f>
        <v>362966.18</v>
      </c>
      <c r="P214" s="25"/>
      <c r="Q214" s="236">
        <f>SUM(Q7:Q213)</f>
        <v>0</v>
      </c>
      <c r="R214" s="237"/>
      <c r="S214" s="235"/>
      <c r="T214" s="239">
        <f>SUM(T202:T213)</f>
        <v>0</v>
      </c>
      <c r="U214" s="235"/>
      <c r="V214" s="239">
        <f>SUM(V202:V213)</f>
        <v>0</v>
      </c>
    </row>
    <row r="215" spans="1:22" x14ac:dyDescent="0.25">
      <c r="A215" s="184"/>
      <c r="F215" s="227"/>
      <c r="G215" s="240"/>
      <c r="H215" s="241"/>
      <c r="I215" s="242"/>
      <c r="J215" s="242"/>
      <c r="K215" s="242"/>
      <c r="L215" s="40"/>
      <c r="M215" s="233"/>
      <c r="P215" s="201"/>
      <c r="Q215" s="251"/>
      <c r="S215" s="209"/>
      <c r="T215"/>
      <c r="U215" s="209"/>
      <c r="V215"/>
    </row>
    <row r="216" spans="1:22" ht="16.5" thickBot="1" x14ac:dyDescent="0.3">
      <c r="A216" s="184"/>
      <c r="F216" s="227"/>
      <c r="G216" s="240"/>
      <c r="H216" s="241"/>
      <c r="I216" s="242"/>
      <c r="J216" s="242"/>
      <c r="K216" s="242"/>
      <c r="L216" s="40"/>
      <c r="M216" s="233"/>
      <c r="P216" s="201"/>
      <c r="Q216" s="251"/>
      <c r="S216" s="209"/>
      <c r="T216"/>
      <c r="U216" s="209"/>
      <c r="V216"/>
    </row>
    <row r="217" spans="1:22" ht="16.5" customHeight="1" thickTop="1" x14ac:dyDescent="0.25">
      <c r="A217" s="184"/>
      <c r="G217" s="254" t="s">
        <v>35</v>
      </c>
      <c r="H217" s="255"/>
      <c r="I217" s="255"/>
      <c r="J217" s="256"/>
      <c r="K217" s="256"/>
      <c r="L217" s="257">
        <f>T214+Q214+O214+L214+J214</f>
        <v>22494704.810000002</v>
      </c>
      <c r="M217" s="258"/>
      <c r="P217" s="201"/>
      <c r="Q217" s="251"/>
      <c r="S217" s="209"/>
      <c r="T217"/>
      <c r="U217" s="209"/>
      <c r="V217"/>
    </row>
    <row r="218" spans="1:22" ht="16.5" customHeight="1" thickBot="1" x14ac:dyDescent="0.3">
      <c r="A218" s="259"/>
      <c r="G218" s="260"/>
      <c r="H218" s="261"/>
      <c r="I218" s="261"/>
      <c r="J218" s="262"/>
      <c r="K218" s="262"/>
      <c r="L218" s="263"/>
      <c r="M218" s="264"/>
      <c r="P218" s="201"/>
      <c r="Q218" s="251"/>
      <c r="S218" s="209"/>
      <c r="T218"/>
      <c r="U218" s="209"/>
      <c r="V218"/>
    </row>
    <row r="219" spans="1:22" ht="16.5" thickTop="1" x14ac:dyDescent="0.25">
      <c r="A219" s="259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  <c r="U219" s="209"/>
      <c r="V219"/>
    </row>
    <row r="220" spans="1:22" x14ac:dyDescent="0.25">
      <c r="A220" s="184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/>
    </row>
    <row r="221" spans="1:22" x14ac:dyDescent="0.25">
      <c r="A221" s="184"/>
      <c r="G221" s="240"/>
      <c r="H221" s="265"/>
      <c r="I221" s="242"/>
      <c r="J221" s="242"/>
      <c r="K221" s="242"/>
      <c r="L221" s="40"/>
      <c r="M221" s="266"/>
      <c r="P221" s="201"/>
      <c r="Q221" s="251"/>
      <c r="S221" s="209"/>
      <c r="T221"/>
      <c r="U221" s="209"/>
      <c r="V221"/>
    </row>
    <row r="222" spans="1:22" x14ac:dyDescent="0.25">
      <c r="A222" s="259"/>
      <c r="L222" s="40"/>
      <c r="M222" s="267"/>
      <c r="P222" s="201"/>
      <c r="Q222" s="251"/>
      <c r="S222" s="209"/>
      <c r="T222"/>
      <c r="U222" s="209"/>
      <c r="V222"/>
    </row>
    <row r="223" spans="1:22" x14ac:dyDescent="0.25">
      <c r="A223" s="259"/>
      <c r="M223" s="267"/>
      <c r="Q223" s="251"/>
      <c r="S223" s="209"/>
      <c r="T223"/>
      <c r="U223" s="209"/>
      <c r="V223"/>
    </row>
    <row r="224" spans="1:22" x14ac:dyDescent="0.25">
      <c r="A224" s="184"/>
      <c r="B224" s="185"/>
      <c r="L224" s="40"/>
      <c r="M224" s="233"/>
      <c r="Q224" s="251"/>
      <c r="S224" s="209"/>
      <c r="T224"/>
      <c r="U224" s="209"/>
      <c r="V224"/>
    </row>
    <row r="225" spans="1:22" x14ac:dyDescent="0.25">
      <c r="A225" s="259"/>
      <c r="B225" s="185"/>
      <c r="L225" s="40"/>
      <c r="M225" s="233"/>
      <c r="Q225" s="251"/>
      <c r="S225" s="209"/>
      <c r="T225"/>
      <c r="U225" s="209"/>
      <c r="V225"/>
    </row>
    <row r="226" spans="1:22" x14ac:dyDescent="0.25">
      <c r="A226" s="184"/>
      <c r="B226" s="185"/>
      <c r="G226" s="240"/>
      <c r="H226" s="241"/>
      <c r="I226" s="242"/>
      <c r="J226" s="242"/>
      <c r="K226" s="242"/>
      <c r="L226" s="40"/>
      <c r="M226" s="233"/>
      <c r="Q226" s="251"/>
      <c r="S226" s="209"/>
      <c r="T226"/>
      <c r="U226" s="209"/>
      <c r="V226"/>
    </row>
    <row r="227" spans="1:22" x14ac:dyDescent="0.25">
      <c r="A227" s="259"/>
      <c r="B227" s="185"/>
      <c r="G227" s="240"/>
      <c r="H227" s="241"/>
      <c r="I227" s="242"/>
      <c r="J227" s="242"/>
      <c r="K227" s="242"/>
      <c r="L227" s="40"/>
      <c r="M227" s="233"/>
      <c r="Q227" s="251"/>
      <c r="S227" s="209"/>
      <c r="T227"/>
      <c r="U227" s="209"/>
      <c r="V227"/>
    </row>
    <row r="228" spans="1:22" x14ac:dyDescent="0.25">
      <c r="A228" s="184"/>
      <c r="B228" s="185"/>
      <c r="G228" s="279"/>
      <c r="H228" s="235"/>
      <c r="I228" s="235"/>
      <c r="L228" s="40"/>
      <c r="M228" s="233"/>
      <c r="Q228" s="251"/>
      <c r="S228" s="209"/>
      <c r="T228"/>
      <c r="U228" s="209"/>
      <c r="V228"/>
    </row>
    <row r="229" spans="1:22" x14ac:dyDescent="0.25">
      <c r="A229" s="259"/>
      <c r="Q229" s="251"/>
      <c r="S229" s="209"/>
      <c r="T229"/>
      <c r="U229" s="209"/>
      <c r="V229"/>
    </row>
    <row r="230" spans="1:22" x14ac:dyDescent="0.25">
      <c r="A230" s="184"/>
      <c r="Q230" s="251"/>
      <c r="S230" s="209"/>
      <c r="T230"/>
      <c r="U230" s="209"/>
      <c r="V230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/>
    </row>
    <row r="232" spans="1:22" x14ac:dyDescent="0.25">
      <c r="A232" s="259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/>
    </row>
    <row r="233" spans="1:22" x14ac:dyDescent="0.25">
      <c r="A233" s="259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/>
    </row>
    <row r="234" spans="1:22" x14ac:dyDescent="0.25">
      <c r="A234" s="259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/>
    </row>
    <row r="235" spans="1:22" x14ac:dyDescent="0.25">
      <c r="A235" s="282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/>
    </row>
    <row r="236" spans="1:22" x14ac:dyDescent="0.25">
      <c r="A236" s="222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  <c r="U236" s="209"/>
      <c r="V236"/>
    </row>
    <row r="237" spans="1:22" x14ac:dyDescent="0.25">
      <c r="A237" s="184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  <c r="U237" s="209"/>
      <c r="V237"/>
    </row>
    <row r="238" spans="1:22" x14ac:dyDescent="0.25">
      <c r="A238" s="184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  <c r="U238" s="209"/>
      <c r="V238"/>
    </row>
    <row r="239" spans="1:22" x14ac:dyDescent="0.25">
      <c r="A239" s="184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  <c r="U239" s="209"/>
      <c r="V239"/>
    </row>
    <row r="240" spans="1:22" x14ac:dyDescent="0.25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  <c r="U240" s="209"/>
      <c r="V240"/>
    </row>
    <row r="241" spans="1:22" x14ac:dyDescent="0.25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  <c r="U241" s="209"/>
      <c r="V241"/>
    </row>
    <row r="242" spans="1:22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  <c r="U242" s="209"/>
      <c r="V242"/>
    </row>
    <row r="243" spans="1:22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  <c r="U243" s="209"/>
      <c r="V243"/>
    </row>
  </sheetData>
  <mergeCells count="26">
    <mergeCell ref="A49:A50"/>
    <mergeCell ref="C49:C50"/>
    <mergeCell ref="F49:F50"/>
    <mergeCell ref="M49:M50"/>
    <mergeCell ref="N49:N50"/>
    <mergeCell ref="D210:F210"/>
    <mergeCell ref="A1:H2"/>
    <mergeCell ref="M66:M67"/>
    <mergeCell ref="N66:N67"/>
    <mergeCell ref="M143:M144"/>
    <mergeCell ref="N143:N144"/>
    <mergeCell ref="A8:A9"/>
    <mergeCell ref="C8:C9"/>
    <mergeCell ref="F8:F9"/>
    <mergeCell ref="M8:M9"/>
    <mergeCell ref="N8:N9"/>
    <mergeCell ref="A42:A43"/>
    <mergeCell ref="C42:C43"/>
    <mergeCell ref="F42:F43"/>
    <mergeCell ref="M42:M43"/>
    <mergeCell ref="N42:N43"/>
    <mergeCell ref="A61:A62"/>
    <mergeCell ref="C61:C62"/>
    <mergeCell ref="F61:F62"/>
    <mergeCell ref="M61:M62"/>
    <mergeCell ref="N61:N62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E10" sqref="E10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881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sheetPr>
    <tabColor theme="5" tint="-0.499984740745262"/>
  </sheetPr>
  <dimension ref="A1:WXW235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7" sqref="D7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2.7109375" style="780" bestFit="1" customWidth="1"/>
  </cols>
  <sheetData>
    <row r="1" spans="1:22" ht="37.5" customHeight="1" thickBot="1" x14ac:dyDescent="0.7">
      <c r="A1" s="1238" t="s">
        <v>948</v>
      </c>
      <c r="B1" s="1238"/>
      <c r="C1" s="1238"/>
      <c r="D1" s="1238"/>
      <c r="E1" s="1238"/>
      <c r="F1" s="1238"/>
      <c r="G1" s="1238"/>
      <c r="H1" s="1238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931"/>
      <c r="V1" s="202"/>
    </row>
    <row r="2" spans="1:22" thickBot="1" x14ac:dyDescent="0.3">
      <c r="A2" s="1238"/>
      <c r="B2" s="1238"/>
      <c r="C2" s="1238"/>
      <c r="D2" s="1238"/>
      <c r="E2" s="1238"/>
      <c r="F2" s="1238"/>
      <c r="G2" s="1238"/>
      <c r="H2" s="1238"/>
      <c r="O2" s="768"/>
      <c r="P2" s="29"/>
      <c r="Q2" s="30"/>
      <c r="R2" s="31"/>
      <c r="S2" s="33"/>
      <c r="T2" s="34"/>
      <c r="U2" s="33"/>
      <c r="V2" s="947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938"/>
      <c r="P3" s="939"/>
      <c r="Q3" s="940" t="s">
        <v>21</v>
      </c>
      <c r="R3" s="941" t="s">
        <v>25</v>
      </c>
      <c r="S3" s="942"/>
      <c r="T3" s="943"/>
      <c r="U3" s="944" t="s">
        <v>3</v>
      </c>
      <c r="V3" s="948" t="s">
        <v>1014</v>
      </c>
    </row>
    <row r="4" spans="1:22" ht="18" customHeight="1" thickTop="1" x14ac:dyDescent="0.3">
      <c r="A4" s="624" t="s">
        <v>49</v>
      </c>
      <c r="B4" s="635" t="s">
        <v>491</v>
      </c>
      <c r="C4" s="60" t="s">
        <v>949</v>
      </c>
      <c r="D4" s="547">
        <v>21680</v>
      </c>
      <c r="E4" s="548">
        <v>44045</v>
      </c>
      <c r="F4" s="549">
        <v>29113</v>
      </c>
      <c r="G4" s="547">
        <v>21680</v>
      </c>
      <c r="H4" s="65">
        <f t="shared" ref="H4:H93" si="0">G4-D4</f>
        <v>0</v>
      </c>
      <c r="I4" s="66">
        <v>38.200000000000003</v>
      </c>
      <c r="J4" s="67"/>
      <c r="K4" s="67"/>
      <c r="L4" s="68">
        <f t="shared" ref="L4:L97" si="1">I4*G4</f>
        <v>828176.00000000012</v>
      </c>
      <c r="M4" s="372" t="s">
        <v>52</v>
      </c>
      <c r="N4" s="373">
        <v>44067</v>
      </c>
      <c r="O4" s="932"/>
      <c r="P4" s="933"/>
      <c r="Q4" s="934"/>
      <c r="R4" s="935"/>
      <c r="S4" s="936"/>
      <c r="T4" s="937"/>
      <c r="U4" s="936"/>
      <c r="V4" s="949"/>
    </row>
    <row r="5" spans="1:22" ht="34.5" x14ac:dyDescent="0.3">
      <c r="A5" s="624" t="s">
        <v>931</v>
      </c>
      <c r="B5" s="810" t="s">
        <v>54</v>
      </c>
      <c r="C5" s="914" t="s">
        <v>932</v>
      </c>
      <c r="D5" s="547">
        <v>682.2</v>
      </c>
      <c r="E5" s="797">
        <v>44046</v>
      </c>
      <c r="F5" s="798">
        <v>1229</v>
      </c>
      <c r="G5" s="547">
        <v>682.2</v>
      </c>
      <c r="H5" s="65">
        <f t="shared" si="0"/>
        <v>0</v>
      </c>
      <c r="I5" s="66">
        <v>69.5</v>
      </c>
      <c r="J5" s="799"/>
      <c r="K5" s="799"/>
      <c r="L5" s="68">
        <f t="shared" si="1"/>
        <v>47412.9</v>
      </c>
      <c r="M5" s="372" t="s">
        <v>161</v>
      </c>
      <c r="N5" s="373">
        <v>44067</v>
      </c>
      <c r="O5" s="769"/>
      <c r="P5" s="379"/>
      <c r="Q5" s="70"/>
      <c r="R5" s="71"/>
      <c r="S5" s="73"/>
      <c r="T5" s="74"/>
      <c r="U5" s="945"/>
      <c r="V5" s="946"/>
    </row>
    <row r="6" spans="1:22" ht="15.75" customHeight="1" x14ac:dyDescent="0.3">
      <c r="A6" s="624" t="s">
        <v>31</v>
      </c>
      <c r="B6" s="635" t="s">
        <v>514</v>
      </c>
      <c r="C6" s="915" t="s">
        <v>950</v>
      </c>
      <c r="D6" s="472">
        <v>20590</v>
      </c>
      <c r="E6" s="552">
        <v>44047</v>
      </c>
      <c r="F6" s="553" t="s">
        <v>910</v>
      </c>
      <c r="G6" s="472">
        <v>26095</v>
      </c>
      <c r="H6" s="65">
        <f t="shared" si="0"/>
        <v>5505</v>
      </c>
      <c r="I6" s="66">
        <v>28</v>
      </c>
      <c r="J6" s="799"/>
      <c r="K6" s="799"/>
      <c r="L6" s="68">
        <f t="shared" si="1"/>
        <v>730660</v>
      </c>
      <c r="M6" s="372" t="s">
        <v>110</v>
      </c>
      <c r="N6" s="373">
        <v>44064</v>
      </c>
      <c r="O6" s="769">
        <v>22959.3</v>
      </c>
      <c r="P6" s="379">
        <v>44064</v>
      </c>
      <c r="Q6" s="70"/>
      <c r="R6" s="71"/>
      <c r="S6" s="73" t="s">
        <v>1011</v>
      </c>
      <c r="T6" s="74">
        <v>3944</v>
      </c>
      <c r="U6" s="945" t="s">
        <v>1015</v>
      </c>
      <c r="V6" s="946">
        <v>3960</v>
      </c>
    </row>
    <row r="7" spans="1:22" ht="15.75" customHeight="1" x14ac:dyDescent="0.3">
      <c r="A7" s="624" t="s">
        <v>31</v>
      </c>
      <c r="B7" s="635" t="s">
        <v>865</v>
      </c>
      <c r="C7" s="915" t="s">
        <v>951</v>
      </c>
      <c r="D7" s="472">
        <v>21560</v>
      </c>
      <c r="E7" s="552">
        <v>44049</v>
      </c>
      <c r="F7" s="553" t="s">
        <v>923</v>
      </c>
      <c r="G7" s="472">
        <v>27000</v>
      </c>
      <c r="H7" s="65">
        <f t="shared" si="0"/>
        <v>5440</v>
      </c>
      <c r="I7" s="66">
        <v>28</v>
      </c>
      <c r="J7" s="799"/>
      <c r="K7" s="799"/>
      <c r="L7" s="68">
        <f t="shared" si="1"/>
        <v>756000</v>
      </c>
      <c r="M7" s="372" t="s">
        <v>52</v>
      </c>
      <c r="N7" s="373">
        <v>44068</v>
      </c>
      <c r="O7" s="769">
        <v>22043.71</v>
      </c>
      <c r="P7" s="379">
        <v>44068</v>
      </c>
      <c r="Q7" s="70"/>
      <c r="R7" s="71"/>
      <c r="S7" s="73" t="s">
        <v>1011</v>
      </c>
      <c r="T7" s="74">
        <v>3944</v>
      </c>
      <c r="U7" s="945" t="s">
        <v>1015</v>
      </c>
      <c r="V7" s="946">
        <v>3960</v>
      </c>
    </row>
    <row r="8" spans="1:22" ht="15.75" customHeight="1" x14ac:dyDescent="0.3">
      <c r="A8" s="624" t="s">
        <v>668</v>
      </c>
      <c r="B8" s="998" t="s">
        <v>54</v>
      </c>
      <c r="C8" s="915" t="s">
        <v>1128</v>
      </c>
      <c r="D8" s="472">
        <v>673.3</v>
      </c>
      <c r="E8" s="552">
        <v>44049</v>
      </c>
      <c r="F8" s="996">
        <v>231</v>
      </c>
      <c r="G8" s="472">
        <v>673.3</v>
      </c>
      <c r="H8" s="65">
        <f t="shared" si="0"/>
        <v>0</v>
      </c>
      <c r="I8" s="66">
        <v>69.5</v>
      </c>
      <c r="J8" s="799"/>
      <c r="K8" s="799"/>
      <c r="L8" s="68">
        <f t="shared" si="1"/>
        <v>46794.35</v>
      </c>
      <c r="M8" s="488" t="s">
        <v>52</v>
      </c>
      <c r="N8" s="489">
        <v>44117</v>
      </c>
      <c r="O8" s="769"/>
      <c r="P8" s="379"/>
      <c r="Q8" s="70"/>
      <c r="R8" s="71"/>
      <c r="S8" s="73"/>
      <c r="T8" s="74"/>
      <c r="U8" s="945"/>
      <c r="V8" s="946"/>
    </row>
    <row r="9" spans="1:22" ht="31.5" x14ac:dyDescent="0.3">
      <c r="A9" s="658" t="s">
        <v>31</v>
      </c>
      <c r="B9" s="636" t="s">
        <v>888</v>
      </c>
      <c r="C9" s="77" t="s">
        <v>952</v>
      </c>
      <c r="D9" s="472">
        <v>20900</v>
      </c>
      <c r="E9" s="552">
        <v>44050</v>
      </c>
      <c r="F9" s="556" t="s">
        <v>926</v>
      </c>
      <c r="G9" s="472">
        <f>26370-109.88</f>
        <v>26260.12</v>
      </c>
      <c r="H9" s="65">
        <f t="shared" si="0"/>
        <v>5360.119999999999</v>
      </c>
      <c r="I9" s="81">
        <v>27.5</v>
      </c>
      <c r="J9" s="82"/>
      <c r="K9" s="82"/>
      <c r="L9" s="83">
        <f t="shared" si="1"/>
        <v>722153.29999999993</v>
      </c>
      <c r="M9" s="372" t="s">
        <v>52</v>
      </c>
      <c r="N9" s="373">
        <v>44069</v>
      </c>
      <c r="O9" s="769">
        <v>22043.71</v>
      </c>
      <c r="P9" s="379">
        <v>44069</v>
      </c>
      <c r="Q9" s="70"/>
      <c r="R9" s="71"/>
      <c r="S9" s="73" t="s">
        <v>1011</v>
      </c>
      <c r="T9" s="74">
        <v>3944</v>
      </c>
      <c r="U9" s="945" t="s">
        <v>1015</v>
      </c>
      <c r="V9" s="946">
        <v>3960</v>
      </c>
    </row>
    <row r="10" spans="1:22" ht="15.75" customHeight="1" x14ac:dyDescent="0.3">
      <c r="A10" s="878" t="s">
        <v>31</v>
      </c>
      <c r="B10" s="636" t="s">
        <v>514</v>
      </c>
      <c r="C10" s="916" t="s">
        <v>953</v>
      </c>
      <c r="D10" s="472">
        <v>22380</v>
      </c>
      <c r="E10" s="747">
        <v>44052</v>
      </c>
      <c r="F10" s="881" t="s">
        <v>930</v>
      </c>
      <c r="G10" s="574">
        <v>28205</v>
      </c>
      <c r="H10" s="65">
        <f t="shared" si="0"/>
        <v>5825</v>
      </c>
      <c r="I10" s="81">
        <v>27.5</v>
      </c>
      <c r="J10" s="82"/>
      <c r="K10" s="82"/>
      <c r="L10" s="83">
        <f t="shared" si="1"/>
        <v>775637.5</v>
      </c>
      <c r="M10" s="372" t="s">
        <v>52</v>
      </c>
      <c r="N10" s="373">
        <v>44070</v>
      </c>
      <c r="O10" s="769">
        <v>22959.3</v>
      </c>
      <c r="P10" s="379">
        <v>44070</v>
      </c>
      <c r="Q10" s="70"/>
      <c r="R10" s="71"/>
      <c r="S10" s="73" t="s">
        <v>1011</v>
      </c>
      <c r="T10" s="74">
        <v>3944</v>
      </c>
      <c r="U10" s="945" t="s">
        <v>1015</v>
      </c>
      <c r="V10" s="946">
        <v>3960</v>
      </c>
    </row>
    <row r="11" spans="1:22" ht="31.5" x14ac:dyDescent="0.3">
      <c r="A11" s="878" t="s">
        <v>668</v>
      </c>
      <c r="B11" s="957" t="s">
        <v>54</v>
      </c>
      <c r="C11" s="914" t="s">
        <v>1127</v>
      </c>
      <c r="D11" s="472">
        <v>1626.2</v>
      </c>
      <c r="E11" s="747">
        <v>44053</v>
      </c>
      <c r="F11" s="997">
        <v>227</v>
      </c>
      <c r="G11" s="574">
        <v>1626.2</v>
      </c>
      <c r="H11" s="65">
        <f t="shared" si="0"/>
        <v>0</v>
      </c>
      <c r="I11" s="81">
        <v>69.5</v>
      </c>
      <c r="J11" s="82"/>
      <c r="K11" s="82"/>
      <c r="L11" s="83">
        <f t="shared" si="1"/>
        <v>113020.90000000001</v>
      </c>
      <c r="M11" s="488" t="s">
        <v>52</v>
      </c>
      <c r="N11" s="489">
        <v>44117</v>
      </c>
      <c r="O11" s="769"/>
      <c r="P11" s="379"/>
      <c r="Q11" s="70"/>
      <c r="R11" s="71"/>
      <c r="S11" s="73"/>
      <c r="T11" s="74"/>
      <c r="U11" s="945"/>
      <c r="V11" s="946"/>
    </row>
    <row r="12" spans="1:22" ht="15.75" customHeight="1" x14ac:dyDescent="0.3">
      <c r="A12" s="763" t="s">
        <v>31</v>
      </c>
      <c r="B12" s="636" t="s">
        <v>514</v>
      </c>
      <c r="C12" s="917" t="s">
        <v>954</v>
      </c>
      <c r="D12" s="472">
        <v>22570</v>
      </c>
      <c r="E12" s="747">
        <v>44054</v>
      </c>
      <c r="F12" s="881" t="s">
        <v>934</v>
      </c>
      <c r="G12" s="574">
        <v>28205</v>
      </c>
      <c r="H12" s="65">
        <f t="shared" si="0"/>
        <v>5635</v>
      </c>
      <c r="I12" s="81">
        <v>27.5</v>
      </c>
      <c r="J12" s="82"/>
      <c r="K12" s="82"/>
      <c r="L12" s="83">
        <f t="shared" si="1"/>
        <v>775637.5</v>
      </c>
      <c r="M12" s="372" t="s">
        <v>52</v>
      </c>
      <c r="N12" s="373">
        <v>44071</v>
      </c>
      <c r="O12" s="769">
        <v>22959.3</v>
      </c>
      <c r="P12" s="379">
        <v>44071</v>
      </c>
      <c r="Q12" s="70"/>
      <c r="R12" s="71"/>
      <c r="S12" s="73" t="s">
        <v>1011</v>
      </c>
      <c r="T12" s="74">
        <v>3944</v>
      </c>
      <c r="U12" s="945" t="s">
        <v>1015</v>
      </c>
      <c r="V12" s="946">
        <v>3960</v>
      </c>
    </row>
    <row r="13" spans="1:22" ht="31.5" x14ac:dyDescent="0.3">
      <c r="A13" s="860" t="s">
        <v>668</v>
      </c>
      <c r="B13" s="809" t="s">
        <v>54</v>
      </c>
      <c r="C13" s="925" t="s">
        <v>1148</v>
      </c>
      <c r="D13" s="472">
        <v>1624.4</v>
      </c>
      <c r="E13" s="747">
        <v>44054</v>
      </c>
      <c r="F13" s="865">
        <v>228</v>
      </c>
      <c r="G13" s="574">
        <v>1624.4</v>
      </c>
      <c r="H13" s="65">
        <f t="shared" si="0"/>
        <v>0</v>
      </c>
      <c r="I13" s="81">
        <v>69.5</v>
      </c>
      <c r="J13" s="82"/>
      <c r="K13" s="82"/>
      <c r="L13" s="83">
        <f t="shared" si="1"/>
        <v>112895.8</v>
      </c>
      <c r="M13" s="488" t="s">
        <v>52</v>
      </c>
      <c r="N13" s="489">
        <v>44123</v>
      </c>
      <c r="O13" s="769"/>
      <c r="P13" s="379"/>
      <c r="Q13" s="70"/>
      <c r="R13" s="71"/>
      <c r="S13" s="73"/>
      <c r="T13" s="74"/>
      <c r="U13" s="945"/>
      <c r="V13" s="946"/>
    </row>
    <row r="14" spans="1:22" ht="17.25" x14ac:dyDescent="0.3">
      <c r="A14" s="860" t="s">
        <v>668</v>
      </c>
      <c r="B14" s="809" t="s">
        <v>54</v>
      </c>
      <c r="C14" s="925" t="s">
        <v>1149</v>
      </c>
      <c r="D14" s="472">
        <v>625.70000000000005</v>
      </c>
      <c r="E14" s="747">
        <v>44054</v>
      </c>
      <c r="F14" s="865">
        <v>234</v>
      </c>
      <c r="G14" s="574">
        <v>625.70000000000005</v>
      </c>
      <c r="H14" s="65">
        <f t="shared" si="0"/>
        <v>0</v>
      </c>
      <c r="I14" s="81">
        <v>69.5</v>
      </c>
      <c r="J14" s="82"/>
      <c r="K14" s="82"/>
      <c r="L14" s="83">
        <f t="shared" si="1"/>
        <v>43486.15</v>
      </c>
      <c r="M14" s="488" t="s">
        <v>52</v>
      </c>
      <c r="N14" s="489">
        <v>44123</v>
      </c>
      <c r="O14" s="769"/>
      <c r="P14" s="379"/>
      <c r="Q14" s="70"/>
      <c r="R14" s="71"/>
      <c r="S14" s="73"/>
      <c r="T14" s="74"/>
      <c r="U14" s="945"/>
      <c r="V14" s="946"/>
    </row>
    <row r="15" spans="1:22" ht="15.75" customHeight="1" x14ac:dyDescent="0.3">
      <c r="A15" s="1021" t="s">
        <v>49</v>
      </c>
      <c r="B15" s="636" t="s">
        <v>491</v>
      </c>
      <c r="C15" s="917" t="s">
        <v>955</v>
      </c>
      <c r="D15" s="472">
        <v>21870</v>
      </c>
      <c r="E15" s="747">
        <v>44055</v>
      </c>
      <c r="F15" s="865">
        <v>29261</v>
      </c>
      <c r="G15" s="574">
        <v>21870</v>
      </c>
      <c r="H15" s="65">
        <f t="shared" si="0"/>
        <v>0</v>
      </c>
      <c r="I15" s="81">
        <v>37</v>
      </c>
      <c r="J15" s="82"/>
      <c r="K15" s="82"/>
      <c r="L15" s="83">
        <f t="shared" si="1"/>
        <v>809190</v>
      </c>
      <c r="M15" s="758" t="s">
        <v>52</v>
      </c>
      <c r="N15" s="900">
        <v>44074</v>
      </c>
      <c r="O15" s="769"/>
      <c r="P15" s="379"/>
      <c r="Q15" s="70"/>
      <c r="R15" s="71"/>
      <c r="S15" s="73" t="s">
        <v>264</v>
      </c>
      <c r="T15" s="74">
        <v>0</v>
      </c>
      <c r="U15" s="945" t="s">
        <v>264</v>
      </c>
      <c r="V15" s="946">
        <v>0</v>
      </c>
    </row>
    <row r="16" spans="1:22" ht="15.75" customHeight="1" x14ac:dyDescent="0.3">
      <c r="A16" s="1021" t="s">
        <v>668</v>
      </c>
      <c r="B16" s="809" t="s">
        <v>54</v>
      </c>
      <c r="C16" s="914" t="s">
        <v>1147</v>
      </c>
      <c r="D16" s="472">
        <v>666.4</v>
      </c>
      <c r="E16" s="747">
        <v>44055</v>
      </c>
      <c r="F16" s="865">
        <v>235</v>
      </c>
      <c r="G16" s="574">
        <v>666.4</v>
      </c>
      <c r="H16" s="65">
        <f t="shared" si="0"/>
        <v>0</v>
      </c>
      <c r="I16" s="81">
        <v>69.5</v>
      </c>
      <c r="J16" s="82"/>
      <c r="K16" s="82"/>
      <c r="L16" s="83">
        <f t="shared" si="1"/>
        <v>46314.799999999996</v>
      </c>
      <c r="M16" s="1000" t="s">
        <v>52</v>
      </c>
      <c r="N16" s="999">
        <v>44123</v>
      </c>
      <c r="O16" s="769"/>
      <c r="P16" s="379"/>
      <c r="Q16" s="70"/>
      <c r="R16" s="71"/>
      <c r="S16" s="73"/>
      <c r="T16" s="74"/>
      <c r="U16" s="945"/>
      <c r="V16" s="946"/>
    </row>
    <row r="17" spans="1:22" ht="31.5" x14ac:dyDescent="0.3">
      <c r="A17" s="628" t="s">
        <v>973</v>
      </c>
      <c r="B17" s="636" t="s">
        <v>491</v>
      </c>
      <c r="C17" s="918" t="s">
        <v>956</v>
      </c>
      <c r="D17" s="472">
        <v>21050</v>
      </c>
      <c r="E17" s="747">
        <v>44056</v>
      </c>
      <c r="F17" s="510" t="s">
        <v>974</v>
      </c>
      <c r="G17" s="574">
        <f>26905-216.1</f>
        <v>26688.9</v>
      </c>
      <c r="H17" s="65">
        <f t="shared" si="0"/>
        <v>5638.9000000000015</v>
      </c>
      <c r="I17" s="81">
        <v>27</v>
      </c>
      <c r="J17" s="82"/>
      <c r="K17" s="82"/>
      <c r="L17" s="83">
        <f t="shared" si="1"/>
        <v>720600.3</v>
      </c>
      <c r="M17" s="920" t="s">
        <v>110</v>
      </c>
      <c r="N17" s="919">
        <v>44075</v>
      </c>
      <c r="O17" s="800">
        <v>22876.13</v>
      </c>
      <c r="P17" s="485">
        <v>44075</v>
      </c>
      <c r="Q17" s="70"/>
      <c r="R17" s="71"/>
      <c r="S17" s="73" t="s">
        <v>1011</v>
      </c>
      <c r="T17" s="74">
        <v>3944</v>
      </c>
      <c r="U17" s="945" t="s">
        <v>1015</v>
      </c>
      <c r="V17" s="946">
        <v>3960</v>
      </c>
    </row>
    <row r="18" spans="1:22" ht="17.25" x14ac:dyDescent="0.3">
      <c r="A18" s="856" t="s">
        <v>668</v>
      </c>
      <c r="B18" s="809" t="s">
        <v>54</v>
      </c>
      <c r="C18" s="1251" t="s">
        <v>1160</v>
      </c>
      <c r="D18" s="472">
        <v>344.9</v>
      </c>
      <c r="E18" s="1249">
        <v>44056</v>
      </c>
      <c r="F18" s="1247">
        <v>236</v>
      </c>
      <c r="G18" s="574">
        <v>344.9</v>
      </c>
      <c r="H18" s="65">
        <f t="shared" si="0"/>
        <v>0</v>
      </c>
      <c r="I18" s="81">
        <v>69.5</v>
      </c>
      <c r="J18" s="82"/>
      <c r="K18" s="82"/>
      <c r="L18" s="83">
        <f t="shared" si="1"/>
        <v>23970.55</v>
      </c>
      <c r="M18" s="1183" t="s">
        <v>161</v>
      </c>
      <c r="N18" s="1136">
        <v>44127</v>
      </c>
      <c r="O18" s="777"/>
      <c r="P18" s="411"/>
      <c r="Q18" s="70"/>
      <c r="R18" s="71"/>
      <c r="S18" s="73"/>
      <c r="T18" s="74"/>
      <c r="U18" s="945"/>
      <c r="V18" s="946"/>
    </row>
    <row r="19" spans="1:22" ht="18" thickBot="1" x14ac:dyDescent="0.35">
      <c r="A19" s="857"/>
      <c r="B19" s="636" t="s">
        <v>939</v>
      </c>
      <c r="C19" s="1252"/>
      <c r="D19" s="472">
        <v>181.1</v>
      </c>
      <c r="E19" s="1250"/>
      <c r="F19" s="1248"/>
      <c r="G19" s="574">
        <v>181.1</v>
      </c>
      <c r="H19" s="65">
        <f t="shared" si="0"/>
        <v>0</v>
      </c>
      <c r="I19" s="81">
        <v>76</v>
      </c>
      <c r="J19" s="82"/>
      <c r="K19" s="82"/>
      <c r="L19" s="83">
        <f t="shared" si="1"/>
        <v>13763.6</v>
      </c>
      <c r="M19" s="1184"/>
      <c r="N19" s="1137"/>
      <c r="O19" s="777"/>
      <c r="P19" s="411"/>
      <c r="Q19" s="70"/>
      <c r="R19" s="71"/>
      <c r="S19" s="73"/>
      <c r="T19" s="74"/>
      <c r="U19" s="945"/>
      <c r="V19" s="946"/>
    </row>
    <row r="20" spans="1:22" ht="18" customHeight="1" x14ac:dyDescent="0.3">
      <c r="A20" s="636" t="s">
        <v>971</v>
      </c>
      <c r="B20" s="636" t="s">
        <v>258</v>
      </c>
      <c r="C20" s="1264" t="s">
        <v>957</v>
      </c>
      <c r="D20" s="472">
        <v>24090</v>
      </c>
      <c r="E20" s="552">
        <v>44057</v>
      </c>
      <c r="F20" s="921" t="s">
        <v>975</v>
      </c>
      <c r="G20" s="472">
        <v>24340</v>
      </c>
      <c r="H20" s="65">
        <v>0</v>
      </c>
      <c r="I20" s="81">
        <v>27</v>
      </c>
      <c r="J20" s="82"/>
      <c r="K20" s="82"/>
      <c r="L20" s="690">
        <f t="shared" si="1"/>
        <v>657180</v>
      </c>
      <c r="M20" s="923" t="s">
        <v>52</v>
      </c>
      <c r="N20" s="853">
        <v>44076</v>
      </c>
      <c r="O20" s="922">
        <v>18374.400000000001</v>
      </c>
      <c r="P20" s="485">
        <v>44076</v>
      </c>
      <c r="Q20" s="632"/>
      <c r="R20" s="632"/>
      <c r="S20" s="73" t="s">
        <v>1011</v>
      </c>
      <c r="T20" s="74">
        <v>3944</v>
      </c>
      <c r="U20" s="945" t="s">
        <v>1015</v>
      </c>
      <c r="V20" s="946">
        <v>3960</v>
      </c>
    </row>
    <row r="21" spans="1:22" ht="15.75" customHeight="1" thickBot="1" x14ac:dyDescent="0.35">
      <c r="A21" s="626" t="s">
        <v>346</v>
      </c>
      <c r="B21" s="636" t="s">
        <v>797</v>
      </c>
      <c r="C21" s="1265"/>
      <c r="D21" s="472">
        <v>0</v>
      </c>
      <c r="E21" s="552">
        <v>44057</v>
      </c>
      <c r="F21" s="553" t="s">
        <v>945</v>
      </c>
      <c r="G21" s="472">
        <v>5745</v>
      </c>
      <c r="H21" s="65">
        <f t="shared" ref="H21:H50" si="2">G21-D21</f>
        <v>5745</v>
      </c>
      <c r="I21" s="81">
        <v>27</v>
      </c>
      <c r="J21" s="82"/>
      <c r="K21" s="82"/>
      <c r="L21" s="83">
        <f t="shared" si="1"/>
        <v>155115</v>
      </c>
      <c r="M21" s="372" t="s">
        <v>52</v>
      </c>
      <c r="N21" s="373">
        <v>44074</v>
      </c>
      <c r="O21" s="769">
        <v>4631.3</v>
      </c>
      <c r="P21" s="379">
        <v>44074</v>
      </c>
      <c r="Q21" s="70"/>
      <c r="R21" s="71"/>
      <c r="S21" s="73" t="s">
        <v>1011</v>
      </c>
      <c r="T21" s="74"/>
      <c r="U21" s="945" t="s">
        <v>264</v>
      </c>
      <c r="V21" s="946">
        <v>0</v>
      </c>
    </row>
    <row r="22" spans="1:22" ht="15.75" customHeight="1" x14ac:dyDescent="0.3">
      <c r="A22" s="626" t="s">
        <v>31</v>
      </c>
      <c r="B22" s="636" t="s">
        <v>890</v>
      </c>
      <c r="C22" s="917" t="s">
        <v>958</v>
      </c>
      <c r="D22" s="472">
        <v>21950</v>
      </c>
      <c r="E22" s="552">
        <v>44059</v>
      </c>
      <c r="F22" s="510" t="s">
        <v>980</v>
      </c>
      <c r="G22" s="472">
        <v>27525</v>
      </c>
      <c r="H22" s="65">
        <f t="shared" si="2"/>
        <v>5575</v>
      </c>
      <c r="I22" s="81">
        <v>27</v>
      </c>
      <c r="J22" s="82"/>
      <c r="K22" s="82"/>
      <c r="L22" s="83">
        <f t="shared" si="1"/>
        <v>743175</v>
      </c>
      <c r="M22" s="488" t="s">
        <v>52</v>
      </c>
      <c r="N22" s="489">
        <v>44078</v>
      </c>
      <c r="O22" s="772">
        <v>23142.97</v>
      </c>
      <c r="P22" s="765">
        <v>44078</v>
      </c>
      <c r="Q22" s="633"/>
      <c r="R22" s="633"/>
      <c r="S22" s="958" t="s">
        <v>1074</v>
      </c>
      <c r="T22" s="959">
        <v>3944</v>
      </c>
      <c r="U22" s="945" t="s">
        <v>1015</v>
      </c>
      <c r="V22" s="946">
        <v>3960</v>
      </c>
    </row>
    <row r="23" spans="1:22" ht="15" customHeight="1" x14ac:dyDescent="0.3">
      <c r="A23" s="876" t="s">
        <v>897</v>
      </c>
      <c r="B23" s="624" t="s">
        <v>898</v>
      </c>
      <c r="C23" s="77" t="s">
        <v>959</v>
      </c>
      <c r="D23" s="472">
        <v>22216.9</v>
      </c>
      <c r="E23" s="552">
        <v>44060</v>
      </c>
      <c r="F23" s="553" t="s">
        <v>935</v>
      </c>
      <c r="G23" s="472">
        <v>21195.5</v>
      </c>
      <c r="H23" s="65">
        <f t="shared" si="2"/>
        <v>-1021.4000000000015</v>
      </c>
      <c r="I23" s="81">
        <v>33.299999999999997</v>
      </c>
      <c r="J23" s="82"/>
      <c r="K23" s="82"/>
      <c r="L23" s="83">
        <f t="shared" si="1"/>
        <v>705810.14999999991</v>
      </c>
      <c r="M23" s="372" t="s">
        <v>52</v>
      </c>
      <c r="N23" s="373">
        <v>44067</v>
      </c>
      <c r="O23" s="769"/>
      <c r="P23" s="379"/>
      <c r="Q23" s="633"/>
      <c r="R23" s="633"/>
      <c r="S23" s="958"/>
      <c r="T23" s="959">
        <v>0</v>
      </c>
      <c r="U23" s="945" t="s">
        <v>264</v>
      </c>
      <c r="V23" s="946">
        <v>0</v>
      </c>
    </row>
    <row r="24" spans="1:22" ht="31.5" x14ac:dyDescent="0.3">
      <c r="A24" s="627" t="s">
        <v>668</v>
      </c>
      <c r="B24" s="811" t="s">
        <v>54</v>
      </c>
      <c r="C24" s="905" t="s">
        <v>937</v>
      </c>
      <c r="D24" s="472">
        <v>1459.6</v>
      </c>
      <c r="E24" s="552">
        <v>44060</v>
      </c>
      <c r="F24" s="553">
        <v>192</v>
      </c>
      <c r="G24" s="472">
        <v>1459.6</v>
      </c>
      <c r="H24" s="65">
        <f t="shared" si="2"/>
        <v>0</v>
      </c>
      <c r="I24" s="81">
        <v>69.5</v>
      </c>
      <c r="J24" s="82"/>
      <c r="K24" s="82"/>
      <c r="L24" s="83">
        <f t="shared" si="1"/>
        <v>101442.2</v>
      </c>
      <c r="M24" s="372" t="s">
        <v>52</v>
      </c>
      <c r="N24" s="373">
        <v>44070</v>
      </c>
      <c r="O24" s="769"/>
      <c r="P24" s="379"/>
      <c r="Q24" s="633"/>
      <c r="R24" s="633"/>
      <c r="S24" s="958"/>
      <c r="T24" s="959">
        <v>0</v>
      </c>
      <c r="U24" s="945" t="s">
        <v>264</v>
      </c>
      <c r="V24" s="946">
        <v>0</v>
      </c>
    </row>
    <row r="25" spans="1:22" ht="15.75" customHeight="1" x14ac:dyDescent="0.3">
      <c r="A25" s="628" t="s">
        <v>31</v>
      </c>
      <c r="B25" s="624" t="s">
        <v>491</v>
      </c>
      <c r="C25" s="77" t="s">
        <v>960</v>
      </c>
      <c r="D25" s="472">
        <v>22200</v>
      </c>
      <c r="E25" s="552">
        <v>44062</v>
      </c>
      <c r="F25" s="510" t="s">
        <v>981</v>
      </c>
      <c r="G25" s="472">
        <v>27305</v>
      </c>
      <c r="H25" s="65">
        <f t="shared" si="2"/>
        <v>5105</v>
      </c>
      <c r="I25" s="81">
        <v>27</v>
      </c>
      <c r="J25" s="82"/>
      <c r="K25" s="82"/>
      <c r="L25" s="83">
        <f t="shared" si="1"/>
        <v>737235</v>
      </c>
      <c r="M25" s="488" t="s">
        <v>52</v>
      </c>
      <c r="N25" s="489">
        <v>44083</v>
      </c>
      <c r="O25" s="800">
        <v>22867.46</v>
      </c>
      <c r="P25" s="485">
        <v>44083</v>
      </c>
      <c r="Q25" s="633"/>
      <c r="R25" s="633"/>
      <c r="S25" s="958" t="s">
        <v>1074</v>
      </c>
      <c r="T25" s="959">
        <v>3944</v>
      </c>
      <c r="U25" s="945" t="s">
        <v>1015</v>
      </c>
      <c r="V25" s="946">
        <v>3960</v>
      </c>
    </row>
    <row r="26" spans="1:22" ht="15.75" customHeight="1" x14ac:dyDescent="0.3">
      <c r="A26" s="628" t="s">
        <v>668</v>
      </c>
      <c r="B26" s="811" t="s">
        <v>54</v>
      </c>
      <c r="C26" s="77" t="s">
        <v>940</v>
      </c>
      <c r="D26" s="472">
        <v>335.1</v>
      </c>
      <c r="E26" s="552">
        <v>44062</v>
      </c>
      <c r="F26" s="553">
        <v>194</v>
      </c>
      <c r="G26" s="472">
        <v>335.1</v>
      </c>
      <c r="H26" s="65">
        <f t="shared" si="2"/>
        <v>0</v>
      </c>
      <c r="I26" s="81">
        <v>69.5</v>
      </c>
      <c r="J26" s="82"/>
      <c r="K26" s="82"/>
      <c r="L26" s="83">
        <f t="shared" si="1"/>
        <v>23289.45</v>
      </c>
      <c r="M26" s="372" t="s">
        <v>52</v>
      </c>
      <c r="N26" s="373">
        <v>44071</v>
      </c>
      <c r="O26" s="769"/>
      <c r="P26" s="379"/>
      <c r="Q26" s="633"/>
      <c r="R26" s="633"/>
      <c r="S26" s="958"/>
      <c r="T26" s="959">
        <v>0</v>
      </c>
      <c r="U26" s="945" t="s">
        <v>264</v>
      </c>
      <c r="V26" s="946">
        <v>0</v>
      </c>
    </row>
    <row r="27" spans="1:22" ht="31.5" x14ac:dyDescent="0.3">
      <c r="A27" s="628" t="s">
        <v>668</v>
      </c>
      <c r="B27" s="811" t="s">
        <v>54</v>
      </c>
      <c r="C27" s="463" t="s">
        <v>995</v>
      </c>
      <c r="D27" s="472">
        <v>1543</v>
      </c>
      <c r="E27" s="552">
        <v>44062</v>
      </c>
      <c r="F27" s="924">
        <v>218</v>
      </c>
      <c r="G27" s="472">
        <v>1543</v>
      </c>
      <c r="H27" s="65">
        <f t="shared" si="2"/>
        <v>0</v>
      </c>
      <c r="I27" s="81">
        <v>69.5</v>
      </c>
      <c r="J27" s="82"/>
      <c r="K27" s="82"/>
      <c r="L27" s="83">
        <f t="shared" si="1"/>
        <v>107238.5</v>
      </c>
      <c r="M27" s="488" t="s">
        <v>52</v>
      </c>
      <c r="N27" s="489">
        <v>44085</v>
      </c>
      <c r="O27" s="769"/>
      <c r="P27" s="379"/>
      <c r="Q27" s="633"/>
      <c r="R27" s="633"/>
      <c r="S27" s="958"/>
      <c r="T27" s="959">
        <v>0</v>
      </c>
      <c r="U27" s="945" t="s">
        <v>264</v>
      </c>
      <c r="V27" s="946">
        <v>0</v>
      </c>
    </row>
    <row r="28" spans="1:22" ht="15.75" customHeight="1" x14ac:dyDescent="0.3">
      <c r="A28" s="628" t="s">
        <v>668</v>
      </c>
      <c r="B28" s="811" t="s">
        <v>54</v>
      </c>
      <c r="C28" s="77" t="s">
        <v>943</v>
      </c>
      <c r="D28" s="472">
        <v>342.3</v>
      </c>
      <c r="E28" s="552">
        <v>44063</v>
      </c>
      <c r="F28" s="553">
        <v>198</v>
      </c>
      <c r="G28" s="472">
        <v>342.3</v>
      </c>
      <c r="H28" s="65">
        <f t="shared" si="2"/>
        <v>0</v>
      </c>
      <c r="I28" s="81">
        <v>69.5</v>
      </c>
      <c r="J28" s="82"/>
      <c r="K28" s="82"/>
      <c r="L28" s="83">
        <f t="shared" si="1"/>
        <v>23789.850000000002</v>
      </c>
      <c r="M28" s="372" t="s">
        <v>52</v>
      </c>
      <c r="N28" s="373">
        <v>44074</v>
      </c>
      <c r="O28" s="769"/>
      <c r="P28" s="379"/>
      <c r="Q28" s="633"/>
      <c r="R28" s="633"/>
      <c r="S28" s="958"/>
      <c r="T28" s="959">
        <v>0</v>
      </c>
      <c r="U28" s="945" t="s">
        <v>264</v>
      </c>
      <c r="V28" s="946">
        <v>0</v>
      </c>
    </row>
    <row r="29" spans="1:22" ht="15.75" customHeight="1" thickBot="1" x14ac:dyDescent="0.35">
      <c r="A29" s="624" t="s">
        <v>31</v>
      </c>
      <c r="B29" s="624" t="s">
        <v>491</v>
      </c>
      <c r="C29" s="916" t="s">
        <v>961</v>
      </c>
      <c r="D29" s="472">
        <v>23320</v>
      </c>
      <c r="E29" s="552">
        <v>44063</v>
      </c>
      <c r="F29" s="510" t="s">
        <v>982</v>
      </c>
      <c r="G29" s="472">
        <v>29300</v>
      </c>
      <c r="H29" s="65">
        <f t="shared" si="2"/>
        <v>5980</v>
      </c>
      <c r="I29" s="81">
        <v>26.5</v>
      </c>
      <c r="J29" s="82"/>
      <c r="K29" s="82"/>
      <c r="L29" s="83">
        <f t="shared" si="1"/>
        <v>776450</v>
      </c>
      <c r="M29" s="488" t="s">
        <v>52</v>
      </c>
      <c r="N29" s="489">
        <v>44081</v>
      </c>
      <c r="O29" s="800">
        <v>22867.46</v>
      </c>
      <c r="P29" s="485">
        <v>44081</v>
      </c>
      <c r="Q29" s="633"/>
      <c r="R29" s="633"/>
      <c r="S29" s="958" t="s">
        <v>1074</v>
      </c>
      <c r="T29" s="960">
        <v>4930</v>
      </c>
      <c r="U29" s="945" t="s">
        <v>1015</v>
      </c>
      <c r="V29" s="946">
        <v>3960</v>
      </c>
    </row>
    <row r="30" spans="1:22" ht="15.75" customHeight="1" x14ac:dyDescent="0.3">
      <c r="A30" s="1024" t="s">
        <v>668</v>
      </c>
      <c r="B30" s="811" t="s">
        <v>54</v>
      </c>
      <c r="C30" s="1261" t="s">
        <v>938</v>
      </c>
      <c r="D30" s="472">
        <v>333.1</v>
      </c>
      <c r="E30" s="552">
        <v>44064</v>
      </c>
      <c r="F30" s="1263">
        <v>195</v>
      </c>
      <c r="G30" s="472">
        <v>333.1</v>
      </c>
      <c r="H30" s="65">
        <f t="shared" si="2"/>
        <v>0</v>
      </c>
      <c r="I30" s="81">
        <v>69.5</v>
      </c>
      <c r="J30" s="82"/>
      <c r="K30" s="82"/>
      <c r="L30" s="83">
        <f t="shared" si="1"/>
        <v>23150.45</v>
      </c>
      <c r="M30" s="372" t="s">
        <v>52</v>
      </c>
      <c r="N30" s="373">
        <v>44071</v>
      </c>
      <c r="O30" s="769"/>
      <c r="P30" s="379"/>
      <c r="Q30" s="633"/>
      <c r="R30" s="633"/>
      <c r="S30" s="958"/>
      <c r="T30" s="959">
        <v>0</v>
      </c>
      <c r="U30" s="945" t="s">
        <v>264</v>
      </c>
      <c r="V30" s="946">
        <v>0</v>
      </c>
    </row>
    <row r="31" spans="1:22" ht="15.75" customHeight="1" thickBot="1" x14ac:dyDescent="0.35">
      <c r="A31" s="897"/>
      <c r="B31" s="876" t="s">
        <v>939</v>
      </c>
      <c r="C31" s="1262"/>
      <c r="D31" s="472">
        <v>186.6</v>
      </c>
      <c r="E31" s="552">
        <v>44064</v>
      </c>
      <c r="F31" s="1263"/>
      <c r="G31" s="472">
        <v>186.6</v>
      </c>
      <c r="H31" s="65">
        <f t="shared" si="2"/>
        <v>0</v>
      </c>
      <c r="I31" s="81">
        <v>76</v>
      </c>
      <c r="J31" s="82"/>
      <c r="K31" s="82"/>
      <c r="L31" s="83">
        <f t="shared" si="1"/>
        <v>14181.6</v>
      </c>
      <c r="M31" s="372" t="s">
        <v>52</v>
      </c>
      <c r="N31" s="373">
        <v>44071</v>
      </c>
      <c r="O31" s="769"/>
      <c r="P31" s="379"/>
      <c r="Q31" s="633"/>
      <c r="R31" s="633"/>
      <c r="S31" s="958"/>
      <c r="T31" s="959">
        <v>0</v>
      </c>
      <c r="U31" s="945" t="s">
        <v>264</v>
      </c>
      <c r="V31" s="946">
        <v>0</v>
      </c>
    </row>
    <row r="32" spans="1:22" ht="15.75" customHeight="1" x14ac:dyDescent="0.3">
      <c r="A32" s="628" t="s">
        <v>889</v>
      </c>
      <c r="B32" s="624" t="s">
        <v>46</v>
      </c>
      <c r="C32" s="1266" t="s">
        <v>962</v>
      </c>
      <c r="D32" s="472">
        <v>23520</v>
      </c>
      <c r="E32" s="552">
        <v>44064</v>
      </c>
      <c r="F32" s="510" t="s">
        <v>983</v>
      </c>
      <c r="G32" s="472">
        <v>23650</v>
      </c>
      <c r="H32" s="65">
        <f t="shared" si="2"/>
        <v>130</v>
      </c>
      <c r="I32" s="81">
        <v>26.5</v>
      </c>
      <c r="J32" s="82"/>
      <c r="K32" s="82"/>
      <c r="L32" s="83">
        <f t="shared" si="1"/>
        <v>626725</v>
      </c>
      <c r="M32" s="488" t="s">
        <v>52</v>
      </c>
      <c r="N32" s="489">
        <v>44082</v>
      </c>
      <c r="O32" s="800">
        <v>18379.04</v>
      </c>
      <c r="P32" s="485">
        <v>44082</v>
      </c>
      <c r="Q32" s="633"/>
      <c r="R32" s="633"/>
      <c r="S32" s="958" t="s">
        <v>1074</v>
      </c>
      <c r="T32" s="959">
        <v>3944</v>
      </c>
      <c r="U32" s="945" t="s">
        <v>1015</v>
      </c>
      <c r="V32" s="946">
        <v>3960</v>
      </c>
    </row>
    <row r="33" spans="1:22" ht="15.75" customHeight="1" thickBot="1" x14ac:dyDescent="0.35">
      <c r="A33" s="624" t="s">
        <v>346</v>
      </c>
      <c r="B33" s="624" t="s">
        <v>797</v>
      </c>
      <c r="C33" s="1267"/>
      <c r="D33" s="472">
        <v>0</v>
      </c>
      <c r="E33" s="552">
        <v>44064</v>
      </c>
      <c r="F33" s="510" t="s">
        <v>984</v>
      </c>
      <c r="G33" s="472">
        <v>5895</v>
      </c>
      <c r="H33" s="65">
        <f t="shared" si="2"/>
        <v>5895</v>
      </c>
      <c r="I33" s="81">
        <v>26.5</v>
      </c>
      <c r="J33" s="82"/>
      <c r="K33" s="82"/>
      <c r="L33" s="83">
        <f t="shared" si="1"/>
        <v>156217.5</v>
      </c>
      <c r="M33" s="488" t="s">
        <v>52</v>
      </c>
      <c r="N33" s="489">
        <v>44083</v>
      </c>
      <c r="O33" s="800">
        <v>4631.3</v>
      </c>
      <c r="P33" s="485">
        <v>44083</v>
      </c>
      <c r="Q33" s="633"/>
      <c r="R33" s="633"/>
      <c r="S33" s="958" t="s">
        <v>1074</v>
      </c>
      <c r="T33" s="959">
        <v>0</v>
      </c>
      <c r="U33" s="945" t="s">
        <v>264</v>
      </c>
      <c r="V33" s="946">
        <v>0</v>
      </c>
    </row>
    <row r="34" spans="1:22" ht="32.25" thickTop="1" x14ac:dyDescent="0.3">
      <c r="A34" s="627" t="s">
        <v>668</v>
      </c>
      <c r="B34" s="811" t="s">
        <v>54</v>
      </c>
      <c r="C34" s="926" t="s">
        <v>979</v>
      </c>
      <c r="D34" s="472">
        <v>1597</v>
      </c>
      <c r="E34" s="552">
        <v>44065</v>
      </c>
      <c r="F34" s="510">
        <v>196</v>
      </c>
      <c r="G34" s="472">
        <v>1597</v>
      </c>
      <c r="H34" s="65">
        <f t="shared" si="2"/>
        <v>0</v>
      </c>
      <c r="I34" s="81">
        <v>69.5</v>
      </c>
      <c r="J34" s="82"/>
      <c r="K34" s="82"/>
      <c r="L34" s="83">
        <f t="shared" si="1"/>
        <v>110991.5</v>
      </c>
      <c r="M34" s="488" t="s">
        <v>52</v>
      </c>
      <c r="N34" s="489">
        <v>44077</v>
      </c>
      <c r="O34" s="769"/>
      <c r="P34" s="379"/>
      <c r="Q34" s="633"/>
      <c r="R34" s="633"/>
      <c r="S34" s="958"/>
      <c r="T34" s="959">
        <v>0</v>
      </c>
      <c r="U34" s="945" t="s">
        <v>264</v>
      </c>
      <c r="V34" s="946">
        <v>0</v>
      </c>
    </row>
    <row r="35" spans="1:22" ht="15.75" customHeight="1" x14ac:dyDescent="0.3">
      <c r="A35" s="628" t="s">
        <v>889</v>
      </c>
      <c r="B35" s="624" t="s">
        <v>514</v>
      </c>
      <c r="C35" s="917" t="s">
        <v>963</v>
      </c>
      <c r="D35" s="472">
        <v>22930</v>
      </c>
      <c r="E35" s="552">
        <v>44066</v>
      </c>
      <c r="F35" s="510" t="s">
        <v>996</v>
      </c>
      <c r="G35" s="472">
        <v>28795</v>
      </c>
      <c r="H35" s="65">
        <f t="shared" si="2"/>
        <v>5865</v>
      </c>
      <c r="I35" s="81">
        <v>26.5</v>
      </c>
      <c r="J35" s="82"/>
      <c r="K35" s="82"/>
      <c r="L35" s="83">
        <f t="shared" si="1"/>
        <v>763067.5</v>
      </c>
      <c r="M35" s="488" t="s">
        <v>52</v>
      </c>
      <c r="N35" s="489">
        <v>44085</v>
      </c>
      <c r="O35" s="800">
        <v>22959.3</v>
      </c>
      <c r="P35" s="485">
        <v>44085</v>
      </c>
      <c r="Q35" s="633"/>
      <c r="R35" s="633"/>
      <c r="S35" s="958" t="s">
        <v>1074</v>
      </c>
      <c r="T35" s="959">
        <v>3712</v>
      </c>
      <c r="U35" s="945" t="s">
        <v>1015</v>
      </c>
      <c r="V35" s="946">
        <v>3960</v>
      </c>
    </row>
    <row r="36" spans="1:22" ht="15.75" customHeight="1" x14ac:dyDescent="0.3">
      <c r="A36" s="876" t="s">
        <v>897</v>
      </c>
      <c r="B36" s="624" t="s">
        <v>46</v>
      </c>
      <c r="C36" s="77" t="s">
        <v>964</v>
      </c>
      <c r="D36" s="472">
        <v>21700</v>
      </c>
      <c r="E36" s="552">
        <v>44067</v>
      </c>
      <c r="F36" s="553" t="s">
        <v>936</v>
      </c>
      <c r="G36" s="472">
        <v>21820.2</v>
      </c>
      <c r="H36" s="65">
        <f t="shared" si="2"/>
        <v>120.20000000000073</v>
      </c>
      <c r="I36" s="81">
        <v>32.299999999999997</v>
      </c>
      <c r="J36" s="82"/>
      <c r="K36" s="82"/>
      <c r="L36" s="83">
        <f t="shared" si="1"/>
        <v>704792.46</v>
      </c>
      <c r="M36" s="372" t="s">
        <v>52</v>
      </c>
      <c r="N36" s="373">
        <v>44074</v>
      </c>
      <c r="O36" s="769"/>
      <c r="P36" s="379"/>
      <c r="Q36" s="633"/>
      <c r="R36" s="633"/>
      <c r="S36" s="958"/>
      <c r="T36" s="959">
        <v>0</v>
      </c>
      <c r="U36" s="945" t="s">
        <v>264</v>
      </c>
      <c r="V36" s="946">
        <v>0</v>
      </c>
    </row>
    <row r="37" spans="1:22" ht="15.75" customHeight="1" x14ac:dyDescent="0.3">
      <c r="A37" s="627" t="s">
        <v>668</v>
      </c>
      <c r="B37" s="811" t="s">
        <v>54</v>
      </c>
      <c r="C37" s="77" t="s">
        <v>944</v>
      </c>
      <c r="D37" s="472">
        <v>467.4</v>
      </c>
      <c r="E37" s="552">
        <v>44067</v>
      </c>
      <c r="F37" s="553">
        <v>197</v>
      </c>
      <c r="G37" s="472">
        <v>467.4</v>
      </c>
      <c r="H37" s="65">
        <f t="shared" si="2"/>
        <v>0</v>
      </c>
      <c r="I37" s="81">
        <v>69.5</v>
      </c>
      <c r="J37" s="82"/>
      <c r="K37" s="82"/>
      <c r="L37" s="83">
        <f t="shared" si="1"/>
        <v>32484.3</v>
      </c>
      <c r="M37" s="372" t="s">
        <v>52</v>
      </c>
      <c r="N37" s="373">
        <v>44074</v>
      </c>
      <c r="O37" s="769"/>
      <c r="P37" s="379"/>
      <c r="Q37" s="633"/>
      <c r="R37" s="633"/>
      <c r="S37" s="958"/>
      <c r="T37" s="959">
        <v>0</v>
      </c>
      <c r="U37" s="945" t="s">
        <v>264</v>
      </c>
      <c r="V37" s="946">
        <v>0</v>
      </c>
    </row>
    <row r="38" spans="1:22" ht="15.75" customHeight="1" x14ac:dyDescent="0.3">
      <c r="A38" s="628" t="s">
        <v>921</v>
      </c>
      <c r="B38" s="624" t="s">
        <v>476</v>
      </c>
      <c r="C38" s="1268" t="s">
        <v>965</v>
      </c>
      <c r="D38" s="472">
        <v>22610</v>
      </c>
      <c r="E38" s="552">
        <v>44068</v>
      </c>
      <c r="F38" s="510" t="s">
        <v>985</v>
      </c>
      <c r="G38" s="472">
        <v>22710</v>
      </c>
      <c r="H38" s="65">
        <f t="shared" si="2"/>
        <v>100</v>
      </c>
      <c r="I38" s="81">
        <v>26.5</v>
      </c>
      <c r="J38" s="82"/>
      <c r="K38" s="82"/>
      <c r="L38" s="83">
        <f t="shared" si="1"/>
        <v>601815</v>
      </c>
      <c r="M38" s="488" t="s">
        <v>52</v>
      </c>
      <c r="N38" s="489">
        <v>44083</v>
      </c>
      <c r="O38" s="800">
        <v>18468.599999999999</v>
      </c>
      <c r="P38" s="485">
        <v>44083</v>
      </c>
      <c r="Q38" s="633"/>
      <c r="R38" s="633"/>
      <c r="S38" s="958" t="s">
        <v>1074</v>
      </c>
      <c r="T38" s="959">
        <v>3712</v>
      </c>
      <c r="U38" s="945" t="s">
        <v>1015</v>
      </c>
      <c r="V38" s="946">
        <v>3960</v>
      </c>
    </row>
    <row r="39" spans="1:22" ht="15.75" customHeight="1" x14ac:dyDescent="0.3">
      <c r="A39" s="624" t="s">
        <v>346</v>
      </c>
      <c r="B39" s="624" t="s">
        <v>922</v>
      </c>
      <c r="C39" s="1269"/>
      <c r="D39" s="472">
        <v>0</v>
      </c>
      <c r="E39" s="552">
        <v>44068</v>
      </c>
      <c r="F39" s="510" t="s">
        <v>986</v>
      </c>
      <c r="G39" s="472">
        <v>5630</v>
      </c>
      <c r="H39" s="65">
        <f t="shared" si="2"/>
        <v>5630</v>
      </c>
      <c r="I39" s="81">
        <v>26.5</v>
      </c>
      <c r="J39" s="82"/>
      <c r="K39" s="82"/>
      <c r="L39" s="83">
        <f t="shared" si="1"/>
        <v>149195</v>
      </c>
      <c r="M39" s="488" t="s">
        <v>52</v>
      </c>
      <c r="N39" s="489">
        <v>44084</v>
      </c>
      <c r="O39" s="800">
        <v>4448.28</v>
      </c>
      <c r="P39" s="485">
        <v>44084</v>
      </c>
      <c r="Q39" s="633"/>
      <c r="R39" s="633"/>
      <c r="S39" s="958" t="s">
        <v>1074</v>
      </c>
      <c r="T39" s="959">
        <v>0</v>
      </c>
      <c r="U39" s="945" t="s">
        <v>264</v>
      </c>
      <c r="V39" s="946">
        <v>0</v>
      </c>
    </row>
    <row r="40" spans="1:22" ht="31.5" x14ac:dyDescent="0.3">
      <c r="A40" s="624" t="s">
        <v>668</v>
      </c>
      <c r="B40" s="811" t="s">
        <v>54</v>
      </c>
      <c r="C40" s="925" t="s">
        <v>978</v>
      </c>
      <c r="D40" s="472">
        <v>1653</v>
      </c>
      <c r="E40" s="552">
        <v>44068</v>
      </c>
      <c r="F40" s="510">
        <v>204</v>
      </c>
      <c r="G40" s="472">
        <v>1653</v>
      </c>
      <c r="H40" s="65">
        <f t="shared" si="2"/>
        <v>0</v>
      </c>
      <c r="I40" s="81">
        <v>69.5</v>
      </c>
      <c r="J40" s="82"/>
      <c r="K40" s="82"/>
      <c r="L40" s="83">
        <f t="shared" si="1"/>
        <v>114883.5</v>
      </c>
      <c r="M40" s="488" t="s">
        <v>52</v>
      </c>
      <c r="N40" s="489">
        <v>44077</v>
      </c>
      <c r="O40" s="769"/>
      <c r="P40" s="379"/>
      <c r="Q40" s="633"/>
      <c r="R40" s="633"/>
      <c r="S40" s="958"/>
      <c r="T40" s="959">
        <v>0</v>
      </c>
      <c r="U40" s="945" t="s">
        <v>264</v>
      </c>
      <c r="V40" s="946">
        <v>0</v>
      </c>
    </row>
    <row r="41" spans="1:22" ht="15.75" customHeight="1" x14ac:dyDescent="0.3">
      <c r="A41" s="624" t="s">
        <v>134</v>
      </c>
      <c r="B41" s="624" t="s">
        <v>514</v>
      </c>
      <c r="C41" s="915" t="s">
        <v>966</v>
      </c>
      <c r="D41" s="472">
        <v>23340</v>
      </c>
      <c r="E41" s="552">
        <v>44070</v>
      </c>
      <c r="F41" s="510" t="s">
        <v>1010</v>
      </c>
      <c r="G41" s="472">
        <v>29475</v>
      </c>
      <c r="H41" s="65">
        <f t="shared" si="2"/>
        <v>6135</v>
      </c>
      <c r="I41" s="81">
        <v>25.5</v>
      </c>
      <c r="J41" s="82"/>
      <c r="K41" s="82"/>
      <c r="L41" s="83">
        <f t="shared" si="1"/>
        <v>751612.5</v>
      </c>
      <c r="M41" s="488" t="s">
        <v>52</v>
      </c>
      <c r="N41" s="489">
        <v>44088</v>
      </c>
      <c r="O41" s="800">
        <v>22959.3</v>
      </c>
      <c r="P41" s="485">
        <v>44088</v>
      </c>
      <c r="Q41" s="633"/>
      <c r="R41" s="633"/>
      <c r="S41" s="958" t="s">
        <v>1074</v>
      </c>
      <c r="T41" s="959">
        <v>3712</v>
      </c>
      <c r="U41" s="945" t="s">
        <v>1015</v>
      </c>
      <c r="V41" s="946">
        <v>3960</v>
      </c>
    </row>
    <row r="42" spans="1:22" ht="15.75" customHeight="1" x14ac:dyDescent="0.3">
      <c r="A42" s="626" t="s">
        <v>31</v>
      </c>
      <c r="B42" s="636" t="s">
        <v>514</v>
      </c>
      <c r="C42" s="77" t="s">
        <v>966</v>
      </c>
      <c r="D42" s="472">
        <v>21840</v>
      </c>
      <c r="E42" s="552">
        <v>44071</v>
      </c>
      <c r="F42" s="510" t="s">
        <v>1012</v>
      </c>
      <c r="G42" s="472">
        <v>27505</v>
      </c>
      <c r="H42" s="65">
        <f t="shared" si="2"/>
        <v>5665</v>
      </c>
      <c r="I42" s="81">
        <v>25.5</v>
      </c>
      <c r="J42" s="82"/>
      <c r="K42" s="82"/>
      <c r="L42" s="83">
        <f t="shared" si="1"/>
        <v>701377.5</v>
      </c>
      <c r="M42" s="488" t="s">
        <v>52</v>
      </c>
      <c r="N42" s="489">
        <v>44089</v>
      </c>
      <c r="O42" s="800">
        <v>22959.3</v>
      </c>
      <c r="P42" s="485">
        <v>44089</v>
      </c>
      <c r="Q42" s="633"/>
      <c r="R42" s="633"/>
      <c r="S42" s="958" t="s">
        <v>1074</v>
      </c>
      <c r="T42" s="959">
        <v>3712</v>
      </c>
      <c r="U42" s="945" t="s">
        <v>1015</v>
      </c>
      <c r="V42" s="946">
        <v>3960</v>
      </c>
    </row>
    <row r="43" spans="1:22" ht="15.75" customHeight="1" x14ac:dyDescent="0.3">
      <c r="A43" s="904" t="s">
        <v>668</v>
      </c>
      <c r="B43" s="809" t="s">
        <v>54</v>
      </c>
      <c r="C43" s="77" t="s">
        <v>994</v>
      </c>
      <c r="D43" s="472">
        <v>303.3</v>
      </c>
      <c r="E43" s="552">
        <v>44071</v>
      </c>
      <c r="F43" s="510">
        <v>208</v>
      </c>
      <c r="G43" s="472">
        <v>303.3</v>
      </c>
      <c r="H43" s="65">
        <f t="shared" si="2"/>
        <v>0</v>
      </c>
      <c r="I43" s="81">
        <v>69.5</v>
      </c>
      <c r="J43" s="82"/>
      <c r="K43" s="82"/>
      <c r="L43" s="83">
        <f t="shared" si="1"/>
        <v>21079.350000000002</v>
      </c>
      <c r="M43" s="488" t="s">
        <v>110</v>
      </c>
      <c r="N43" s="489">
        <v>44085</v>
      </c>
      <c r="O43" s="769"/>
      <c r="P43" s="379"/>
      <c r="Q43" s="633"/>
      <c r="R43" s="633"/>
      <c r="S43" s="958"/>
      <c r="T43" s="959">
        <v>0</v>
      </c>
      <c r="U43" s="945" t="s">
        <v>264</v>
      </c>
      <c r="V43" s="946">
        <v>0</v>
      </c>
    </row>
    <row r="44" spans="1:22" ht="15.75" customHeight="1" x14ac:dyDescent="0.3">
      <c r="A44" s="904" t="s">
        <v>350</v>
      </c>
      <c r="B44" s="636" t="s">
        <v>226</v>
      </c>
      <c r="C44" s="77" t="s">
        <v>941</v>
      </c>
      <c r="D44" s="472">
        <v>190</v>
      </c>
      <c r="E44" s="552">
        <v>44071</v>
      </c>
      <c r="F44" s="553" t="s">
        <v>942</v>
      </c>
      <c r="G44" s="472">
        <v>190</v>
      </c>
      <c r="H44" s="65">
        <f t="shared" si="2"/>
        <v>0</v>
      </c>
      <c r="I44" s="81">
        <v>50</v>
      </c>
      <c r="J44" s="82"/>
      <c r="K44" s="82"/>
      <c r="L44" s="83">
        <f t="shared" si="1"/>
        <v>9500</v>
      </c>
      <c r="M44" s="372" t="s">
        <v>161</v>
      </c>
      <c r="N44" s="373">
        <v>44074</v>
      </c>
      <c r="O44" s="769"/>
      <c r="P44" s="379"/>
      <c r="Q44" s="633"/>
      <c r="R44" s="633"/>
      <c r="S44" s="958"/>
      <c r="T44" s="959">
        <v>0</v>
      </c>
      <c r="U44" s="945" t="s">
        <v>264</v>
      </c>
      <c r="V44" s="946">
        <v>0</v>
      </c>
    </row>
    <row r="45" spans="1:22" ht="15.75" customHeight="1" x14ac:dyDescent="0.3">
      <c r="A45" s="904" t="s">
        <v>668</v>
      </c>
      <c r="B45" s="809" t="s">
        <v>54</v>
      </c>
      <c r="C45" s="77" t="s">
        <v>990</v>
      </c>
      <c r="D45" s="472">
        <v>632.70000000000005</v>
      </c>
      <c r="E45" s="552">
        <v>44072</v>
      </c>
      <c r="F45" s="924">
        <v>210</v>
      </c>
      <c r="G45" s="472">
        <v>632.70000000000005</v>
      </c>
      <c r="H45" s="65">
        <f t="shared" si="2"/>
        <v>0</v>
      </c>
      <c r="I45" s="81">
        <v>69.5</v>
      </c>
      <c r="J45" s="82"/>
      <c r="K45" s="82"/>
      <c r="L45" s="83">
        <f t="shared" si="1"/>
        <v>43972.65</v>
      </c>
      <c r="M45" s="488" t="s">
        <v>52</v>
      </c>
      <c r="N45" s="489">
        <v>44085</v>
      </c>
      <c r="O45" s="769"/>
      <c r="P45" s="379"/>
      <c r="Q45" s="633"/>
      <c r="R45" s="633"/>
      <c r="S45" s="958"/>
      <c r="T45" s="959">
        <v>0</v>
      </c>
      <c r="U45" s="945" t="s">
        <v>264</v>
      </c>
      <c r="V45" s="946">
        <v>0</v>
      </c>
    </row>
    <row r="46" spans="1:22" ht="15.75" customHeight="1" x14ac:dyDescent="0.3">
      <c r="A46" s="928" t="s">
        <v>134</v>
      </c>
      <c r="B46" s="636" t="s">
        <v>612</v>
      </c>
      <c r="C46" s="77" t="s">
        <v>967</v>
      </c>
      <c r="D46" s="472">
        <v>22090</v>
      </c>
      <c r="E46" s="552">
        <v>44073</v>
      </c>
      <c r="F46" s="510" t="s">
        <v>1013</v>
      </c>
      <c r="G46" s="472">
        <v>27945</v>
      </c>
      <c r="H46" s="65">
        <f t="shared" si="2"/>
        <v>5855</v>
      </c>
      <c r="I46" s="81">
        <v>25.5</v>
      </c>
      <c r="J46" s="82"/>
      <c r="K46" s="82"/>
      <c r="L46" s="83">
        <f t="shared" si="1"/>
        <v>712597.5</v>
      </c>
      <c r="M46" s="488" t="s">
        <v>52</v>
      </c>
      <c r="N46" s="489">
        <v>44091</v>
      </c>
      <c r="O46" s="800">
        <v>22778.5</v>
      </c>
      <c r="P46" s="485">
        <v>44091</v>
      </c>
      <c r="Q46" s="633"/>
      <c r="R46" s="633"/>
      <c r="S46" s="958" t="s">
        <v>1074</v>
      </c>
      <c r="T46" s="960">
        <v>4640</v>
      </c>
      <c r="U46" s="945" t="s">
        <v>1015</v>
      </c>
      <c r="V46" s="946">
        <v>3960</v>
      </c>
    </row>
    <row r="47" spans="1:22" ht="15.75" customHeight="1" x14ac:dyDescent="0.3">
      <c r="A47" s="857"/>
      <c r="B47" s="636"/>
      <c r="C47" s="371"/>
      <c r="D47" s="472"/>
      <c r="E47" s="552"/>
      <c r="F47" s="553"/>
      <c r="G47" s="472"/>
      <c r="H47" s="65">
        <f t="shared" si="2"/>
        <v>0</v>
      </c>
      <c r="I47" s="81"/>
      <c r="J47" s="82"/>
      <c r="K47" s="82"/>
      <c r="L47" s="83">
        <f t="shared" si="1"/>
        <v>0</v>
      </c>
      <c r="M47" s="372"/>
      <c r="N47" s="373"/>
      <c r="O47" s="769"/>
      <c r="P47" s="379"/>
      <c r="Q47" s="70"/>
      <c r="R47" s="71"/>
      <c r="S47" s="73"/>
      <c r="T47" s="74"/>
      <c r="U47" s="945"/>
      <c r="V47" s="946"/>
    </row>
    <row r="48" spans="1:22" ht="15.75" customHeight="1" x14ac:dyDescent="0.3">
      <c r="A48" s="624"/>
      <c r="B48" s="674"/>
      <c r="C48" s="371"/>
      <c r="D48" s="472"/>
      <c r="E48" s="552"/>
      <c r="F48" s="553"/>
      <c r="G48" s="472"/>
      <c r="H48" s="65">
        <f t="shared" si="2"/>
        <v>0</v>
      </c>
      <c r="I48" s="81"/>
      <c r="J48" s="82"/>
      <c r="K48" s="82"/>
      <c r="L48" s="83">
        <f t="shared" si="1"/>
        <v>0</v>
      </c>
      <c r="M48" s="372"/>
      <c r="N48" s="373"/>
      <c r="O48" s="769"/>
      <c r="P48" s="1270" t="s">
        <v>1152</v>
      </c>
      <c r="Q48" s="1271"/>
      <c r="R48" s="1271"/>
      <c r="S48" s="1271"/>
      <c r="T48" s="1272"/>
      <c r="U48" s="945"/>
      <c r="V48" s="946"/>
    </row>
    <row r="49" spans="1:22" ht="15.75" customHeight="1" x14ac:dyDescent="0.3">
      <c r="A49" s="626"/>
      <c r="B49" s="636"/>
      <c r="C49" s="371"/>
      <c r="D49" s="472"/>
      <c r="E49" s="552"/>
      <c r="F49" s="553"/>
      <c r="G49" s="472"/>
      <c r="H49" s="65">
        <f t="shared" si="2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1273"/>
      <c r="Q49" s="1274"/>
      <c r="R49" s="1274"/>
      <c r="S49" s="1274"/>
      <c r="T49" s="1275"/>
      <c r="U49" s="945"/>
      <c r="V49" s="946"/>
    </row>
    <row r="50" spans="1:22" ht="15.75" customHeight="1" x14ac:dyDescent="0.3">
      <c r="A50" s="626"/>
      <c r="B50" s="636"/>
      <c r="C50" s="371"/>
      <c r="D50" s="472"/>
      <c r="E50" s="552"/>
      <c r="F50" s="55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372"/>
      <c r="N50" s="373"/>
      <c r="O50" s="769"/>
      <c r="P50" s="1276"/>
      <c r="Q50" s="1277"/>
      <c r="R50" s="1277"/>
      <c r="S50" s="1277"/>
      <c r="T50" s="1278"/>
      <c r="U50" s="945"/>
      <c r="V50" s="946"/>
    </row>
    <row r="51" spans="1:22" ht="15.75" customHeight="1" x14ac:dyDescent="0.3">
      <c r="A51" s="626"/>
      <c r="B51" s="636"/>
      <c r="C51" s="371"/>
      <c r="D51" s="472"/>
      <c r="E51" s="747"/>
      <c r="F51" s="553"/>
      <c r="G51" s="574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  <c r="U51" s="945"/>
      <c r="V51" s="946"/>
    </row>
    <row r="52" spans="1:22" ht="15.75" customHeight="1" x14ac:dyDescent="0.3">
      <c r="A52" s="628"/>
      <c r="B52" s="636"/>
      <c r="C52" s="371"/>
      <c r="D52" s="472"/>
      <c r="E52" s="747"/>
      <c r="F52" s="55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  <c r="U52" s="945"/>
      <c r="V52" s="946"/>
    </row>
    <row r="53" spans="1:22" ht="15.75" customHeight="1" x14ac:dyDescent="0.3">
      <c r="A53" s="627"/>
      <c r="B53" s="636"/>
      <c r="C53" s="371"/>
      <c r="D53" s="472"/>
      <c r="E53" s="747"/>
      <c r="F53" s="553"/>
      <c r="G53" s="574"/>
      <c r="H53" s="65">
        <f t="shared" si="0"/>
        <v>0</v>
      </c>
      <c r="I53" s="663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  <c r="U53" s="945"/>
      <c r="V53" s="946"/>
    </row>
    <row r="54" spans="1:22" ht="15.75" customHeight="1" x14ac:dyDescent="0.3">
      <c r="A54" s="627"/>
      <c r="B54" s="636"/>
      <c r="C54" s="371"/>
      <c r="D54" s="472"/>
      <c r="E54" s="747"/>
      <c r="F54" s="55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81"/>
      <c r="N54" s="382"/>
      <c r="O54" s="769"/>
      <c r="P54" s="379"/>
      <c r="Q54" s="70"/>
      <c r="R54" s="71"/>
      <c r="S54" s="73"/>
      <c r="T54" s="74"/>
      <c r="U54" s="945"/>
      <c r="V54" s="946"/>
    </row>
    <row r="55" spans="1:22" ht="15.75" customHeight="1" x14ac:dyDescent="0.3">
      <c r="A55" s="627"/>
      <c r="B55" s="636"/>
      <c r="C55" s="371"/>
      <c r="D55" s="472"/>
      <c r="E55" s="747"/>
      <c r="F55" s="553"/>
      <c r="G55" s="574"/>
      <c r="H55" s="65">
        <f t="shared" si="0"/>
        <v>0</v>
      </c>
      <c r="I55" s="81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  <c r="U55" s="945"/>
      <c r="V55" s="946"/>
    </row>
    <row r="56" spans="1:22" ht="15.75" customHeight="1" x14ac:dyDescent="0.25">
      <c r="A56" s="762"/>
      <c r="B56" s="763"/>
      <c r="C56" s="840"/>
      <c r="D56" s="472"/>
      <c r="E56" s="747"/>
      <c r="F56" s="553"/>
      <c r="G56" s="574"/>
      <c r="H56" s="65">
        <f t="shared" si="0"/>
        <v>0</v>
      </c>
      <c r="I56" s="81"/>
      <c r="J56" s="82"/>
      <c r="K56" s="82"/>
      <c r="L56" s="104">
        <f t="shared" si="1"/>
        <v>0</v>
      </c>
      <c r="M56" s="372"/>
      <c r="N56" s="373"/>
      <c r="O56" s="771"/>
      <c r="P56" s="379"/>
      <c r="Q56" s="70"/>
      <c r="R56" s="71"/>
      <c r="S56" s="73"/>
      <c r="T56" s="74"/>
      <c r="U56" s="945"/>
      <c r="V56" s="946"/>
    </row>
    <row r="57" spans="1:22" ht="17.25" customHeight="1" x14ac:dyDescent="0.25">
      <c r="A57" s="762"/>
      <c r="B57" s="763"/>
      <c r="C57" s="371"/>
      <c r="D57" s="472"/>
      <c r="E57" s="747"/>
      <c r="F57" s="55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  <c r="U57" s="945"/>
      <c r="V57" s="946"/>
    </row>
    <row r="58" spans="1:22" ht="17.25" customHeight="1" x14ac:dyDescent="0.25">
      <c r="A58" s="814"/>
      <c r="B58" s="763"/>
      <c r="C58" s="371"/>
      <c r="D58" s="472"/>
      <c r="E58" s="747"/>
      <c r="F58" s="55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88"/>
      <c r="N58" s="391"/>
      <c r="O58" s="771"/>
      <c r="P58" s="379"/>
      <c r="Q58" s="70"/>
      <c r="R58" s="71"/>
      <c r="S58" s="73"/>
      <c r="T58" s="74"/>
      <c r="U58" s="945"/>
      <c r="V58" s="946"/>
    </row>
    <row r="59" spans="1:22" ht="15.75" customHeight="1" x14ac:dyDescent="0.3">
      <c r="A59" s="628"/>
      <c r="B59" s="636"/>
      <c r="C59" s="371"/>
      <c r="D59" s="472"/>
      <c r="E59" s="747"/>
      <c r="F59" s="553"/>
      <c r="G59" s="574"/>
      <c r="H59" s="65">
        <f t="shared" si="0"/>
        <v>0</v>
      </c>
      <c r="I59" s="81"/>
      <c r="J59" s="82"/>
      <c r="K59" s="82"/>
      <c r="L59" s="666">
        <f t="shared" si="1"/>
        <v>0</v>
      </c>
      <c r="M59" s="388"/>
      <c r="N59" s="391"/>
      <c r="O59" s="769"/>
      <c r="P59" s="379"/>
      <c r="Q59" s="70"/>
      <c r="R59" s="70"/>
      <c r="S59" s="73"/>
      <c r="T59" s="74"/>
      <c r="U59" s="945"/>
      <c r="V59" s="946"/>
    </row>
    <row r="60" spans="1:22" ht="15.75" customHeight="1" x14ac:dyDescent="0.3">
      <c r="A60" s="628"/>
      <c r="B60" s="636"/>
      <c r="C60" s="371"/>
      <c r="D60" s="472"/>
      <c r="E60" s="747"/>
      <c r="F60" s="55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  <c r="U60" s="945"/>
      <c r="V60" s="946"/>
    </row>
    <row r="61" spans="1:22" ht="15.75" customHeight="1" x14ac:dyDescent="0.3">
      <c r="A61" s="628"/>
      <c r="B61" s="636"/>
      <c r="C61" s="371"/>
      <c r="D61" s="472"/>
      <c r="E61" s="747"/>
      <c r="F61" s="553"/>
      <c r="G61" s="574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0"/>
      <c r="S61" s="73"/>
      <c r="T61" s="74"/>
      <c r="U61" s="945"/>
      <c r="V61" s="946"/>
    </row>
    <row r="62" spans="1:22" ht="15.75" customHeight="1" x14ac:dyDescent="0.3">
      <c r="A62" s="635"/>
      <c r="B62" s="843"/>
      <c r="C62" s="371"/>
      <c r="D62" s="472"/>
      <c r="E62" s="552"/>
      <c r="F62" s="553"/>
      <c r="G62" s="472"/>
      <c r="H62" s="65">
        <f t="shared" si="0"/>
        <v>0</v>
      </c>
      <c r="I62" s="81"/>
      <c r="J62" s="82"/>
      <c r="K62" s="82"/>
      <c r="L62" s="666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945"/>
      <c r="V62" s="946"/>
    </row>
    <row r="63" spans="1:22" ht="15.75" customHeight="1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02"/>
    </row>
    <row r="64" spans="1:22" ht="15.75" customHeight="1" x14ac:dyDescent="0.3">
      <c r="A64" s="636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5.75" customHeight="1" x14ac:dyDescent="0.3">
      <c r="A65" s="814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5.75" customHeight="1" x14ac:dyDescent="0.3">
      <c r="A66" s="636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  <c r="U66" s="73"/>
      <c r="V66" s="702"/>
    </row>
    <row r="67" spans="1:22" ht="15.75" customHeight="1" x14ac:dyDescent="0.3">
      <c r="A67" s="763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1099"/>
      <c r="N67" s="1231"/>
      <c r="O67" s="769"/>
      <c r="P67" s="379"/>
      <c r="Q67" s="70"/>
      <c r="R67" s="71"/>
      <c r="S67" s="73"/>
      <c r="T67" s="74"/>
      <c r="U67" s="73"/>
      <c r="V67" s="702"/>
    </row>
    <row r="68" spans="1:22" ht="15.75" customHeight="1" x14ac:dyDescent="0.3">
      <c r="A68" s="860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101"/>
      <c r="N68" s="1232"/>
      <c r="O68" s="769"/>
      <c r="P68" s="379"/>
      <c r="Q68" s="70"/>
      <c r="R68" s="71"/>
      <c r="S68" s="73"/>
      <c r="T68" s="74"/>
      <c r="U68" s="73"/>
      <c r="V68" s="702"/>
    </row>
    <row r="69" spans="1:22" ht="15.75" customHeight="1" x14ac:dyDescent="0.3">
      <c r="A69" s="636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5.75" customHeight="1" x14ac:dyDescent="0.3">
      <c r="A70" s="828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754"/>
      <c r="O70" s="834"/>
      <c r="P70" s="379"/>
      <c r="Q70" s="70"/>
      <c r="R70" s="71"/>
      <c r="S70" s="73"/>
      <c r="T70" s="74"/>
      <c r="U70" s="73"/>
      <c r="V70" s="702"/>
    </row>
    <row r="71" spans="1:22" ht="31.5" x14ac:dyDescent="0.3">
      <c r="A71" s="626" t="s">
        <v>668</v>
      </c>
      <c r="B71" s="636" t="s">
        <v>54</v>
      </c>
      <c r="C71" s="622" t="s">
        <v>1112</v>
      </c>
      <c r="D71" s="472">
        <v>1707.4</v>
      </c>
      <c r="E71" s="552">
        <v>44046</v>
      </c>
      <c r="F71" s="553">
        <v>224</v>
      </c>
      <c r="G71" s="472">
        <v>1707.4</v>
      </c>
      <c r="H71" s="65">
        <f t="shared" si="0"/>
        <v>0</v>
      </c>
      <c r="I71" s="81">
        <v>69.5</v>
      </c>
      <c r="J71" s="82"/>
      <c r="K71" s="82"/>
      <c r="L71" s="83">
        <f t="shared" si="1"/>
        <v>118664.3</v>
      </c>
      <c r="M71" s="488" t="s">
        <v>52</v>
      </c>
      <c r="N71" s="489">
        <v>44109</v>
      </c>
      <c r="O71" s="769"/>
      <c r="P71" s="379"/>
      <c r="Q71" s="70"/>
      <c r="R71" s="71"/>
      <c r="S71" s="73"/>
      <c r="T71" s="74"/>
      <c r="U71" s="73"/>
      <c r="V71" s="702"/>
    </row>
    <row r="72" spans="1:22" ht="47.25" x14ac:dyDescent="0.3">
      <c r="A72" s="626" t="s">
        <v>668</v>
      </c>
      <c r="B72" s="636" t="s">
        <v>54</v>
      </c>
      <c r="C72" s="622" t="s">
        <v>1111</v>
      </c>
      <c r="D72" s="472">
        <v>1798</v>
      </c>
      <c r="E72" s="552">
        <v>44047</v>
      </c>
      <c r="F72" s="553">
        <v>225</v>
      </c>
      <c r="G72" s="472">
        <v>1798</v>
      </c>
      <c r="H72" s="65">
        <f t="shared" si="0"/>
        <v>0</v>
      </c>
      <c r="I72" s="81">
        <v>69.5</v>
      </c>
      <c r="J72" s="82"/>
      <c r="K72" s="82"/>
      <c r="L72" s="83">
        <f t="shared" si="1"/>
        <v>124961</v>
      </c>
      <c r="M72" s="488" t="s">
        <v>52</v>
      </c>
      <c r="N72" s="489">
        <v>44109</v>
      </c>
      <c r="O72" s="769"/>
      <c r="P72" s="379"/>
      <c r="Q72" s="70"/>
      <c r="R72" s="71"/>
      <c r="S72" s="73"/>
      <c r="T72" s="74"/>
      <c r="U72" s="73"/>
      <c r="V72" s="702"/>
    </row>
    <row r="73" spans="1:22" ht="32.25" thickBot="1" x14ac:dyDescent="0.35">
      <c r="A73" s="626" t="s">
        <v>668</v>
      </c>
      <c r="B73" s="636" t="s">
        <v>54</v>
      </c>
      <c r="C73" s="622" t="s">
        <v>1110</v>
      </c>
      <c r="D73" s="472">
        <v>1714.6</v>
      </c>
      <c r="E73" s="994">
        <v>44048</v>
      </c>
      <c r="F73" s="979">
        <v>226</v>
      </c>
      <c r="G73" s="472">
        <v>1714.6</v>
      </c>
      <c r="H73" s="65">
        <f t="shared" si="0"/>
        <v>0</v>
      </c>
      <c r="I73" s="81">
        <v>69.5</v>
      </c>
      <c r="J73" s="82"/>
      <c r="K73" s="82"/>
      <c r="L73" s="83">
        <f t="shared" si="1"/>
        <v>119164.7</v>
      </c>
      <c r="M73" s="488" t="s">
        <v>52</v>
      </c>
      <c r="N73" s="995">
        <v>44109</v>
      </c>
      <c r="O73" s="769"/>
      <c r="P73" s="379"/>
      <c r="Q73" s="70"/>
      <c r="R73" s="71"/>
      <c r="S73" s="73"/>
      <c r="T73" s="74"/>
      <c r="U73" s="73"/>
      <c r="V73" s="702"/>
    </row>
    <row r="74" spans="1:22" ht="15.75" customHeight="1" x14ac:dyDescent="0.3">
      <c r="A74" s="1253" t="s">
        <v>668</v>
      </c>
      <c r="B74" s="639" t="s">
        <v>939</v>
      </c>
      <c r="C74" s="1234" t="s">
        <v>1108</v>
      </c>
      <c r="D74" s="565">
        <v>201</v>
      </c>
      <c r="E74" s="1283">
        <v>44048</v>
      </c>
      <c r="F74" s="1221">
        <v>230</v>
      </c>
      <c r="G74" s="574">
        <v>201</v>
      </c>
      <c r="H74" s="65">
        <f t="shared" si="0"/>
        <v>0</v>
      </c>
      <c r="I74" s="81">
        <v>76</v>
      </c>
      <c r="J74" s="82"/>
      <c r="K74" s="82"/>
      <c r="L74" s="83">
        <f t="shared" si="1"/>
        <v>15276</v>
      </c>
      <c r="M74" s="1183" t="s">
        <v>1109</v>
      </c>
      <c r="N74" s="1136">
        <v>44109</v>
      </c>
      <c r="O74" s="769"/>
      <c r="P74" s="379"/>
      <c r="Q74" s="70"/>
      <c r="R74" s="71"/>
      <c r="S74" s="73"/>
      <c r="T74" s="74"/>
      <c r="U74" s="73"/>
      <c r="V74" s="702"/>
    </row>
    <row r="75" spans="1:22" ht="15.75" customHeight="1" thickBot="1" x14ac:dyDescent="0.35">
      <c r="A75" s="1254"/>
      <c r="B75" s="639" t="s">
        <v>54</v>
      </c>
      <c r="C75" s="1235"/>
      <c r="D75" s="565">
        <v>169.8</v>
      </c>
      <c r="E75" s="1284"/>
      <c r="F75" s="1222"/>
      <c r="G75" s="574">
        <v>169.8</v>
      </c>
      <c r="H75" s="65">
        <f t="shared" si="0"/>
        <v>0</v>
      </c>
      <c r="I75" s="81">
        <v>69.5</v>
      </c>
      <c r="J75" s="82"/>
      <c r="K75" s="82"/>
      <c r="L75" s="83">
        <f t="shared" si="1"/>
        <v>11801.1</v>
      </c>
      <c r="M75" s="1184"/>
      <c r="N75" s="1137"/>
      <c r="O75" s="769"/>
      <c r="P75" s="379"/>
      <c r="Q75" s="70"/>
      <c r="R75" s="71"/>
      <c r="S75" s="73"/>
      <c r="T75" s="74"/>
      <c r="U75" s="73"/>
      <c r="V75" s="702"/>
    </row>
    <row r="76" spans="1:22" ht="15.75" customHeight="1" x14ac:dyDescent="0.3">
      <c r="A76" s="1253" t="s">
        <v>668</v>
      </c>
      <c r="B76" s="639" t="s">
        <v>939</v>
      </c>
      <c r="C76" s="1234" t="s">
        <v>1107</v>
      </c>
      <c r="D76" s="472">
        <v>93.9</v>
      </c>
      <c r="E76" s="1282">
        <v>44050</v>
      </c>
      <c r="F76" s="1281">
        <v>232</v>
      </c>
      <c r="G76" s="472">
        <v>93.9</v>
      </c>
      <c r="H76" s="65">
        <f t="shared" si="0"/>
        <v>0</v>
      </c>
      <c r="I76" s="81">
        <v>76</v>
      </c>
      <c r="J76" s="82"/>
      <c r="K76" s="82"/>
      <c r="L76" s="83">
        <f t="shared" si="1"/>
        <v>7136.4000000000005</v>
      </c>
      <c r="M76" s="1183" t="s">
        <v>110</v>
      </c>
      <c r="N76" s="1136">
        <v>44109</v>
      </c>
      <c r="O76" s="769"/>
      <c r="P76" s="379"/>
      <c r="Q76" s="70"/>
      <c r="R76" s="71"/>
      <c r="S76" s="73"/>
      <c r="T76" s="74"/>
      <c r="U76" s="73"/>
      <c r="V76" s="702"/>
    </row>
    <row r="77" spans="1:22" ht="15.75" customHeight="1" x14ac:dyDescent="0.3">
      <c r="A77" s="1254"/>
      <c r="B77" s="639" t="s">
        <v>54</v>
      </c>
      <c r="C77" s="1235"/>
      <c r="D77" s="472">
        <v>168.1</v>
      </c>
      <c r="E77" s="1250"/>
      <c r="F77" s="1237"/>
      <c r="G77" s="472">
        <v>168.1</v>
      </c>
      <c r="H77" s="65">
        <f t="shared" si="0"/>
        <v>0</v>
      </c>
      <c r="I77" s="81">
        <v>69.5</v>
      </c>
      <c r="J77" s="82"/>
      <c r="K77" s="82"/>
      <c r="L77" s="83">
        <f t="shared" si="1"/>
        <v>11682.949999999999</v>
      </c>
      <c r="M77" s="1184"/>
      <c r="N77" s="1137"/>
      <c r="O77" s="769"/>
      <c r="P77" s="379"/>
      <c r="Q77" s="70"/>
      <c r="R77" s="71"/>
      <c r="S77" s="73"/>
      <c r="T77" s="74"/>
      <c r="U77" s="73"/>
      <c r="V77" s="702"/>
    </row>
    <row r="78" spans="1:22" ht="31.5" x14ac:dyDescent="0.3">
      <c r="A78" s="551" t="s">
        <v>49</v>
      </c>
      <c r="B78" s="639" t="s">
        <v>561</v>
      </c>
      <c r="C78" s="622" t="s">
        <v>916</v>
      </c>
      <c r="D78" s="472">
        <v>251.2</v>
      </c>
      <c r="E78" s="552">
        <v>44050</v>
      </c>
      <c r="F78" s="555">
        <v>29175</v>
      </c>
      <c r="G78" s="472">
        <v>251.2</v>
      </c>
      <c r="H78" s="65">
        <f t="shared" si="0"/>
        <v>0</v>
      </c>
      <c r="I78" s="81">
        <v>43</v>
      </c>
      <c r="J78" s="82"/>
      <c r="K78" s="82"/>
      <c r="L78" s="83">
        <f t="shared" si="1"/>
        <v>10801.6</v>
      </c>
      <c r="M78" s="372" t="s">
        <v>161</v>
      </c>
      <c r="N78" s="373">
        <v>44062</v>
      </c>
      <c r="O78" s="769"/>
      <c r="P78" s="379"/>
      <c r="Q78" s="70"/>
      <c r="R78" s="71"/>
      <c r="S78" s="73"/>
      <c r="T78" s="74"/>
      <c r="U78" s="73"/>
      <c r="V78" s="702"/>
    </row>
    <row r="79" spans="1:22" ht="15.75" customHeight="1" x14ac:dyDescent="0.3">
      <c r="A79" s="636" t="s">
        <v>882</v>
      </c>
      <c r="B79" s="554" t="s">
        <v>226</v>
      </c>
      <c r="C79" s="371" t="s">
        <v>917</v>
      </c>
      <c r="D79" s="472">
        <v>369</v>
      </c>
      <c r="E79" s="552">
        <v>44052</v>
      </c>
      <c r="F79" s="553" t="s">
        <v>883</v>
      </c>
      <c r="G79" s="472">
        <v>369</v>
      </c>
      <c r="H79" s="65">
        <f t="shared" si="0"/>
        <v>0</v>
      </c>
      <c r="I79" s="663">
        <v>50</v>
      </c>
      <c r="J79" s="82"/>
      <c r="K79" s="82"/>
      <c r="L79" s="83">
        <f t="shared" si="1"/>
        <v>18450</v>
      </c>
      <c r="M79" s="372" t="s">
        <v>161</v>
      </c>
      <c r="N79" s="373">
        <v>44053</v>
      </c>
      <c r="O79" s="769"/>
      <c r="P79" s="379"/>
      <c r="Q79" s="70"/>
      <c r="R79" s="71"/>
      <c r="S79" s="73"/>
      <c r="T79" s="74"/>
      <c r="U79" s="73"/>
      <c r="V79" s="702"/>
    </row>
    <row r="80" spans="1:22" ht="15.75" customHeight="1" x14ac:dyDescent="0.3">
      <c r="A80" s="898" t="s">
        <v>878</v>
      </c>
      <c r="B80" s="845" t="s">
        <v>879</v>
      </c>
      <c r="C80" s="371"/>
      <c r="D80" s="472">
        <v>25925.925899999998</v>
      </c>
      <c r="E80" s="552">
        <v>44053</v>
      </c>
      <c r="F80" s="556" t="s">
        <v>880</v>
      </c>
      <c r="G80" s="472">
        <v>25925.925899999998</v>
      </c>
      <c r="H80" s="65">
        <f t="shared" si="0"/>
        <v>0</v>
      </c>
      <c r="I80" s="81">
        <v>27</v>
      </c>
      <c r="J80" s="82"/>
      <c r="K80" s="82"/>
      <c r="L80" s="83">
        <f>I80*G80</f>
        <v>699999.99929999991</v>
      </c>
      <c r="M80" s="884" t="s">
        <v>52</v>
      </c>
      <c r="N80" s="885">
        <v>44053</v>
      </c>
      <c r="O80" s="886" t="s">
        <v>919</v>
      </c>
      <c r="P80" s="379"/>
      <c r="Q80" s="70"/>
      <c r="R80" s="71"/>
      <c r="S80" s="73"/>
      <c r="T80" s="74"/>
      <c r="U80" s="73"/>
      <c r="V80" s="702"/>
    </row>
    <row r="81" spans="1:22" ht="15.75" customHeight="1" x14ac:dyDescent="0.3">
      <c r="A81" s="1255" t="s">
        <v>668</v>
      </c>
      <c r="B81" s="845" t="s">
        <v>54</v>
      </c>
      <c r="C81" s="1257" t="s">
        <v>1126</v>
      </c>
      <c r="D81" s="472">
        <v>494.7</v>
      </c>
      <c r="E81" s="552">
        <v>44053</v>
      </c>
      <c r="F81" s="996">
        <v>233</v>
      </c>
      <c r="G81" s="472">
        <v>494.7</v>
      </c>
      <c r="H81" s="65">
        <f t="shared" si="0"/>
        <v>0</v>
      </c>
      <c r="I81" s="81">
        <v>69.5</v>
      </c>
      <c r="J81" s="82"/>
      <c r="K81" s="82"/>
      <c r="L81" s="83">
        <f>I81*G81</f>
        <v>34381.65</v>
      </c>
      <c r="M81" s="1285" t="s">
        <v>52</v>
      </c>
      <c r="N81" s="1259">
        <v>44117</v>
      </c>
      <c r="O81" s="886"/>
      <c r="P81" s="379"/>
      <c r="Q81" s="70"/>
      <c r="R81" s="71"/>
      <c r="S81" s="73"/>
      <c r="T81" s="74"/>
      <c r="U81" s="73"/>
      <c r="V81" s="702"/>
    </row>
    <row r="82" spans="1:22" ht="15.75" customHeight="1" x14ac:dyDescent="0.3">
      <c r="A82" s="1256"/>
      <c r="B82" s="845" t="s">
        <v>939</v>
      </c>
      <c r="C82" s="1258"/>
      <c r="D82" s="472">
        <v>195.6</v>
      </c>
      <c r="E82" s="552">
        <v>44053</v>
      </c>
      <c r="F82" s="996">
        <v>233</v>
      </c>
      <c r="G82" s="472">
        <v>195.6</v>
      </c>
      <c r="H82" s="65">
        <f t="shared" si="0"/>
        <v>0</v>
      </c>
      <c r="I82" s="81">
        <v>76</v>
      </c>
      <c r="J82" s="82"/>
      <c r="K82" s="82"/>
      <c r="L82" s="83">
        <f>I82*G82</f>
        <v>14865.6</v>
      </c>
      <c r="M82" s="1286"/>
      <c r="N82" s="1260"/>
      <c r="O82" s="886"/>
      <c r="P82" s="379"/>
      <c r="Q82" s="70"/>
      <c r="R82" s="71"/>
      <c r="S82" s="73"/>
      <c r="T82" s="74"/>
      <c r="U82" s="73"/>
      <c r="V82" s="702"/>
    </row>
    <row r="83" spans="1:22" ht="15.75" customHeight="1" x14ac:dyDescent="0.3">
      <c r="A83" s="551" t="s">
        <v>350</v>
      </c>
      <c r="B83" s="639" t="s">
        <v>226</v>
      </c>
      <c r="C83" s="371" t="s">
        <v>918</v>
      </c>
      <c r="D83" s="472">
        <v>268</v>
      </c>
      <c r="E83" s="552">
        <v>44054</v>
      </c>
      <c r="F83" s="892" t="s">
        <v>896</v>
      </c>
      <c r="G83" s="472">
        <v>268</v>
      </c>
      <c r="H83" s="65">
        <f t="shared" si="0"/>
        <v>0</v>
      </c>
      <c r="I83" s="81">
        <v>50</v>
      </c>
      <c r="J83" s="82"/>
      <c r="K83" s="82"/>
      <c r="L83" s="83">
        <f t="shared" si="1"/>
        <v>13400</v>
      </c>
      <c r="M83" s="372" t="s">
        <v>161</v>
      </c>
      <c r="N83" s="373">
        <v>44054</v>
      </c>
      <c r="O83" s="769"/>
      <c r="P83" s="379"/>
      <c r="Q83" s="70"/>
      <c r="R83" s="71"/>
      <c r="S83" s="73"/>
      <c r="T83" s="74"/>
      <c r="U83" s="73"/>
      <c r="V83" s="702"/>
    </row>
    <row r="84" spans="1:22" ht="15.75" customHeight="1" x14ac:dyDescent="0.3">
      <c r="A84" s="1253" t="s">
        <v>668</v>
      </c>
      <c r="B84" s="639" t="s">
        <v>54</v>
      </c>
      <c r="C84" s="1234" t="s">
        <v>1161</v>
      </c>
      <c r="D84" s="472">
        <v>1309.8</v>
      </c>
      <c r="E84" s="552">
        <v>44056</v>
      </c>
      <c r="F84" s="1287">
        <v>229</v>
      </c>
      <c r="G84" s="472">
        <v>1309.8</v>
      </c>
      <c r="H84" s="65">
        <f t="shared" si="0"/>
        <v>0</v>
      </c>
      <c r="I84" s="81">
        <v>69.5</v>
      </c>
      <c r="J84" s="82"/>
      <c r="K84" s="82"/>
      <c r="L84" s="83">
        <f t="shared" si="1"/>
        <v>91031.099999999991</v>
      </c>
      <c r="M84" s="1183" t="s">
        <v>52</v>
      </c>
      <c r="N84" s="1136">
        <v>44130</v>
      </c>
      <c r="O84" s="769"/>
      <c r="P84" s="379"/>
      <c r="Q84" s="70"/>
      <c r="R84" s="71"/>
      <c r="S84" s="73"/>
      <c r="T84" s="74"/>
      <c r="U84" s="73"/>
      <c r="V84" s="702"/>
    </row>
    <row r="85" spans="1:22" ht="15.75" customHeight="1" x14ac:dyDescent="0.3">
      <c r="A85" s="1254"/>
      <c r="B85" s="639" t="s">
        <v>939</v>
      </c>
      <c r="C85" s="1235"/>
      <c r="D85" s="472">
        <v>196.2</v>
      </c>
      <c r="E85" s="552">
        <v>44056</v>
      </c>
      <c r="F85" s="1288"/>
      <c r="G85" s="472">
        <v>196.2</v>
      </c>
      <c r="H85" s="65">
        <f t="shared" si="0"/>
        <v>0</v>
      </c>
      <c r="I85" s="81">
        <v>76</v>
      </c>
      <c r="J85" s="82"/>
      <c r="K85" s="82"/>
      <c r="L85" s="83">
        <f t="shared" si="1"/>
        <v>14911.199999999999</v>
      </c>
      <c r="M85" s="1184"/>
      <c r="N85" s="1137"/>
      <c r="O85" s="769"/>
      <c r="P85" s="379"/>
      <c r="Q85" s="70"/>
      <c r="R85" s="71"/>
      <c r="S85" s="73"/>
      <c r="T85" s="74"/>
      <c r="U85" s="73"/>
      <c r="V85" s="702"/>
    </row>
    <row r="86" spans="1:22" ht="15.75" customHeight="1" thickBot="1" x14ac:dyDescent="0.35">
      <c r="A86" s="929" t="s">
        <v>350</v>
      </c>
      <c r="B86" s="639" t="s">
        <v>226</v>
      </c>
      <c r="C86" s="371" t="s">
        <v>911</v>
      </c>
      <c r="D86" s="472">
        <v>200</v>
      </c>
      <c r="E86" s="552">
        <v>44057</v>
      </c>
      <c r="F86" s="555" t="s">
        <v>912</v>
      </c>
      <c r="G86" s="472">
        <v>200</v>
      </c>
      <c r="H86" s="65">
        <f t="shared" si="0"/>
        <v>0</v>
      </c>
      <c r="I86" s="81">
        <v>50</v>
      </c>
      <c r="J86" s="82"/>
      <c r="K86" s="82"/>
      <c r="L86" s="83">
        <f t="shared" si="1"/>
        <v>10000</v>
      </c>
      <c r="M86" s="372" t="s">
        <v>913</v>
      </c>
      <c r="N86" s="390">
        <v>44061</v>
      </c>
      <c r="O86" s="774"/>
      <c r="P86" s="387"/>
      <c r="Q86" s="70"/>
      <c r="R86" s="71"/>
      <c r="S86" s="73"/>
      <c r="T86" s="74"/>
      <c r="U86" s="73"/>
      <c r="V86" s="702"/>
    </row>
    <row r="87" spans="1:22" ht="15.75" customHeight="1" x14ac:dyDescent="0.3">
      <c r="A87" s="1243" t="s">
        <v>49</v>
      </c>
      <c r="B87" s="639" t="s">
        <v>976</v>
      </c>
      <c r="C87" s="1234" t="s">
        <v>977</v>
      </c>
      <c r="D87" s="472">
        <v>921.5</v>
      </c>
      <c r="E87" s="552">
        <v>44060</v>
      </c>
      <c r="F87" s="555">
        <v>11429</v>
      </c>
      <c r="G87" s="472">
        <v>921.5</v>
      </c>
      <c r="H87" s="65">
        <f t="shared" si="0"/>
        <v>0</v>
      </c>
      <c r="I87" s="81">
        <v>32</v>
      </c>
      <c r="J87" s="82"/>
      <c r="K87" s="82"/>
      <c r="L87" s="83">
        <f t="shared" si="1"/>
        <v>29488</v>
      </c>
      <c r="M87" s="1245" t="s">
        <v>110</v>
      </c>
      <c r="N87" s="1279">
        <v>44077</v>
      </c>
      <c r="O87" s="834"/>
      <c r="P87" s="387"/>
      <c r="Q87" s="70"/>
      <c r="R87" s="71"/>
      <c r="S87" s="73"/>
      <c r="T87" s="74"/>
      <c r="U87" s="73"/>
      <c r="V87" s="702"/>
    </row>
    <row r="88" spans="1:22" ht="15.75" customHeight="1" thickBot="1" x14ac:dyDescent="0.35">
      <c r="A88" s="1244"/>
      <c r="B88" s="640" t="s">
        <v>820</v>
      </c>
      <c r="C88" s="1235"/>
      <c r="D88" s="550">
        <f>7151.8+73.2</f>
        <v>7225</v>
      </c>
      <c r="E88" s="552">
        <v>44060</v>
      </c>
      <c r="F88" s="559">
        <v>11429</v>
      </c>
      <c r="G88" s="550">
        <f>7151.8+73.2</f>
        <v>7225</v>
      </c>
      <c r="H88" s="65">
        <f t="shared" si="0"/>
        <v>0</v>
      </c>
      <c r="I88" s="81">
        <v>41</v>
      </c>
      <c r="J88" s="82"/>
      <c r="K88" s="82"/>
      <c r="L88" s="83">
        <f t="shared" si="1"/>
        <v>296225</v>
      </c>
      <c r="M88" s="1246"/>
      <c r="N88" s="1280"/>
      <c r="O88" s="775"/>
      <c r="P88" s="397"/>
      <c r="Q88" s="70"/>
      <c r="R88" s="71"/>
      <c r="S88" s="73"/>
      <c r="T88" s="74"/>
      <c r="U88" s="73"/>
      <c r="V88" s="702"/>
    </row>
    <row r="89" spans="1:22" ht="15.75" customHeight="1" x14ac:dyDescent="0.3">
      <c r="A89" s="930" t="s">
        <v>882</v>
      </c>
      <c r="B89" s="640" t="s">
        <v>226</v>
      </c>
      <c r="C89" s="371" t="s">
        <v>914</v>
      </c>
      <c r="D89" s="550">
        <v>300</v>
      </c>
      <c r="E89" s="552">
        <v>44061</v>
      </c>
      <c r="F89" s="560" t="s">
        <v>915</v>
      </c>
      <c r="G89" s="550">
        <v>300</v>
      </c>
      <c r="H89" s="65">
        <f t="shared" si="0"/>
        <v>0</v>
      </c>
      <c r="I89" s="81">
        <v>50</v>
      </c>
      <c r="J89" s="82"/>
      <c r="K89" s="82"/>
      <c r="L89" s="83">
        <f t="shared" si="1"/>
        <v>15000</v>
      </c>
      <c r="M89" s="372" t="s">
        <v>161</v>
      </c>
      <c r="N89" s="373">
        <v>44062</v>
      </c>
      <c r="O89" s="775"/>
      <c r="P89" s="397"/>
      <c r="Q89" s="70"/>
      <c r="R89" s="71"/>
      <c r="S89" s="73"/>
      <c r="T89" s="74"/>
      <c r="U89" s="73"/>
      <c r="V89" s="702"/>
    </row>
    <row r="90" spans="1:22" ht="15.75" customHeight="1" x14ac:dyDescent="0.3">
      <c r="A90" s="672" t="s">
        <v>82</v>
      </c>
      <c r="B90" s="639" t="s">
        <v>226</v>
      </c>
      <c r="C90" s="371" t="s">
        <v>927</v>
      </c>
      <c r="D90" s="472">
        <v>356</v>
      </c>
      <c r="E90" s="566">
        <v>44069</v>
      </c>
      <c r="F90" s="567" t="s">
        <v>928</v>
      </c>
      <c r="G90" s="568">
        <v>356</v>
      </c>
      <c r="H90" s="65">
        <f t="shared" si="0"/>
        <v>0</v>
      </c>
      <c r="I90" s="81">
        <v>50</v>
      </c>
      <c r="J90" s="82"/>
      <c r="K90" s="82"/>
      <c r="L90" s="104">
        <f t="shared" si="1"/>
        <v>17800</v>
      </c>
      <c r="M90" s="406" t="s">
        <v>52</v>
      </c>
      <c r="N90" s="407">
        <v>44069</v>
      </c>
      <c r="O90" s="774"/>
      <c r="P90" s="387"/>
      <c r="Q90" s="70"/>
      <c r="R90" s="71"/>
      <c r="S90" s="73"/>
      <c r="T90" s="74"/>
      <c r="U90" s="73"/>
      <c r="V90" s="702"/>
    </row>
    <row r="91" spans="1:22" ht="31.5" x14ac:dyDescent="0.3">
      <c r="A91" s="672" t="s">
        <v>49</v>
      </c>
      <c r="B91" s="639" t="s">
        <v>1018</v>
      </c>
      <c r="C91" s="622" t="s">
        <v>1017</v>
      </c>
      <c r="D91" s="472">
        <v>319</v>
      </c>
      <c r="E91" s="566">
        <v>44072</v>
      </c>
      <c r="F91" s="567">
        <v>29489</v>
      </c>
      <c r="G91" s="568">
        <v>319</v>
      </c>
      <c r="H91" s="65">
        <f t="shared" si="0"/>
        <v>0</v>
      </c>
      <c r="I91" s="103">
        <v>42</v>
      </c>
      <c r="J91" s="82"/>
      <c r="K91" s="82"/>
      <c r="L91" s="104">
        <f t="shared" si="1"/>
        <v>13398</v>
      </c>
      <c r="M91" s="503" t="s">
        <v>110</v>
      </c>
      <c r="N91" s="504">
        <v>44092</v>
      </c>
      <c r="O91" s="774"/>
      <c r="P91" s="387"/>
      <c r="Q91" s="70"/>
      <c r="R91" s="71"/>
      <c r="S91" s="73"/>
      <c r="T91" s="74"/>
      <c r="U91" s="73"/>
      <c r="V91" s="702"/>
    </row>
    <row r="92" spans="1:22" ht="15.75" customHeight="1" x14ac:dyDescent="0.3">
      <c r="A92" s="551" t="s">
        <v>267</v>
      </c>
      <c r="B92" s="639" t="s">
        <v>270</v>
      </c>
      <c r="C92" s="371" t="s">
        <v>987</v>
      </c>
      <c r="D92" s="472">
        <v>2400</v>
      </c>
      <c r="E92" s="566">
        <v>44074</v>
      </c>
      <c r="F92" s="564">
        <v>1107</v>
      </c>
      <c r="G92" s="568">
        <v>2400</v>
      </c>
      <c r="H92" s="65">
        <f t="shared" si="0"/>
        <v>0</v>
      </c>
      <c r="I92" s="103">
        <v>19.5</v>
      </c>
      <c r="J92" s="82"/>
      <c r="K92" s="82"/>
      <c r="L92" s="104">
        <f t="shared" si="1"/>
        <v>46800</v>
      </c>
      <c r="M92" s="503" t="s">
        <v>52</v>
      </c>
      <c r="N92" s="504">
        <v>44085</v>
      </c>
      <c r="O92" s="774"/>
      <c r="P92" s="387"/>
      <c r="Q92" s="70"/>
      <c r="R92" s="71"/>
      <c r="S92" s="73"/>
      <c r="T92" s="74"/>
      <c r="U92" s="73"/>
      <c r="V92" s="702"/>
    </row>
    <row r="93" spans="1:22" ht="15.75" customHeight="1" x14ac:dyDescent="0.3">
      <c r="A93" s="658"/>
      <c r="B93" s="639"/>
      <c r="C93" s="569"/>
      <c r="D93" s="472"/>
      <c r="E93" s="570"/>
      <c r="F93" s="571"/>
      <c r="G93" s="472"/>
      <c r="H93" s="65">
        <f t="shared" si="0"/>
        <v>0</v>
      </c>
      <c r="I93" s="81"/>
      <c r="J93" s="82"/>
      <c r="K93" s="82"/>
      <c r="L93" s="104">
        <f t="shared" si="1"/>
        <v>0</v>
      </c>
      <c r="M93" s="478"/>
      <c r="N93" s="479"/>
      <c r="O93" s="769"/>
      <c r="P93" s="379"/>
      <c r="Q93" s="70"/>
      <c r="R93" s="71"/>
      <c r="S93" s="73"/>
      <c r="T93" s="74"/>
      <c r="U93" s="73"/>
      <c r="V93" s="702"/>
    </row>
    <row r="94" spans="1:22" ht="15.75" customHeight="1" x14ac:dyDescent="0.3">
      <c r="A94" s="673"/>
      <c r="B94" s="639"/>
      <c r="C94" s="371"/>
      <c r="D94" s="472"/>
      <c r="E94" s="566"/>
      <c r="F94" s="555"/>
      <c r="G94" s="568"/>
      <c r="H94" s="65">
        <f>G94-D94</f>
        <v>0</v>
      </c>
      <c r="I94" s="103"/>
      <c r="J94" s="105"/>
      <c r="K94" s="105"/>
      <c r="L94" s="104">
        <f t="shared" si="1"/>
        <v>0</v>
      </c>
      <c r="M94" s="760"/>
      <c r="N94" s="761"/>
      <c r="O94" s="835"/>
      <c r="P94" s="411"/>
      <c r="Q94" s="70"/>
      <c r="R94" s="71"/>
      <c r="S94" s="73"/>
      <c r="T94" s="74"/>
      <c r="U94" s="73"/>
      <c r="V94" s="702"/>
    </row>
    <row r="95" spans="1:22" ht="15.75" customHeight="1" x14ac:dyDescent="0.3">
      <c r="A95" s="551"/>
      <c r="B95" s="638"/>
      <c r="C95" s="371"/>
      <c r="D95" s="572"/>
      <c r="E95" s="566"/>
      <c r="F95" s="555"/>
      <c r="G95" s="568"/>
      <c r="H95" s="65">
        <f t="shared" ref="H95:H193" si="3">G95-D95</f>
        <v>0</v>
      </c>
      <c r="I95" s="103"/>
      <c r="J95" s="105"/>
      <c r="K95" s="105"/>
      <c r="L95" s="104">
        <f t="shared" si="1"/>
        <v>0</v>
      </c>
      <c r="M95" s="372"/>
      <c r="N95" s="390"/>
      <c r="O95" s="779"/>
      <c r="P95" s="411"/>
      <c r="Q95" s="70"/>
      <c r="R95" s="71"/>
      <c r="S95" s="73"/>
      <c r="T95" s="74"/>
      <c r="U95" s="73"/>
      <c r="V95" s="702"/>
    </row>
    <row r="96" spans="1:22" ht="15.75" customHeight="1" x14ac:dyDescent="0.3">
      <c r="A96" s="672"/>
      <c r="B96" s="639"/>
      <c r="C96" s="371"/>
      <c r="D96" s="472"/>
      <c r="E96" s="566"/>
      <c r="F96" s="573"/>
      <c r="G96" s="568"/>
      <c r="H96" s="65">
        <f t="shared" si="3"/>
        <v>0</v>
      </c>
      <c r="I96" s="108"/>
      <c r="J96" s="105"/>
      <c r="K96" s="105"/>
      <c r="L96" s="109">
        <f t="shared" si="1"/>
        <v>0</v>
      </c>
      <c r="M96" s="418"/>
      <c r="N96" s="419"/>
      <c r="O96" s="777"/>
      <c r="P96" s="411"/>
      <c r="Q96" s="70"/>
      <c r="R96" s="71"/>
      <c r="S96" s="73"/>
      <c r="T96" s="74"/>
      <c r="U96" s="73"/>
      <c r="V96" s="702"/>
    </row>
    <row r="97" spans="1:22" ht="18.75" x14ac:dyDescent="0.3">
      <c r="A97" s="672"/>
      <c r="B97" s="639"/>
      <c r="C97" s="371"/>
      <c r="D97" s="472"/>
      <c r="E97" s="566"/>
      <c r="F97" s="555"/>
      <c r="G97" s="574"/>
      <c r="H97" s="65">
        <f t="shared" si="3"/>
        <v>0</v>
      </c>
      <c r="I97" s="111"/>
      <c r="J97" s="112"/>
      <c r="K97" s="112"/>
      <c r="L97" s="109">
        <f t="shared" si="1"/>
        <v>0</v>
      </c>
      <c r="M97" s="420"/>
      <c r="N97" s="421"/>
      <c r="O97" s="777"/>
      <c r="P97" s="411"/>
      <c r="Q97" s="70"/>
      <c r="R97" s="71"/>
      <c r="S97" s="73"/>
      <c r="T97" s="74"/>
      <c r="U97" s="73"/>
      <c r="V97" s="702"/>
    </row>
    <row r="98" spans="1:22" ht="15.75" customHeight="1" x14ac:dyDescent="0.3">
      <c r="A98" s="677"/>
      <c r="B98" s="641"/>
      <c r="C98" s="371"/>
      <c r="D98" s="575"/>
      <c r="E98" s="576"/>
      <c r="F98" s="577"/>
      <c r="G98" s="578"/>
      <c r="H98" s="65">
        <f t="shared" si="3"/>
        <v>0</v>
      </c>
      <c r="I98" s="111"/>
      <c r="J98" s="118"/>
      <c r="K98" s="118"/>
      <c r="L98" s="109">
        <f>I98*G98</f>
        <v>0</v>
      </c>
      <c r="M98" s="406"/>
      <c r="N98" s="407"/>
      <c r="O98" s="777"/>
      <c r="P98" s="411"/>
      <c r="Q98" s="70"/>
      <c r="R98" s="71"/>
      <c r="S98" s="73"/>
      <c r="T98" s="74"/>
      <c r="U98" s="73"/>
      <c r="V98" s="702"/>
    </row>
    <row r="99" spans="1:22" ht="15.75" customHeight="1" x14ac:dyDescent="0.3">
      <c r="A99" s="676"/>
      <c r="B99" s="639"/>
      <c r="C99" s="371"/>
      <c r="D99" s="472"/>
      <c r="E99" s="566"/>
      <c r="F99" s="555"/>
      <c r="G99" s="574"/>
      <c r="H99" s="65">
        <f t="shared" si="3"/>
        <v>0</v>
      </c>
      <c r="I99" s="111"/>
      <c r="J99" s="105"/>
      <c r="K99" s="105"/>
      <c r="L99" s="109">
        <f t="shared" ref="L99:L183" si="4">I99*G99</f>
        <v>0</v>
      </c>
      <c r="M99" s="420"/>
      <c r="N99" s="421"/>
      <c r="O99" s="777"/>
      <c r="P99" s="411"/>
      <c r="Q99" s="70"/>
      <c r="R99" s="71"/>
      <c r="S99" s="73"/>
      <c r="T99" s="74"/>
      <c r="U99" s="73"/>
      <c r="V99" s="702"/>
    </row>
    <row r="100" spans="1:22" ht="15.75" customHeight="1" x14ac:dyDescent="0.3">
      <c r="A100" s="672"/>
      <c r="B100" s="639"/>
      <c r="C100" s="371"/>
      <c r="D100" s="472"/>
      <c r="E100" s="566"/>
      <c r="F100" s="579"/>
      <c r="G100" s="574"/>
      <c r="H100" s="65">
        <f t="shared" si="3"/>
        <v>0</v>
      </c>
      <c r="I100" s="81"/>
      <c r="J100" s="105"/>
      <c r="K100" s="105"/>
      <c r="L100" s="83">
        <f t="shared" si="4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02"/>
    </row>
    <row r="101" spans="1:22" ht="15.75" customHeight="1" x14ac:dyDescent="0.3">
      <c r="A101" s="672"/>
      <c r="B101" s="639"/>
      <c r="C101" s="371"/>
      <c r="D101" s="472"/>
      <c r="E101" s="566"/>
      <c r="F101" s="567"/>
      <c r="G101" s="574"/>
      <c r="H101" s="65">
        <f t="shared" si="3"/>
        <v>0</v>
      </c>
      <c r="I101" s="111"/>
      <c r="J101" s="105"/>
      <c r="K101" s="105"/>
      <c r="L101" s="109">
        <f t="shared" si="4"/>
        <v>0</v>
      </c>
      <c r="M101" s="420"/>
      <c r="N101" s="421"/>
      <c r="O101" s="777"/>
      <c r="P101" s="411"/>
      <c r="Q101" s="70"/>
      <c r="R101" s="71"/>
      <c r="S101" s="73"/>
      <c r="T101" s="74"/>
      <c r="U101" s="73"/>
      <c r="V101" s="702"/>
    </row>
    <row r="102" spans="1:22" ht="15.75" customHeight="1" x14ac:dyDescent="0.3">
      <c r="A102" s="672"/>
      <c r="B102" s="639"/>
      <c r="C102" s="371"/>
      <c r="D102" s="472"/>
      <c r="E102" s="566"/>
      <c r="F102" s="580"/>
      <c r="G102" s="574"/>
      <c r="H102" s="65">
        <f t="shared" si="3"/>
        <v>0</v>
      </c>
      <c r="I102" s="111"/>
      <c r="J102" s="105"/>
      <c r="K102" s="105"/>
      <c r="L102" s="109">
        <f t="shared" si="4"/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02"/>
    </row>
    <row r="103" spans="1:22" ht="15.75" customHeight="1" x14ac:dyDescent="0.3">
      <c r="A103" s="672"/>
      <c r="B103" s="639"/>
      <c r="C103" s="371"/>
      <c r="D103" s="472"/>
      <c r="E103" s="570"/>
      <c r="F103" s="581"/>
      <c r="G103" s="472"/>
      <c r="H103" s="65">
        <f t="shared" si="3"/>
        <v>0</v>
      </c>
      <c r="I103" s="111"/>
      <c r="J103" s="123"/>
      <c r="K103" s="123"/>
      <c r="L103" s="109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02"/>
    </row>
    <row r="104" spans="1:22" ht="15.75" customHeight="1" x14ac:dyDescent="0.3">
      <c r="A104" s="672"/>
      <c r="B104" s="639"/>
      <c r="C104" s="371"/>
      <c r="D104" s="472"/>
      <c r="E104" s="570"/>
      <c r="F104" s="580"/>
      <c r="G104" s="472"/>
      <c r="H104" s="65">
        <f t="shared" si="3"/>
        <v>0</v>
      </c>
      <c r="I104" s="111"/>
      <c r="J104" s="123"/>
      <c r="K104" s="123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02"/>
    </row>
    <row r="105" spans="1:22" ht="15.75" customHeight="1" x14ac:dyDescent="0.3">
      <c r="A105" s="672"/>
      <c r="B105" s="639"/>
      <c r="C105" s="371"/>
      <c r="D105" s="472"/>
      <c r="E105" s="570"/>
      <c r="F105" s="580"/>
      <c r="G105" s="472"/>
      <c r="H105" s="65">
        <f t="shared" si="3"/>
        <v>0</v>
      </c>
      <c r="I105" s="111"/>
      <c r="J105" s="123"/>
      <c r="K105" s="123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02"/>
    </row>
    <row r="106" spans="1:22" ht="15.75" customHeight="1" x14ac:dyDescent="0.3">
      <c r="A106" s="672"/>
      <c r="B106" s="639"/>
      <c r="C106" s="371"/>
      <c r="D106" s="472"/>
      <c r="E106" s="570"/>
      <c r="F106" s="580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02"/>
    </row>
    <row r="107" spans="1:22" ht="15.75" customHeight="1" x14ac:dyDescent="0.3">
      <c r="A107" s="672"/>
      <c r="B107" s="639"/>
      <c r="C107" s="582"/>
      <c r="D107" s="472"/>
      <c r="E107" s="570"/>
      <c r="F107" s="580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406"/>
      <c r="N107" s="422"/>
      <c r="O107" s="769"/>
      <c r="P107" s="379"/>
      <c r="Q107" s="757"/>
      <c r="R107" s="71"/>
      <c r="S107" s="73"/>
      <c r="T107" s="74"/>
      <c r="U107" s="73"/>
      <c r="V107" s="702"/>
    </row>
    <row r="108" spans="1:22" ht="15" customHeight="1" thickBot="1" x14ac:dyDescent="0.35">
      <c r="A108" s="678"/>
      <c r="B108" s="642"/>
      <c r="C108" s="583"/>
      <c r="D108" s="584"/>
      <c r="E108" s="585"/>
      <c r="F108" s="586"/>
      <c r="G108" s="584"/>
      <c r="H108" s="65">
        <f t="shared" si="3"/>
        <v>0</v>
      </c>
      <c r="I108" s="81"/>
      <c r="J108" s="82"/>
      <c r="K108" s="82"/>
      <c r="L108" s="104">
        <f t="shared" si="4"/>
        <v>0</v>
      </c>
      <c r="M108" s="406"/>
      <c r="N108" s="422"/>
      <c r="O108" s="769"/>
      <c r="P108" s="379"/>
      <c r="Q108" s="757"/>
      <c r="R108" s="71"/>
      <c r="S108" s="73"/>
      <c r="T108" s="74"/>
      <c r="U108" s="73"/>
      <c r="V108" s="702"/>
    </row>
    <row r="109" spans="1:22" ht="15.75" customHeight="1" thickTop="1" x14ac:dyDescent="0.3">
      <c r="A109" s="671"/>
      <c r="B109" s="643"/>
      <c r="C109" s="587"/>
      <c r="D109" s="547"/>
      <c r="E109" s="588"/>
      <c r="F109" s="874"/>
      <c r="G109" s="547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57"/>
      <c r="R109" s="71"/>
      <c r="S109" s="73"/>
      <c r="T109" s="74"/>
      <c r="U109" s="73"/>
      <c r="V109" s="702"/>
    </row>
    <row r="110" spans="1:22" ht="15.75" customHeight="1" x14ac:dyDescent="0.3">
      <c r="A110" s="679"/>
      <c r="B110" s="638"/>
      <c r="C110" s="590"/>
      <c r="D110" s="572"/>
      <c r="E110" s="591"/>
      <c r="F110" s="592"/>
      <c r="G110" s="5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57"/>
      <c r="R110" s="71"/>
      <c r="S110" s="73"/>
      <c r="T110" s="74"/>
      <c r="U110" s="73"/>
      <c r="V110" s="702"/>
    </row>
    <row r="111" spans="1:22" ht="17.25" customHeight="1" x14ac:dyDescent="0.3">
      <c r="A111" s="680"/>
      <c r="B111" s="638"/>
      <c r="C111" s="593"/>
      <c r="D111" s="572"/>
      <c r="E111" s="591"/>
      <c r="F111" s="594"/>
      <c r="G111" s="5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"/>
      <c r="S111" s="73"/>
      <c r="T111" s="74"/>
      <c r="U111" s="73"/>
      <c r="V111" s="702"/>
    </row>
    <row r="112" spans="1:22" ht="15.75" customHeight="1" x14ac:dyDescent="0.3">
      <c r="A112" s="846"/>
      <c r="B112" s="837"/>
      <c r="C112" s="595"/>
      <c r="D112" s="572"/>
      <c r="E112" s="591"/>
      <c r="F112" s="594"/>
      <c r="G112" s="5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478"/>
      <c r="N112" s="479"/>
      <c r="O112" s="769"/>
      <c r="P112" s="379"/>
      <c r="Q112" s="757"/>
      <c r="R112" s="71"/>
      <c r="S112" s="73"/>
      <c r="T112" s="74"/>
      <c r="U112" s="73"/>
      <c r="V112" s="702"/>
    </row>
    <row r="113" spans="1:22 16195:16195" ht="15.75" customHeight="1" x14ac:dyDescent="0.3">
      <c r="A113" s="658"/>
      <c r="B113" s="636"/>
      <c r="C113" s="76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  <c r="U113" s="73"/>
      <c r="V113" s="702"/>
    </row>
    <row r="114" spans="1:22 16195:16195" ht="15.75" customHeight="1" x14ac:dyDescent="0.3">
      <c r="A114" s="658"/>
      <c r="B114" s="636"/>
      <c r="C114" s="76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  <c r="U114" s="73"/>
      <c r="V114" s="702"/>
    </row>
    <row r="115" spans="1:22 16195:16195" ht="15.75" customHeight="1" x14ac:dyDescent="0.3">
      <c r="A115" s="746"/>
      <c r="B115" s="636"/>
      <c r="C115" s="618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758"/>
      <c r="N115" s="869"/>
      <c r="O115" s="769"/>
      <c r="P115" s="379"/>
      <c r="Q115" s="757"/>
      <c r="R115" s="713"/>
      <c r="S115" s="73"/>
      <c r="T115" s="74"/>
      <c r="U115" s="73"/>
      <c r="V115" s="702"/>
    </row>
    <row r="116" spans="1:22 16195:16195" ht="15.75" customHeight="1" x14ac:dyDescent="0.3">
      <c r="A116" s="658"/>
      <c r="B116" s="636"/>
      <c r="C116" s="712"/>
      <c r="D116" s="472"/>
      <c r="E116" s="39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716"/>
      <c r="N116" s="717"/>
      <c r="O116" s="769"/>
      <c r="P116" s="379"/>
      <c r="Q116" s="757"/>
      <c r="R116" s="713"/>
      <c r="S116" s="73"/>
      <c r="T116" s="74"/>
      <c r="U116" s="73"/>
      <c r="V116" s="702"/>
    </row>
    <row r="117" spans="1:22 16195:16195" ht="17.25" customHeight="1" x14ac:dyDescent="0.3">
      <c r="A117" s="658"/>
      <c r="B117" s="636"/>
      <c r="C117" s="712"/>
      <c r="D117" s="472"/>
      <c r="E117" s="552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716"/>
      <c r="N117" s="717"/>
      <c r="O117" s="769"/>
      <c r="P117" s="379"/>
      <c r="Q117" s="757"/>
      <c r="R117" s="713"/>
      <c r="S117" s="73"/>
      <c r="T117" s="74"/>
      <c r="U117" s="73"/>
      <c r="V117" s="702"/>
    </row>
    <row r="118" spans="1:22 16195:16195" ht="15" customHeight="1" x14ac:dyDescent="0.25">
      <c r="A118" s="658"/>
      <c r="B118" s="551"/>
      <c r="C118" s="755"/>
      <c r="D118" s="847"/>
      <c r="E118" s="570"/>
      <c r="F118" s="848"/>
      <c r="G118" s="847"/>
      <c r="H118" s="142">
        <f t="shared" si="3"/>
        <v>0</v>
      </c>
      <c r="L118" s="104">
        <f t="shared" si="4"/>
        <v>0</v>
      </c>
      <c r="M118" s="759"/>
      <c r="N118" s="719"/>
      <c r="O118" s="781"/>
      <c r="P118" s="178"/>
    </row>
    <row r="119" spans="1:22 16195:16195" ht="15" customHeight="1" x14ac:dyDescent="0.3">
      <c r="A119" s="658"/>
      <c r="B119" s="636"/>
      <c r="C119" s="618"/>
      <c r="D119" s="847"/>
      <c r="E119" s="570"/>
      <c r="F119" s="848"/>
      <c r="G119" s="847"/>
      <c r="H119" s="142">
        <f t="shared" si="3"/>
        <v>0</v>
      </c>
      <c r="L119" s="104">
        <f t="shared" si="4"/>
        <v>0</v>
      </c>
      <c r="M119" s="759"/>
      <c r="N119" s="719"/>
      <c r="O119" s="781"/>
      <c r="P119" s="178"/>
    </row>
    <row r="120" spans="1:22 16195:16195" ht="22.5" customHeight="1" x14ac:dyDescent="0.3">
      <c r="A120" s="658"/>
      <c r="B120" s="636"/>
      <c r="C120" s="618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3"/>
      <c r="S120" s="73"/>
      <c r="T120" s="74"/>
      <c r="U120" s="73"/>
      <c r="V120" s="702"/>
      <c r="WXW120" s="660">
        <f>SUM(D120:WXV120)</f>
        <v>0</v>
      </c>
    </row>
    <row r="121" spans="1:22 16195:16195" ht="15" customHeight="1" x14ac:dyDescent="0.3">
      <c r="A121" s="658"/>
      <c r="B121" s="636"/>
      <c r="C121" s="618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  <c r="U121" s="73"/>
      <c r="V121" s="702"/>
      <c r="WXW121" s="660">
        <f>SUM(D121:WXV121)</f>
        <v>0</v>
      </c>
    </row>
    <row r="122" spans="1:22 16195:16195" ht="20.25" customHeight="1" x14ac:dyDescent="0.3">
      <c r="A122" s="658"/>
      <c r="B122" s="636"/>
      <c r="C122" s="613"/>
      <c r="D122" s="472"/>
      <c r="E122" s="39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  <c r="U122" s="73"/>
      <c r="V122" s="702"/>
      <c r="WXW122" s="660">
        <f>SUM(D122:WXV122)</f>
        <v>0</v>
      </c>
    </row>
    <row r="123" spans="1:22 16195:16195" ht="15.75" customHeight="1" x14ac:dyDescent="0.3">
      <c r="A123" s="658"/>
      <c r="B123" s="636"/>
      <c r="C123" s="613"/>
      <c r="D123" s="472"/>
      <c r="E123" s="39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  <c r="U123" s="73"/>
      <c r="V123" s="702"/>
      <c r="WXW123" s="660"/>
    </row>
    <row r="124" spans="1:22 16195:16195" ht="17.25" customHeight="1" x14ac:dyDescent="0.3">
      <c r="A124" s="658"/>
      <c r="B124" s="636"/>
      <c r="C124" s="613"/>
      <c r="D124" s="472"/>
      <c r="E124" s="39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  <c r="U124" s="73"/>
      <c r="V124" s="702"/>
      <c r="WXW124" s="660">
        <f>SUM(D124:WXV124)</f>
        <v>0</v>
      </c>
    </row>
    <row r="125" spans="1:22 16195:16195" ht="15.75" customHeight="1" x14ac:dyDescent="0.25">
      <c r="A125" s="859"/>
      <c r="B125" s="877"/>
      <c r="C125" s="615"/>
      <c r="D125" s="472"/>
      <c r="E125" s="39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  <c r="U125" s="73"/>
      <c r="V125" s="702"/>
    </row>
    <row r="126" spans="1:22 16195:16195" ht="15.75" customHeight="1" x14ac:dyDescent="0.3">
      <c r="A126" s="658"/>
      <c r="B126" s="636"/>
      <c r="C126" s="613"/>
      <c r="D126" s="472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  <c r="U126" s="73"/>
      <c r="V126" s="702"/>
    </row>
    <row r="127" spans="1:22 16195:16195" ht="15.75" customHeight="1" x14ac:dyDescent="0.3">
      <c r="A127" s="658"/>
      <c r="B127" s="636"/>
      <c r="C127" s="60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  <c r="U127" s="73"/>
      <c r="V127" s="702"/>
    </row>
    <row r="128" spans="1:22 16195:16195" ht="15.75" customHeight="1" x14ac:dyDescent="0.3">
      <c r="A128" s="658"/>
      <c r="B128" s="636"/>
      <c r="C128" s="606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  <c r="U128" s="73"/>
      <c r="V128" s="702"/>
    </row>
    <row r="129" spans="1:22 16195:16195" ht="15.75" customHeight="1" x14ac:dyDescent="0.3">
      <c r="A129" s="658"/>
      <c r="B129" s="636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  <c r="U129" s="73"/>
      <c r="V129" s="702"/>
    </row>
    <row r="130" spans="1:22 16195:16195" ht="15.75" customHeight="1" x14ac:dyDescent="0.3">
      <c r="A130" s="658"/>
      <c r="B130" s="636"/>
      <c r="C130" s="606"/>
      <c r="D130" s="472"/>
      <c r="E130" s="570"/>
      <c r="F130" s="571"/>
      <c r="G130" s="472"/>
      <c r="H130" s="142"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  <c r="U130" s="73"/>
      <c r="V130" s="702"/>
    </row>
    <row r="131" spans="1:22 16195:16195" ht="15.75" customHeight="1" x14ac:dyDescent="0.25">
      <c r="A131" s="746"/>
      <c r="B131" s="551"/>
      <c r="C131" s="618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  <c r="U131" s="73"/>
      <c r="V131" s="702"/>
    </row>
    <row r="132" spans="1:22 16195:16195" ht="15.75" customHeight="1" x14ac:dyDescent="0.3">
      <c r="A132" s="686"/>
      <c r="B132" s="636"/>
      <c r="C132" s="712"/>
      <c r="D132" s="472"/>
      <c r="E132" s="552"/>
      <c r="F132" s="571"/>
      <c r="G132" s="472"/>
      <c r="H132" s="142">
        <f>G132-D132</f>
        <v>0</v>
      </c>
      <c r="I132" s="81"/>
      <c r="J132" s="82"/>
      <c r="K132" s="82"/>
      <c r="L132" s="104">
        <f>I132*G132</f>
        <v>0</v>
      </c>
      <c r="M132" s="716"/>
      <c r="N132" s="717"/>
      <c r="O132" s="769"/>
      <c r="P132" s="379"/>
      <c r="Q132" s="757"/>
      <c r="R132" s="713"/>
      <c r="S132" s="73"/>
      <c r="T132" s="74"/>
      <c r="U132" s="73"/>
      <c r="V132" s="702"/>
      <c r="WXW132" s="660">
        <f>SUM(D132:WXV132)</f>
        <v>0</v>
      </c>
    </row>
    <row r="133" spans="1:22 16195:16195" ht="17.25" customHeight="1" x14ac:dyDescent="0.25">
      <c r="A133" s="658"/>
      <c r="B133" s="551"/>
      <c r="C133" s="654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U133" s="73"/>
      <c r="V133" s="702"/>
    </row>
    <row r="134" spans="1:22 16195:16195" ht="17.25" customHeight="1" x14ac:dyDescent="0.25">
      <c r="A134" s="658"/>
      <c r="B134" s="551"/>
      <c r="C134" s="654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U134" s="73"/>
      <c r="V134" s="702"/>
    </row>
    <row r="135" spans="1:22 16195:16195" ht="16.5" customHeight="1" x14ac:dyDescent="0.25">
      <c r="A135" s="658"/>
      <c r="B135" s="551"/>
      <c r="C135" s="654"/>
      <c r="D135" s="472"/>
      <c r="E135" s="570"/>
      <c r="F135" s="646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1099"/>
      <c r="N135" s="1086"/>
      <c r="O135" s="769"/>
      <c r="P135" s="379"/>
      <c r="Q135" s="757"/>
      <c r="R135" s="713"/>
      <c r="S135" s="73"/>
      <c r="T135" s="74"/>
      <c r="U135" s="73"/>
      <c r="V135" s="702"/>
    </row>
    <row r="136" spans="1:22 16195:16195" ht="17.25" customHeight="1" x14ac:dyDescent="0.25">
      <c r="A136" s="658"/>
      <c r="B136" s="551"/>
      <c r="C136" s="654"/>
      <c r="D136" s="655"/>
      <c r="E136" s="390"/>
      <c r="F136" s="646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1101"/>
      <c r="N136" s="1088"/>
      <c r="O136" s="769"/>
      <c r="P136" s="379"/>
      <c r="Q136" s="757"/>
      <c r="R136" s="713"/>
      <c r="S136" s="73"/>
      <c r="T136" s="74"/>
      <c r="U136" s="73"/>
      <c r="V136" s="702"/>
    </row>
    <row r="137" spans="1:22 16195:16195" ht="17.25" customHeight="1" x14ac:dyDescent="0.25">
      <c r="A137" s="658"/>
      <c r="B137" s="551"/>
      <c r="C137" s="654"/>
      <c r="D137" s="655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U137" s="73"/>
      <c r="V137" s="702"/>
    </row>
    <row r="138" spans="1:22 16195:16195" ht="17.25" customHeight="1" x14ac:dyDescent="0.25">
      <c r="A138" s="658"/>
      <c r="B138" s="551"/>
      <c r="C138" s="654"/>
      <c r="D138" s="655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02"/>
    </row>
    <row r="139" spans="1:22 16195:16195" ht="17.25" customHeight="1" x14ac:dyDescent="0.25">
      <c r="A139" s="658"/>
      <c r="B139" s="551"/>
      <c r="C139" s="654"/>
      <c r="D139" s="655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02"/>
    </row>
    <row r="140" spans="1:22 16195:16195" ht="17.25" customHeight="1" x14ac:dyDescent="0.25">
      <c r="A140" s="658"/>
      <c r="B140" s="551"/>
      <c r="C140" s="654"/>
      <c r="D140" s="655"/>
      <c r="E140" s="39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  <c r="U140" s="73"/>
      <c r="V140" s="702"/>
    </row>
    <row r="141" spans="1:22 16195:16195" ht="17.25" customHeight="1" x14ac:dyDescent="0.25">
      <c r="A141" s="658"/>
      <c r="B141" s="551"/>
      <c r="C141" s="654"/>
      <c r="D141" s="655"/>
      <c r="E141" s="39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02"/>
    </row>
    <row r="142" spans="1:22 16195:16195" ht="17.25" customHeight="1" x14ac:dyDescent="0.25">
      <c r="A142" s="658"/>
      <c r="B142" s="551"/>
      <c r="C142" s="654"/>
      <c r="D142" s="655"/>
      <c r="E142" s="39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02"/>
    </row>
    <row r="143" spans="1:22 16195:16195" ht="17.25" customHeight="1" x14ac:dyDescent="0.25">
      <c r="A143" s="658"/>
      <c r="B143" s="551"/>
      <c r="C143" s="654"/>
      <c r="D143" s="472"/>
      <c r="E143" s="39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  <c r="U143" s="73"/>
      <c r="V143" s="702"/>
    </row>
    <row r="144" spans="1:22 16195:16195" ht="17.25" customHeight="1" x14ac:dyDescent="0.25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  <c r="U144" s="73"/>
      <c r="V144" s="702"/>
    </row>
    <row r="145" spans="1:22" ht="17.25" customHeight="1" x14ac:dyDescent="0.25">
      <c r="A145" s="658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02"/>
    </row>
    <row r="146" spans="1:22" ht="15.75" customHeight="1" x14ac:dyDescent="0.25">
      <c r="A146" s="658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02"/>
    </row>
    <row r="147" spans="1:22" ht="15.75" customHeight="1" x14ac:dyDescent="0.25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02"/>
    </row>
    <row r="148" spans="1:22" ht="15.75" customHeight="1" x14ac:dyDescent="0.25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02"/>
    </row>
    <row r="149" spans="1:22" ht="15.75" customHeight="1" x14ac:dyDescent="0.25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02"/>
    </row>
    <row r="150" spans="1:22" ht="15.75" customHeight="1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02"/>
    </row>
    <row r="151" spans="1:22" ht="15.75" customHeight="1" x14ac:dyDescent="0.25">
      <c r="A151" s="658"/>
      <c r="B151" s="551"/>
      <c r="C151" s="606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  <c r="U151" s="73"/>
      <c r="V151" s="702"/>
    </row>
    <row r="152" spans="1:22" ht="17.25" customHeight="1" x14ac:dyDescent="0.25">
      <c r="A152" s="551"/>
      <c r="B152" s="755"/>
      <c r="C152" s="606"/>
      <c r="D152" s="472"/>
      <c r="E152" s="552"/>
      <c r="F152" s="553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  <c r="U152" s="73"/>
      <c r="V152" s="702"/>
    </row>
    <row r="153" spans="1:22" ht="18.75" customHeight="1" x14ac:dyDescent="0.25">
      <c r="A153" s="686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  <c r="U153" s="73"/>
      <c r="V153" s="702"/>
    </row>
    <row r="154" spans="1:22" ht="17.25" customHeight="1" x14ac:dyDescent="0.25">
      <c r="A154" s="686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  <c r="U154" s="73"/>
      <c r="V154" s="702"/>
    </row>
    <row r="155" spans="1:22" ht="17.25" customHeight="1" x14ac:dyDescent="0.25">
      <c r="A155" s="686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  <c r="U155" s="73"/>
      <c r="V155" s="702"/>
    </row>
    <row r="156" spans="1:22" ht="17.25" customHeight="1" x14ac:dyDescent="0.25">
      <c r="A156" s="686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  <c r="U156" s="73"/>
      <c r="V156" s="702"/>
    </row>
    <row r="157" spans="1:22" ht="15.75" customHeight="1" x14ac:dyDescent="0.25">
      <c r="A157" s="756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  <c r="U157" s="73"/>
      <c r="V157" s="702"/>
    </row>
    <row r="158" spans="1:22" ht="15.7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  <c r="U158" s="73"/>
      <c r="V158" s="702"/>
    </row>
    <row r="159" spans="1:22" ht="15.75" customHeight="1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02"/>
    </row>
    <row r="160" spans="1:22" ht="17.25" customHeight="1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02"/>
    </row>
    <row r="161" spans="1:22" ht="17.25" customHeight="1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02"/>
    </row>
    <row r="162" spans="1:22" ht="17.25" customHeight="1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02"/>
    </row>
    <row r="163" spans="1:22" ht="17.25" customHeight="1" x14ac:dyDescent="0.25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02"/>
    </row>
    <row r="164" spans="1:22" ht="17.25" customHeight="1" x14ac:dyDescent="0.25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02"/>
    </row>
    <row r="165" spans="1:22" ht="17.25" customHeight="1" x14ac:dyDescent="0.25">
      <c r="A165" s="658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02"/>
    </row>
    <row r="166" spans="1:22" ht="15.75" customHeight="1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02"/>
    </row>
    <row r="167" spans="1:22" ht="17.25" customHeight="1" x14ac:dyDescent="0.25">
      <c r="A167" s="658"/>
      <c r="B167" s="551"/>
      <c r="C167" s="612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02"/>
    </row>
    <row r="168" spans="1:22" ht="17.25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02"/>
    </row>
    <row r="169" spans="1:22" ht="17.25" customHeight="1" x14ac:dyDescent="0.25">
      <c r="A169" s="658"/>
      <c r="B169" s="551"/>
      <c r="C169" s="613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02"/>
    </row>
    <row r="170" spans="1:22" ht="17.25" x14ac:dyDescent="0.25">
      <c r="A170" s="658"/>
      <c r="B170" s="551"/>
      <c r="C170" s="615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02"/>
    </row>
    <row r="171" spans="1:22" ht="17.25" x14ac:dyDescent="0.25">
      <c r="A171" s="658"/>
      <c r="B171" s="551"/>
      <c r="C171" s="615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02"/>
    </row>
    <row r="172" spans="1:22" ht="17.25" customHeight="1" x14ac:dyDescent="0.25">
      <c r="A172" s="658"/>
      <c r="B172" s="551"/>
      <c r="C172" s="613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02"/>
    </row>
    <row r="173" spans="1:22" ht="17.25" x14ac:dyDescent="0.25">
      <c r="A173" s="658"/>
      <c r="B173" s="551"/>
      <c r="C173" s="618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02"/>
    </row>
    <row r="174" spans="1:22" ht="17.25" x14ac:dyDescent="0.25">
      <c r="A174" s="658"/>
      <c r="B174" s="551"/>
      <c r="C174" s="371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02"/>
    </row>
    <row r="175" spans="1:22" ht="17.25" x14ac:dyDescent="0.25">
      <c r="A175" s="672"/>
      <c r="B175" s="551"/>
      <c r="C175" s="569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02"/>
    </row>
    <row r="176" spans="1:22" ht="17.25" x14ac:dyDescent="0.25">
      <c r="A176" s="658"/>
      <c r="B176" s="551"/>
      <c r="C176" s="569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02"/>
    </row>
    <row r="177" spans="1:22" ht="17.25" x14ac:dyDescent="0.25">
      <c r="A177" s="658"/>
      <c r="B177" s="551"/>
      <c r="C177" s="569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02"/>
    </row>
    <row r="178" spans="1:22" ht="17.25" x14ac:dyDescent="0.25">
      <c r="A178" s="875"/>
      <c r="B178" s="554"/>
      <c r="C178" s="569"/>
      <c r="D178" s="472"/>
      <c r="E178" s="570"/>
      <c r="F178" s="571"/>
      <c r="G178" s="472"/>
      <c r="H178" s="65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02"/>
    </row>
    <row r="179" spans="1:22" x14ac:dyDescent="0.25">
      <c r="A179" s="672"/>
      <c r="B179" s="554"/>
      <c r="C179" s="569"/>
      <c r="D179" s="472"/>
      <c r="E179" s="570"/>
      <c r="F179" s="553"/>
      <c r="G179" s="472"/>
      <c r="H179" s="65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02"/>
    </row>
    <row r="180" spans="1:22" ht="17.25" x14ac:dyDescent="0.25">
      <c r="A180" s="672"/>
      <c r="B180" s="554"/>
      <c r="C180" s="569"/>
      <c r="D180" s="472"/>
      <c r="E180" s="570"/>
      <c r="F180" s="571"/>
      <c r="G180" s="472"/>
      <c r="H180" s="65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02"/>
    </row>
    <row r="181" spans="1:22" ht="17.25" customHeight="1" x14ac:dyDescent="0.25">
      <c r="A181" s="658"/>
      <c r="B181" s="554"/>
      <c r="C181" s="619"/>
      <c r="D181" s="472"/>
      <c r="E181" s="570"/>
      <c r="F181" s="571"/>
      <c r="G181" s="472"/>
      <c r="H181" s="65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02"/>
    </row>
    <row r="182" spans="1:22" ht="17.25" customHeight="1" x14ac:dyDescent="0.25">
      <c r="A182" s="658"/>
      <c r="B182" s="554"/>
      <c r="C182" s="619"/>
      <c r="D182" s="472"/>
      <c r="E182" s="570"/>
      <c r="F182" s="571"/>
      <c r="G182" s="472"/>
      <c r="H182" s="65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02"/>
    </row>
    <row r="183" spans="1:22" x14ac:dyDescent="0.25">
      <c r="A183" s="672"/>
      <c r="B183" s="554"/>
      <c r="C183" s="582"/>
      <c r="D183" s="472"/>
      <c r="E183" s="570"/>
      <c r="F183" s="580"/>
      <c r="G183" s="472"/>
      <c r="H183" s="65">
        <f t="shared" si="3"/>
        <v>0</v>
      </c>
      <c r="I183" s="81"/>
      <c r="J183" s="82"/>
      <c r="K183" s="82"/>
      <c r="L183" s="104">
        <f t="shared" si="4"/>
        <v>0</v>
      </c>
      <c r="M183" s="406"/>
      <c r="N183" s="422"/>
      <c r="O183" s="769"/>
      <c r="P183" s="379"/>
      <c r="Q183" s="70"/>
      <c r="R183" s="713"/>
      <c r="S183" s="73"/>
      <c r="T183" s="74"/>
      <c r="U183" s="73"/>
      <c r="V183" s="702"/>
    </row>
    <row r="184" spans="1:22" x14ac:dyDescent="0.25">
      <c r="A184" s="672"/>
      <c r="B184" s="554"/>
      <c r="C184" s="620"/>
      <c r="D184" s="472"/>
      <c r="E184" s="570"/>
      <c r="F184" s="580"/>
      <c r="G184" s="472"/>
      <c r="H184" s="65">
        <f t="shared" si="3"/>
        <v>0</v>
      </c>
      <c r="I184" s="81"/>
      <c r="J184" s="165"/>
      <c r="K184" s="166"/>
      <c r="L184" s="104">
        <f t="shared" ref="L184:L193" si="5">I184*G184-K184</f>
        <v>0</v>
      </c>
      <c r="M184" s="406"/>
      <c r="N184" s="422"/>
      <c r="O184" s="769"/>
      <c r="P184" s="379"/>
      <c r="Q184" s="70"/>
      <c r="R184" s="713"/>
      <c r="S184" s="73"/>
      <c r="T184" s="74"/>
      <c r="U184" s="73"/>
      <c r="V184" s="702"/>
    </row>
    <row r="185" spans="1:22" x14ac:dyDescent="0.25">
      <c r="A185" s="672"/>
      <c r="B185" s="610"/>
      <c r="C185" s="621"/>
      <c r="D185" s="621"/>
      <c r="E185" s="621"/>
      <c r="F185" s="622"/>
      <c r="G185" s="574"/>
      <c r="H185" s="65">
        <f t="shared" si="3"/>
        <v>0</v>
      </c>
      <c r="I185" s="81"/>
      <c r="J185" s="165"/>
      <c r="K185" s="166"/>
      <c r="L185" s="104">
        <f t="shared" si="5"/>
        <v>0</v>
      </c>
      <c r="M185" s="406"/>
      <c r="N185" s="422"/>
      <c r="O185" s="769"/>
      <c r="P185" s="379"/>
      <c r="Q185" s="70"/>
      <c r="R185" s="713"/>
      <c r="S185" s="73"/>
      <c r="T185" s="74"/>
      <c r="U185" s="73"/>
      <c r="V185" s="702"/>
    </row>
    <row r="186" spans="1:22" x14ac:dyDescent="0.25">
      <c r="A186" s="672"/>
      <c r="B186" s="610"/>
      <c r="C186" s="621"/>
      <c r="D186" s="621"/>
      <c r="E186" s="621"/>
      <c r="F186" s="622"/>
      <c r="G186" s="574"/>
      <c r="H186" s="65">
        <f t="shared" si="3"/>
        <v>0</v>
      </c>
      <c r="I186" s="81"/>
      <c r="J186" s="165"/>
      <c r="K186" s="166"/>
      <c r="L186" s="104">
        <f t="shared" si="5"/>
        <v>0</v>
      </c>
      <c r="M186" s="406"/>
      <c r="N186" s="422"/>
      <c r="O186" s="769"/>
      <c r="P186" s="379"/>
      <c r="Q186" s="70"/>
      <c r="R186" s="713"/>
      <c r="S186" s="73"/>
      <c r="T186" s="74"/>
      <c r="U186" s="73"/>
      <c r="V186" s="702"/>
    </row>
    <row r="187" spans="1:22" x14ac:dyDescent="0.25">
      <c r="A187" s="672"/>
      <c r="B187" s="623"/>
      <c r="C187" s="621"/>
      <c r="D187" s="621"/>
      <c r="E187" s="621"/>
      <c r="F187" s="622"/>
      <c r="G187" s="574"/>
      <c r="H187" s="65">
        <f t="shared" si="3"/>
        <v>0</v>
      </c>
      <c r="I187" s="81"/>
      <c r="J187" s="165"/>
      <c r="K187" s="166"/>
      <c r="L187" s="104">
        <f t="shared" si="5"/>
        <v>0</v>
      </c>
      <c r="M187" s="372"/>
      <c r="N187" s="373"/>
      <c r="O187" s="769"/>
      <c r="P187" s="379"/>
      <c r="Q187" s="70"/>
      <c r="R187" s="713"/>
      <c r="S187" s="73"/>
      <c r="T187" s="74"/>
      <c r="U187" s="73"/>
      <c r="V187" s="702"/>
    </row>
    <row r="188" spans="1:22" x14ac:dyDescent="0.25">
      <c r="A188" s="672"/>
      <c r="B188" s="623"/>
      <c r="C188" s="621"/>
      <c r="D188" s="621"/>
      <c r="E188" s="621"/>
      <c r="F188" s="622"/>
      <c r="G188" s="574"/>
      <c r="H188" s="65">
        <f t="shared" si="3"/>
        <v>0</v>
      </c>
      <c r="I188" s="81"/>
      <c r="J188" s="165"/>
      <c r="K188" s="166"/>
      <c r="L188" s="104">
        <f t="shared" si="5"/>
        <v>0</v>
      </c>
      <c r="M188" s="372"/>
      <c r="N188" s="373"/>
      <c r="O188" s="769"/>
      <c r="P188" s="379"/>
      <c r="Q188" s="70"/>
      <c r="R188" s="713"/>
      <c r="S188" s="73"/>
      <c r="T188" s="74"/>
      <c r="U188" s="73"/>
      <c r="V188" s="702"/>
    </row>
    <row r="189" spans="1:22" x14ac:dyDescent="0.25">
      <c r="A189" s="672"/>
      <c r="B189" s="623"/>
      <c r="C189" s="621"/>
      <c r="D189" s="621"/>
      <c r="E189" s="621"/>
      <c r="F189" s="622"/>
      <c r="G189" s="574"/>
      <c r="H189" s="65">
        <f t="shared" si="3"/>
        <v>0</v>
      </c>
      <c r="I189" s="81"/>
      <c r="J189" s="165"/>
      <c r="K189" s="166"/>
      <c r="L189" s="104">
        <f t="shared" si="5"/>
        <v>0</v>
      </c>
      <c r="M189" s="372"/>
      <c r="N189" s="373"/>
      <c r="O189" s="769"/>
      <c r="P189" s="379"/>
      <c r="Q189" s="70"/>
      <c r="R189" s="713"/>
      <c r="S189" s="73"/>
      <c r="T189" s="74"/>
      <c r="U189" s="73"/>
      <c r="V189" s="702"/>
    </row>
    <row r="190" spans="1:22" ht="18.75" x14ac:dyDescent="0.3">
      <c r="A190" s="672"/>
      <c r="B190" s="551"/>
      <c r="C190" s="849"/>
      <c r="D190" s="550"/>
      <c r="E190" s="603"/>
      <c r="F190" s="850"/>
      <c r="G190" s="472"/>
      <c r="H190" s="65">
        <f t="shared" si="3"/>
        <v>0</v>
      </c>
      <c r="I190" s="81"/>
      <c r="J190" s="165"/>
      <c r="K190" s="171"/>
      <c r="L190" s="104">
        <f t="shared" si="5"/>
        <v>0</v>
      </c>
      <c r="M190" s="406"/>
      <c r="N190" s="422"/>
      <c r="O190" s="769"/>
      <c r="P190" s="379"/>
      <c r="Q190" s="70"/>
      <c r="R190" s="713"/>
      <c r="S190" s="73"/>
      <c r="T190" s="74"/>
      <c r="U190" s="73"/>
      <c r="V190" s="702"/>
    </row>
    <row r="191" spans="1:22" ht="18.75" x14ac:dyDescent="0.3">
      <c r="A191" s="672"/>
      <c r="B191" s="551"/>
      <c r="C191" s="849"/>
      <c r="D191" s="472"/>
      <c r="E191" s="570"/>
      <c r="F191" s="580"/>
      <c r="G191" s="472"/>
      <c r="H191" s="65">
        <f t="shared" si="3"/>
        <v>0</v>
      </c>
      <c r="I191" s="81"/>
      <c r="J191" s="165"/>
      <c r="K191" s="171"/>
      <c r="L191" s="104">
        <f t="shared" si="5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02"/>
    </row>
    <row r="192" spans="1:22" ht="18.75" x14ac:dyDescent="0.3">
      <c r="A192" s="672"/>
      <c r="B192" s="551"/>
      <c r="C192" s="849"/>
      <c r="D192" s="472"/>
      <c r="E192" s="570"/>
      <c r="F192" s="580"/>
      <c r="G192" s="472"/>
      <c r="H192" s="65">
        <f t="shared" si="3"/>
        <v>0</v>
      </c>
      <c r="I192" s="81"/>
      <c r="J192" s="165"/>
      <c r="K192" s="171"/>
      <c r="L192" s="104">
        <f t="shared" si="5"/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02"/>
    </row>
    <row r="193" spans="1:22" ht="18.75" x14ac:dyDescent="0.3">
      <c r="A193" s="88"/>
      <c r="B193" s="76"/>
      <c r="C193" s="172"/>
      <c r="D193" s="78"/>
      <c r="E193" s="121"/>
      <c r="F193" s="120"/>
      <c r="G193" s="78"/>
      <c r="H193" s="65">
        <f t="shared" si="3"/>
        <v>0</v>
      </c>
      <c r="I193" s="81"/>
      <c r="J193" s="165"/>
      <c r="K193" s="171"/>
      <c r="L193" s="104">
        <f t="shared" si="5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02"/>
    </row>
    <row r="194" spans="1:22" x14ac:dyDescent="0.25">
      <c r="A194" s="173"/>
      <c r="B194" s="76"/>
      <c r="C194" s="76"/>
      <c r="D194" s="174"/>
      <c r="E194" s="121"/>
      <c r="F194" s="175"/>
      <c r="G194" s="174">
        <v>0</v>
      </c>
      <c r="H194" s="176">
        <f t="shared" ref="H194:H201" si="6">G194-D194</f>
        <v>0</v>
      </c>
      <c r="I194" s="177"/>
      <c r="J194" s="177"/>
      <c r="K194" s="177"/>
      <c r="L194" s="40">
        <f t="shared" ref="L194:L205" si="7">I194*G194</f>
        <v>0</v>
      </c>
      <c r="M194" s="425"/>
      <c r="N194" s="422"/>
      <c r="O194" s="769"/>
      <c r="P194" s="432"/>
      <c r="Q194" s="179"/>
      <c r="R194" s="714"/>
      <c r="S194" s="178"/>
      <c r="T194" s="69"/>
      <c r="U194" s="178"/>
      <c r="V194" s="781"/>
    </row>
    <row r="195" spans="1:22" x14ac:dyDescent="0.25">
      <c r="A195" s="173"/>
      <c r="B195" s="76"/>
      <c r="C195" s="76"/>
      <c r="D195" s="174"/>
      <c r="E195" s="121"/>
      <c r="F195" s="175"/>
      <c r="G195" s="174">
        <v>0</v>
      </c>
      <c r="H195" s="176">
        <f t="shared" si="6"/>
        <v>0</v>
      </c>
      <c r="I195" s="177"/>
      <c r="J195" s="177"/>
      <c r="K195" s="177"/>
      <c r="L195" s="40">
        <f t="shared" si="7"/>
        <v>0</v>
      </c>
      <c r="M195" s="425"/>
      <c r="N195" s="422"/>
      <c r="O195" s="769"/>
      <c r="P195" s="432"/>
      <c r="Q195" s="179"/>
      <c r="R195" s="714"/>
      <c r="S195" s="178"/>
      <c r="T195" s="69"/>
      <c r="U195" s="178"/>
      <c r="V195" s="781"/>
    </row>
    <row r="196" spans="1:22" x14ac:dyDescent="0.25">
      <c r="A196" s="173"/>
      <c r="B196" s="76"/>
      <c r="C196" s="76"/>
      <c r="D196" s="174"/>
      <c r="E196" s="121"/>
      <c r="F196" s="175"/>
      <c r="G196" s="174">
        <v>0</v>
      </c>
      <c r="H196" s="176">
        <f t="shared" si="6"/>
        <v>0</v>
      </c>
      <c r="I196" s="177"/>
      <c r="J196" s="177"/>
      <c r="K196" s="177"/>
      <c r="L196" s="40">
        <f t="shared" si="7"/>
        <v>0</v>
      </c>
      <c r="M196" s="425"/>
      <c r="N196" s="422"/>
      <c r="O196" s="769"/>
      <c r="P196" s="432"/>
      <c r="Q196" s="179"/>
      <c r="R196" s="714"/>
      <c r="S196" s="178"/>
      <c r="T196" s="69"/>
      <c r="U196" s="178"/>
      <c r="V196" s="781"/>
    </row>
    <row r="197" spans="1:22" x14ac:dyDescent="0.25">
      <c r="A197" s="173"/>
      <c r="B197" s="76"/>
      <c r="C197" s="76"/>
      <c r="D197" s="174"/>
      <c r="E197" s="121"/>
      <c r="F197" s="181"/>
      <c r="G197" s="174">
        <v>0</v>
      </c>
      <c r="H197" s="176">
        <f t="shared" si="6"/>
        <v>0</v>
      </c>
      <c r="I197" s="177"/>
      <c r="J197" s="177"/>
      <c r="K197" s="177"/>
      <c r="L197" s="40">
        <f t="shared" si="7"/>
        <v>0</v>
      </c>
      <c r="M197" s="425"/>
      <c r="N197" s="422"/>
      <c r="O197" s="769"/>
      <c r="P197" s="432"/>
      <c r="Q197" s="179"/>
      <c r="R197" s="714"/>
      <c r="S197" s="178"/>
      <c r="T197" s="69"/>
      <c r="U197" s="178"/>
      <c r="V197" s="781"/>
    </row>
    <row r="198" spans="1:22" x14ac:dyDescent="0.25">
      <c r="A198" s="182"/>
      <c r="B198" s="76"/>
      <c r="C198" s="76"/>
      <c r="D198" s="174"/>
      <c r="E198" s="121"/>
      <c r="F198" s="183"/>
      <c r="G198" s="174">
        <v>0</v>
      </c>
      <c r="H198" s="176">
        <f t="shared" si="6"/>
        <v>0</v>
      </c>
      <c r="I198" s="177"/>
      <c r="J198" s="177"/>
      <c r="K198" s="177"/>
      <c r="L198" s="40">
        <f t="shared" si="7"/>
        <v>0</v>
      </c>
      <c r="M198" s="425"/>
      <c r="N198" s="422"/>
      <c r="O198" s="769"/>
      <c r="P198" s="432"/>
      <c r="Q198" s="179"/>
      <c r="R198" s="714"/>
      <c r="S198" s="73"/>
      <c r="T198" s="74"/>
      <c r="U198" s="73"/>
      <c r="V198" s="702"/>
    </row>
    <row r="199" spans="1:22" x14ac:dyDescent="0.25">
      <c r="A199" s="184"/>
      <c r="B199" s="185"/>
      <c r="F199" s="188"/>
      <c r="G199" s="186">
        <v>0</v>
      </c>
      <c r="H199" s="186">
        <f t="shared" si="6"/>
        <v>0</v>
      </c>
      <c r="I199" s="189"/>
      <c r="J199" s="189"/>
      <c r="K199" s="189"/>
      <c r="L199" s="40">
        <f t="shared" si="7"/>
        <v>0</v>
      </c>
      <c r="M199" s="718"/>
      <c r="N199" s="719"/>
      <c r="O199" s="781"/>
      <c r="P199" s="720"/>
      <c r="Q199" s="179"/>
      <c r="R199" s="715"/>
      <c r="S199" s="33"/>
      <c r="T199" s="34"/>
      <c r="U199" s="33"/>
      <c r="V199" s="947"/>
    </row>
    <row r="200" spans="1:22" x14ac:dyDescent="0.25">
      <c r="A200" s="184"/>
      <c r="B200" s="185"/>
      <c r="G200" s="186">
        <v>0</v>
      </c>
      <c r="H200" s="186">
        <f t="shared" si="6"/>
        <v>0</v>
      </c>
      <c r="I200" s="189"/>
      <c r="J200" s="189"/>
      <c r="K200" s="189"/>
      <c r="L200" s="40">
        <f t="shared" si="7"/>
        <v>0</v>
      </c>
      <c r="M200" s="190"/>
      <c r="O200" s="768"/>
      <c r="P200" s="201"/>
      <c r="Q200" s="202"/>
      <c r="R200" s="203"/>
      <c r="S200" s="33"/>
      <c r="T200" s="34"/>
      <c r="U200" s="33"/>
      <c r="V200" s="947"/>
    </row>
    <row r="201" spans="1:22" ht="16.5" thickBot="1" x14ac:dyDescent="0.3">
      <c r="A201" s="184"/>
      <c r="B201" s="185"/>
      <c r="G201" s="205">
        <v>0</v>
      </c>
      <c r="H201" s="186">
        <f t="shared" si="6"/>
        <v>0</v>
      </c>
      <c r="I201" s="189"/>
      <c r="J201" s="189"/>
      <c r="K201" s="189"/>
      <c r="L201" s="40">
        <f t="shared" si="7"/>
        <v>0</v>
      </c>
      <c r="M201" s="190"/>
      <c r="O201" s="768"/>
      <c r="P201" s="201"/>
      <c r="Q201" s="202"/>
      <c r="R201" s="203"/>
      <c r="S201" s="33"/>
      <c r="T201" s="34"/>
      <c r="U201" s="33"/>
      <c r="V201" s="947"/>
    </row>
    <row r="202" spans="1:22" ht="19.5" thickTop="1" x14ac:dyDescent="0.3">
      <c r="A202" s="184"/>
      <c r="B202" s="185"/>
      <c r="D202" s="1084" t="s">
        <v>33</v>
      </c>
      <c r="E202" s="1084"/>
      <c r="F202" s="1085"/>
      <c r="G202" s="206">
        <f>SUM(G4:G201)</f>
        <v>596891.74589999986</v>
      </c>
      <c r="H202" s="207"/>
      <c r="I202" s="189"/>
      <c r="J202" s="208"/>
      <c r="K202" s="189"/>
      <c r="L202" s="40">
        <f t="shared" si="7"/>
        <v>0</v>
      </c>
      <c r="M202" s="190"/>
      <c r="O202" s="768"/>
      <c r="P202" s="201"/>
      <c r="Q202" s="219"/>
      <c r="R202" s="220"/>
      <c r="T202" s="34"/>
      <c r="V202" s="947"/>
    </row>
    <row r="203" spans="1:22" ht="19.5" thickBot="1" x14ac:dyDescent="0.3">
      <c r="A203" s="222"/>
      <c r="B203" s="185"/>
      <c r="G203" s="223"/>
      <c r="H203" s="207"/>
      <c r="I203" s="189"/>
      <c r="J203" s="208"/>
      <c r="K203" s="189"/>
      <c r="L203" s="40">
        <f t="shared" si="7"/>
        <v>0</v>
      </c>
      <c r="M203" s="190"/>
      <c r="O203" s="768"/>
      <c r="P203" s="201"/>
      <c r="Q203" s="219"/>
      <c r="R203" s="220"/>
      <c r="T203" s="34"/>
      <c r="V203" s="947"/>
    </row>
    <row r="204" spans="1:22" ht="16.5" thickTop="1" x14ac:dyDescent="0.25">
      <c r="A204" s="184"/>
      <c r="B204" s="185"/>
      <c r="H204" s="186"/>
      <c r="I204" s="189"/>
      <c r="J204" s="189"/>
      <c r="K204" s="189"/>
      <c r="L204" s="40">
        <f t="shared" si="7"/>
        <v>0</v>
      </c>
      <c r="M204" s="190"/>
      <c r="O204" s="768"/>
      <c r="P204" s="201"/>
      <c r="Q204" s="219"/>
      <c r="R204" s="220"/>
      <c r="T204" s="34"/>
      <c r="V204" s="947"/>
    </row>
    <row r="205" spans="1:22" ht="16.5" thickBot="1" x14ac:dyDescent="0.3">
      <c r="A205" s="184"/>
      <c r="B205" s="185"/>
      <c r="H205" s="186"/>
      <c r="I205" s="224"/>
      <c r="L205" s="40">
        <f t="shared" si="7"/>
        <v>0</v>
      </c>
      <c r="M205" s="225"/>
      <c r="O205" s="768"/>
      <c r="P205" s="201"/>
      <c r="Q205" s="219"/>
      <c r="R205" s="226"/>
      <c r="T205" s="34"/>
      <c r="V205" s="947"/>
    </row>
    <row r="206" spans="1:22" ht="17.25" thickTop="1" thickBot="1" x14ac:dyDescent="0.3">
      <c r="A206" s="184"/>
      <c r="F206" s="227"/>
      <c r="G206" s="228" t="s">
        <v>34</v>
      </c>
      <c r="H206" s="229"/>
      <c r="I206" s="229"/>
      <c r="J206" s="230">
        <f>SUM(J194:J205)</f>
        <v>0</v>
      </c>
      <c r="K206" s="231"/>
      <c r="L206" s="232">
        <f>SUM(L4:L205)</f>
        <v>17869320.709299996</v>
      </c>
      <c r="M206" s="233"/>
      <c r="O206" s="782">
        <f>SUM(O4:O205)</f>
        <v>365308.66</v>
      </c>
      <c r="P206" s="25"/>
      <c r="Q206" s="236">
        <f>SUM(Q9:Q205)</f>
        <v>0</v>
      </c>
      <c r="R206" s="237"/>
      <c r="S206" s="235"/>
      <c r="T206" s="239">
        <f>SUM(T194:T205)</f>
        <v>0</v>
      </c>
      <c r="U206" s="235"/>
      <c r="V206" s="950">
        <f>SUM(V194:V205)</f>
        <v>0</v>
      </c>
    </row>
    <row r="207" spans="1:22" x14ac:dyDescent="0.25">
      <c r="A207" s="184"/>
      <c r="F207" s="227"/>
      <c r="G207" s="240"/>
      <c r="H207" s="241"/>
      <c r="I207" s="242"/>
      <c r="J207" s="242"/>
      <c r="K207" s="242"/>
      <c r="L207" s="40"/>
      <c r="M207" s="233"/>
      <c r="P207" s="201"/>
      <c r="Q207" s="251"/>
      <c r="S207" s="209"/>
      <c r="T207"/>
      <c r="U207" s="209"/>
      <c r="V207" s="251"/>
    </row>
    <row r="208" spans="1:22" ht="16.5" thickBot="1" x14ac:dyDescent="0.3">
      <c r="A208" s="184"/>
      <c r="F208" s="227"/>
      <c r="G208" s="240"/>
      <c r="H208" s="241"/>
      <c r="I208" s="242"/>
      <c r="J208" s="242"/>
      <c r="K208" s="242"/>
      <c r="L208" s="40"/>
      <c r="M208" s="233"/>
      <c r="P208" s="201"/>
      <c r="Q208" s="251"/>
      <c r="S208" s="209"/>
      <c r="T208"/>
      <c r="U208" s="209"/>
      <c r="V208" s="251"/>
    </row>
    <row r="209" spans="1:22" ht="16.5" customHeight="1" thickTop="1" x14ac:dyDescent="0.25">
      <c r="A209" s="184"/>
      <c r="G209" s="254" t="s">
        <v>35</v>
      </c>
      <c r="H209" s="255"/>
      <c r="I209" s="255"/>
      <c r="J209" s="256"/>
      <c r="K209" s="256"/>
      <c r="L209" s="257">
        <f>T206+Q206+O206+L206+J206</f>
        <v>18234629.369299997</v>
      </c>
      <c r="M209" s="258"/>
      <c r="P209" s="201"/>
      <c r="Q209" s="251"/>
      <c r="S209" s="209"/>
      <c r="T209"/>
      <c r="U209" s="209"/>
      <c r="V209" s="251"/>
    </row>
    <row r="210" spans="1:22" ht="16.5" customHeight="1" thickBot="1" x14ac:dyDescent="0.3">
      <c r="A210" s="259"/>
      <c r="G210" s="260"/>
      <c r="H210" s="261"/>
      <c r="I210" s="261"/>
      <c r="J210" s="262"/>
      <c r="K210" s="262"/>
      <c r="L210" s="263"/>
      <c r="M210" s="264"/>
      <c r="P210" s="201"/>
      <c r="Q210" s="251"/>
      <c r="S210" s="209"/>
      <c r="T210"/>
      <c r="U210" s="209"/>
      <c r="V210" s="251"/>
    </row>
    <row r="211" spans="1:22" ht="16.5" thickTop="1" x14ac:dyDescent="0.25">
      <c r="A211" s="259"/>
      <c r="G211" s="240"/>
      <c r="H211" s="241"/>
      <c r="I211" s="242"/>
      <c r="J211" s="242"/>
      <c r="K211" s="242"/>
      <c r="L211" s="40"/>
      <c r="M211" s="233"/>
      <c r="P211" s="201"/>
      <c r="Q211" s="251"/>
      <c r="S211" s="209"/>
      <c r="T211"/>
      <c r="U211" s="209"/>
      <c r="V211" s="251"/>
    </row>
    <row r="212" spans="1:22" x14ac:dyDescent="0.25">
      <c r="A212" s="184"/>
      <c r="G212" s="240"/>
      <c r="H212" s="241"/>
      <c r="I212" s="242"/>
      <c r="J212" s="242"/>
      <c r="K212" s="242"/>
      <c r="L212" s="40"/>
      <c r="M212" s="233"/>
      <c r="P212" s="201"/>
      <c r="Q212" s="251"/>
      <c r="S212" s="209"/>
      <c r="T212"/>
      <c r="U212" s="209"/>
      <c r="V212" s="251"/>
    </row>
    <row r="213" spans="1:22" x14ac:dyDescent="0.25">
      <c r="A213" s="184"/>
      <c r="G213" s="240"/>
      <c r="H213" s="265"/>
      <c r="I213" s="242"/>
      <c r="J213" s="242"/>
      <c r="K213" s="242"/>
      <c r="L213" s="40"/>
      <c r="M213" s="266"/>
      <c r="P213" s="201"/>
      <c r="Q213" s="251"/>
      <c r="S213" s="209"/>
      <c r="T213"/>
      <c r="U213" s="209"/>
      <c r="V213" s="251"/>
    </row>
    <row r="214" spans="1:22" x14ac:dyDescent="0.25">
      <c r="A214" s="259"/>
      <c r="L214" s="40"/>
      <c r="M214" s="267"/>
      <c r="P214" s="201"/>
      <c r="Q214" s="251"/>
      <c r="S214" s="209"/>
      <c r="T214"/>
      <c r="U214" s="209"/>
      <c r="V214" s="251"/>
    </row>
    <row r="215" spans="1:22" x14ac:dyDescent="0.25">
      <c r="A215" s="259"/>
      <c r="M215" s="267"/>
      <c r="Q215" s="251"/>
      <c r="S215" s="209"/>
      <c r="T215"/>
      <c r="U215" s="209"/>
      <c r="V215" s="251"/>
    </row>
    <row r="216" spans="1:22" x14ac:dyDescent="0.25">
      <c r="A216" s="184"/>
      <c r="B216" s="185"/>
      <c r="L216" s="40"/>
      <c r="M216" s="233"/>
      <c r="Q216" s="251"/>
      <c r="S216" s="209"/>
      <c r="T216"/>
      <c r="U216" s="209"/>
      <c r="V216" s="251"/>
    </row>
    <row r="217" spans="1:22" x14ac:dyDescent="0.25">
      <c r="A217" s="259"/>
      <c r="B217" s="185"/>
      <c r="L217" s="40"/>
      <c r="M217" s="233"/>
      <c r="Q217" s="251"/>
      <c r="S217" s="209"/>
      <c r="T217"/>
      <c r="U217" s="209"/>
      <c r="V217" s="251"/>
    </row>
    <row r="218" spans="1:22" x14ac:dyDescent="0.25">
      <c r="A218" s="184"/>
      <c r="B218" s="185"/>
      <c r="G218" s="240"/>
      <c r="H218" s="241"/>
      <c r="I218" s="242"/>
      <c r="J218" s="242"/>
      <c r="K218" s="242"/>
      <c r="L218" s="40"/>
      <c r="M218" s="233"/>
      <c r="Q218" s="251"/>
      <c r="S218" s="209"/>
      <c r="T218"/>
      <c r="U218" s="209"/>
      <c r="V218" s="251"/>
    </row>
    <row r="219" spans="1:22" x14ac:dyDescent="0.25">
      <c r="A219" s="259"/>
      <c r="B219" s="185"/>
      <c r="G219" s="240"/>
      <c r="H219" s="241"/>
      <c r="I219" s="242"/>
      <c r="J219" s="242"/>
      <c r="K219" s="242"/>
      <c r="L219" s="40"/>
      <c r="M219" s="233"/>
      <c r="Q219" s="251"/>
      <c r="S219" s="209"/>
      <c r="T219"/>
      <c r="U219" s="209"/>
      <c r="V219" s="251"/>
    </row>
    <row r="220" spans="1:22" x14ac:dyDescent="0.25">
      <c r="A220" s="184"/>
      <c r="B220" s="185"/>
      <c r="G220" s="279"/>
      <c r="H220" s="235"/>
      <c r="I220" s="235"/>
      <c r="L220" s="40"/>
      <c r="M220" s="233"/>
      <c r="Q220" s="251"/>
      <c r="S220" s="209"/>
      <c r="T220"/>
      <c r="U220" s="209"/>
      <c r="V220" s="251"/>
    </row>
    <row r="221" spans="1:22" x14ac:dyDescent="0.25">
      <c r="A221" s="259"/>
      <c r="Q221" s="251"/>
      <c r="S221" s="209"/>
      <c r="T221"/>
      <c r="U221" s="209"/>
      <c r="V221" s="251"/>
    </row>
    <row r="222" spans="1:22" x14ac:dyDescent="0.25">
      <c r="A222" s="184"/>
      <c r="Q222" s="251"/>
      <c r="S222" s="209"/>
      <c r="T222"/>
      <c r="U222" s="209"/>
      <c r="V222" s="251"/>
    </row>
    <row r="223" spans="1:22" x14ac:dyDescent="0.25">
      <c r="A223" s="184"/>
      <c r="B223" s="280"/>
      <c r="C223" s="280"/>
      <c r="D223" s="246"/>
      <c r="E223"/>
      <c r="F223" s="39"/>
      <c r="G223" s="38"/>
      <c r="H223"/>
      <c r="I223"/>
      <c r="J223"/>
      <c r="K223"/>
      <c r="N223" s="281"/>
      <c r="O223" s="251"/>
      <c r="Q223" s="251"/>
      <c r="S223" s="209"/>
      <c r="T223"/>
      <c r="U223" s="209"/>
      <c r="V223" s="251"/>
    </row>
    <row r="224" spans="1:22" x14ac:dyDescent="0.25">
      <c r="A224" s="259"/>
      <c r="B224" s="280"/>
      <c r="C224" s="280"/>
      <c r="D224" s="246"/>
      <c r="E224"/>
      <c r="F224" s="39"/>
      <c r="G224" s="38"/>
      <c r="H224"/>
      <c r="I224"/>
      <c r="J224"/>
      <c r="K224"/>
      <c r="N224" s="281"/>
      <c r="O224" s="251"/>
      <c r="Q224" s="251"/>
      <c r="S224" s="209"/>
      <c r="T224"/>
      <c r="U224" s="209"/>
      <c r="V224" s="251"/>
    </row>
    <row r="225" spans="1:22" x14ac:dyDescent="0.25">
      <c r="A225" s="259"/>
      <c r="B225" s="280"/>
      <c r="C225" s="280"/>
      <c r="D225" s="246"/>
      <c r="E225"/>
      <c r="F225" s="39"/>
      <c r="G225" s="38"/>
      <c r="H225"/>
      <c r="I225"/>
      <c r="J225"/>
      <c r="K225"/>
      <c r="N225" s="281"/>
      <c r="O225" s="251"/>
      <c r="Q225" s="251"/>
      <c r="S225" s="209"/>
      <c r="T225"/>
      <c r="U225" s="209"/>
      <c r="V225" s="251"/>
    </row>
    <row r="226" spans="1:22" x14ac:dyDescent="0.25">
      <c r="A226" s="259"/>
      <c r="B226" s="280"/>
      <c r="C226" s="280"/>
      <c r="D226" s="246"/>
      <c r="E226"/>
      <c r="F226" s="39"/>
      <c r="G226" s="38"/>
      <c r="H226"/>
      <c r="I226"/>
      <c r="J226"/>
      <c r="K226"/>
      <c r="N226" s="281"/>
      <c r="O226" s="251"/>
      <c r="Q226" s="251"/>
      <c r="S226" s="209"/>
      <c r="T226"/>
      <c r="U226" s="209"/>
      <c r="V226" s="251"/>
    </row>
    <row r="227" spans="1:22" x14ac:dyDescent="0.25">
      <c r="A227" s="282"/>
      <c r="B227" s="280"/>
      <c r="C227" s="280"/>
      <c r="D227" s="246"/>
      <c r="E227"/>
      <c r="F227" s="39"/>
      <c r="G227" s="38"/>
      <c r="H227"/>
      <c r="I227"/>
      <c r="J227"/>
      <c r="K227"/>
      <c r="N227" s="281"/>
      <c r="O227" s="251"/>
      <c r="Q227" s="251"/>
      <c r="S227" s="209"/>
      <c r="T227"/>
      <c r="U227" s="209"/>
      <c r="V227" s="251"/>
    </row>
    <row r="228" spans="1:22" x14ac:dyDescent="0.25">
      <c r="A228" s="222"/>
      <c r="B228" s="280"/>
      <c r="C228" s="280"/>
      <c r="D228" s="246"/>
      <c r="E228"/>
      <c r="F228" s="39"/>
      <c r="G228" s="38"/>
      <c r="H228"/>
      <c r="I228"/>
      <c r="J228"/>
      <c r="K228"/>
      <c r="N228" s="281"/>
      <c r="O228" s="251"/>
      <c r="Q228" s="251"/>
      <c r="S228" s="209"/>
      <c r="T228"/>
      <c r="U228" s="209"/>
      <c r="V228" s="251"/>
    </row>
    <row r="229" spans="1:22" x14ac:dyDescent="0.25">
      <c r="A229" s="184"/>
      <c r="B229" s="280"/>
      <c r="C229" s="280"/>
      <c r="D229" s="246"/>
      <c r="E229"/>
      <c r="F229" s="39"/>
      <c r="G229" s="38"/>
      <c r="H229"/>
      <c r="I229"/>
      <c r="J229"/>
      <c r="K229"/>
      <c r="N229" s="281"/>
      <c r="O229" s="251"/>
      <c r="Q229" s="251"/>
      <c r="S229" s="209"/>
      <c r="T229"/>
      <c r="U229" s="209"/>
      <c r="V229" s="251"/>
    </row>
    <row r="230" spans="1:22" x14ac:dyDescent="0.25">
      <c r="A230" s="184"/>
      <c r="B230" s="280"/>
      <c r="C230" s="280"/>
      <c r="D230" s="246"/>
      <c r="E230"/>
      <c r="F230" s="39"/>
      <c r="G230" s="38"/>
      <c r="H230"/>
      <c r="I230"/>
      <c r="J230"/>
      <c r="K230"/>
      <c r="N230" s="281"/>
      <c r="O230" s="251"/>
      <c r="Q230" s="251"/>
      <c r="S230" s="209"/>
      <c r="T230"/>
      <c r="U230" s="209"/>
      <c r="V230" s="251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 s="251"/>
    </row>
    <row r="232" spans="1:22" x14ac:dyDescent="0.25">
      <c r="A232" s="184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 s="251"/>
    </row>
    <row r="233" spans="1:22" x14ac:dyDescent="0.25">
      <c r="A233" s="184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 s="251"/>
    </row>
    <row r="234" spans="1:22" x14ac:dyDescent="0.25">
      <c r="A234" s="184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 s="251"/>
    </row>
    <row r="235" spans="1:22" x14ac:dyDescent="0.25">
      <c r="A235" s="184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 s="251"/>
    </row>
  </sheetData>
  <mergeCells count="42">
    <mergeCell ref="P48:T50"/>
    <mergeCell ref="M135:M136"/>
    <mergeCell ref="N135:N136"/>
    <mergeCell ref="D202:F202"/>
    <mergeCell ref="N76:N77"/>
    <mergeCell ref="N87:N88"/>
    <mergeCell ref="N74:N75"/>
    <mergeCell ref="F76:F77"/>
    <mergeCell ref="E76:E77"/>
    <mergeCell ref="M76:M77"/>
    <mergeCell ref="E74:E75"/>
    <mergeCell ref="F74:F75"/>
    <mergeCell ref="M74:M75"/>
    <mergeCell ref="M81:M82"/>
    <mergeCell ref="F84:F85"/>
    <mergeCell ref="M84:M85"/>
    <mergeCell ref="N84:N85"/>
    <mergeCell ref="N81:N82"/>
    <mergeCell ref="A1:H2"/>
    <mergeCell ref="M67:M68"/>
    <mergeCell ref="N67:N68"/>
    <mergeCell ref="C30:C31"/>
    <mergeCell ref="F30:F31"/>
    <mergeCell ref="C20:C21"/>
    <mergeCell ref="C32:C33"/>
    <mergeCell ref="C38:C39"/>
    <mergeCell ref="N18:N19"/>
    <mergeCell ref="C87:C88"/>
    <mergeCell ref="A87:A88"/>
    <mergeCell ref="M87:M88"/>
    <mergeCell ref="F18:F19"/>
    <mergeCell ref="E18:E19"/>
    <mergeCell ref="C18:C19"/>
    <mergeCell ref="M18:M19"/>
    <mergeCell ref="A76:A77"/>
    <mergeCell ref="C76:C77"/>
    <mergeCell ref="A74:A75"/>
    <mergeCell ref="C74:C75"/>
    <mergeCell ref="A81:A82"/>
    <mergeCell ref="C81:C82"/>
    <mergeCell ref="A84:A85"/>
    <mergeCell ref="C84:C8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1CF-C6E1-46CB-9CCA-3EC02E42B002}">
  <sheetPr>
    <tabColor rgb="FF800000"/>
  </sheetPr>
  <dimension ref="A1:N260"/>
  <sheetViews>
    <sheetView workbookViewId="0">
      <selection activeCell="B14" sqref="B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847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A696-9B35-4488-8BD9-8488AF404216}">
  <sheetPr>
    <tabColor rgb="FF00FFCC"/>
  </sheetPr>
  <dimension ref="A1:WXW248"/>
  <sheetViews>
    <sheetView workbookViewId="0">
      <pane xSplit="5" ySplit="2" topLeftCell="M33" activePane="bottomRight" state="frozen"/>
      <selection pane="topRight" activeCell="F1" sqref="F1"/>
      <selection pane="bottomLeft" activeCell="A3" sqref="A3"/>
      <selection pane="bottomRight" activeCell="F39" sqref="F3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238" t="s">
        <v>946</v>
      </c>
      <c r="B1" s="1238"/>
      <c r="C1" s="1238"/>
      <c r="D1" s="1238"/>
      <c r="E1" s="1238"/>
      <c r="F1" s="1238"/>
      <c r="G1" s="1238"/>
      <c r="H1" s="1238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238"/>
      <c r="B2" s="1238"/>
      <c r="C2" s="1238"/>
      <c r="D2" s="1238"/>
      <c r="E2" s="1238"/>
      <c r="F2" s="1238"/>
      <c r="G2" s="1238"/>
      <c r="H2" s="1238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customHeight="1" thickTop="1" x14ac:dyDescent="0.3">
      <c r="A4" s="624" t="s">
        <v>134</v>
      </c>
      <c r="B4" s="635" t="s">
        <v>547</v>
      </c>
      <c r="C4" s="546" t="s">
        <v>968</v>
      </c>
      <c r="D4" s="547">
        <v>22220</v>
      </c>
      <c r="E4" s="548">
        <v>44075</v>
      </c>
      <c r="F4" s="549" t="s">
        <v>1016</v>
      </c>
      <c r="G4" s="547">
        <v>27955</v>
      </c>
      <c r="H4" s="65">
        <f t="shared" ref="H4:H106" si="0">G4-D4</f>
        <v>5735</v>
      </c>
      <c r="I4" s="66">
        <v>25.5</v>
      </c>
      <c r="J4" s="67"/>
      <c r="K4" s="67"/>
      <c r="L4" s="68">
        <f t="shared" ref="L4:L110" si="1">I4*G4</f>
        <v>712852.5</v>
      </c>
      <c r="M4" s="372" t="s">
        <v>52</v>
      </c>
      <c r="N4" s="373">
        <v>44092</v>
      </c>
      <c r="O4" s="769">
        <v>22867.46</v>
      </c>
      <c r="P4" s="379">
        <v>44092</v>
      </c>
      <c r="Q4" s="70"/>
      <c r="R4" s="71"/>
      <c r="S4" s="73" t="s">
        <v>1146</v>
      </c>
      <c r="T4" s="74">
        <v>3712</v>
      </c>
    </row>
    <row r="5" spans="1:20" ht="18" customHeight="1" x14ac:dyDescent="0.3">
      <c r="A5" s="624" t="s">
        <v>991</v>
      </c>
      <c r="B5" s="810" t="s">
        <v>54</v>
      </c>
      <c r="C5" s="901" t="s">
        <v>992</v>
      </c>
      <c r="D5" s="547">
        <v>641.29999999999995</v>
      </c>
      <c r="E5" s="797">
        <v>44075</v>
      </c>
      <c r="F5" s="798">
        <v>211</v>
      </c>
      <c r="G5" s="547">
        <v>641.29999999999995</v>
      </c>
      <c r="H5" s="65">
        <f t="shared" si="0"/>
        <v>0</v>
      </c>
      <c r="I5" s="66">
        <v>69.5</v>
      </c>
      <c r="J5" s="799"/>
      <c r="K5" s="799"/>
      <c r="L5" s="68">
        <f t="shared" si="1"/>
        <v>44570.35</v>
      </c>
      <c r="M5" s="372" t="s">
        <v>52</v>
      </c>
      <c r="N5" s="373">
        <v>44085</v>
      </c>
      <c r="O5" s="769"/>
      <c r="P5" s="379"/>
      <c r="Q5" s="70"/>
      <c r="R5" s="71"/>
      <c r="S5" s="73" t="s">
        <v>264</v>
      </c>
      <c r="T5" s="74">
        <v>0</v>
      </c>
    </row>
    <row r="6" spans="1:20" ht="17.25" x14ac:dyDescent="0.3">
      <c r="A6" s="624" t="s">
        <v>134</v>
      </c>
      <c r="B6" s="635" t="s">
        <v>612</v>
      </c>
      <c r="C6" s="901" t="s">
        <v>969</v>
      </c>
      <c r="D6" s="547">
        <v>21920</v>
      </c>
      <c r="E6" s="797">
        <v>44077</v>
      </c>
      <c r="F6" s="798" t="s">
        <v>1023</v>
      </c>
      <c r="G6" s="547">
        <v>27455</v>
      </c>
      <c r="H6" s="65">
        <f t="shared" si="0"/>
        <v>5535</v>
      </c>
      <c r="I6" s="66">
        <v>25.5</v>
      </c>
      <c r="J6" s="799"/>
      <c r="K6" s="799"/>
      <c r="L6" s="68">
        <f t="shared" si="1"/>
        <v>700102.5</v>
      </c>
      <c r="M6" s="372" t="s">
        <v>52</v>
      </c>
      <c r="N6" s="373">
        <v>44095</v>
      </c>
      <c r="O6" s="769">
        <v>22775.63</v>
      </c>
      <c r="P6" s="379">
        <v>44095</v>
      </c>
      <c r="Q6" s="70"/>
      <c r="R6" s="71"/>
      <c r="S6" s="73" t="s">
        <v>1146</v>
      </c>
      <c r="T6" s="74">
        <v>3712</v>
      </c>
    </row>
    <row r="7" spans="1:20" ht="15.75" customHeight="1" x14ac:dyDescent="0.3">
      <c r="A7" s="624" t="s">
        <v>134</v>
      </c>
      <c r="B7" s="635" t="s">
        <v>547</v>
      </c>
      <c r="C7" s="840" t="s">
        <v>970</v>
      </c>
      <c r="D7" s="472">
        <v>22600</v>
      </c>
      <c r="E7" s="552">
        <v>44078</v>
      </c>
      <c r="F7" s="913" t="s">
        <v>1040</v>
      </c>
      <c r="G7" s="472">
        <v>28210</v>
      </c>
      <c r="H7" s="65">
        <f t="shared" si="0"/>
        <v>5610</v>
      </c>
      <c r="I7" s="66">
        <v>24.9</v>
      </c>
      <c r="J7" s="799"/>
      <c r="K7" s="799"/>
      <c r="L7" s="68">
        <f t="shared" si="1"/>
        <v>702429</v>
      </c>
      <c r="M7" s="372" t="s">
        <v>52</v>
      </c>
      <c r="N7" s="373">
        <v>44096</v>
      </c>
      <c r="O7" s="769">
        <v>22867.46</v>
      </c>
      <c r="P7" s="379">
        <v>44096</v>
      </c>
      <c r="Q7" s="70"/>
      <c r="R7" s="71"/>
      <c r="S7" s="73" t="s">
        <v>1146</v>
      </c>
      <c r="T7" s="74">
        <v>3712</v>
      </c>
    </row>
    <row r="8" spans="1:20" ht="15.75" customHeight="1" x14ac:dyDescent="0.3">
      <c r="A8" s="624" t="s">
        <v>134</v>
      </c>
      <c r="B8" s="635" t="s">
        <v>547</v>
      </c>
      <c r="C8" s="840" t="s">
        <v>1028</v>
      </c>
      <c r="D8" s="472">
        <v>21170</v>
      </c>
      <c r="E8" s="552">
        <v>44080</v>
      </c>
      <c r="F8" s="913" t="s">
        <v>1042</v>
      </c>
      <c r="G8" s="472">
        <v>26585</v>
      </c>
      <c r="H8" s="65">
        <f t="shared" si="0"/>
        <v>5415</v>
      </c>
      <c r="I8" s="66">
        <v>24.9</v>
      </c>
      <c r="J8" s="799"/>
      <c r="K8" s="799"/>
      <c r="L8" s="68">
        <f t="shared" si="1"/>
        <v>661966.5</v>
      </c>
      <c r="M8" s="372" t="s">
        <v>52</v>
      </c>
      <c r="N8" s="373">
        <v>44097</v>
      </c>
      <c r="O8" s="769">
        <v>22867.46</v>
      </c>
      <c r="P8" s="379">
        <v>44097</v>
      </c>
      <c r="Q8" s="70"/>
      <c r="R8" s="71"/>
      <c r="S8" s="73" t="s">
        <v>1146</v>
      </c>
      <c r="T8" s="74">
        <v>3712</v>
      </c>
    </row>
    <row r="9" spans="1:20" ht="15.75" customHeight="1" x14ac:dyDescent="0.3">
      <c r="A9" s="1289" t="s">
        <v>991</v>
      </c>
      <c r="B9" s="810" t="s">
        <v>54</v>
      </c>
      <c r="C9" s="1291" t="s">
        <v>1075</v>
      </c>
      <c r="D9" s="472">
        <v>329.6</v>
      </c>
      <c r="E9" s="552">
        <v>44081</v>
      </c>
      <c r="F9" s="1236" t="s">
        <v>1076</v>
      </c>
      <c r="G9" s="472">
        <v>329.6</v>
      </c>
      <c r="H9" s="65">
        <f t="shared" si="0"/>
        <v>0</v>
      </c>
      <c r="I9" s="66">
        <v>69.5</v>
      </c>
      <c r="J9" s="799"/>
      <c r="K9" s="799"/>
      <c r="L9" s="68">
        <f t="shared" si="1"/>
        <v>22907.200000000001</v>
      </c>
      <c r="M9" s="1099" t="s">
        <v>999</v>
      </c>
      <c r="N9" s="1231">
        <v>44099</v>
      </c>
      <c r="O9" s="769"/>
      <c r="P9" s="379"/>
      <c r="Q9" s="70"/>
      <c r="R9" s="71"/>
      <c r="S9" s="73" t="s">
        <v>264</v>
      </c>
      <c r="T9" s="74">
        <v>0</v>
      </c>
    </row>
    <row r="10" spans="1:20" ht="15.75" customHeight="1" x14ac:dyDescent="0.3">
      <c r="A10" s="1290"/>
      <c r="B10" s="635" t="s">
        <v>939</v>
      </c>
      <c r="C10" s="1292"/>
      <c r="D10" s="472">
        <v>264.89999999999998</v>
      </c>
      <c r="E10" s="552">
        <v>44081</v>
      </c>
      <c r="F10" s="1237"/>
      <c r="G10" s="472">
        <v>264.89999999999998</v>
      </c>
      <c r="H10" s="65">
        <f t="shared" si="0"/>
        <v>0</v>
      </c>
      <c r="I10" s="66">
        <v>76</v>
      </c>
      <c r="J10" s="799"/>
      <c r="K10" s="799"/>
      <c r="L10" s="68">
        <f t="shared" si="1"/>
        <v>20132.399999999998</v>
      </c>
      <c r="M10" s="1101"/>
      <c r="N10" s="1232"/>
      <c r="O10" s="769"/>
      <c r="P10" s="379"/>
      <c r="Q10" s="70"/>
      <c r="R10" s="71"/>
      <c r="S10" s="73" t="s">
        <v>264</v>
      </c>
      <c r="T10" s="74">
        <v>0</v>
      </c>
    </row>
    <row r="11" spans="1:20" ht="18.75" x14ac:dyDescent="0.3">
      <c r="A11" s="658" t="s">
        <v>971</v>
      </c>
      <c r="B11" s="636" t="s">
        <v>104</v>
      </c>
      <c r="C11" s="912" t="s">
        <v>1029</v>
      </c>
      <c r="D11" s="472">
        <v>23100</v>
      </c>
      <c r="E11" s="552">
        <v>44082</v>
      </c>
      <c r="F11" s="910" t="s">
        <v>1045</v>
      </c>
      <c r="G11" s="472">
        <v>25420</v>
      </c>
      <c r="H11" s="65">
        <f t="shared" si="0"/>
        <v>2320</v>
      </c>
      <c r="I11" s="81">
        <v>24.9</v>
      </c>
      <c r="J11" s="82"/>
      <c r="K11" s="82"/>
      <c r="L11" s="83">
        <f t="shared" si="1"/>
        <v>632958</v>
      </c>
      <c r="M11" s="964" t="s">
        <v>429</v>
      </c>
      <c r="N11" s="373">
        <v>44099</v>
      </c>
      <c r="O11" s="769">
        <v>20209.29</v>
      </c>
      <c r="P11" s="379">
        <v>44099</v>
      </c>
      <c r="Q11" s="70"/>
      <c r="R11" s="71"/>
      <c r="S11" s="73" t="s">
        <v>1146</v>
      </c>
      <c r="T11" s="74">
        <v>3712</v>
      </c>
    </row>
    <row r="12" spans="1:20" ht="15.75" customHeight="1" x14ac:dyDescent="0.3">
      <c r="A12" s="878" t="s">
        <v>45</v>
      </c>
      <c r="B12" s="636" t="s">
        <v>972</v>
      </c>
      <c r="C12" s="951" t="s">
        <v>1029</v>
      </c>
      <c r="D12" s="472">
        <v>0</v>
      </c>
      <c r="E12" s="747">
        <v>44082</v>
      </c>
      <c r="F12" s="881" t="s">
        <v>1041</v>
      </c>
      <c r="G12" s="574">
        <v>3485</v>
      </c>
      <c r="H12" s="65">
        <f t="shared" si="0"/>
        <v>3485</v>
      </c>
      <c r="I12" s="81">
        <v>24.9</v>
      </c>
      <c r="J12" s="82"/>
      <c r="K12" s="82"/>
      <c r="L12" s="83">
        <f t="shared" si="1"/>
        <v>86776.5</v>
      </c>
      <c r="M12" s="964" t="s">
        <v>52</v>
      </c>
      <c r="N12" s="373">
        <v>44097</v>
      </c>
      <c r="O12" s="769">
        <v>2749.2</v>
      </c>
      <c r="P12" s="379">
        <v>44097</v>
      </c>
      <c r="Q12" s="70"/>
      <c r="R12" s="71"/>
      <c r="S12" s="73" t="s">
        <v>1146</v>
      </c>
      <c r="T12" s="74">
        <v>0</v>
      </c>
    </row>
    <row r="13" spans="1:20" ht="15.75" customHeight="1" x14ac:dyDescent="0.3">
      <c r="A13" s="1219" t="s">
        <v>991</v>
      </c>
      <c r="B13" s="809" t="s">
        <v>54</v>
      </c>
      <c r="C13" s="901" t="s">
        <v>1058</v>
      </c>
      <c r="D13" s="472">
        <v>301.8</v>
      </c>
      <c r="E13" s="747">
        <v>44082</v>
      </c>
      <c r="F13" s="1236">
        <v>221</v>
      </c>
      <c r="G13" s="574">
        <v>301.8</v>
      </c>
      <c r="H13" s="65">
        <f t="shared" si="0"/>
        <v>0</v>
      </c>
      <c r="I13" s="81">
        <v>69.5</v>
      </c>
      <c r="J13" s="82"/>
      <c r="K13" s="82"/>
      <c r="L13" s="83">
        <f t="shared" si="1"/>
        <v>20975.100000000002</v>
      </c>
      <c r="M13" s="1297" t="s">
        <v>52</v>
      </c>
      <c r="N13" s="1231">
        <v>44099</v>
      </c>
      <c r="O13" s="769"/>
      <c r="P13" s="379"/>
      <c r="Q13" s="70"/>
      <c r="R13" s="71"/>
      <c r="S13" s="73" t="s">
        <v>264</v>
      </c>
      <c r="T13" s="74">
        <v>0</v>
      </c>
    </row>
    <row r="14" spans="1:20" ht="15.75" customHeight="1" x14ac:dyDescent="0.3">
      <c r="A14" s="1220"/>
      <c r="B14" s="636" t="s">
        <v>939</v>
      </c>
      <c r="C14" s="901" t="s">
        <v>1058</v>
      </c>
      <c r="D14" s="472">
        <v>186.2</v>
      </c>
      <c r="E14" s="747">
        <v>44082</v>
      </c>
      <c r="F14" s="1237"/>
      <c r="G14" s="574">
        <v>186.2</v>
      </c>
      <c r="H14" s="65">
        <f t="shared" si="0"/>
        <v>0</v>
      </c>
      <c r="I14" s="81">
        <v>76</v>
      </c>
      <c r="J14" s="82"/>
      <c r="K14" s="82"/>
      <c r="L14" s="83">
        <f t="shared" si="1"/>
        <v>14151.199999999999</v>
      </c>
      <c r="M14" s="1298"/>
      <c r="N14" s="1232"/>
      <c r="O14" s="769"/>
      <c r="P14" s="379"/>
      <c r="Q14" s="70"/>
      <c r="R14" s="71"/>
      <c r="S14" s="73" t="s">
        <v>264</v>
      </c>
      <c r="T14" s="74">
        <v>0</v>
      </c>
    </row>
    <row r="15" spans="1:20" ht="15.75" customHeight="1" x14ac:dyDescent="0.3">
      <c r="A15" s="763" t="s">
        <v>79</v>
      </c>
      <c r="B15" s="636" t="s">
        <v>612</v>
      </c>
      <c r="C15" s="952" t="s">
        <v>1030</v>
      </c>
      <c r="D15" s="472">
        <v>21980</v>
      </c>
      <c r="E15" s="747">
        <v>44083</v>
      </c>
      <c r="F15" s="961">
        <v>29644</v>
      </c>
      <c r="G15" s="574">
        <v>21980</v>
      </c>
      <c r="H15" s="65">
        <f t="shared" si="0"/>
        <v>0</v>
      </c>
      <c r="I15" s="81">
        <v>34.5</v>
      </c>
      <c r="J15" s="82"/>
      <c r="K15" s="82"/>
      <c r="L15" s="83">
        <f t="shared" si="1"/>
        <v>758310</v>
      </c>
      <c r="M15" s="964" t="s">
        <v>52</v>
      </c>
      <c r="N15" s="373">
        <v>44102</v>
      </c>
      <c r="O15" s="769"/>
      <c r="P15" s="379"/>
      <c r="Q15" s="70"/>
      <c r="R15" s="71"/>
      <c r="S15" s="73" t="s">
        <v>264</v>
      </c>
      <c r="T15" s="74">
        <v>0</v>
      </c>
    </row>
    <row r="16" spans="1:20" ht="15.75" customHeight="1" x14ac:dyDescent="0.3">
      <c r="A16" s="896" t="s">
        <v>1002</v>
      </c>
      <c r="B16" s="636" t="s">
        <v>150</v>
      </c>
      <c r="C16" s="909" t="s">
        <v>1031</v>
      </c>
      <c r="D16" s="472">
        <v>21820</v>
      </c>
      <c r="E16" s="747">
        <v>44084</v>
      </c>
      <c r="F16" s="865" t="s">
        <v>1085</v>
      </c>
      <c r="G16" s="574">
        <v>24320</v>
      </c>
      <c r="H16" s="65">
        <f t="shared" si="0"/>
        <v>2500</v>
      </c>
      <c r="I16" s="81">
        <v>24.5</v>
      </c>
      <c r="J16" s="82"/>
      <c r="K16" s="82"/>
      <c r="L16" s="83">
        <f t="shared" si="1"/>
        <v>595840</v>
      </c>
      <c r="M16" s="964" t="s">
        <v>52</v>
      </c>
      <c r="N16" s="900">
        <v>44102</v>
      </c>
      <c r="O16" s="769">
        <v>20117.43</v>
      </c>
      <c r="P16" s="379">
        <v>44102</v>
      </c>
      <c r="Q16" s="70"/>
      <c r="R16" s="71"/>
      <c r="S16" s="73" t="s">
        <v>1146</v>
      </c>
      <c r="T16" s="74">
        <v>3712</v>
      </c>
    </row>
    <row r="17" spans="1:20" ht="15.75" customHeight="1" x14ac:dyDescent="0.3">
      <c r="A17" s="628" t="s">
        <v>1003</v>
      </c>
      <c r="B17" s="636" t="s">
        <v>972</v>
      </c>
      <c r="C17" s="953" t="s">
        <v>1032</v>
      </c>
      <c r="D17" s="472">
        <v>0</v>
      </c>
      <c r="E17" s="747">
        <v>44084</v>
      </c>
      <c r="F17" s="913" t="s">
        <v>1044</v>
      </c>
      <c r="G17" s="574">
        <v>3115</v>
      </c>
      <c r="H17" s="65">
        <f t="shared" si="0"/>
        <v>3115</v>
      </c>
      <c r="I17" s="81">
        <v>24.5</v>
      </c>
      <c r="J17" s="82"/>
      <c r="K17" s="82"/>
      <c r="L17" s="83">
        <f t="shared" si="1"/>
        <v>76317.5</v>
      </c>
      <c r="M17" s="965" t="s">
        <v>52</v>
      </c>
      <c r="N17" s="908">
        <v>44099</v>
      </c>
      <c r="O17" s="769">
        <v>2749.2</v>
      </c>
      <c r="P17" s="379">
        <v>44099</v>
      </c>
      <c r="Q17" s="70"/>
      <c r="R17" s="71"/>
      <c r="S17" s="73" t="s">
        <v>1146</v>
      </c>
      <c r="T17" s="74">
        <v>0</v>
      </c>
    </row>
    <row r="18" spans="1:20" ht="18" customHeight="1" x14ac:dyDescent="0.3">
      <c r="A18" s="636" t="s">
        <v>1005</v>
      </c>
      <c r="B18" s="636" t="s">
        <v>758</v>
      </c>
      <c r="C18" s="912" t="s">
        <v>1033</v>
      </c>
      <c r="D18" s="472">
        <v>21480</v>
      </c>
      <c r="E18" s="552">
        <v>44085</v>
      </c>
      <c r="F18" s="911" t="s">
        <v>1083</v>
      </c>
      <c r="G18" s="472">
        <v>25320</v>
      </c>
      <c r="H18" s="65">
        <v>0</v>
      </c>
      <c r="I18" s="81">
        <v>24.5</v>
      </c>
      <c r="J18" s="82"/>
      <c r="K18" s="82"/>
      <c r="L18" s="690">
        <f t="shared" si="1"/>
        <v>620340</v>
      </c>
      <c r="M18" s="966" t="s">
        <v>110</v>
      </c>
      <c r="N18" s="390">
        <v>44103</v>
      </c>
      <c r="O18" s="774">
        <v>20944.169999999998</v>
      </c>
      <c r="P18" s="962">
        <v>44103</v>
      </c>
      <c r="Q18" s="632"/>
      <c r="R18" s="632"/>
      <c r="S18" s="73" t="s">
        <v>1146</v>
      </c>
      <c r="T18" s="74">
        <v>3712</v>
      </c>
    </row>
    <row r="19" spans="1:20" ht="15.75" customHeight="1" x14ac:dyDescent="0.3">
      <c r="A19" s="626" t="s">
        <v>45</v>
      </c>
      <c r="B19" s="636" t="s">
        <v>416</v>
      </c>
      <c r="C19" s="912" t="s">
        <v>1033</v>
      </c>
      <c r="D19" s="472">
        <v>0</v>
      </c>
      <c r="E19" s="552">
        <v>44085</v>
      </c>
      <c r="F19" s="913" t="s">
        <v>1043</v>
      </c>
      <c r="G19" s="472">
        <v>2195</v>
      </c>
      <c r="H19" s="65">
        <f t="shared" ref="H19:H51" si="2">G19-D19</f>
        <v>2195</v>
      </c>
      <c r="I19" s="81">
        <v>24.5</v>
      </c>
      <c r="J19" s="82"/>
      <c r="K19" s="82"/>
      <c r="L19" s="83">
        <f t="shared" si="1"/>
        <v>53777.5</v>
      </c>
      <c r="M19" s="964" t="s">
        <v>52</v>
      </c>
      <c r="N19" s="373">
        <v>44099</v>
      </c>
      <c r="O19" s="769">
        <v>1832.8</v>
      </c>
      <c r="P19" s="379">
        <v>44099</v>
      </c>
      <c r="Q19" s="70"/>
      <c r="R19" s="71"/>
      <c r="S19" s="73" t="s">
        <v>1146</v>
      </c>
      <c r="T19" s="74">
        <v>0</v>
      </c>
    </row>
    <row r="20" spans="1:20" ht="15.75" customHeight="1" x14ac:dyDescent="0.3">
      <c r="A20" s="626" t="s">
        <v>1063</v>
      </c>
      <c r="B20" s="957" t="s">
        <v>54</v>
      </c>
      <c r="C20" s="912" t="s">
        <v>1066</v>
      </c>
      <c r="D20" s="472">
        <v>375.2</v>
      </c>
      <c r="E20" s="552">
        <v>44086</v>
      </c>
      <c r="F20" s="955" t="s">
        <v>1067</v>
      </c>
      <c r="G20" s="472">
        <v>375.2</v>
      </c>
      <c r="H20" s="65">
        <f t="shared" si="2"/>
        <v>0</v>
      </c>
      <c r="I20" s="81">
        <v>71</v>
      </c>
      <c r="J20" s="82"/>
      <c r="K20" s="82"/>
      <c r="L20" s="83">
        <f t="shared" si="1"/>
        <v>26639.200000000001</v>
      </c>
      <c r="M20" s="964" t="s">
        <v>52</v>
      </c>
      <c r="N20" s="373">
        <v>44099</v>
      </c>
      <c r="O20" s="769"/>
      <c r="P20" s="379"/>
      <c r="Q20" s="70"/>
      <c r="R20" s="71"/>
      <c r="S20" s="73" t="s">
        <v>264</v>
      </c>
      <c r="T20" s="74">
        <v>0</v>
      </c>
    </row>
    <row r="21" spans="1:20" ht="15.75" customHeight="1" x14ac:dyDescent="0.3">
      <c r="A21" s="626" t="s">
        <v>1004</v>
      </c>
      <c r="B21" s="636" t="s">
        <v>104</v>
      </c>
      <c r="C21" s="912" t="s">
        <v>1034</v>
      </c>
      <c r="D21" s="472">
        <v>21540</v>
      </c>
      <c r="E21" s="552">
        <v>44087</v>
      </c>
      <c r="F21" s="913" t="s">
        <v>1084</v>
      </c>
      <c r="G21" s="472">
        <v>23870</v>
      </c>
      <c r="H21" s="65">
        <f t="shared" si="2"/>
        <v>2330</v>
      </c>
      <c r="I21" s="81">
        <v>24.5</v>
      </c>
      <c r="J21" s="82"/>
      <c r="K21" s="82"/>
      <c r="L21" s="83">
        <f t="shared" si="1"/>
        <v>584815</v>
      </c>
      <c r="M21" s="964" t="s">
        <v>52</v>
      </c>
      <c r="N21" s="373">
        <v>44104</v>
      </c>
      <c r="O21" s="769">
        <v>20209.29</v>
      </c>
      <c r="P21" s="379">
        <v>44104</v>
      </c>
      <c r="Q21" s="633"/>
      <c r="R21" s="633"/>
      <c r="S21" s="73" t="s">
        <v>1146</v>
      </c>
      <c r="T21" s="74">
        <v>3712</v>
      </c>
    </row>
    <row r="22" spans="1:20" ht="15" customHeight="1" x14ac:dyDescent="0.3">
      <c r="A22" s="624" t="s">
        <v>45</v>
      </c>
      <c r="B22" s="624" t="s">
        <v>972</v>
      </c>
      <c r="C22" s="912" t="s">
        <v>1034</v>
      </c>
      <c r="D22" s="472">
        <v>0</v>
      </c>
      <c r="E22" s="552">
        <v>44087</v>
      </c>
      <c r="F22" s="510" t="s">
        <v>1105</v>
      </c>
      <c r="G22" s="472">
        <v>3295</v>
      </c>
      <c r="H22" s="65">
        <f t="shared" si="2"/>
        <v>3295</v>
      </c>
      <c r="I22" s="81">
        <v>24.5</v>
      </c>
      <c r="J22" s="82"/>
      <c r="K22" s="82"/>
      <c r="L22" s="83">
        <f t="shared" si="1"/>
        <v>80727.5</v>
      </c>
      <c r="M22" s="993" t="s">
        <v>52</v>
      </c>
      <c r="N22" s="489">
        <v>44109</v>
      </c>
      <c r="O22" s="800">
        <v>2749.2</v>
      </c>
      <c r="P22" s="485">
        <v>44109</v>
      </c>
      <c r="Q22" s="633"/>
      <c r="R22" s="633"/>
      <c r="S22" s="73" t="s">
        <v>1146</v>
      </c>
      <c r="T22" s="74">
        <v>0</v>
      </c>
    </row>
    <row r="23" spans="1:20" ht="17.25" x14ac:dyDescent="0.3">
      <c r="A23" s="624" t="s">
        <v>79</v>
      </c>
      <c r="B23" s="624" t="s">
        <v>32</v>
      </c>
      <c r="C23" s="840" t="s">
        <v>1087</v>
      </c>
      <c r="D23" s="472">
        <v>22340</v>
      </c>
      <c r="E23" s="552">
        <v>44088</v>
      </c>
      <c r="F23" s="510">
        <v>29718</v>
      </c>
      <c r="G23" s="472">
        <v>22340</v>
      </c>
      <c r="H23" s="65">
        <f t="shared" si="2"/>
        <v>0</v>
      </c>
      <c r="I23" s="81">
        <v>33.700000000000003</v>
      </c>
      <c r="J23" s="82"/>
      <c r="K23" s="82"/>
      <c r="L23" s="83">
        <f t="shared" si="1"/>
        <v>752858.00000000012</v>
      </c>
      <c r="M23" s="993" t="s">
        <v>52</v>
      </c>
      <c r="N23" s="489">
        <v>44105</v>
      </c>
      <c r="O23" s="800"/>
      <c r="P23" s="485"/>
      <c r="Q23" s="633"/>
      <c r="R23" s="633"/>
      <c r="S23" s="73" t="s">
        <v>264</v>
      </c>
      <c r="T23" s="74">
        <v>0</v>
      </c>
    </row>
    <row r="24" spans="1:20" ht="17.25" x14ac:dyDescent="0.3">
      <c r="A24" s="1289" t="s">
        <v>1063</v>
      </c>
      <c r="B24" s="956" t="s">
        <v>54</v>
      </c>
      <c r="C24" s="1291" t="s">
        <v>1064</v>
      </c>
      <c r="D24" s="472">
        <v>623.79999999999995</v>
      </c>
      <c r="E24" s="552">
        <v>44088</v>
      </c>
      <c r="F24" s="1236" t="s">
        <v>1065</v>
      </c>
      <c r="G24" s="472">
        <v>623.79999999999995</v>
      </c>
      <c r="H24" s="65">
        <f t="shared" si="2"/>
        <v>0</v>
      </c>
      <c r="I24" s="81">
        <v>71</v>
      </c>
      <c r="J24" s="82"/>
      <c r="K24" s="82"/>
      <c r="L24" s="83">
        <f t="shared" si="1"/>
        <v>44289.799999999996</v>
      </c>
      <c r="M24" s="1297" t="s">
        <v>52</v>
      </c>
      <c r="N24" s="1231">
        <v>44099</v>
      </c>
      <c r="O24" s="769"/>
      <c r="P24" s="379"/>
      <c r="Q24" s="633"/>
      <c r="R24" s="633"/>
      <c r="S24" s="73" t="s">
        <v>264</v>
      </c>
      <c r="T24" s="74">
        <v>0</v>
      </c>
    </row>
    <row r="25" spans="1:20" ht="17.25" x14ac:dyDescent="0.3">
      <c r="A25" s="1290"/>
      <c r="B25" s="624" t="s">
        <v>939</v>
      </c>
      <c r="C25" s="1292"/>
      <c r="D25" s="472">
        <v>92.7</v>
      </c>
      <c r="E25" s="552">
        <v>44088</v>
      </c>
      <c r="F25" s="1237"/>
      <c r="G25" s="472">
        <v>92.7</v>
      </c>
      <c r="H25" s="65">
        <f t="shared" si="2"/>
        <v>0</v>
      </c>
      <c r="I25" s="81">
        <v>77</v>
      </c>
      <c r="J25" s="82"/>
      <c r="K25" s="82"/>
      <c r="L25" s="83">
        <f t="shared" si="1"/>
        <v>7137.9000000000005</v>
      </c>
      <c r="M25" s="1298"/>
      <c r="N25" s="1232"/>
      <c r="O25" s="769"/>
      <c r="P25" s="379"/>
      <c r="Q25" s="633"/>
      <c r="R25" s="633"/>
      <c r="S25" s="73" t="s">
        <v>264</v>
      </c>
      <c r="T25" s="74">
        <v>0</v>
      </c>
    </row>
    <row r="26" spans="1:20" ht="31.5" x14ac:dyDescent="0.3">
      <c r="A26" s="626" t="s">
        <v>1006</v>
      </c>
      <c r="B26" s="624" t="s">
        <v>547</v>
      </c>
      <c r="C26" s="912" t="s">
        <v>1035</v>
      </c>
      <c r="D26" s="472">
        <v>22210</v>
      </c>
      <c r="E26" s="552">
        <v>44089</v>
      </c>
      <c r="F26" s="510" t="s">
        <v>1104</v>
      </c>
      <c r="G26" s="472">
        <v>28065</v>
      </c>
      <c r="H26" s="65">
        <f t="shared" si="2"/>
        <v>5855</v>
      </c>
      <c r="I26" s="81">
        <v>24.5</v>
      </c>
      <c r="J26" s="82"/>
      <c r="K26" s="82"/>
      <c r="L26" s="83">
        <f t="shared" si="1"/>
        <v>687592.5</v>
      </c>
      <c r="M26" s="993" t="s">
        <v>52</v>
      </c>
      <c r="N26" s="489">
        <v>44106</v>
      </c>
      <c r="O26" s="800">
        <v>22869.17</v>
      </c>
      <c r="P26" s="485">
        <v>44106</v>
      </c>
      <c r="Q26" s="633"/>
      <c r="R26" s="633"/>
      <c r="S26" s="73" t="s">
        <v>1146</v>
      </c>
      <c r="T26" s="74">
        <v>3712</v>
      </c>
    </row>
    <row r="27" spans="1:20" ht="15.75" customHeight="1" x14ac:dyDescent="0.3">
      <c r="A27" s="626" t="s">
        <v>79</v>
      </c>
      <c r="B27" s="624" t="s">
        <v>32</v>
      </c>
      <c r="C27" s="912" t="s">
        <v>1036</v>
      </c>
      <c r="D27" s="472">
        <v>20910</v>
      </c>
      <c r="E27" s="552">
        <v>44090</v>
      </c>
      <c r="F27" s="510">
        <v>29745</v>
      </c>
      <c r="G27" s="472">
        <v>20910</v>
      </c>
      <c r="H27" s="65">
        <f t="shared" si="2"/>
        <v>0</v>
      </c>
      <c r="I27" s="81">
        <v>33.700000000000003</v>
      </c>
      <c r="J27" s="82"/>
      <c r="K27" s="82"/>
      <c r="L27" s="83">
        <f t="shared" si="1"/>
        <v>704667.00000000012</v>
      </c>
      <c r="M27" s="993" t="s">
        <v>52</v>
      </c>
      <c r="N27" s="489">
        <v>44109</v>
      </c>
      <c r="O27" s="800"/>
      <c r="P27" s="485"/>
      <c r="Q27" s="633"/>
      <c r="R27" s="633"/>
      <c r="S27" s="73"/>
      <c r="T27" s="74"/>
    </row>
    <row r="28" spans="1:20" ht="15.75" customHeight="1" x14ac:dyDescent="0.3">
      <c r="A28" s="626" t="s">
        <v>45</v>
      </c>
      <c r="B28" s="624" t="s">
        <v>650</v>
      </c>
      <c r="C28" s="912" t="s">
        <v>1086</v>
      </c>
      <c r="D28" s="472">
        <v>19840</v>
      </c>
      <c r="E28" s="552">
        <v>44091</v>
      </c>
      <c r="F28" s="510" t="s">
        <v>1114</v>
      </c>
      <c r="G28" s="472">
        <v>24970</v>
      </c>
      <c r="H28" s="65">
        <f t="shared" si="2"/>
        <v>5130</v>
      </c>
      <c r="I28" s="81">
        <v>24.5</v>
      </c>
      <c r="J28" s="82"/>
      <c r="K28" s="82"/>
      <c r="L28" s="83">
        <f t="shared" si="1"/>
        <v>611765</v>
      </c>
      <c r="M28" s="993" t="s">
        <v>52</v>
      </c>
      <c r="N28" s="489">
        <v>44110</v>
      </c>
      <c r="O28" s="800">
        <v>22775.63</v>
      </c>
      <c r="P28" s="485">
        <v>44110</v>
      </c>
      <c r="Q28" s="633"/>
      <c r="R28" s="633"/>
      <c r="S28" s="664" t="s">
        <v>1187</v>
      </c>
      <c r="T28" s="665">
        <v>3712</v>
      </c>
    </row>
    <row r="29" spans="1:20" ht="15.75" customHeight="1" x14ac:dyDescent="0.3">
      <c r="A29" s="624" t="s">
        <v>1009</v>
      </c>
      <c r="B29" s="624" t="s">
        <v>258</v>
      </c>
      <c r="C29" s="912" t="s">
        <v>1088</v>
      </c>
      <c r="D29" s="472">
        <v>22740</v>
      </c>
      <c r="E29" s="552">
        <v>44092</v>
      </c>
      <c r="F29" s="510" t="s">
        <v>1106</v>
      </c>
      <c r="G29" s="472">
        <v>22600</v>
      </c>
      <c r="H29" s="65">
        <f t="shared" si="2"/>
        <v>-140</v>
      </c>
      <c r="I29" s="81">
        <v>24.5</v>
      </c>
      <c r="J29" s="82"/>
      <c r="K29" s="82"/>
      <c r="L29" s="83">
        <f t="shared" si="1"/>
        <v>553700</v>
      </c>
      <c r="M29" s="993" t="s">
        <v>52</v>
      </c>
      <c r="N29" s="489">
        <v>44109</v>
      </c>
      <c r="O29" s="800">
        <v>18379.04</v>
      </c>
      <c r="P29" s="485">
        <v>44109</v>
      </c>
      <c r="Q29" s="633"/>
      <c r="R29" s="633"/>
      <c r="S29" s="664" t="s">
        <v>1187</v>
      </c>
      <c r="T29" s="665">
        <v>3712</v>
      </c>
    </row>
    <row r="30" spans="1:20" ht="15.75" customHeight="1" x14ac:dyDescent="0.3">
      <c r="A30" s="927" t="s">
        <v>1007</v>
      </c>
      <c r="B30" s="624" t="s">
        <v>1008</v>
      </c>
      <c r="C30" s="912" t="s">
        <v>1088</v>
      </c>
      <c r="D30" s="472">
        <v>0</v>
      </c>
      <c r="E30" s="552">
        <v>44092</v>
      </c>
      <c r="F30" s="963" t="s">
        <v>1113</v>
      </c>
      <c r="G30" s="472">
        <v>5725</v>
      </c>
      <c r="H30" s="65">
        <f t="shared" si="2"/>
        <v>5725</v>
      </c>
      <c r="I30" s="81">
        <v>24.5</v>
      </c>
      <c r="J30" s="82"/>
      <c r="K30" s="82"/>
      <c r="L30" s="83">
        <f t="shared" si="1"/>
        <v>140262.5</v>
      </c>
      <c r="M30" s="993" t="s">
        <v>52</v>
      </c>
      <c r="N30" s="489">
        <v>44110</v>
      </c>
      <c r="O30" s="800">
        <v>4765.28</v>
      </c>
      <c r="P30" s="485">
        <v>44110</v>
      </c>
      <c r="Q30" s="633"/>
      <c r="R30" s="633"/>
      <c r="S30" s="664" t="s">
        <v>1187</v>
      </c>
      <c r="T30" s="665">
        <v>0</v>
      </c>
    </row>
    <row r="31" spans="1:20" ht="15.75" customHeight="1" x14ac:dyDescent="0.3">
      <c r="A31" s="927" t="s">
        <v>1063</v>
      </c>
      <c r="B31" s="956" t="s">
        <v>54</v>
      </c>
      <c r="C31" s="912" t="s">
        <v>1071</v>
      </c>
      <c r="D31" s="472">
        <v>589.4</v>
      </c>
      <c r="E31" s="552">
        <v>44092</v>
      </c>
      <c r="F31" s="881" t="s">
        <v>1073</v>
      </c>
      <c r="G31" s="472">
        <v>589.4</v>
      </c>
      <c r="H31" s="65">
        <f t="shared" si="2"/>
        <v>0</v>
      </c>
      <c r="I31" s="81">
        <v>71</v>
      </c>
      <c r="J31" s="82"/>
      <c r="K31" s="82"/>
      <c r="L31" s="83">
        <f t="shared" si="1"/>
        <v>41847.4</v>
      </c>
      <c r="M31" s="964" t="s">
        <v>52</v>
      </c>
      <c r="N31" s="373">
        <v>44099</v>
      </c>
      <c r="O31" s="769"/>
      <c r="P31" s="379"/>
      <c r="Q31" s="633"/>
      <c r="R31" s="633"/>
      <c r="S31" s="664" t="s">
        <v>264</v>
      </c>
      <c r="T31" s="665">
        <v>0</v>
      </c>
    </row>
    <row r="32" spans="1:20" ht="15.75" customHeight="1" x14ac:dyDescent="0.3">
      <c r="A32" s="927" t="s">
        <v>798</v>
      </c>
      <c r="B32" s="624" t="s">
        <v>104</v>
      </c>
      <c r="C32" s="912" t="s">
        <v>1089</v>
      </c>
      <c r="D32" s="472">
        <v>22110</v>
      </c>
      <c r="E32" s="552">
        <v>44094</v>
      </c>
      <c r="F32" s="510" t="s">
        <v>1120</v>
      </c>
      <c r="G32" s="472">
        <v>24250</v>
      </c>
      <c r="H32" s="65">
        <f t="shared" si="2"/>
        <v>2140</v>
      </c>
      <c r="I32" s="81">
        <v>24.5</v>
      </c>
      <c r="J32" s="82"/>
      <c r="K32" s="82"/>
      <c r="L32" s="83">
        <f t="shared" si="1"/>
        <v>594125</v>
      </c>
      <c r="M32" s="993" t="s">
        <v>52</v>
      </c>
      <c r="N32" s="489">
        <v>44113</v>
      </c>
      <c r="O32" s="800">
        <v>20211.84</v>
      </c>
      <c r="P32" s="485">
        <v>44113</v>
      </c>
      <c r="Q32" s="633"/>
      <c r="R32" s="633"/>
      <c r="S32" s="664" t="s">
        <v>1187</v>
      </c>
      <c r="T32" s="665">
        <v>3480</v>
      </c>
    </row>
    <row r="33" spans="1:20" ht="15.75" customHeight="1" x14ac:dyDescent="0.3">
      <c r="A33" s="626" t="s">
        <v>45</v>
      </c>
      <c r="B33" s="624" t="s">
        <v>115</v>
      </c>
      <c r="C33" s="912" t="s">
        <v>1089</v>
      </c>
      <c r="D33" s="472">
        <v>0</v>
      </c>
      <c r="E33" s="552">
        <v>44094</v>
      </c>
      <c r="F33" s="510" t="s">
        <v>1116</v>
      </c>
      <c r="G33" s="472">
        <v>3560</v>
      </c>
      <c r="H33" s="65">
        <f t="shared" si="2"/>
        <v>3560</v>
      </c>
      <c r="I33" s="81">
        <v>24.5</v>
      </c>
      <c r="J33" s="82"/>
      <c r="K33" s="82"/>
      <c r="L33" s="83">
        <f t="shared" si="1"/>
        <v>87220</v>
      </c>
      <c r="M33" s="993" t="s">
        <v>1117</v>
      </c>
      <c r="N33" s="489">
        <v>44112</v>
      </c>
      <c r="O33" s="800">
        <v>2749.2</v>
      </c>
      <c r="P33" s="485">
        <v>44112</v>
      </c>
      <c r="Q33" s="633"/>
      <c r="R33" s="633"/>
      <c r="S33" s="664" t="s">
        <v>1187</v>
      </c>
      <c r="T33" s="665">
        <v>0</v>
      </c>
    </row>
    <row r="34" spans="1:20" ht="15.75" customHeight="1" x14ac:dyDescent="0.3">
      <c r="A34" s="1301" t="s">
        <v>1063</v>
      </c>
      <c r="B34" s="956" t="s">
        <v>54</v>
      </c>
      <c r="C34" s="1234" t="s">
        <v>1072</v>
      </c>
      <c r="D34" s="472">
        <v>292.8</v>
      </c>
      <c r="E34" s="552">
        <v>44095</v>
      </c>
      <c r="F34" s="510"/>
      <c r="G34" s="472">
        <v>292.8</v>
      </c>
      <c r="H34" s="65">
        <f t="shared" si="2"/>
        <v>0</v>
      </c>
      <c r="I34" s="81">
        <v>71</v>
      </c>
      <c r="J34" s="82"/>
      <c r="K34" s="82"/>
      <c r="L34" s="83">
        <f t="shared" si="1"/>
        <v>20788.8</v>
      </c>
      <c r="M34" s="1297" t="s">
        <v>52</v>
      </c>
      <c r="N34" s="1231">
        <v>44099</v>
      </c>
      <c r="O34" s="769"/>
      <c r="P34" s="379"/>
      <c r="Q34" s="633"/>
      <c r="R34" s="633"/>
      <c r="S34" s="664" t="s">
        <v>264</v>
      </c>
      <c r="T34" s="665">
        <v>0</v>
      </c>
    </row>
    <row r="35" spans="1:20" ht="15.75" customHeight="1" x14ac:dyDescent="0.3">
      <c r="A35" s="1302"/>
      <c r="B35" s="624" t="s">
        <v>939</v>
      </c>
      <c r="C35" s="1235"/>
      <c r="D35" s="472">
        <v>79.8</v>
      </c>
      <c r="E35" s="552">
        <v>44095</v>
      </c>
      <c r="F35" s="955" t="s">
        <v>1070</v>
      </c>
      <c r="G35" s="472">
        <v>79.8</v>
      </c>
      <c r="H35" s="65">
        <f t="shared" si="2"/>
        <v>0</v>
      </c>
      <c r="I35" s="81">
        <v>77</v>
      </c>
      <c r="J35" s="82"/>
      <c r="K35" s="82"/>
      <c r="L35" s="83">
        <f t="shared" si="1"/>
        <v>6144.5999999999995</v>
      </c>
      <c r="M35" s="1298"/>
      <c r="N35" s="1232"/>
      <c r="O35" s="769"/>
      <c r="P35" s="379"/>
      <c r="Q35" s="633"/>
      <c r="R35" s="633"/>
      <c r="S35" s="664" t="s">
        <v>264</v>
      </c>
      <c r="T35" s="665">
        <v>0</v>
      </c>
    </row>
    <row r="36" spans="1:20" ht="15.75" customHeight="1" x14ac:dyDescent="0.3">
      <c r="A36" s="624" t="s">
        <v>798</v>
      </c>
      <c r="B36" s="624" t="s">
        <v>127</v>
      </c>
      <c r="C36" s="912" t="s">
        <v>1090</v>
      </c>
      <c r="D36" s="472">
        <v>22150</v>
      </c>
      <c r="E36" s="552">
        <v>44096</v>
      </c>
      <c r="F36" s="510" t="s">
        <v>1122</v>
      </c>
      <c r="G36" s="472">
        <v>25580</v>
      </c>
      <c r="H36" s="65">
        <f t="shared" si="2"/>
        <v>3430</v>
      </c>
      <c r="I36" s="81">
        <v>24.5</v>
      </c>
      <c r="J36" s="82"/>
      <c r="K36" s="82"/>
      <c r="L36" s="83">
        <f t="shared" si="1"/>
        <v>626710</v>
      </c>
      <c r="M36" s="993" t="s">
        <v>52</v>
      </c>
      <c r="N36" s="489">
        <v>44116</v>
      </c>
      <c r="O36" s="800">
        <v>21127.89</v>
      </c>
      <c r="P36" s="485">
        <v>44116</v>
      </c>
      <c r="Q36" s="633"/>
      <c r="R36" s="633"/>
      <c r="S36" s="664" t="s">
        <v>1187</v>
      </c>
      <c r="T36" s="665">
        <v>3480</v>
      </c>
    </row>
    <row r="37" spans="1:20" ht="15.75" customHeight="1" x14ac:dyDescent="0.3">
      <c r="A37" s="628" t="s">
        <v>257</v>
      </c>
      <c r="B37" s="624" t="s">
        <v>301</v>
      </c>
      <c r="C37" s="912" t="s">
        <v>1090</v>
      </c>
      <c r="D37" s="472">
        <v>0</v>
      </c>
      <c r="E37" s="552">
        <v>44096</v>
      </c>
      <c r="F37" s="510" t="s">
        <v>1118</v>
      </c>
      <c r="G37" s="472">
        <v>2250</v>
      </c>
      <c r="H37" s="65">
        <f t="shared" si="2"/>
        <v>2250</v>
      </c>
      <c r="I37" s="81">
        <v>24.5</v>
      </c>
      <c r="J37" s="82"/>
      <c r="K37" s="82"/>
      <c r="L37" s="83">
        <f t="shared" si="1"/>
        <v>55125</v>
      </c>
      <c r="M37" s="993" t="s">
        <v>52</v>
      </c>
      <c r="N37" s="489">
        <v>44112</v>
      </c>
      <c r="O37" s="800">
        <v>1832.8</v>
      </c>
      <c r="P37" s="485">
        <v>44112</v>
      </c>
      <c r="Q37" s="633"/>
      <c r="R37" s="633"/>
      <c r="S37" s="664" t="s">
        <v>1187</v>
      </c>
      <c r="T37" s="665">
        <v>0</v>
      </c>
    </row>
    <row r="38" spans="1:20" ht="15.75" customHeight="1" x14ac:dyDescent="0.3">
      <c r="A38" s="624" t="s">
        <v>1037</v>
      </c>
      <c r="B38" s="624" t="s">
        <v>258</v>
      </c>
      <c r="C38" s="912" t="s">
        <v>1091</v>
      </c>
      <c r="D38" s="472">
        <v>22000</v>
      </c>
      <c r="E38" s="552">
        <v>44098</v>
      </c>
      <c r="F38" s="510" t="s">
        <v>1123</v>
      </c>
      <c r="G38" s="472">
        <v>22340</v>
      </c>
      <c r="H38" s="65">
        <f t="shared" si="2"/>
        <v>340</v>
      </c>
      <c r="I38" s="81">
        <v>24.5</v>
      </c>
      <c r="J38" s="82"/>
      <c r="K38" s="82"/>
      <c r="L38" s="83">
        <f t="shared" si="1"/>
        <v>547330</v>
      </c>
      <c r="M38" s="993" t="s">
        <v>52</v>
      </c>
      <c r="N38" s="489">
        <v>44116</v>
      </c>
      <c r="O38" s="800">
        <v>18379.04</v>
      </c>
      <c r="P38" s="485">
        <v>44116</v>
      </c>
      <c r="Q38" s="633"/>
      <c r="R38" s="633"/>
      <c r="S38" s="664" t="s">
        <v>1187</v>
      </c>
      <c r="T38" s="665">
        <v>3480</v>
      </c>
    </row>
    <row r="39" spans="1:20" ht="15.75" customHeight="1" x14ac:dyDescent="0.3">
      <c r="A39" s="627" t="s">
        <v>1007</v>
      </c>
      <c r="B39" s="624" t="s">
        <v>262</v>
      </c>
      <c r="C39" s="912" t="s">
        <v>1091</v>
      </c>
      <c r="D39" s="472">
        <v>0</v>
      </c>
      <c r="E39" s="552">
        <v>44098</v>
      </c>
      <c r="F39" s="510" t="s">
        <v>1119</v>
      </c>
      <c r="G39" s="472">
        <v>5425</v>
      </c>
      <c r="H39" s="65">
        <f t="shared" si="2"/>
        <v>5425</v>
      </c>
      <c r="I39" s="81">
        <v>24.5</v>
      </c>
      <c r="J39" s="82"/>
      <c r="K39" s="82"/>
      <c r="L39" s="83">
        <f t="shared" si="1"/>
        <v>132912.5</v>
      </c>
      <c r="M39" s="993" t="s">
        <v>1117</v>
      </c>
      <c r="N39" s="489">
        <v>44112</v>
      </c>
      <c r="O39" s="800">
        <v>4582</v>
      </c>
      <c r="P39" s="485">
        <v>44112</v>
      </c>
      <c r="Q39" s="633"/>
      <c r="R39" s="633"/>
      <c r="S39" s="664" t="s">
        <v>1187</v>
      </c>
      <c r="T39" s="665">
        <v>0</v>
      </c>
    </row>
    <row r="40" spans="1:20" ht="15.75" customHeight="1" x14ac:dyDescent="0.3">
      <c r="A40" s="628" t="s">
        <v>1038</v>
      </c>
      <c r="B40" s="624" t="s">
        <v>256</v>
      </c>
      <c r="C40" s="912" t="s">
        <v>1092</v>
      </c>
      <c r="D40" s="472">
        <v>20000</v>
      </c>
      <c r="E40" s="552">
        <v>44099</v>
      </c>
      <c r="F40" s="510" t="s">
        <v>1129</v>
      </c>
      <c r="G40" s="472">
        <v>20575</v>
      </c>
      <c r="H40" s="65">
        <f t="shared" si="2"/>
        <v>575</v>
      </c>
      <c r="I40" s="81">
        <v>24</v>
      </c>
      <c r="J40" s="82"/>
      <c r="K40" s="82"/>
      <c r="L40" s="83">
        <f t="shared" si="1"/>
        <v>493800</v>
      </c>
      <c r="M40" s="993" t="s">
        <v>52</v>
      </c>
      <c r="N40" s="489">
        <v>44118</v>
      </c>
      <c r="O40" s="800">
        <v>12287.14</v>
      </c>
      <c r="P40" s="485">
        <v>44118</v>
      </c>
      <c r="Q40" s="633"/>
      <c r="R40" s="633"/>
      <c r="S40" s="664" t="s">
        <v>1187</v>
      </c>
      <c r="T40" s="665">
        <v>3480</v>
      </c>
    </row>
    <row r="41" spans="1:20" ht="15.75" customHeight="1" x14ac:dyDescent="0.3">
      <c r="A41" s="624" t="s">
        <v>45</v>
      </c>
      <c r="B41" s="624" t="s">
        <v>797</v>
      </c>
      <c r="C41" s="840" t="s">
        <v>1092</v>
      </c>
      <c r="D41" s="472">
        <v>0</v>
      </c>
      <c r="E41" s="552">
        <v>44099</v>
      </c>
      <c r="F41" s="510" t="s">
        <v>1115</v>
      </c>
      <c r="G41" s="472">
        <v>4775</v>
      </c>
      <c r="H41" s="65">
        <f t="shared" si="2"/>
        <v>4775</v>
      </c>
      <c r="I41" s="81">
        <v>24</v>
      </c>
      <c r="J41" s="82"/>
      <c r="K41" s="82"/>
      <c r="L41" s="83">
        <f t="shared" si="1"/>
        <v>114600</v>
      </c>
      <c r="M41" s="993" t="s">
        <v>52</v>
      </c>
      <c r="N41" s="489">
        <v>44112</v>
      </c>
      <c r="O41" s="800">
        <v>4582</v>
      </c>
      <c r="P41" s="485">
        <v>44112</v>
      </c>
      <c r="Q41" s="633"/>
      <c r="R41" s="633"/>
      <c r="S41" s="664" t="s">
        <v>1187</v>
      </c>
      <c r="T41" s="665">
        <v>0</v>
      </c>
    </row>
    <row r="42" spans="1:20" ht="15.75" customHeight="1" x14ac:dyDescent="0.3">
      <c r="A42" s="624" t="s">
        <v>79</v>
      </c>
      <c r="B42" s="624" t="s">
        <v>136</v>
      </c>
      <c r="C42" s="840" t="s">
        <v>1092</v>
      </c>
      <c r="D42" s="472">
        <v>12220</v>
      </c>
      <c r="E42" s="552">
        <v>44099</v>
      </c>
      <c r="F42" s="510">
        <v>29936</v>
      </c>
      <c r="G42" s="472">
        <v>12220</v>
      </c>
      <c r="H42" s="65">
        <f t="shared" si="2"/>
        <v>0</v>
      </c>
      <c r="I42" s="81">
        <v>33.200000000000003</v>
      </c>
      <c r="J42" s="82"/>
      <c r="K42" s="82"/>
      <c r="L42" s="83">
        <f t="shared" si="1"/>
        <v>405704.00000000006</v>
      </c>
      <c r="M42" s="993" t="s">
        <v>429</v>
      </c>
      <c r="N42" s="489">
        <v>44119</v>
      </c>
      <c r="O42" s="800"/>
      <c r="P42" s="485"/>
      <c r="Q42" s="633"/>
      <c r="R42" s="633"/>
      <c r="S42" s="664" t="s">
        <v>264</v>
      </c>
      <c r="T42" s="772">
        <v>0</v>
      </c>
    </row>
    <row r="43" spans="1:20" ht="15.75" customHeight="1" x14ac:dyDescent="0.3">
      <c r="A43" s="626" t="s">
        <v>135</v>
      </c>
      <c r="B43" s="636" t="s">
        <v>150</v>
      </c>
      <c r="C43" s="912" t="s">
        <v>1093</v>
      </c>
      <c r="D43" s="472">
        <v>21030</v>
      </c>
      <c r="E43" s="552">
        <v>44101</v>
      </c>
      <c r="F43" s="510" t="s">
        <v>1130</v>
      </c>
      <c r="G43" s="472">
        <v>23505</v>
      </c>
      <c r="H43" s="65">
        <f t="shared" si="2"/>
        <v>2475</v>
      </c>
      <c r="I43" s="81">
        <v>24</v>
      </c>
      <c r="J43" s="82"/>
      <c r="K43" s="82"/>
      <c r="L43" s="83">
        <f t="shared" si="1"/>
        <v>564120</v>
      </c>
      <c r="M43" s="993" t="s">
        <v>52</v>
      </c>
      <c r="N43" s="489">
        <v>44119</v>
      </c>
      <c r="O43" s="800">
        <v>20119.97</v>
      </c>
      <c r="P43" s="485">
        <v>44119</v>
      </c>
      <c r="Q43" s="633"/>
      <c r="R43" s="633"/>
      <c r="S43" s="664" t="s">
        <v>1187</v>
      </c>
      <c r="T43" s="665">
        <v>3480</v>
      </c>
    </row>
    <row r="44" spans="1:20" ht="15.75" customHeight="1" x14ac:dyDescent="0.3">
      <c r="A44" s="904" t="s">
        <v>1039</v>
      </c>
      <c r="B44" s="636" t="s">
        <v>115</v>
      </c>
      <c r="C44" s="912" t="s">
        <v>1093</v>
      </c>
      <c r="D44" s="472">
        <v>0</v>
      </c>
      <c r="E44" s="552">
        <v>44101</v>
      </c>
      <c r="F44" s="510" t="s">
        <v>1125</v>
      </c>
      <c r="G44" s="472">
        <v>3065</v>
      </c>
      <c r="H44" s="65">
        <f t="shared" si="2"/>
        <v>3065</v>
      </c>
      <c r="I44" s="81">
        <v>24</v>
      </c>
      <c r="J44" s="82"/>
      <c r="K44" s="82"/>
      <c r="L44" s="83">
        <f t="shared" si="1"/>
        <v>73560</v>
      </c>
      <c r="M44" s="993" t="s">
        <v>52</v>
      </c>
      <c r="N44" s="489">
        <v>44117</v>
      </c>
      <c r="O44" s="800">
        <v>2749.2</v>
      </c>
      <c r="P44" s="485">
        <v>44117</v>
      </c>
      <c r="Q44" s="633"/>
      <c r="R44" s="633"/>
      <c r="S44" s="664" t="s">
        <v>1187</v>
      </c>
      <c r="T44" s="665">
        <v>0</v>
      </c>
    </row>
    <row r="45" spans="1:20" ht="15.75" customHeight="1" x14ac:dyDescent="0.3">
      <c r="A45" s="904" t="s">
        <v>79</v>
      </c>
      <c r="B45" s="636" t="s">
        <v>547</v>
      </c>
      <c r="C45" s="912" t="s">
        <v>1094</v>
      </c>
      <c r="D45" s="472">
        <v>20470</v>
      </c>
      <c r="E45" s="552">
        <v>44102</v>
      </c>
      <c r="F45" s="510">
        <v>29964</v>
      </c>
      <c r="G45" s="472">
        <v>20470</v>
      </c>
      <c r="H45" s="65">
        <f t="shared" si="2"/>
        <v>0</v>
      </c>
      <c r="I45" s="81">
        <v>33.700000000000003</v>
      </c>
      <c r="J45" s="82"/>
      <c r="K45" s="82"/>
      <c r="L45" s="83">
        <f t="shared" si="1"/>
        <v>689839</v>
      </c>
      <c r="M45" s="993" t="s">
        <v>52</v>
      </c>
      <c r="N45" s="489">
        <v>44123</v>
      </c>
      <c r="O45" s="800"/>
      <c r="P45" s="485"/>
      <c r="Q45" s="633"/>
      <c r="R45" s="633"/>
      <c r="S45" s="664" t="s">
        <v>264</v>
      </c>
      <c r="T45" s="772">
        <v>0</v>
      </c>
    </row>
    <row r="46" spans="1:20" ht="15.75" customHeight="1" x14ac:dyDescent="0.3">
      <c r="A46" s="928" t="s">
        <v>1079</v>
      </c>
      <c r="B46" s="636" t="s">
        <v>1080</v>
      </c>
      <c r="C46" s="912" t="s">
        <v>1095</v>
      </c>
      <c r="D46" s="472">
        <v>21480</v>
      </c>
      <c r="E46" s="552">
        <v>44103</v>
      </c>
      <c r="F46" s="510" t="s">
        <v>1139</v>
      </c>
      <c r="G46" s="472">
        <v>25070</v>
      </c>
      <c r="H46" s="65">
        <f t="shared" si="2"/>
        <v>3590</v>
      </c>
      <c r="I46" s="81">
        <v>24.5</v>
      </c>
      <c r="J46" s="82"/>
      <c r="K46" s="82"/>
      <c r="L46" s="83">
        <f t="shared" si="1"/>
        <v>614215</v>
      </c>
      <c r="M46" s="993" t="s">
        <v>52</v>
      </c>
      <c r="N46" s="489">
        <v>44120</v>
      </c>
      <c r="O46" s="800">
        <v>21311.61</v>
      </c>
      <c r="P46" s="485">
        <v>44120</v>
      </c>
      <c r="Q46" s="633"/>
      <c r="R46" s="633"/>
      <c r="S46" s="664" t="s">
        <v>1187</v>
      </c>
      <c r="T46" s="665">
        <v>3480</v>
      </c>
    </row>
    <row r="47" spans="1:20" ht="15.75" customHeight="1" x14ac:dyDescent="0.3">
      <c r="A47" s="857" t="s">
        <v>134</v>
      </c>
      <c r="B47" s="636" t="s">
        <v>416</v>
      </c>
      <c r="C47" s="912" t="s">
        <v>1095</v>
      </c>
      <c r="D47" s="472">
        <v>0</v>
      </c>
      <c r="E47" s="552">
        <v>44103</v>
      </c>
      <c r="F47" s="510" t="s">
        <v>1140</v>
      </c>
      <c r="G47" s="472">
        <v>2215</v>
      </c>
      <c r="H47" s="65">
        <f t="shared" si="2"/>
        <v>2215</v>
      </c>
      <c r="I47" s="81">
        <v>24.5</v>
      </c>
      <c r="J47" s="82"/>
      <c r="K47" s="82"/>
      <c r="L47" s="83">
        <f t="shared" si="1"/>
        <v>54267.5</v>
      </c>
      <c r="M47" s="993" t="s">
        <v>52</v>
      </c>
      <c r="N47" s="489">
        <v>44120</v>
      </c>
      <c r="O47" s="800">
        <v>1832.8</v>
      </c>
      <c r="P47" s="485">
        <v>44120</v>
      </c>
      <c r="Q47" s="70"/>
      <c r="R47" s="71"/>
      <c r="S47" s="664" t="s">
        <v>1187</v>
      </c>
      <c r="T47" s="665">
        <v>0</v>
      </c>
    </row>
    <row r="48" spans="1:20" ht="15.75" customHeight="1" x14ac:dyDescent="0.3">
      <c r="A48" s="857" t="s">
        <v>1063</v>
      </c>
      <c r="B48" s="809" t="s">
        <v>54</v>
      </c>
      <c r="C48" s="912" t="s">
        <v>1176</v>
      </c>
      <c r="D48" s="472">
        <v>322.8</v>
      </c>
      <c r="E48" s="552">
        <v>44103</v>
      </c>
      <c r="F48" s="510">
        <v>26</v>
      </c>
      <c r="G48" s="472">
        <v>322.8</v>
      </c>
      <c r="H48" s="65">
        <f t="shared" si="2"/>
        <v>0</v>
      </c>
      <c r="I48" s="81">
        <v>71</v>
      </c>
      <c r="J48" s="82"/>
      <c r="K48" s="82"/>
      <c r="L48" s="83">
        <f t="shared" si="1"/>
        <v>22918.799999999999</v>
      </c>
      <c r="M48" s="993" t="s">
        <v>52</v>
      </c>
      <c r="N48" s="489">
        <v>44134</v>
      </c>
      <c r="O48" s="800"/>
      <c r="P48" s="485"/>
      <c r="Q48" s="70"/>
      <c r="R48" s="71"/>
      <c r="S48" s="664" t="s">
        <v>264</v>
      </c>
      <c r="T48" s="772">
        <v>0</v>
      </c>
    </row>
    <row r="49" spans="1:20" ht="15.75" customHeight="1" x14ac:dyDescent="0.3">
      <c r="A49" s="624" t="s">
        <v>79</v>
      </c>
      <c r="B49" s="636" t="s">
        <v>491</v>
      </c>
      <c r="C49" s="912" t="s">
        <v>1096</v>
      </c>
      <c r="D49" s="472">
        <v>20920</v>
      </c>
      <c r="E49" s="552">
        <v>44104</v>
      </c>
      <c r="F49" s="913">
        <v>29996</v>
      </c>
      <c r="G49" s="472">
        <v>20920</v>
      </c>
      <c r="H49" s="65">
        <f t="shared" si="2"/>
        <v>0</v>
      </c>
      <c r="I49" s="81">
        <v>35.200000000000003</v>
      </c>
      <c r="J49" s="82"/>
      <c r="K49" s="82"/>
      <c r="L49" s="83">
        <f t="shared" si="1"/>
        <v>736384.00000000012</v>
      </c>
      <c r="M49" s="993" t="s">
        <v>52</v>
      </c>
      <c r="N49" s="489">
        <v>44124</v>
      </c>
      <c r="O49" s="800"/>
      <c r="P49" s="485"/>
      <c r="Q49" s="70"/>
      <c r="R49" s="71"/>
      <c r="S49" s="664" t="s">
        <v>264</v>
      </c>
      <c r="T49" s="772">
        <v>0</v>
      </c>
    </row>
    <row r="50" spans="1:20" ht="15.75" customHeight="1" x14ac:dyDescent="0.3">
      <c r="A50" s="626"/>
      <c r="B50" s="636"/>
      <c r="C50" s="912"/>
      <c r="D50" s="472"/>
      <c r="E50" s="552"/>
      <c r="F50" s="91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964"/>
      <c r="N50" s="373"/>
      <c r="O50" s="769"/>
      <c r="P50" s="379"/>
      <c r="Q50" s="70"/>
      <c r="R50" s="71"/>
      <c r="S50" s="664"/>
      <c r="T50" s="665">
        <v>7080.64</v>
      </c>
    </row>
    <row r="51" spans="1:20" ht="15.75" customHeight="1" x14ac:dyDescent="0.3">
      <c r="A51" s="626"/>
      <c r="B51" s="636"/>
      <c r="C51" s="912"/>
      <c r="D51" s="472"/>
      <c r="E51" s="552"/>
      <c r="F51" s="913"/>
      <c r="G51" s="472"/>
      <c r="H51" s="65">
        <f t="shared" si="2"/>
        <v>0</v>
      </c>
      <c r="I51" s="81"/>
      <c r="J51" s="82"/>
      <c r="K51" s="82"/>
      <c r="L51" s="83">
        <f t="shared" si="1"/>
        <v>0</v>
      </c>
      <c r="M51" s="964"/>
      <c r="N51" s="373"/>
      <c r="O51" s="769"/>
      <c r="P51" s="379"/>
      <c r="Q51" s="70"/>
      <c r="R51" s="71"/>
      <c r="S51" s="73"/>
      <c r="T51" s="74">
        <v>0</v>
      </c>
    </row>
    <row r="52" spans="1:20" ht="15.75" customHeight="1" x14ac:dyDescent="0.3">
      <c r="A52" s="626"/>
      <c r="B52" s="636"/>
      <c r="C52" s="912"/>
      <c r="D52" s="472"/>
      <c r="E52" s="747"/>
      <c r="F52" s="91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>
        <f>SUM(T28:T51)</f>
        <v>35384.639999999999</v>
      </c>
    </row>
    <row r="53" spans="1:20" ht="15.75" customHeight="1" x14ac:dyDescent="0.3">
      <c r="A53" s="628"/>
      <c r="B53" s="636"/>
      <c r="C53" s="912"/>
      <c r="D53" s="472"/>
      <c r="E53" s="747"/>
      <c r="F53" s="913"/>
      <c r="G53" s="574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5.75" customHeight="1" x14ac:dyDescent="0.3">
      <c r="A54" s="627"/>
      <c r="B54" s="636"/>
      <c r="C54" s="912"/>
      <c r="D54" s="472"/>
      <c r="E54" s="747"/>
      <c r="F54" s="91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5.75" customHeight="1" x14ac:dyDescent="0.3">
      <c r="A55" s="627"/>
      <c r="B55" s="636"/>
      <c r="C55" s="912"/>
      <c r="D55" s="472"/>
      <c r="E55" s="747"/>
      <c r="F55" s="913"/>
      <c r="G55" s="574"/>
      <c r="H55" s="65">
        <f t="shared" si="0"/>
        <v>0</v>
      </c>
      <c r="I55" s="663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</row>
    <row r="56" spans="1:20" ht="15.75" customHeight="1" x14ac:dyDescent="0.3">
      <c r="A56" s="627"/>
      <c r="B56" s="636"/>
      <c r="C56" s="912"/>
      <c r="D56" s="472"/>
      <c r="E56" s="747"/>
      <c r="F56" s="913"/>
      <c r="G56" s="574"/>
      <c r="H56" s="65">
        <f t="shared" si="0"/>
        <v>0</v>
      </c>
      <c r="I56" s="81"/>
      <c r="J56" s="82"/>
      <c r="K56" s="82"/>
      <c r="L56" s="83">
        <f t="shared" si="1"/>
        <v>0</v>
      </c>
      <c r="M56" s="381"/>
      <c r="N56" s="382"/>
      <c r="O56" s="769"/>
      <c r="P56" s="379"/>
      <c r="Q56" s="70"/>
      <c r="R56" s="71"/>
      <c r="S56" s="73"/>
      <c r="T56" s="74"/>
    </row>
    <row r="57" spans="1:20" ht="15.75" customHeight="1" x14ac:dyDescent="0.25">
      <c r="A57" s="762"/>
      <c r="B57" s="763"/>
      <c r="C57" s="840"/>
      <c r="D57" s="472"/>
      <c r="E57" s="747"/>
      <c r="F57" s="91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</row>
    <row r="58" spans="1:20" ht="17.25" customHeight="1" x14ac:dyDescent="0.25">
      <c r="A58" s="762"/>
      <c r="B58" s="763"/>
      <c r="C58" s="912"/>
      <c r="D58" s="472"/>
      <c r="E58" s="747"/>
      <c r="F58" s="91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72"/>
      <c r="N58" s="373"/>
      <c r="O58" s="771"/>
      <c r="P58" s="379"/>
      <c r="Q58" s="70"/>
      <c r="R58" s="71"/>
      <c r="S58" s="73"/>
      <c r="T58" s="74"/>
    </row>
    <row r="59" spans="1:20" ht="17.25" customHeight="1" x14ac:dyDescent="0.25">
      <c r="A59" s="814"/>
      <c r="B59" s="763"/>
      <c r="C59" s="912"/>
      <c r="D59" s="472"/>
      <c r="E59" s="747"/>
      <c r="F59" s="913"/>
      <c r="G59" s="574"/>
      <c r="H59" s="65">
        <f t="shared" si="0"/>
        <v>0</v>
      </c>
      <c r="I59" s="81"/>
      <c r="J59" s="82"/>
      <c r="K59" s="82"/>
      <c r="L59" s="104">
        <f t="shared" si="1"/>
        <v>0</v>
      </c>
      <c r="M59" s="388"/>
      <c r="N59" s="391"/>
      <c r="O59" s="771"/>
      <c r="P59" s="379"/>
      <c r="Q59" s="70"/>
      <c r="R59" s="71"/>
      <c r="S59" s="73"/>
      <c r="T59" s="74"/>
    </row>
    <row r="60" spans="1:20" ht="15.75" customHeight="1" x14ac:dyDescent="0.3">
      <c r="A60" s="628"/>
      <c r="B60" s="636"/>
      <c r="C60" s="912"/>
      <c r="D60" s="472"/>
      <c r="E60" s="747"/>
      <c r="F60" s="91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</row>
    <row r="61" spans="1:20" ht="15.75" customHeight="1" x14ac:dyDescent="0.3">
      <c r="A61" s="628"/>
      <c r="B61" s="636"/>
      <c r="C61" s="912"/>
      <c r="D61" s="472"/>
      <c r="E61" s="747"/>
      <c r="F61" s="913"/>
      <c r="G61" s="574"/>
      <c r="H61" s="65">
        <f t="shared" si="0"/>
        <v>0</v>
      </c>
      <c r="I61" s="81"/>
      <c r="J61" s="82"/>
      <c r="K61" s="82"/>
      <c r="L61" s="666">
        <f t="shared" si="1"/>
        <v>0</v>
      </c>
      <c r="M61" s="388"/>
      <c r="N61" s="391"/>
      <c r="O61" s="769"/>
      <c r="P61" s="379"/>
      <c r="Q61" s="70"/>
      <c r="R61" s="70"/>
      <c r="S61" s="73"/>
      <c r="T61" s="74"/>
    </row>
    <row r="62" spans="1:20" ht="15.75" customHeight="1" x14ac:dyDescent="0.3">
      <c r="A62" s="628"/>
      <c r="B62" s="636"/>
      <c r="C62" s="912"/>
      <c r="D62" s="472"/>
      <c r="E62" s="747"/>
      <c r="F62" s="913"/>
      <c r="G62" s="574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69"/>
      <c r="P62" s="379"/>
      <c r="Q62" s="70"/>
      <c r="R62" s="70"/>
      <c r="S62" s="73"/>
      <c r="T62" s="74"/>
    </row>
    <row r="63" spans="1:20" ht="15.75" customHeight="1" x14ac:dyDescent="0.3">
      <c r="A63" s="635"/>
      <c r="B63" s="843"/>
      <c r="C63" s="912"/>
      <c r="D63" s="472"/>
      <c r="E63" s="552"/>
      <c r="F63" s="913"/>
      <c r="G63" s="472"/>
      <c r="H63" s="65">
        <f t="shared" si="0"/>
        <v>0</v>
      </c>
      <c r="I63" s="81"/>
      <c r="J63" s="82"/>
      <c r="K63" s="82"/>
      <c r="L63" s="666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5.75" customHeight="1" x14ac:dyDescent="0.3">
      <c r="A64" s="636"/>
      <c r="B64" s="636"/>
      <c r="C64" s="912"/>
      <c r="D64" s="472"/>
      <c r="E64" s="552"/>
      <c r="F64" s="91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5.75" customHeight="1" x14ac:dyDescent="0.3">
      <c r="A65" s="636"/>
      <c r="B65" s="636"/>
      <c r="C65" s="912"/>
      <c r="D65" s="472"/>
      <c r="E65" s="552"/>
      <c r="F65" s="91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15.75" customHeight="1" x14ac:dyDescent="0.3">
      <c r="A66" s="814"/>
      <c r="B66" s="636"/>
      <c r="C66" s="912"/>
      <c r="D66" s="472"/>
      <c r="E66" s="552"/>
      <c r="F66" s="91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</row>
    <row r="67" spans="1:20" ht="15.75" customHeight="1" x14ac:dyDescent="0.3">
      <c r="A67" s="636"/>
      <c r="B67" s="636"/>
      <c r="C67" s="912"/>
      <c r="D67" s="472"/>
      <c r="E67" s="552"/>
      <c r="F67" s="91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73"/>
      <c r="O67" s="769"/>
      <c r="P67" s="379"/>
      <c r="Q67" s="70"/>
      <c r="R67" s="71"/>
      <c r="S67" s="73"/>
      <c r="T67" s="74"/>
    </row>
    <row r="68" spans="1:20" ht="15.75" customHeight="1" x14ac:dyDescent="0.3">
      <c r="A68" s="763"/>
      <c r="B68" s="636"/>
      <c r="C68" s="912"/>
      <c r="D68" s="472"/>
      <c r="E68" s="552"/>
      <c r="F68" s="91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1099"/>
      <c r="N68" s="1231"/>
      <c r="O68" s="769"/>
      <c r="P68" s="379"/>
      <c r="Q68" s="70"/>
      <c r="R68" s="71"/>
      <c r="S68" s="73"/>
      <c r="T68" s="74"/>
    </row>
    <row r="69" spans="1:20" ht="15.75" customHeight="1" x14ac:dyDescent="0.3">
      <c r="A69" s="860"/>
      <c r="B69" s="636"/>
      <c r="C69" s="912"/>
      <c r="D69" s="472"/>
      <c r="E69" s="552"/>
      <c r="F69" s="91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1101"/>
      <c r="N69" s="1232"/>
      <c r="O69" s="769"/>
      <c r="P69" s="379"/>
      <c r="Q69" s="70"/>
      <c r="R69" s="71"/>
      <c r="S69" s="73"/>
      <c r="T69" s="74"/>
    </row>
    <row r="70" spans="1:20" ht="15.75" customHeight="1" x14ac:dyDescent="0.3">
      <c r="A70" s="636"/>
      <c r="B70" s="636"/>
      <c r="C70" s="912"/>
      <c r="D70" s="472"/>
      <c r="E70" s="552"/>
      <c r="F70" s="91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</row>
    <row r="71" spans="1:20" ht="15.75" customHeight="1" x14ac:dyDescent="0.3">
      <c r="A71" s="828"/>
      <c r="B71" s="636"/>
      <c r="C71" s="912"/>
      <c r="D71" s="472"/>
      <c r="E71" s="552"/>
      <c r="F71" s="91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754"/>
      <c r="O71" s="834"/>
      <c r="P71" s="379"/>
      <c r="Q71" s="70"/>
      <c r="R71" s="71"/>
      <c r="S71" s="73"/>
      <c r="T71" s="74"/>
    </row>
    <row r="72" spans="1:20" ht="15.75" customHeight="1" x14ac:dyDescent="0.3">
      <c r="A72" s="626"/>
      <c r="B72" s="636"/>
      <c r="C72" s="912"/>
      <c r="D72" s="472"/>
      <c r="E72" s="552"/>
      <c r="F72" s="91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373"/>
      <c r="O72" s="769"/>
      <c r="P72" s="379"/>
      <c r="Q72" s="70"/>
      <c r="R72" s="71"/>
      <c r="S72" s="73"/>
      <c r="T72" s="74"/>
    </row>
    <row r="73" spans="1:20" ht="15.75" customHeight="1" x14ac:dyDescent="0.3">
      <c r="A73" s="626"/>
      <c r="B73" s="636"/>
      <c r="C73" s="912"/>
      <c r="D73" s="472"/>
      <c r="E73" s="552"/>
      <c r="F73" s="91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</row>
    <row r="74" spans="1:20" ht="15.75" customHeight="1" x14ac:dyDescent="0.3">
      <c r="A74" s="844"/>
      <c r="B74" s="636"/>
      <c r="C74" s="912"/>
      <c r="D74" s="472"/>
      <c r="E74" s="552"/>
      <c r="F74" s="91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831"/>
      <c r="O74" s="769"/>
      <c r="P74" s="379"/>
      <c r="Q74" s="70"/>
      <c r="R74" s="71"/>
      <c r="S74" s="73"/>
      <c r="T74" s="74"/>
    </row>
    <row r="75" spans="1:20" ht="15.75" customHeight="1" x14ac:dyDescent="0.3">
      <c r="A75" s="551"/>
      <c r="B75" s="639"/>
      <c r="C75" s="912"/>
      <c r="D75" s="472"/>
      <c r="E75" s="552"/>
      <c r="F75" s="91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</row>
    <row r="76" spans="1:20" ht="15.75" customHeight="1" x14ac:dyDescent="0.3">
      <c r="A76" s="672"/>
      <c r="B76" s="639"/>
      <c r="C76" s="912"/>
      <c r="D76" s="472"/>
      <c r="E76" s="552"/>
      <c r="F76" s="913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</row>
    <row r="77" spans="1:20" ht="31.5" x14ac:dyDescent="0.3">
      <c r="A77" s="672" t="s">
        <v>79</v>
      </c>
      <c r="B77" s="639" t="s">
        <v>1019</v>
      </c>
      <c r="C77" s="622" t="s">
        <v>1020</v>
      </c>
      <c r="D77" s="472">
        <v>331.2</v>
      </c>
      <c r="E77" s="552">
        <v>44075</v>
      </c>
      <c r="F77" s="913">
        <v>29521</v>
      </c>
      <c r="G77" s="472">
        <v>331.2</v>
      </c>
      <c r="H77" s="65">
        <f t="shared" si="0"/>
        <v>0</v>
      </c>
      <c r="I77" s="81">
        <v>42</v>
      </c>
      <c r="J77" s="82"/>
      <c r="K77" s="82"/>
      <c r="L77" s="83">
        <f t="shared" si="1"/>
        <v>13910.4</v>
      </c>
      <c r="M77" s="372" t="s">
        <v>52</v>
      </c>
      <c r="N77" s="373">
        <v>44092</v>
      </c>
      <c r="O77" s="769"/>
      <c r="P77" s="379"/>
      <c r="Q77" s="70"/>
      <c r="R77" s="71"/>
      <c r="S77" s="73"/>
      <c r="T77" s="74"/>
    </row>
    <row r="78" spans="1:20" ht="15.75" customHeight="1" x14ac:dyDescent="0.3">
      <c r="A78" s="551" t="s">
        <v>82</v>
      </c>
      <c r="B78" s="639" t="s">
        <v>226</v>
      </c>
      <c r="C78" s="912" t="s">
        <v>997</v>
      </c>
      <c r="D78" s="472">
        <v>260</v>
      </c>
      <c r="E78" s="552">
        <v>44076</v>
      </c>
      <c r="F78" s="555" t="s">
        <v>998</v>
      </c>
      <c r="G78" s="472">
        <v>260</v>
      </c>
      <c r="H78" s="65">
        <f t="shared" si="0"/>
        <v>0</v>
      </c>
      <c r="I78" s="81">
        <v>50</v>
      </c>
      <c r="J78" s="82"/>
      <c r="K78" s="82"/>
      <c r="L78" s="83">
        <f t="shared" si="1"/>
        <v>13000</v>
      </c>
      <c r="M78" s="372" t="s">
        <v>999</v>
      </c>
      <c r="N78" s="373">
        <v>44077</v>
      </c>
      <c r="O78" s="769"/>
      <c r="P78" s="379"/>
      <c r="Q78" s="70"/>
      <c r="R78" s="71"/>
      <c r="S78" s="73"/>
      <c r="T78" s="74"/>
    </row>
    <row r="79" spans="1:20" ht="47.25" x14ac:dyDescent="0.3">
      <c r="A79" s="551" t="s">
        <v>79</v>
      </c>
      <c r="B79" s="639" t="s">
        <v>1021</v>
      </c>
      <c r="C79" s="622" t="s">
        <v>1022</v>
      </c>
      <c r="D79" s="472">
        <v>258.60000000000002</v>
      </c>
      <c r="E79" s="552">
        <v>44076</v>
      </c>
      <c r="F79" s="555">
        <v>29535</v>
      </c>
      <c r="G79" s="472">
        <v>258.60000000000002</v>
      </c>
      <c r="H79" s="65">
        <f t="shared" si="0"/>
        <v>0</v>
      </c>
      <c r="I79" s="81">
        <v>42</v>
      </c>
      <c r="J79" s="82"/>
      <c r="K79" s="82"/>
      <c r="L79" s="83">
        <f t="shared" si="1"/>
        <v>10861.2</v>
      </c>
      <c r="M79" s="372" t="s">
        <v>52</v>
      </c>
      <c r="N79" s="373">
        <v>44092</v>
      </c>
      <c r="O79" s="769"/>
      <c r="P79" s="379"/>
      <c r="Q79" s="70"/>
      <c r="R79" s="71"/>
      <c r="S79" s="73"/>
      <c r="T79" s="74"/>
    </row>
    <row r="80" spans="1:20" ht="15.75" customHeight="1" x14ac:dyDescent="0.3">
      <c r="A80" s="551" t="s">
        <v>82</v>
      </c>
      <c r="B80" s="639" t="s">
        <v>226</v>
      </c>
      <c r="C80" s="912" t="s">
        <v>1000</v>
      </c>
      <c r="D80" s="472">
        <v>170</v>
      </c>
      <c r="E80" s="552">
        <v>44078</v>
      </c>
      <c r="F80" s="555" t="s">
        <v>1001</v>
      </c>
      <c r="G80" s="472">
        <v>170</v>
      </c>
      <c r="H80" s="65">
        <f t="shared" si="0"/>
        <v>0</v>
      </c>
      <c r="I80" s="81">
        <v>50</v>
      </c>
      <c r="J80" s="82"/>
      <c r="K80" s="82"/>
      <c r="L80" s="83">
        <f t="shared" si="1"/>
        <v>8500</v>
      </c>
      <c r="M80" s="372" t="s">
        <v>999</v>
      </c>
      <c r="N80" s="373">
        <v>44081</v>
      </c>
      <c r="O80" s="769"/>
      <c r="P80" s="379"/>
      <c r="Q80" s="70"/>
      <c r="R80" s="71"/>
      <c r="S80" s="73"/>
      <c r="T80" s="74"/>
    </row>
    <row r="81" spans="1:20" ht="17.25" x14ac:dyDescent="0.3">
      <c r="A81" s="551" t="s">
        <v>991</v>
      </c>
      <c r="B81" s="639" t="s">
        <v>939</v>
      </c>
      <c r="C81" s="840" t="s">
        <v>993</v>
      </c>
      <c r="D81" s="472">
        <v>195.6</v>
      </c>
      <c r="E81" s="552">
        <v>44078</v>
      </c>
      <c r="F81" s="555">
        <v>213</v>
      </c>
      <c r="G81" s="472">
        <v>195.6</v>
      </c>
      <c r="H81" s="65">
        <f t="shared" si="0"/>
        <v>0</v>
      </c>
      <c r="I81" s="81">
        <v>76</v>
      </c>
      <c r="J81" s="82"/>
      <c r="K81" s="82"/>
      <c r="L81" s="83">
        <f t="shared" si="1"/>
        <v>14865.6</v>
      </c>
      <c r="M81" s="372" t="s">
        <v>52</v>
      </c>
      <c r="N81" s="373">
        <v>44085</v>
      </c>
      <c r="O81" s="769"/>
      <c r="P81" s="379"/>
      <c r="Q81" s="70"/>
      <c r="R81" s="71"/>
      <c r="S81" s="73"/>
      <c r="T81" s="74"/>
    </row>
    <row r="82" spans="1:20" ht="15.75" customHeight="1" x14ac:dyDescent="0.3">
      <c r="A82" s="636" t="s">
        <v>82</v>
      </c>
      <c r="B82" s="639" t="s">
        <v>226</v>
      </c>
      <c r="C82" s="912" t="s">
        <v>988</v>
      </c>
      <c r="D82" s="472">
        <v>300</v>
      </c>
      <c r="E82" s="552">
        <v>44083</v>
      </c>
      <c r="F82" s="557" t="s">
        <v>989</v>
      </c>
      <c r="G82" s="472">
        <v>300</v>
      </c>
      <c r="H82" s="65">
        <f t="shared" si="0"/>
        <v>0</v>
      </c>
      <c r="I82" s="81">
        <v>50</v>
      </c>
      <c r="J82" s="82"/>
      <c r="K82" s="82"/>
      <c r="L82" s="83">
        <f t="shared" si="1"/>
        <v>15000</v>
      </c>
      <c r="M82" s="372" t="s">
        <v>52</v>
      </c>
      <c r="N82" s="390">
        <v>44085</v>
      </c>
      <c r="O82" s="774"/>
      <c r="P82" s="387"/>
      <c r="Q82" s="70"/>
      <c r="R82" s="71"/>
      <c r="S82" s="73"/>
      <c r="T82" s="74"/>
    </row>
    <row r="83" spans="1:20" ht="15.75" customHeight="1" x14ac:dyDescent="0.3">
      <c r="A83" s="636" t="s">
        <v>79</v>
      </c>
      <c r="B83" s="639" t="s">
        <v>1048</v>
      </c>
      <c r="C83" s="912" t="s">
        <v>1049</v>
      </c>
      <c r="D83" s="472">
        <v>1116</v>
      </c>
      <c r="E83" s="552">
        <v>44085</v>
      </c>
      <c r="F83" s="557">
        <v>29662</v>
      </c>
      <c r="G83" s="472">
        <v>1116</v>
      </c>
      <c r="H83" s="65">
        <f t="shared" si="0"/>
        <v>0</v>
      </c>
      <c r="I83" s="81">
        <v>16</v>
      </c>
      <c r="J83" s="82"/>
      <c r="K83" s="82"/>
      <c r="L83" s="83">
        <f t="shared" si="1"/>
        <v>17856</v>
      </c>
      <c r="M83" s="372" t="s">
        <v>52</v>
      </c>
      <c r="N83" s="390">
        <v>44099</v>
      </c>
      <c r="O83" s="774"/>
      <c r="P83" s="387"/>
      <c r="Q83" s="70"/>
      <c r="R83" s="71"/>
      <c r="S83" s="73"/>
      <c r="T83" s="74"/>
    </row>
    <row r="84" spans="1:20" ht="15.75" customHeight="1" x14ac:dyDescent="0.3">
      <c r="A84" s="636" t="s">
        <v>79</v>
      </c>
      <c r="B84" s="639" t="s">
        <v>1046</v>
      </c>
      <c r="C84" s="912" t="s">
        <v>1047</v>
      </c>
      <c r="D84" s="472">
        <v>191.4</v>
      </c>
      <c r="E84" s="552">
        <v>44085</v>
      </c>
      <c r="F84" s="557">
        <v>29663</v>
      </c>
      <c r="G84" s="472">
        <v>191.4</v>
      </c>
      <c r="H84" s="65">
        <f t="shared" si="0"/>
        <v>0</v>
      </c>
      <c r="I84" s="81">
        <v>39</v>
      </c>
      <c r="J84" s="82"/>
      <c r="K84" s="82"/>
      <c r="L84" s="83">
        <f t="shared" si="1"/>
        <v>7464.6</v>
      </c>
      <c r="M84" s="372" t="s">
        <v>52</v>
      </c>
      <c r="N84" s="390">
        <v>44099</v>
      </c>
      <c r="O84" s="774"/>
      <c r="P84" s="387"/>
      <c r="Q84" s="70"/>
      <c r="R84" s="71"/>
      <c r="S84" s="73"/>
      <c r="T84" s="74"/>
    </row>
    <row r="85" spans="1:20" ht="15.75" customHeight="1" x14ac:dyDescent="0.3">
      <c r="A85" s="636" t="s">
        <v>82</v>
      </c>
      <c r="B85" s="639" t="s">
        <v>226</v>
      </c>
      <c r="C85" s="912" t="s">
        <v>1026</v>
      </c>
      <c r="D85" s="472">
        <v>200</v>
      </c>
      <c r="E85" s="552">
        <v>44085</v>
      </c>
      <c r="F85" s="558" t="s">
        <v>1027</v>
      </c>
      <c r="G85" s="472">
        <v>200</v>
      </c>
      <c r="H85" s="65">
        <f t="shared" si="0"/>
        <v>0</v>
      </c>
      <c r="I85" s="81">
        <v>50</v>
      </c>
      <c r="J85" s="82"/>
      <c r="K85" s="82"/>
      <c r="L85" s="83">
        <f t="shared" si="1"/>
        <v>10000</v>
      </c>
      <c r="M85" s="372" t="s">
        <v>52</v>
      </c>
      <c r="N85" s="390">
        <v>44088</v>
      </c>
      <c r="O85" s="774"/>
      <c r="P85" s="387"/>
      <c r="Q85" s="70"/>
      <c r="R85" s="71"/>
      <c r="S85" s="73"/>
      <c r="T85" s="74"/>
    </row>
    <row r="86" spans="1:20" ht="15.75" customHeight="1" x14ac:dyDescent="0.3">
      <c r="A86" s="636" t="s">
        <v>79</v>
      </c>
      <c r="B86" s="639" t="s">
        <v>1050</v>
      </c>
      <c r="C86" s="912" t="s">
        <v>1051</v>
      </c>
      <c r="D86" s="472">
        <v>334.2</v>
      </c>
      <c r="E86" s="552">
        <v>44086</v>
      </c>
      <c r="F86" s="558">
        <v>29679</v>
      </c>
      <c r="G86" s="472">
        <v>334.2</v>
      </c>
      <c r="H86" s="65">
        <f t="shared" si="0"/>
        <v>0</v>
      </c>
      <c r="I86" s="81">
        <v>39</v>
      </c>
      <c r="J86" s="82"/>
      <c r="K86" s="82"/>
      <c r="L86" s="83">
        <f t="shared" si="1"/>
        <v>13033.8</v>
      </c>
      <c r="M86" s="372" t="s">
        <v>52</v>
      </c>
      <c r="N86" s="390">
        <v>44099</v>
      </c>
      <c r="O86" s="774"/>
      <c r="P86" s="387"/>
      <c r="Q86" s="70"/>
      <c r="R86" s="71"/>
      <c r="S86" s="73"/>
      <c r="T86" s="74"/>
    </row>
    <row r="87" spans="1:20" ht="15.75" customHeight="1" x14ac:dyDescent="0.3">
      <c r="A87" s="1255" t="s">
        <v>79</v>
      </c>
      <c r="B87" s="639" t="s">
        <v>1052</v>
      </c>
      <c r="C87" s="1234" t="s">
        <v>1053</v>
      </c>
      <c r="D87" s="472">
        <v>276.2</v>
      </c>
      <c r="E87" s="552">
        <v>44086</v>
      </c>
      <c r="F87" s="558">
        <v>29680</v>
      </c>
      <c r="G87" s="472">
        <v>276.2</v>
      </c>
      <c r="H87" s="65">
        <f t="shared" si="0"/>
        <v>0</v>
      </c>
      <c r="I87" s="81">
        <v>61</v>
      </c>
      <c r="J87" s="82"/>
      <c r="K87" s="82"/>
      <c r="L87" s="83">
        <f t="shared" si="1"/>
        <v>16848.2</v>
      </c>
      <c r="M87" s="1099" t="s">
        <v>1055</v>
      </c>
      <c r="N87" s="1086">
        <v>44099</v>
      </c>
      <c r="O87" s="774"/>
      <c r="P87" s="387"/>
      <c r="Q87" s="70"/>
      <c r="R87" s="71"/>
      <c r="S87" s="73"/>
      <c r="T87" s="74"/>
    </row>
    <row r="88" spans="1:20" ht="15.75" customHeight="1" x14ac:dyDescent="0.3">
      <c r="A88" s="1293"/>
      <c r="B88" s="639" t="s">
        <v>1054</v>
      </c>
      <c r="C88" s="1294"/>
      <c r="D88" s="472">
        <v>186</v>
      </c>
      <c r="E88" s="552">
        <v>44086</v>
      </c>
      <c r="F88" s="558">
        <v>29680</v>
      </c>
      <c r="G88" s="472">
        <v>186</v>
      </c>
      <c r="H88" s="65">
        <f t="shared" si="0"/>
        <v>0</v>
      </c>
      <c r="I88" s="81">
        <v>38</v>
      </c>
      <c r="J88" s="82"/>
      <c r="K88" s="82"/>
      <c r="L88" s="83">
        <f t="shared" si="1"/>
        <v>7068</v>
      </c>
      <c r="M88" s="1100"/>
      <c r="N88" s="1087"/>
      <c r="O88" s="774"/>
      <c r="P88" s="387"/>
      <c r="Q88" s="70"/>
      <c r="R88" s="71"/>
      <c r="S88" s="73"/>
      <c r="T88" s="74"/>
    </row>
    <row r="89" spans="1:20" ht="15.75" customHeight="1" thickBot="1" x14ac:dyDescent="0.35">
      <c r="A89" s="1256"/>
      <c r="B89" s="639" t="s">
        <v>557</v>
      </c>
      <c r="C89" s="1294"/>
      <c r="D89" s="472">
        <v>101.8</v>
      </c>
      <c r="E89" s="552">
        <v>44086</v>
      </c>
      <c r="F89" s="558">
        <v>29680</v>
      </c>
      <c r="G89" s="472">
        <v>101.8</v>
      </c>
      <c r="H89" s="65">
        <f t="shared" si="0"/>
        <v>0</v>
      </c>
      <c r="I89" s="81">
        <v>42</v>
      </c>
      <c r="J89" s="82"/>
      <c r="K89" s="82"/>
      <c r="L89" s="83">
        <f t="shared" si="1"/>
        <v>4275.5999999999995</v>
      </c>
      <c r="M89" s="1101"/>
      <c r="N89" s="1088"/>
      <c r="O89" s="774"/>
      <c r="P89" s="387"/>
      <c r="Q89" s="70"/>
      <c r="R89" s="71"/>
      <c r="S89" s="73"/>
      <c r="T89" s="74"/>
    </row>
    <row r="90" spans="1:20" ht="15.75" customHeight="1" x14ac:dyDescent="0.3">
      <c r="A90" s="1255" t="s">
        <v>79</v>
      </c>
      <c r="B90" s="707" t="s">
        <v>1056</v>
      </c>
      <c r="C90" s="1295" t="s">
        <v>1057</v>
      </c>
      <c r="D90" s="574">
        <v>205.8</v>
      </c>
      <c r="E90" s="552">
        <v>44088</v>
      </c>
      <c r="F90" s="558">
        <v>29701</v>
      </c>
      <c r="G90" s="472">
        <v>205.8</v>
      </c>
      <c r="H90" s="65">
        <f t="shared" si="0"/>
        <v>0</v>
      </c>
      <c r="I90" s="81">
        <v>61</v>
      </c>
      <c r="J90" s="82"/>
      <c r="K90" s="82"/>
      <c r="L90" s="83">
        <f t="shared" si="1"/>
        <v>12553.800000000001</v>
      </c>
      <c r="M90" s="1099" t="s">
        <v>52</v>
      </c>
      <c r="N90" s="1086">
        <v>44099</v>
      </c>
      <c r="O90" s="774"/>
      <c r="P90" s="387"/>
      <c r="Q90" s="70"/>
      <c r="R90" s="71"/>
      <c r="S90" s="73"/>
      <c r="T90" s="74"/>
    </row>
    <row r="91" spans="1:20" ht="15.75" customHeight="1" thickBot="1" x14ac:dyDescent="0.35">
      <c r="A91" s="1256"/>
      <c r="B91" s="707" t="s">
        <v>1050</v>
      </c>
      <c r="C91" s="1296"/>
      <c r="D91" s="574">
        <v>202.8</v>
      </c>
      <c r="E91" s="552">
        <v>44088</v>
      </c>
      <c r="F91" s="558">
        <v>29701</v>
      </c>
      <c r="G91" s="472">
        <v>202.8</v>
      </c>
      <c r="H91" s="65">
        <f t="shared" si="0"/>
        <v>0</v>
      </c>
      <c r="I91" s="81">
        <v>41</v>
      </c>
      <c r="J91" s="82"/>
      <c r="K91" s="82"/>
      <c r="L91" s="83">
        <f t="shared" si="1"/>
        <v>8314.8000000000011</v>
      </c>
      <c r="M91" s="1101"/>
      <c r="N91" s="1088"/>
      <c r="O91" s="774"/>
      <c r="P91" s="387"/>
      <c r="Q91" s="70"/>
      <c r="R91" s="71"/>
      <c r="S91" s="73"/>
      <c r="T91" s="74"/>
    </row>
    <row r="92" spans="1:20" ht="15.75" customHeight="1" x14ac:dyDescent="0.3">
      <c r="A92" s="551" t="s">
        <v>82</v>
      </c>
      <c r="B92" s="639" t="s">
        <v>226</v>
      </c>
      <c r="C92" s="954" t="s">
        <v>1024</v>
      </c>
      <c r="D92" s="472">
        <v>280</v>
      </c>
      <c r="E92" s="552">
        <v>44089</v>
      </c>
      <c r="F92" s="558" t="s">
        <v>1025</v>
      </c>
      <c r="G92" s="472">
        <v>280</v>
      </c>
      <c r="H92" s="65">
        <f t="shared" si="0"/>
        <v>0</v>
      </c>
      <c r="I92" s="81">
        <v>50</v>
      </c>
      <c r="J92" s="82"/>
      <c r="K92" s="82"/>
      <c r="L92" s="83">
        <f t="shared" si="1"/>
        <v>14000</v>
      </c>
      <c r="M92" s="372" t="s">
        <v>52</v>
      </c>
      <c r="N92" s="390">
        <v>44091</v>
      </c>
      <c r="O92" s="774"/>
      <c r="P92" s="387"/>
      <c r="Q92" s="70"/>
      <c r="R92" s="71"/>
      <c r="S92" s="73"/>
      <c r="T92" s="74"/>
    </row>
    <row r="93" spans="1:20" ht="15.75" customHeight="1" x14ac:dyDescent="0.3">
      <c r="A93" s="1179" t="s">
        <v>79</v>
      </c>
      <c r="B93" s="639" t="s">
        <v>1059</v>
      </c>
      <c r="C93" s="1257" t="s">
        <v>1060</v>
      </c>
      <c r="D93" s="472">
        <v>228.8</v>
      </c>
      <c r="E93" s="552">
        <v>44089</v>
      </c>
      <c r="F93" s="1247">
        <v>29719</v>
      </c>
      <c r="G93" s="472">
        <v>228.8</v>
      </c>
      <c r="H93" s="65">
        <f t="shared" si="0"/>
        <v>0</v>
      </c>
      <c r="I93" s="81">
        <v>61</v>
      </c>
      <c r="J93" s="82"/>
      <c r="K93" s="82"/>
      <c r="L93" s="83">
        <f t="shared" si="1"/>
        <v>13956.800000000001</v>
      </c>
      <c r="M93" s="1099" t="s">
        <v>52</v>
      </c>
      <c r="N93" s="1086">
        <v>44099</v>
      </c>
      <c r="O93" s="774"/>
      <c r="P93" s="387"/>
      <c r="Q93" s="70"/>
      <c r="R93" s="71"/>
      <c r="S93" s="73"/>
      <c r="T93" s="74"/>
    </row>
    <row r="94" spans="1:20" ht="15.75" customHeight="1" x14ac:dyDescent="0.3">
      <c r="A94" s="1194"/>
      <c r="B94" s="639" t="s">
        <v>1061</v>
      </c>
      <c r="C94" s="1299"/>
      <c r="D94" s="472">
        <v>313.2</v>
      </c>
      <c r="E94" s="552">
        <v>44089</v>
      </c>
      <c r="F94" s="1300"/>
      <c r="G94" s="472">
        <v>313.2</v>
      </c>
      <c r="H94" s="65">
        <f t="shared" si="0"/>
        <v>0</v>
      </c>
      <c r="I94" s="81">
        <v>41</v>
      </c>
      <c r="J94" s="82"/>
      <c r="K94" s="82"/>
      <c r="L94" s="83">
        <f t="shared" si="1"/>
        <v>12841.199999999999</v>
      </c>
      <c r="M94" s="1100"/>
      <c r="N94" s="1087"/>
      <c r="O94" s="834"/>
      <c r="P94" s="387"/>
      <c r="Q94" s="70"/>
      <c r="R94" s="71"/>
      <c r="S94" s="73"/>
      <c r="T94" s="74"/>
    </row>
    <row r="95" spans="1:20" ht="15.75" customHeight="1" x14ac:dyDescent="0.3">
      <c r="A95" s="1180"/>
      <c r="B95" s="640" t="s">
        <v>1062</v>
      </c>
      <c r="C95" s="1258"/>
      <c r="D95" s="550">
        <v>345.8</v>
      </c>
      <c r="E95" s="552">
        <v>44089</v>
      </c>
      <c r="F95" s="1248"/>
      <c r="G95" s="550">
        <v>345.8</v>
      </c>
      <c r="H95" s="65">
        <f t="shared" si="0"/>
        <v>0</v>
      </c>
      <c r="I95" s="81">
        <v>38</v>
      </c>
      <c r="J95" s="82"/>
      <c r="K95" s="82"/>
      <c r="L95" s="83">
        <f t="shared" si="1"/>
        <v>13140.4</v>
      </c>
      <c r="M95" s="1101"/>
      <c r="N95" s="1088"/>
      <c r="O95" s="775"/>
      <c r="P95" s="397"/>
      <c r="Q95" s="70"/>
      <c r="R95" s="71"/>
      <c r="S95" s="73"/>
      <c r="T95" s="74"/>
    </row>
    <row r="96" spans="1:20" ht="15.75" customHeight="1" x14ac:dyDescent="0.3">
      <c r="A96" s="551" t="s">
        <v>1063</v>
      </c>
      <c r="B96" s="640" t="s">
        <v>939</v>
      </c>
      <c r="C96" s="912" t="s">
        <v>1068</v>
      </c>
      <c r="D96" s="550">
        <v>229</v>
      </c>
      <c r="E96" s="552">
        <v>44091</v>
      </c>
      <c r="F96" s="559" t="s">
        <v>1069</v>
      </c>
      <c r="G96" s="550">
        <v>229</v>
      </c>
      <c r="H96" s="65">
        <f t="shared" si="0"/>
        <v>0</v>
      </c>
      <c r="I96" s="81">
        <v>77</v>
      </c>
      <c r="J96" s="82"/>
      <c r="K96" s="82"/>
      <c r="L96" s="83">
        <f t="shared" si="1"/>
        <v>17633</v>
      </c>
      <c r="M96" s="372" t="s">
        <v>52</v>
      </c>
      <c r="N96" s="373">
        <v>44099</v>
      </c>
      <c r="O96" s="775"/>
      <c r="P96" s="397"/>
      <c r="Q96" s="70"/>
      <c r="R96" s="71"/>
      <c r="S96" s="73"/>
      <c r="T96" s="74"/>
    </row>
    <row r="97" spans="1:20" ht="15.75" customHeight="1" x14ac:dyDescent="0.3">
      <c r="A97" s="551" t="s">
        <v>82</v>
      </c>
      <c r="B97" s="640" t="s">
        <v>226</v>
      </c>
      <c r="C97" s="912" t="s">
        <v>1077</v>
      </c>
      <c r="D97" s="550">
        <v>170</v>
      </c>
      <c r="E97" s="552">
        <v>44095</v>
      </c>
      <c r="F97" s="560" t="s">
        <v>1078</v>
      </c>
      <c r="G97" s="550">
        <v>170</v>
      </c>
      <c r="H97" s="65">
        <f t="shared" si="0"/>
        <v>0</v>
      </c>
      <c r="I97" s="81">
        <v>50</v>
      </c>
      <c r="J97" s="82"/>
      <c r="K97" s="82"/>
      <c r="L97" s="83">
        <f t="shared" si="1"/>
        <v>8500</v>
      </c>
      <c r="M97" s="372" t="s">
        <v>999</v>
      </c>
      <c r="N97" s="373">
        <v>44096</v>
      </c>
      <c r="O97" s="775"/>
      <c r="P97" s="397"/>
      <c r="Q97" s="70"/>
      <c r="R97" s="71"/>
      <c r="S97" s="73"/>
      <c r="T97" s="74"/>
    </row>
    <row r="98" spans="1:20" ht="18" customHeight="1" x14ac:dyDescent="0.3">
      <c r="A98" s="551" t="s">
        <v>82</v>
      </c>
      <c r="B98" s="640" t="s">
        <v>226</v>
      </c>
      <c r="C98" s="912" t="s">
        <v>1081</v>
      </c>
      <c r="D98" s="550">
        <v>190</v>
      </c>
      <c r="E98" s="552">
        <v>44099</v>
      </c>
      <c r="F98" s="561" t="s">
        <v>1082</v>
      </c>
      <c r="G98" s="550">
        <v>190</v>
      </c>
      <c r="H98" s="65">
        <f t="shared" si="0"/>
        <v>0</v>
      </c>
      <c r="I98" s="81">
        <v>50</v>
      </c>
      <c r="J98" s="82"/>
      <c r="K98" s="82"/>
      <c r="L98" s="83">
        <f t="shared" si="1"/>
        <v>9500</v>
      </c>
      <c r="M98" s="388" t="s">
        <v>52</v>
      </c>
      <c r="N98" s="391">
        <v>44103</v>
      </c>
      <c r="O98" s="775"/>
      <c r="P98" s="397"/>
      <c r="Q98" s="70"/>
      <c r="R98" s="71"/>
      <c r="S98" s="73"/>
      <c r="T98" s="74"/>
    </row>
    <row r="99" spans="1:20" ht="18" customHeight="1" x14ac:dyDescent="0.3">
      <c r="A99" s="551" t="s">
        <v>1063</v>
      </c>
      <c r="B99" s="640" t="s">
        <v>939</v>
      </c>
      <c r="C99" s="912" t="s">
        <v>1183</v>
      </c>
      <c r="D99" s="550">
        <v>363.5</v>
      </c>
      <c r="E99" s="552">
        <v>44099</v>
      </c>
      <c r="F99" s="561">
        <v>17</v>
      </c>
      <c r="G99" s="550">
        <v>363.5</v>
      </c>
      <c r="H99" s="65">
        <f t="shared" si="0"/>
        <v>0</v>
      </c>
      <c r="I99" s="81">
        <v>77</v>
      </c>
      <c r="J99" s="82"/>
      <c r="K99" s="82"/>
      <c r="L99" s="83">
        <f t="shared" si="1"/>
        <v>27989.5</v>
      </c>
      <c r="M99" s="388" t="s">
        <v>52</v>
      </c>
      <c r="N99" s="391">
        <v>44134</v>
      </c>
      <c r="O99" s="775"/>
      <c r="P99" s="397"/>
      <c r="Q99" s="70"/>
      <c r="R99" s="71"/>
      <c r="S99" s="73"/>
      <c r="T99" s="74"/>
    </row>
    <row r="100" spans="1:20" ht="15.75" customHeight="1" x14ac:dyDescent="0.3">
      <c r="A100" s="551" t="s">
        <v>1063</v>
      </c>
      <c r="B100" s="640" t="s">
        <v>226</v>
      </c>
      <c r="C100" s="912" t="s">
        <v>1182</v>
      </c>
      <c r="D100" s="550">
        <v>90.2</v>
      </c>
      <c r="E100" s="552">
        <v>44104</v>
      </c>
      <c r="F100" s="559"/>
      <c r="G100" s="550">
        <v>90.2</v>
      </c>
      <c r="H100" s="65">
        <f t="shared" si="0"/>
        <v>0</v>
      </c>
      <c r="I100" s="81">
        <v>77</v>
      </c>
      <c r="J100" s="82"/>
      <c r="K100" s="82"/>
      <c r="L100" s="83">
        <f t="shared" si="1"/>
        <v>6945.4000000000005</v>
      </c>
      <c r="M100" s="388" t="s">
        <v>52</v>
      </c>
      <c r="N100" s="391">
        <v>44134</v>
      </c>
      <c r="O100" s="775"/>
      <c r="P100" s="397"/>
      <c r="Q100" s="70"/>
      <c r="R100" s="71"/>
      <c r="S100" s="73"/>
      <c r="T100" s="74"/>
    </row>
    <row r="101" spans="1:20" ht="15.75" customHeight="1" x14ac:dyDescent="0.3">
      <c r="A101" s="676"/>
      <c r="B101" s="640"/>
      <c r="C101" s="912"/>
      <c r="D101" s="550"/>
      <c r="E101" s="552"/>
      <c r="F101" s="562"/>
      <c r="G101" s="550"/>
      <c r="H101" s="65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05"/>
      <c r="Q101" s="70"/>
      <c r="R101" s="71"/>
      <c r="S101" s="73"/>
      <c r="T101" s="74"/>
    </row>
    <row r="102" spans="1:20" ht="15.75" customHeight="1" x14ac:dyDescent="0.3">
      <c r="A102" s="651"/>
      <c r="B102" s="639"/>
      <c r="C102" s="912"/>
      <c r="D102" s="472"/>
      <c r="E102" s="563"/>
      <c r="F102" s="564"/>
      <c r="G102" s="565"/>
      <c r="H102" s="65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</row>
    <row r="103" spans="1:20" ht="15.75" customHeight="1" x14ac:dyDescent="0.3">
      <c r="A103" s="672"/>
      <c r="B103" s="639"/>
      <c r="C103" s="912"/>
      <c r="D103" s="472"/>
      <c r="E103" s="566"/>
      <c r="F103" s="567"/>
      <c r="G103" s="568"/>
      <c r="H103" s="65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</row>
    <row r="104" spans="1:20" ht="15.75" customHeight="1" x14ac:dyDescent="0.3">
      <c r="A104" s="672"/>
      <c r="B104" s="639"/>
      <c r="C104" s="912"/>
      <c r="D104" s="472"/>
      <c r="E104" s="566"/>
      <c r="F104" s="564"/>
      <c r="G104" s="568"/>
      <c r="H104" s="65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</row>
    <row r="105" spans="1:20" ht="15.75" customHeight="1" x14ac:dyDescent="0.3">
      <c r="A105" s="551"/>
      <c r="B105" s="639"/>
      <c r="C105" s="912"/>
      <c r="D105" s="472"/>
      <c r="E105" s="566"/>
      <c r="F105" s="564"/>
      <c r="G105" s="568"/>
      <c r="H105" s="65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</row>
    <row r="106" spans="1:20" ht="15.75" customHeight="1" x14ac:dyDescent="0.3">
      <c r="A106" s="658"/>
      <c r="B106" s="639"/>
      <c r="C106" s="569"/>
      <c r="D106" s="472"/>
      <c r="E106" s="570"/>
      <c r="F106" s="571"/>
      <c r="G106" s="472"/>
      <c r="H106" s="65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</row>
    <row r="107" spans="1:20" ht="15.75" customHeight="1" x14ac:dyDescent="0.3">
      <c r="A107" s="673"/>
      <c r="B107" s="639"/>
      <c r="C107" s="912"/>
      <c r="D107" s="472"/>
      <c r="E107" s="566"/>
      <c r="F107" s="555"/>
      <c r="G107" s="568"/>
      <c r="H107" s="65">
        <f>G107-D107</f>
        <v>0</v>
      </c>
      <c r="I107" s="103"/>
      <c r="J107" s="105"/>
      <c r="K107" s="105"/>
      <c r="L107" s="104">
        <f t="shared" si="1"/>
        <v>0</v>
      </c>
      <c r="M107" s="760"/>
      <c r="N107" s="761"/>
      <c r="O107" s="835"/>
      <c r="P107" s="411"/>
      <c r="Q107" s="70"/>
      <c r="R107" s="71"/>
      <c r="S107" s="73"/>
      <c r="T107" s="74"/>
    </row>
    <row r="108" spans="1:20" ht="15.75" customHeight="1" x14ac:dyDescent="0.3">
      <c r="A108" s="551"/>
      <c r="B108" s="638"/>
      <c r="C108" s="912"/>
      <c r="D108" s="572"/>
      <c r="E108" s="566"/>
      <c r="F108" s="555"/>
      <c r="G108" s="568"/>
      <c r="H108" s="65">
        <f t="shared" ref="H108:H206" si="3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9"/>
      <c r="P108" s="411"/>
      <c r="Q108" s="70"/>
      <c r="R108" s="71"/>
      <c r="S108" s="73"/>
      <c r="T108" s="74"/>
    </row>
    <row r="109" spans="1:20" ht="15.75" customHeight="1" x14ac:dyDescent="0.3">
      <c r="A109" s="672"/>
      <c r="B109" s="639"/>
      <c r="C109" s="912"/>
      <c r="D109" s="472"/>
      <c r="E109" s="566"/>
      <c r="F109" s="573"/>
      <c r="G109" s="568"/>
      <c r="H109" s="65">
        <f t="shared" si="3"/>
        <v>0</v>
      </c>
      <c r="I109" s="108"/>
      <c r="J109" s="105"/>
      <c r="K109" s="105"/>
      <c r="L109" s="109">
        <f t="shared" si="1"/>
        <v>0</v>
      </c>
      <c r="M109" s="418"/>
      <c r="N109" s="419"/>
      <c r="O109" s="777"/>
      <c r="P109" s="411"/>
      <c r="Q109" s="70"/>
      <c r="R109" s="71"/>
      <c r="S109" s="73"/>
      <c r="T109" s="74"/>
    </row>
    <row r="110" spans="1:20" ht="18.75" x14ac:dyDescent="0.3">
      <c r="A110" s="672"/>
      <c r="B110" s="639"/>
      <c r="C110" s="912"/>
      <c r="D110" s="472"/>
      <c r="E110" s="566"/>
      <c r="F110" s="555"/>
      <c r="G110" s="574"/>
      <c r="H110" s="65">
        <f t="shared" si="3"/>
        <v>0</v>
      </c>
      <c r="I110" s="111"/>
      <c r="J110" s="112"/>
      <c r="K110" s="112"/>
      <c r="L110" s="109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</row>
    <row r="111" spans="1:20" ht="15.75" customHeight="1" x14ac:dyDescent="0.3">
      <c r="A111" s="677"/>
      <c r="B111" s="641"/>
      <c r="C111" s="912"/>
      <c r="D111" s="575"/>
      <c r="E111" s="576"/>
      <c r="F111" s="577"/>
      <c r="G111" s="578"/>
      <c r="H111" s="65">
        <f t="shared" si="3"/>
        <v>0</v>
      </c>
      <c r="I111" s="111"/>
      <c r="J111" s="118"/>
      <c r="K111" s="118"/>
      <c r="L111" s="109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</row>
    <row r="112" spans="1:20" ht="15.75" customHeight="1" x14ac:dyDescent="0.3">
      <c r="A112" s="676"/>
      <c r="B112" s="639"/>
      <c r="C112" s="912"/>
      <c r="D112" s="472"/>
      <c r="E112" s="566"/>
      <c r="F112" s="555"/>
      <c r="G112" s="574"/>
      <c r="H112" s="65">
        <f t="shared" si="3"/>
        <v>0</v>
      </c>
      <c r="I112" s="111"/>
      <c r="J112" s="105"/>
      <c r="K112" s="105"/>
      <c r="L112" s="109">
        <f t="shared" ref="L112:L196" si="4">I112*G112</f>
        <v>0</v>
      </c>
      <c r="M112" s="420"/>
      <c r="N112" s="421"/>
      <c r="O112" s="777"/>
      <c r="P112" s="411"/>
      <c r="Q112" s="70"/>
      <c r="R112" s="71"/>
      <c r="S112" s="73"/>
      <c r="T112" s="74"/>
    </row>
    <row r="113" spans="1:20" ht="15.75" customHeight="1" x14ac:dyDescent="0.3">
      <c r="A113" s="672"/>
      <c r="B113" s="639"/>
      <c r="C113" s="912"/>
      <c r="D113" s="472"/>
      <c r="E113" s="566"/>
      <c r="F113" s="579"/>
      <c r="G113" s="574"/>
      <c r="H113" s="65">
        <f t="shared" si="3"/>
        <v>0</v>
      </c>
      <c r="I113" s="81"/>
      <c r="J113" s="105"/>
      <c r="K113" s="105"/>
      <c r="L113" s="83">
        <f t="shared" si="4"/>
        <v>0</v>
      </c>
      <c r="M113" s="420"/>
      <c r="N113" s="421"/>
      <c r="O113" s="777"/>
      <c r="P113" s="411"/>
      <c r="Q113" s="70"/>
      <c r="R113" s="71"/>
      <c r="S113" s="73"/>
      <c r="T113" s="74"/>
    </row>
    <row r="114" spans="1:20" ht="15.75" customHeight="1" x14ac:dyDescent="0.3">
      <c r="A114" s="672"/>
      <c r="B114" s="639"/>
      <c r="C114" s="912"/>
      <c r="D114" s="472"/>
      <c r="E114" s="566"/>
      <c r="F114" s="567"/>
      <c r="G114" s="574"/>
      <c r="H114" s="65">
        <f t="shared" si="3"/>
        <v>0</v>
      </c>
      <c r="I114" s="111"/>
      <c r="J114" s="105"/>
      <c r="K114" s="105"/>
      <c r="L114" s="109">
        <f t="shared" si="4"/>
        <v>0</v>
      </c>
      <c r="M114" s="420"/>
      <c r="N114" s="421"/>
      <c r="O114" s="777"/>
      <c r="P114" s="411"/>
      <c r="Q114" s="70"/>
      <c r="R114" s="71"/>
      <c r="S114" s="73"/>
      <c r="T114" s="74"/>
    </row>
    <row r="115" spans="1:20" ht="15.75" customHeight="1" x14ac:dyDescent="0.3">
      <c r="A115" s="672"/>
      <c r="B115" s="639"/>
      <c r="C115" s="912"/>
      <c r="D115" s="472"/>
      <c r="E115" s="566"/>
      <c r="F115" s="580"/>
      <c r="G115" s="574"/>
      <c r="H115" s="65">
        <f t="shared" si="3"/>
        <v>0</v>
      </c>
      <c r="I115" s="111"/>
      <c r="J115" s="105"/>
      <c r="K115" s="105"/>
      <c r="L115" s="109">
        <f t="shared" si="4"/>
        <v>0</v>
      </c>
      <c r="M115" s="420"/>
      <c r="N115" s="421"/>
      <c r="O115" s="777"/>
      <c r="P115" s="411"/>
      <c r="Q115" s="70"/>
      <c r="R115" s="71"/>
      <c r="S115" s="73"/>
      <c r="T115" s="74"/>
    </row>
    <row r="116" spans="1:20" ht="15.75" customHeight="1" x14ac:dyDescent="0.3">
      <c r="A116" s="672"/>
      <c r="B116" s="639"/>
      <c r="C116" s="912"/>
      <c r="D116" s="472"/>
      <c r="E116" s="570"/>
      <c r="F116" s="581"/>
      <c r="G116" s="472"/>
      <c r="H116" s="65">
        <f t="shared" si="3"/>
        <v>0</v>
      </c>
      <c r="I116" s="111"/>
      <c r="J116" s="123"/>
      <c r="K116" s="123"/>
      <c r="L116" s="109">
        <f t="shared" si="4"/>
        <v>0</v>
      </c>
      <c r="M116" s="420"/>
      <c r="N116" s="421"/>
      <c r="O116" s="777"/>
      <c r="P116" s="411"/>
      <c r="Q116" s="70"/>
      <c r="R116" s="71"/>
      <c r="S116" s="73"/>
      <c r="T116" s="74"/>
    </row>
    <row r="117" spans="1:20" ht="15.75" customHeight="1" x14ac:dyDescent="0.3">
      <c r="A117" s="672"/>
      <c r="B117" s="639"/>
      <c r="C117" s="912"/>
      <c r="D117" s="472"/>
      <c r="E117" s="570"/>
      <c r="F117" s="580"/>
      <c r="G117" s="472"/>
      <c r="H117" s="65">
        <f t="shared" si="3"/>
        <v>0</v>
      </c>
      <c r="I117" s="111"/>
      <c r="J117" s="123"/>
      <c r="K117" s="123"/>
      <c r="L117" s="109">
        <f t="shared" si="4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0" ht="15.75" customHeight="1" x14ac:dyDescent="0.3">
      <c r="A118" s="672"/>
      <c r="B118" s="639"/>
      <c r="C118" s="912"/>
      <c r="D118" s="472"/>
      <c r="E118" s="570"/>
      <c r="F118" s="580"/>
      <c r="G118" s="472"/>
      <c r="H118" s="65">
        <f t="shared" si="3"/>
        <v>0</v>
      </c>
      <c r="I118" s="111"/>
      <c r="J118" s="123"/>
      <c r="K118" s="123"/>
      <c r="L118" s="109">
        <f t="shared" si="4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0" ht="15.75" customHeight="1" x14ac:dyDescent="0.3">
      <c r="A119" s="672"/>
      <c r="B119" s="639"/>
      <c r="C119" s="912"/>
      <c r="D119" s="472"/>
      <c r="E119" s="570"/>
      <c r="F119" s="580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420"/>
      <c r="N119" s="421"/>
      <c r="O119" s="777"/>
      <c r="P119" s="411"/>
      <c r="Q119" s="70"/>
      <c r="R119" s="71"/>
      <c r="S119" s="73"/>
      <c r="T119" s="74"/>
    </row>
    <row r="120" spans="1:20" ht="15.75" customHeight="1" x14ac:dyDescent="0.3">
      <c r="A120" s="672"/>
      <c r="B120" s="639"/>
      <c r="C120" s="582"/>
      <c r="D120" s="472"/>
      <c r="E120" s="570"/>
      <c r="F120" s="580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406"/>
      <c r="N120" s="422"/>
      <c r="O120" s="769"/>
      <c r="P120" s="379"/>
      <c r="Q120" s="757"/>
      <c r="R120" s="71"/>
      <c r="S120" s="73"/>
      <c r="T120" s="74"/>
    </row>
    <row r="121" spans="1:20" ht="15" customHeight="1" thickBot="1" x14ac:dyDescent="0.35">
      <c r="A121" s="678"/>
      <c r="B121" s="642"/>
      <c r="C121" s="583"/>
      <c r="D121" s="584"/>
      <c r="E121" s="585"/>
      <c r="F121" s="586"/>
      <c r="G121" s="584"/>
      <c r="H121" s="65">
        <f t="shared" si="3"/>
        <v>0</v>
      </c>
      <c r="I121" s="81"/>
      <c r="J121" s="82"/>
      <c r="K121" s="82"/>
      <c r="L121" s="104">
        <f t="shared" si="4"/>
        <v>0</v>
      </c>
      <c r="M121" s="406"/>
      <c r="N121" s="422"/>
      <c r="O121" s="769"/>
      <c r="P121" s="379"/>
      <c r="Q121" s="757"/>
      <c r="R121" s="71"/>
      <c r="S121" s="73"/>
      <c r="T121" s="74"/>
    </row>
    <row r="122" spans="1:20" ht="15.75" customHeight="1" thickTop="1" x14ac:dyDescent="0.3">
      <c r="A122" s="671"/>
      <c r="B122" s="643"/>
      <c r="C122" s="587"/>
      <c r="D122" s="547"/>
      <c r="E122" s="588"/>
      <c r="F122" s="906"/>
      <c r="G122" s="547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"/>
      <c r="S122" s="73"/>
      <c r="T122" s="74"/>
    </row>
    <row r="123" spans="1:20" ht="15.75" customHeight="1" x14ac:dyDescent="0.3">
      <c r="A123" s="679"/>
      <c r="B123" s="638"/>
      <c r="C123" s="590"/>
      <c r="D123" s="572"/>
      <c r="E123" s="591"/>
      <c r="F123" s="592"/>
      <c r="G123" s="5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"/>
      <c r="S123" s="73"/>
      <c r="T123" s="74"/>
    </row>
    <row r="124" spans="1:20" ht="17.25" customHeight="1" x14ac:dyDescent="0.3">
      <c r="A124" s="680"/>
      <c r="B124" s="638"/>
      <c r="C124" s="593"/>
      <c r="D124" s="572"/>
      <c r="E124" s="591"/>
      <c r="F124" s="594"/>
      <c r="G124" s="5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"/>
      <c r="S124" s="73"/>
      <c r="T124" s="74"/>
    </row>
    <row r="125" spans="1:20" ht="15.75" customHeight="1" x14ac:dyDescent="0.3">
      <c r="A125" s="846"/>
      <c r="B125" s="837"/>
      <c r="C125" s="595"/>
      <c r="D125" s="572"/>
      <c r="E125" s="591"/>
      <c r="F125" s="594"/>
      <c r="G125" s="5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478"/>
      <c r="N125" s="479"/>
      <c r="O125" s="769"/>
      <c r="P125" s="379"/>
      <c r="Q125" s="757"/>
      <c r="R125" s="71"/>
      <c r="S125" s="73"/>
      <c r="T125" s="74"/>
    </row>
    <row r="126" spans="1:20" ht="15.75" customHeight="1" x14ac:dyDescent="0.3">
      <c r="A126" s="658"/>
      <c r="B126" s="636"/>
      <c r="C126" s="766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" ht="15.75" customHeight="1" x14ac:dyDescent="0.3">
      <c r="A127" s="658"/>
      <c r="B127" s="636"/>
      <c r="C127" s="766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</row>
    <row r="128" spans="1:20" ht="15.75" customHeight="1" x14ac:dyDescent="0.3">
      <c r="A128" s="746"/>
      <c r="B128" s="636"/>
      <c r="C128" s="618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758"/>
      <c r="N128" s="869"/>
      <c r="O128" s="769"/>
      <c r="P128" s="379"/>
      <c r="Q128" s="757"/>
      <c r="R128" s="713"/>
      <c r="S128" s="73"/>
      <c r="T128" s="74"/>
    </row>
    <row r="129" spans="1:20 16195:16195" ht="15.75" customHeight="1" x14ac:dyDescent="0.3">
      <c r="A129" s="658"/>
      <c r="B129" s="636"/>
      <c r="C129" s="712"/>
      <c r="D129" s="472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716"/>
      <c r="N129" s="717"/>
      <c r="O129" s="769"/>
      <c r="P129" s="379"/>
      <c r="Q129" s="757"/>
      <c r="R129" s="713"/>
      <c r="S129" s="73"/>
      <c r="T129" s="74"/>
    </row>
    <row r="130" spans="1:20 16195:16195" ht="17.25" customHeight="1" x14ac:dyDescent="0.3">
      <c r="A130" s="658"/>
      <c r="B130" s="636"/>
      <c r="C130" s="712"/>
      <c r="D130" s="472"/>
      <c r="E130" s="552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716"/>
      <c r="N130" s="717"/>
      <c r="O130" s="769"/>
      <c r="P130" s="379"/>
      <c r="Q130" s="757"/>
      <c r="R130" s="713"/>
      <c r="S130" s="73"/>
      <c r="T130" s="74"/>
    </row>
    <row r="131" spans="1:20 16195:16195" ht="15" customHeight="1" x14ac:dyDescent="0.25">
      <c r="A131" s="658"/>
      <c r="B131" s="551"/>
      <c r="C131" s="755"/>
      <c r="D131" s="847"/>
      <c r="E131" s="570"/>
      <c r="F131" s="848"/>
      <c r="G131" s="847"/>
      <c r="H131" s="142">
        <f t="shared" si="3"/>
        <v>0</v>
      </c>
      <c r="L131" s="104">
        <f t="shared" si="4"/>
        <v>0</v>
      </c>
      <c r="M131" s="759"/>
      <c r="N131" s="719"/>
      <c r="O131" s="781"/>
      <c r="P131" s="178"/>
    </row>
    <row r="132" spans="1:20 16195:16195" ht="15" customHeight="1" x14ac:dyDescent="0.3">
      <c r="A132" s="658"/>
      <c r="B132" s="636"/>
      <c r="C132" s="618"/>
      <c r="D132" s="847"/>
      <c r="E132" s="570"/>
      <c r="F132" s="848"/>
      <c r="G132" s="847"/>
      <c r="H132" s="142">
        <f t="shared" si="3"/>
        <v>0</v>
      </c>
      <c r="L132" s="104">
        <f t="shared" si="4"/>
        <v>0</v>
      </c>
      <c r="M132" s="759"/>
      <c r="N132" s="719"/>
      <c r="O132" s="781"/>
      <c r="P132" s="178"/>
    </row>
    <row r="133" spans="1:20 16195:16195" ht="22.5" customHeight="1" x14ac:dyDescent="0.3">
      <c r="A133" s="658"/>
      <c r="B133" s="636"/>
      <c r="C133" s="618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WXW133" s="660">
        <f>SUM(D133:WXV133)</f>
        <v>0</v>
      </c>
    </row>
    <row r="134" spans="1:20 16195:16195" ht="15" customHeight="1" x14ac:dyDescent="0.3">
      <c r="A134" s="658"/>
      <c r="B134" s="636"/>
      <c r="C134" s="618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WXW134" s="660">
        <f>SUM(D134:WXV134)</f>
        <v>0</v>
      </c>
    </row>
    <row r="135" spans="1:20 16195:16195" ht="20.25" customHeight="1" x14ac:dyDescent="0.3">
      <c r="A135" s="658"/>
      <c r="B135" s="636"/>
      <c r="C135" s="613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  <c r="WXW135" s="660">
        <f>SUM(D135:WXV135)</f>
        <v>0</v>
      </c>
    </row>
    <row r="136" spans="1:20 16195:16195" ht="15.75" customHeight="1" x14ac:dyDescent="0.3">
      <c r="A136" s="658"/>
      <c r="B136" s="636"/>
      <c r="C136" s="613"/>
      <c r="D136" s="472"/>
      <c r="E136" s="39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  <c r="WXW136" s="660"/>
    </row>
    <row r="137" spans="1:20 16195:16195" ht="17.25" customHeight="1" x14ac:dyDescent="0.3">
      <c r="A137" s="658"/>
      <c r="B137" s="636"/>
      <c r="C137" s="613"/>
      <c r="D137" s="472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WXW137" s="660">
        <f>SUM(D137:WXV137)</f>
        <v>0</v>
      </c>
    </row>
    <row r="138" spans="1:20 16195:16195" ht="15.75" customHeight="1" x14ac:dyDescent="0.25">
      <c r="A138" s="859"/>
      <c r="B138" s="877"/>
      <c r="C138" s="615"/>
      <c r="D138" s="472"/>
      <c r="E138" s="39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</row>
    <row r="139" spans="1:20 16195:16195" ht="15.75" customHeight="1" x14ac:dyDescent="0.3">
      <c r="A139" s="658"/>
      <c r="B139" s="636"/>
      <c r="C139" s="613"/>
      <c r="D139" s="472"/>
      <c r="E139" s="39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</row>
    <row r="140" spans="1:20 16195:16195" ht="15.75" customHeight="1" x14ac:dyDescent="0.3">
      <c r="A140" s="658"/>
      <c r="B140" s="636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</row>
    <row r="141" spans="1:20 16195:16195" ht="15.75" customHeight="1" x14ac:dyDescent="0.3">
      <c r="A141" s="658"/>
      <c r="B141" s="636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</row>
    <row r="142" spans="1:20 16195:16195" ht="15.75" customHeight="1" x14ac:dyDescent="0.3">
      <c r="A142" s="658"/>
      <c r="B142" s="636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</row>
    <row r="143" spans="1:20 16195:16195" ht="15.75" customHeight="1" x14ac:dyDescent="0.3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57"/>
      <c r="R143" s="713"/>
      <c r="S143" s="73"/>
      <c r="T143" s="74"/>
    </row>
    <row r="144" spans="1:20 16195:16195" ht="15.75" customHeight="1" x14ac:dyDescent="0.25">
      <c r="A144" s="746"/>
      <c r="B144" s="551"/>
      <c r="C144" s="618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</row>
    <row r="145" spans="1:20 16195:16195" ht="15.75" customHeight="1" x14ac:dyDescent="0.3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57"/>
      <c r="R145" s="713"/>
      <c r="S145" s="73"/>
      <c r="T145" s="74"/>
      <c r="WXW145" s="660">
        <f>SUM(D145:WXV145)</f>
        <v>0</v>
      </c>
    </row>
    <row r="146" spans="1:20 16195:16195" ht="17.25" customHeight="1" x14ac:dyDescent="0.25">
      <c r="A146" s="658"/>
      <c r="B146" s="551"/>
      <c r="C146" s="654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</row>
    <row r="147" spans="1:20 16195:16195" ht="17.25" customHeight="1" x14ac:dyDescent="0.25">
      <c r="A147" s="658"/>
      <c r="B147" s="551"/>
      <c r="C147" s="654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</row>
    <row r="148" spans="1:20 16195:16195" ht="16.5" customHeight="1" x14ac:dyDescent="0.25">
      <c r="A148" s="658"/>
      <c r="B148" s="551"/>
      <c r="C148" s="654"/>
      <c r="D148" s="472"/>
      <c r="E148" s="570"/>
      <c r="F148" s="646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1099"/>
      <c r="N148" s="1086"/>
      <c r="O148" s="769"/>
      <c r="P148" s="379"/>
      <c r="Q148" s="757"/>
      <c r="R148" s="713"/>
      <c r="S148" s="73"/>
      <c r="T148" s="74"/>
    </row>
    <row r="149" spans="1:20 16195:16195" ht="17.25" customHeight="1" x14ac:dyDescent="0.25">
      <c r="A149" s="658"/>
      <c r="B149" s="551"/>
      <c r="C149" s="654"/>
      <c r="D149" s="655"/>
      <c r="E149" s="390"/>
      <c r="F149" s="646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1101"/>
      <c r="N149" s="1088"/>
      <c r="O149" s="769"/>
      <c r="P149" s="379"/>
      <c r="Q149" s="757"/>
      <c r="R149" s="713"/>
      <c r="S149" s="73"/>
      <c r="T149" s="74"/>
    </row>
    <row r="150" spans="1:20 16195:16195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</row>
    <row r="151" spans="1:20 16195:16195" ht="17.25" customHeight="1" x14ac:dyDescent="0.25">
      <c r="A151" s="658"/>
      <c r="B151" s="551"/>
      <c r="C151" s="654"/>
      <c r="D151" s="655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</row>
    <row r="152" spans="1:20 16195:16195" ht="17.25" customHeight="1" x14ac:dyDescent="0.25">
      <c r="A152" s="658"/>
      <c r="B152" s="551"/>
      <c r="C152" s="654"/>
      <c r="D152" s="655"/>
      <c r="E152" s="39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</row>
    <row r="153" spans="1:20 16195:16195" ht="17.25" customHeight="1" x14ac:dyDescent="0.25">
      <c r="A153" s="658"/>
      <c r="B153" s="551"/>
      <c r="C153" s="654"/>
      <c r="D153" s="655"/>
      <c r="E153" s="39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</row>
    <row r="154" spans="1:20 16195:16195" ht="17.25" customHeight="1" x14ac:dyDescent="0.25">
      <c r="A154" s="658"/>
      <c r="B154" s="551"/>
      <c r="C154" s="654"/>
      <c r="D154" s="655"/>
      <c r="E154" s="39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</row>
    <row r="155" spans="1:20 16195:16195" ht="17.25" customHeight="1" x14ac:dyDescent="0.25">
      <c r="A155" s="658"/>
      <c r="B155" s="551"/>
      <c r="C155" s="654"/>
      <c r="D155" s="655"/>
      <c r="E155" s="39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</row>
    <row r="156" spans="1:20 16195:16195" ht="17.25" customHeight="1" x14ac:dyDescent="0.25">
      <c r="A156" s="658"/>
      <c r="B156" s="551"/>
      <c r="C156" s="654"/>
      <c r="D156" s="472"/>
      <c r="E156" s="39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</row>
    <row r="157" spans="1:20 16195:16195" ht="17.25" customHeight="1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</row>
    <row r="158" spans="1:20 16195:16195" ht="17.2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</row>
    <row r="159" spans="1:20 16195:16195" ht="15.75" customHeight="1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57"/>
      <c r="R159" s="713"/>
      <c r="S159" s="73"/>
      <c r="T159" s="74"/>
    </row>
    <row r="160" spans="1:20 16195:16195" ht="15.75" customHeight="1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57"/>
      <c r="R160" s="713"/>
      <c r="S160" s="73"/>
      <c r="T160" s="74"/>
    </row>
    <row r="161" spans="1:20" ht="15.75" customHeight="1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57"/>
      <c r="R161" s="713"/>
      <c r="S161" s="73"/>
      <c r="T161" s="74"/>
    </row>
    <row r="162" spans="1:20" ht="15.75" customHeight="1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57"/>
      <c r="R162" s="713"/>
      <c r="S162" s="73"/>
      <c r="T162" s="74"/>
    </row>
    <row r="163" spans="1:20" ht="15.75" customHeight="1" x14ac:dyDescent="0.25">
      <c r="A163" s="658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57"/>
      <c r="R163" s="713"/>
      <c r="S163" s="73"/>
      <c r="T163" s="74"/>
    </row>
    <row r="164" spans="1:20" ht="15.75" customHeight="1" x14ac:dyDescent="0.25">
      <c r="A164" s="658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25">
      <c r="A165" s="551"/>
      <c r="B165" s="755"/>
      <c r="C165" s="606"/>
      <c r="D165" s="472"/>
      <c r="E165" s="552"/>
      <c r="F165" s="913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8.75" customHeight="1" x14ac:dyDescent="0.25">
      <c r="A166" s="686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ht="17.25" customHeight="1" x14ac:dyDescent="0.25">
      <c r="A167" s="686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</row>
    <row r="168" spans="1:20" ht="17.25" customHeight="1" x14ac:dyDescent="0.25">
      <c r="A168" s="686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</row>
    <row r="169" spans="1:20" ht="17.25" customHeight="1" x14ac:dyDescent="0.25">
      <c r="A169" s="686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</row>
    <row r="170" spans="1:20" ht="15.75" customHeight="1" x14ac:dyDescent="0.25">
      <c r="A170" s="756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</row>
    <row r="171" spans="1:20" ht="15.7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</row>
    <row r="172" spans="1:20" ht="15.7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</row>
    <row r="173" spans="1:20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</row>
    <row r="174" spans="1:20" ht="17.25" customHeight="1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</row>
    <row r="175" spans="1:20" ht="17.25" customHeight="1" x14ac:dyDescent="0.25">
      <c r="A175" s="658"/>
      <c r="B175" s="551"/>
      <c r="C175" s="606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</row>
    <row r="176" spans="1:20" ht="17.25" customHeight="1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</row>
    <row r="177" spans="1:20" ht="17.25" customHeight="1" x14ac:dyDescent="0.25">
      <c r="A177" s="658"/>
      <c r="B177" s="551"/>
      <c r="C177" s="606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</row>
    <row r="178" spans="1:20" ht="17.25" customHeight="1" x14ac:dyDescent="0.25">
      <c r="A178" s="658"/>
      <c r="B178" s="551"/>
      <c r="C178" s="606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</row>
    <row r="179" spans="1:20" ht="15.75" customHeight="1" x14ac:dyDescent="0.25">
      <c r="A179" s="658"/>
      <c r="B179" s="551"/>
      <c r="C179" s="606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</row>
    <row r="180" spans="1:20" ht="17.25" customHeight="1" x14ac:dyDescent="0.25">
      <c r="A180" s="658"/>
      <c r="B180" s="551"/>
      <c r="C180" s="612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</row>
    <row r="181" spans="1:20" ht="17.25" x14ac:dyDescent="0.25">
      <c r="A181" s="658"/>
      <c r="B181" s="551"/>
      <c r="C181" s="606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</row>
    <row r="182" spans="1:20" ht="17.25" customHeight="1" x14ac:dyDescent="0.25">
      <c r="A182" s="658"/>
      <c r="B182" s="551"/>
      <c r="C182" s="613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</row>
    <row r="183" spans="1:20" ht="17.25" x14ac:dyDescent="0.25">
      <c r="A183" s="658"/>
      <c r="B183" s="551"/>
      <c r="C183" s="615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</row>
    <row r="184" spans="1:20" ht="17.25" x14ac:dyDescent="0.25">
      <c r="A184" s="658"/>
      <c r="B184" s="551"/>
      <c r="C184" s="615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</row>
    <row r="185" spans="1:20" ht="17.25" customHeight="1" x14ac:dyDescent="0.25">
      <c r="A185" s="658"/>
      <c r="B185" s="551"/>
      <c r="C185" s="613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</row>
    <row r="186" spans="1:20" ht="17.25" x14ac:dyDescent="0.25">
      <c r="A186" s="658"/>
      <c r="B186" s="551"/>
      <c r="C186" s="618"/>
      <c r="D186" s="472"/>
      <c r="E186" s="570"/>
      <c r="F186" s="571"/>
      <c r="G186" s="472"/>
      <c r="H186" s="142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</row>
    <row r="187" spans="1:20" ht="17.25" x14ac:dyDescent="0.25">
      <c r="A187" s="658"/>
      <c r="B187" s="551"/>
      <c r="C187" s="912"/>
      <c r="D187" s="472"/>
      <c r="E187" s="570"/>
      <c r="F187" s="571"/>
      <c r="G187" s="472"/>
      <c r="H187" s="142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</row>
    <row r="188" spans="1:20" ht="17.25" x14ac:dyDescent="0.25">
      <c r="A188" s="672"/>
      <c r="B188" s="551"/>
      <c r="C188" s="569"/>
      <c r="D188" s="472"/>
      <c r="E188" s="570"/>
      <c r="F188" s="571"/>
      <c r="G188" s="472"/>
      <c r="H188" s="142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</row>
    <row r="189" spans="1:20" ht="17.25" x14ac:dyDescent="0.25">
      <c r="A189" s="658"/>
      <c r="B189" s="551"/>
      <c r="C189" s="569"/>
      <c r="D189" s="472"/>
      <c r="E189" s="570"/>
      <c r="F189" s="571"/>
      <c r="G189" s="472"/>
      <c r="H189" s="142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</row>
    <row r="190" spans="1:20" ht="17.25" x14ac:dyDescent="0.25">
      <c r="A190" s="658"/>
      <c r="B190" s="551"/>
      <c r="C190" s="569"/>
      <c r="D190" s="472"/>
      <c r="E190" s="570"/>
      <c r="F190" s="571"/>
      <c r="G190" s="472"/>
      <c r="H190" s="142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</row>
    <row r="191" spans="1:20" ht="17.25" x14ac:dyDescent="0.25">
      <c r="A191" s="907"/>
      <c r="B191" s="554"/>
      <c r="C191" s="569"/>
      <c r="D191" s="472"/>
      <c r="E191" s="570"/>
      <c r="F191" s="571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372"/>
      <c r="N191" s="390"/>
      <c r="O191" s="769"/>
      <c r="P191" s="379"/>
      <c r="Q191" s="70"/>
      <c r="R191" s="713"/>
      <c r="S191" s="73"/>
      <c r="T191" s="74"/>
    </row>
    <row r="192" spans="1:20" x14ac:dyDescent="0.25">
      <c r="A192" s="672"/>
      <c r="B192" s="554"/>
      <c r="C192" s="569"/>
      <c r="D192" s="472"/>
      <c r="E192" s="570"/>
      <c r="F192" s="913"/>
      <c r="G192" s="472"/>
      <c r="H192" s="65">
        <f t="shared" si="3"/>
        <v>0</v>
      </c>
      <c r="I192" s="81"/>
      <c r="J192" s="82"/>
      <c r="K192" s="82"/>
      <c r="L192" s="104">
        <f t="shared" si="4"/>
        <v>0</v>
      </c>
      <c r="M192" s="372"/>
      <c r="N192" s="390"/>
      <c r="O192" s="769"/>
      <c r="P192" s="379"/>
      <c r="Q192" s="70"/>
      <c r="R192" s="713"/>
      <c r="S192" s="73"/>
      <c r="T192" s="74"/>
    </row>
    <row r="193" spans="1:20" ht="17.25" x14ac:dyDescent="0.25">
      <c r="A193" s="672"/>
      <c r="B193" s="554"/>
      <c r="C193" s="569"/>
      <c r="D193" s="472"/>
      <c r="E193" s="570"/>
      <c r="F193" s="571"/>
      <c r="G193" s="472"/>
      <c r="H193" s="65">
        <f t="shared" si="3"/>
        <v>0</v>
      </c>
      <c r="I193" s="81"/>
      <c r="J193" s="82"/>
      <c r="K193" s="82"/>
      <c r="L193" s="104">
        <f t="shared" si="4"/>
        <v>0</v>
      </c>
      <c r="M193" s="372"/>
      <c r="N193" s="390"/>
      <c r="O193" s="769"/>
      <c r="P193" s="379"/>
      <c r="Q193" s="70"/>
      <c r="R193" s="713"/>
      <c r="S193" s="73"/>
      <c r="T193" s="74"/>
    </row>
    <row r="194" spans="1:20" ht="17.25" customHeight="1" x14ac:dyDescent="0.25">
      <c r="A194" s="658"/>
      <c r="B194" s="554"/>
      <c r="C194" s="619"/>
      <c r="D194" s="472"/>
      <c r="E194" s="570"/>
      <c r="F194" s="571"/>
      <c r="G194" s="472"/>
      <c r="H194" s="65">
        <f t="shared" si="3"/>
        <v>0</v>
      </c>
      <c r="I194" s="81"/>
      <c r="J194" s="82"/>
      <c r="K194" s="82"/>
      <c r="L194" s="104">
        <f t="shared" si="4"/>
        <v>0</v>
      </c>
      <c r="M194" s="372"/>
      <c r="N194" s="390"/>
      <c r="O194" s="769"/>
      <c r="P194" s="379"/>
      <c r="Q194" s="70"/>
      <c r="R194" s="713"/>
      <c r="S194" s="73"/>
      <c r="T194" s="74"/>
    </row>
    <row r="195" spans="1:20" ht="17.25" customHeight="1" x14ac:dyDescent="0.25">
      <c r="A195" s="658"/>
      <c r="B195" s="554"/>
      <c r="C195" s="619"/>
      <c r="D195" s="472"/>
      <c r="E195" s="570"/>
      <c r="F195" s="571"/>
      <c r="G195" s="472"/>
      <c r="H195" s="65">
        <f t="shared" si="3"/>
        <v>0</v>
      </c>
      <c r="I195" s="81"/>
      <c r="J195" s="82"/>
      <c r="K195" s="82"/>
      <c r="L195" s="104">
        <f t="shared" si="4"/>
        <v>0</v>
      </c>
      <c r="M195" s="372"/>
      <c r="N195" s="390"/>
      <c r="O195" s="769"/>
      <c r="P195" s="379"/>
      <c r="Q195" s="70"/>
      <c r="R195" s="713"/>
      <c r="S195" s="73"/>
      <c r="T195" s="74"/>
    </row>
    <row r="196" spans="1:20" x14ac:dyDescent="0.25">
      <c r="A196" s="672"/>
      <c r="B196" s="554"/>
      <c r="C196" s="582"/>
      <c r="D196" s="472"/>
      <c r="E196" s="570"/>
      <c r="F196" s="580"/>
      <c r="G196" s="472"/>
      <c r="H196" s="65">
        <f t="shared" si="3"/>
        <v>0</v>
      </c>
      <c r="I196" s="81"/>
      <c r="J196" s="82"/>
      <c r="K196" s="82"/>
      <c r="L196" s="104">
        <f t="shared" si="4"/>
        <v>0</v>
      </c>
      <c r="M196" s="406"/>
      <c r="N196" s="422"/>
      <c r="O196" s="769"/>
      <c r="P196" s="379"/>
      <c r="Q196" s="70"/>
      <c r="R196" s="713"/>
      <c r="S196" s="73"/>
      <c r="T196" s="74"/>
    </row>
    <row r="197" spans="1:20" x14ac:dyDescent="0.25">
      <c r="A197" s="672"/>
      <c r="B197" s="554"/>
      <c r="C197" s="620"/>
      <c r="D197" s="472"/>
      <c r="E197" s="570"/>
      <c r="F197" s="580"/>
      <c r="G197" s="472"/>
      <c r="H197" s="65">
        <f t="shared" si="3"/>
        <v>0</v>
      </c>
      <c r="I197" s="81"/>
      <c r="J197" s="165"/>
      <c r="K197" s="166"/>
      <c r="L197" s="104">
        <f t="shared" ref="L197:L206" si="5">I197*G197-K197</f>
        <v>0</v>
      </c>
      <c r="M197" s="406"/>
      <c r="N197" s="422"/>
      <c r="O197" s="769"/>
      <c r="P197" s="379"/>
      <c r="Q197" s="70"/>
      <c r="R197" s="713"/>
      <c r="S197" s="73"/>
      <c r="T197" s="74"/>
    </row>
    <row r="198" spans="1:20" x14ac:dyDescent="0.25">
      <c r="A198" s="672"/>
      <c r="B198" s="610"/>
      <c r="C198" s="621"/>
      <c r="D198" s="621"/>
      <c r="E198" s="621"/>
      <c r="F198" s="622"/>
      <c r="G198" s="574"/>
      <c r="H198" s="65">
        <f t="shared" si="3"/>
        <v>0</v>
      </c>
      <c r="I198" s="81"/>
      <c r="J198" s="165"/>
      <c r="K198" s="166"/>
      <c r="L198" s="104">
        <f t="shared" si="5"/>
        <v>0</v>
      </c>
      <c r="M198" s="406"/>
      <c r="N198" s="422"/>
      <c r="O198" s="769"/>
      <c r="P198" s="379"/>
      <c r="Q198" s="70"/>
      <c r="R198" s="713"/>
      <c r="S198" s="73"/>
      <c r="T198" s="74"/>
    </row>
    <row r="199" spans="1:20" x14ac:dyDescent="0.25">
      <c r="A199" s="672"/>
      <c r="B199" s="610"/>
      <c r="C199" s="621"/>
      <c r="D199" s="621"/>
      <c r="E199" s="621"/>
      <c r="F199" s="622"/>
      <c r="G199" s="574"/>
      <c r="H199" s="65">
        <f t="shared" si="3"/>
        <v>0</v>
      </c>
      <c r="I199" s="81"/>
      <c r="J199" s="165"/>
      <c r="K199" s="166"/>
      <c r="L199" s="104">
        <f t="shared" si="5"/>
        <v>0</v>
      </c>
      <c r="M199" s="406"/>
      <c r="N199" s="422"/>
      <c r="O199" s="769"/>
      <c r="P199" s="379"/>
      <c r="Q199" s="70"/>
      <c r="R199" s="713"/>
      <c r="S199" s="73"/>
      <c r="T199" s="74"/>
    </row>
    <row r="200" spans="1:20" x14ac:dyDescent="0.25">
      <c r="A200" s="672"/>
      <c r="B200" s="623"/>
      <c r="C200" s="621"/>
      <c r="D200" s="621"/>
      <c r="E200" s="621"/>
      <c r="F200" s="622"/>
      <c r="G200" s="574"/>
      <c r="H200" s="65">
        <f t="shared" si="3"/>
        <v>0</v>
      </c>
      <c r="I200" s="81"/>
      <c r="J200" s="165"/>
      <c r="K200" s="166"/>
      <c r="L200" s="104">
        <f t="shared" si="5"/>
        <v>0</v>
      </c>
      <c r="M200" s="372"/>
      <c r="N200" s="373"/>
      <c r="O200" s="769"/>
      <c r="P200" s="379"/>
      <c r="Q200" s="70"/>
      <c r="R200" s="713"/>
      <c r="S200" s="73"/>
      <c r="T200" s="74"/>
    </row>
    <row r="201" spans="1:20" x14ac:dyDescent="0.25">
      <c r="A201" s="672"/>
      <c r="B201" s="623"/>
      <c r="C201" s="621"/>
      <c r="D201" s="621"/>
      <c r="E201" s="621"/>
      <c r="F201" s="622"/>
      <c r="G201" s="574"/>
      <c r="H201" s="65">
        <f t="shared" si="3"/>
        <v>0</v>
      </c>
      <c r="I201" s="81"/>
      <c r="J201" s="165"/>
      <c r="K201" s="166"/>
      <c r="L201" s="104">
        <f t="shared" si="5"/>
        <v>0</v>
      </c>
      <c r="M201" s="372"/>
      <c r="N201" s="373"/>
      <c r="O201" s="769"/>
      <c r="P201" s="379"/>
      <c r="Q201" s="70"/>
      <c r="R201" s="713"/>
      <c r="S201" s="73"/>
      <c r="T201" s="74"/>
    </row>
    <row r="202" spans="1:20" x14ac:dyDescent="0.25">
      <c r="A202" s="672"/>
      <c r="B202" s="623"/>
      <c r="C202" s="621"/>
      <c r="D202" s="621"/>
      <c r="E202" s="621"/>
      <c r="F202" s="622"/>
      <c r="G202" s="574"/>
      <c r="H202" s="65">
        <f t="shared" si="3"/>
        <v>0</v>
      </c>
      <c r="I202" s="81"/>
      <c r="J202" s="165"/>
      <c r="K202" s="166"/>
      <c r="L202" s="104">
        <f t="shared" si="5"/>
        <v>0</v>
      </c>
      <c r="M202" s="372"/>
      <c r="N202" s="373"/>
      <c r="O202" s="769"/>
      <c r="P202" s="379"/>
      <c r="Q202" s="70"/>
      <c r="R202" s="713"/>
      <c r="S202" s="73"/>
      <c r="T202" s="74"/>
    </row>
    <row r="203" spans="1:20" ht="18.75" x14ac:dyDescent="0.3">
      <c r="A203" s="672"/>
      <c r="B203" s="551"/>
      <c r="C203" s="849"/>
      <c r="D203" s="550"/>
      <c r="E203" s="603"/>
      <c r="F203" s="850"/>
      <c r="G203" s="472"/>
      <c r="H203" s="65">
        <f t="shared" si="3"/>
        <v>0</v>
      </c>
      <c r="I203" s="81"/>
      <c r="J203" s="165"/>
      <c r="K203" s="171"/>
      <c r="L203" s="104">
        <f t="shared" si="5"/>
        <v>0</v>
      </c>
      <c r="M203" s="406"/>
      <c r="N203" s="422"/>
      <c r="O203" s="769"/>
      <c r="P203" s="379"/>
      <c r="Q203" s="70"/>
      <c r="R203" s="713"/>
      <c r="S203" s="73"/>
      <c r="T203" s="74"/>
    </row>
    <row r="204" spans="1:20" ht="18.75" x14ac:dyDescent="0.3">
      <c r="A204" s="672"/>
      <c r="B204" s="551"/>
      <c r="C204" s="849"/>
      <c r="D204" s="472"/>
      <c r="E204" s="570"/>
      <c r="F204" s="580"/>
      <c r="G204" s="472"/>
      <c r="H204" s="65">
        <f t="shared" si="3"/>
        <v>0</v>
      </c>
      <c r="I204" s="81"/>
      <c r="J204" s="165"/>
      <c r="K204" s="171"/>
      <c r="L204" s="104">
        <f t="shared" si="5"/>
        <v>0</v>
      </c>
      <c r="M204" s="406"/>
      <c r="N204" s="422"/>
      <c r="O204" s="769"/>
      <c r="P204" s="379"/>
      <c r="Q204" s="70"/>
      <c r="R204" s="713"/>
      <c r="S204" s="73"/>
      <c r="T204" s="74"/>
    </row>
    <row r="205" spans="1:20" ht="18.75" x14ac:dyDescent="0.3">
      <c r="A205" s="672"/>
      <c r="B205" s="551"/>
      <c r="C205" s="849"/>
      <c r="D205" s="472"/>
      <c r="E205" s="570"/>
      <c r="F205" s="580"/>
      <c r="G205" s="472"/>
      <c r="H205" s="65">
        <f t="shared" si="3"/>
        <v>0</v>
      </c>
      <c r="I205" s="81"/>
      <c r="J205" s="165"/>
      <c r="K205" s="171"/>
      <c r="L205" s="104">
        <f t="shared" si="5"/>
        <v>0</v>
      </c>
      <c r="M205" s="406"/>
      <c r="N205" s="422"/>
      <c r="O205" s="769"/>
      <c r="P205" s="379"/>
      <c r="Q205" s="70"/>
      <c r="R205" s="713"/>
      <c r="S205" s="73"/>
      <c r="T205" s="74"/>
    </row>
    <row r="206" spans="1:20" ht="18.75" x14ac:dyDescent="0.3">
      <c r="A206" s="88"/>
      <c r="B206" s="76"/>
      <c r="C206" s="172"/>
      <c r="D206" s="78"/>
      <c r="E206" s="121"/>
      <c r="F206" s="120"/>
      <c r="G206" s="78"/>
      <c r="H206" s="65">
        <f t="shared" si="3"/>
        <v>0</v>
      </c>
      <c r="I206" s="81"/>
      <c r="J206" s="165"/>
      <c r="K206" s="171"/>
      <c r="L206" s="104">
        <f t="shared" si="5"/>
        <v>0</v>
      </c>
      <c r="M206" s="406"/>
      <c r="N206" s="422"/>
      <c r="O206" s="769"/>
      <c r="P206" s="379"/>
      <c r="Q206" s="70"/>
      <c r="R206" s="713"/>
      <c r="S206" s="73"/>
      <c r="T206" s="74"/>
    </row>
    <row r="207" spans="1:20" x14ac:dyDescent="0.25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6">G207-D207</f>
        <v>0</v>
      </c>
      <c r="I207" s="177"/>
      <c r="J207" s="177"/>
      <c r="K207" s="177"/>
      <c r="L207" s="40">
        <f t="shared" ref="L207:L218" si="7">I207*G207</f>
        <v>0</v>
      </c>
      <c r="M207" s="425"/>
      <c r="N207" s="422"/>
      <c r="O207" s="769"/>
      <c r="P207" s="432"/>
      <c r="Q207" s="179"/>
      <c r="R207" s="714"/>
      <c r="S207" s="178"/>
      <c r="T207" s="69"/>
    </row>
    <row r="208" spans="1:20" x14ac:dyDescent="0.25">
      <c r="A208" s="173"/>
      <c r="B208" s="76"/>
      <c r="C208" s="76"/>
      <c r="D208" s="174"/>
      <c r="E208" s="121"/>
      <c r="F208" s="175"/>
      <c r="G208" s="174">
        <v>0</v>
      </c>
      <c r="H208" s="176">
        <f t="shared" si="6"/>
        <v>0</v>
      </c>
      <c r="I208" s="177"/>
      <c r="J208" s="177"/>
      <c r="K208" s="177"/>
      <c r="L208" s="40">
        <f t="shared" si="7"/>
        <v>0</v>
      </c>
      <c r="M208" s="425"/>
      <c r="N208" s="422"/>
      <c r="O208" s="769"/>
      <c r="P208" s="432"/>
      <c r="Q208" s="179"/>
      <c r="R208" s="714"/>
      <c r="S208" s="178"/>
      <c r="T208" s="69"/>
    </row>
    <row r="209" spans="1:20" x14ac:dyDescent="0.25">
      <c r="A209" s="173"/>
      <c r="B209" s="76"/>
      <c r="C209" s="76"/>
      <c r="D209" s="174"/>
      <c r="E209" s="121"/>
      <c r="F209" s="175"/>
      <c r="G209" s="174">
        <v>0</v>
      </c>
      <c r="H209" s="176">
        <f t="shared" si="6"/>
        <v>0</v>
      </c>
      <c r="I209" s="177"/>
      <c r="J209" s="177"/>
      <c r="K209" s="177"/>
      <c r="L209" s="40">
        <f t="shared" si="7"/>
        <v>0</v>
      </c>
      <c r="M209" s="425"/>
      <c r="N209" s="422"/>
      <c r="O209" s="769"/>
      <c r="P209" s="432"/>
      <c r="Q209" s="179"/>
      <c r="R209" s="714"/>
      <c r="S209" s="178"/>
      <c r="T209" s="69"/>
    </row>
    <row r="210" spans="1:20" x14ac:dyDescent="0.25">
      <c r="A210" s="173"/>
      <c r="B210" s="76"/>
      <c r="C210" s="76"/>
      <c r="D210" s="174"/>
      <c r="E210" s="121"/>
      <c r="F210" s="181"/>
      <c r="G210" s="174">
        <v>0</v>
      </c>
      <c r="H210" s="176">
        <f t="shared" si="6"/>
        <v>0</v>
      </c>
      <c r="I210" s="177"/>
      <c r="J210" s="177"/>
      <c r="K210" s="177"/>
      <c r="L210" s="40">
        <f t="shared" si="7"/>
        <v>0</v>
      </c>
      <c r="M210" s="425"/>
      <c r="N210" s="422"/>
      <c r="O210" s="769"/>
      <c r="P210" s="432"/>
      <c r="Q210" s="179"/>
      <c r="R210" s="714"/>
      <c r="S210" s="178"/>
      <c r="T210" s="69"/>
    </row>
    <row r="211" spans="1:20" x14ac:dyDescent="0.25">
      <c r="A211" s="182"/>
      <c r="B211" s="76"/>
      <c r="C211" s="76"/>
      <c r="D211" s="174"/>
      <c r="E211" s="121"/>
      <c r="F211" s="183"/>
      <c r="G211" s="174">
        <v>0</v>
      </c>
      <c r="H211" s="176">
        <f t="shared" si="6"/>
        <v>0</v>
      </c>
      <c r="I211" s="177"/>
      <c r="J211" s="177"/>
      <c r="K211" s="177"/>
      <c r="L211" s="40">
        <f t="shared" si="7"/>
        <v>0</v>
      </c>
      <c r="M211" s="425"/>
      <c r="N211" s="422"/>
      <c r="O211" s="769"/>
      <c r="P211" s="432"/>
      <c r="Q211" s="179"/>
      <c r="R211" s="714"/>
      <c r="S211" s="73"/>
      <c r="T211" s="74"/>
    </row>
    <row r="212" spans="1:20" x14ac:dyDescent="0.25">
      <c r="A212" s="184"/>
      <c r="B212" s="185"/>
      <c r="F212" s="188"/>
      <c r="G212" s="186">
        <v>0</v>
      </c>
      <c r="H212" s="186">
        <f t="shared" si="6"/>
        <v>0</v>
      </c>
      <c r="I212" s="189"/>
      <c r="J212" s="189"/>
      <c r="K212" s="189"/>
      <c r="L212" s="40">
        <f t="shared" si="7"/>
        <v>0</v>
      </c>
      <c r="M212" s="718"/>
      <c r="N212" s="719"/>
      <c r="O212" s="781"/>
      <c r="P212" s="720"/>
      <c r="Q212" s="179"/>
      <c r="R212" s="715"/>
      <c r="S212" s="33"/>
      <c r="T212" s="34"/>
    </row>
    <row r="213" spans="1:20" x14ac:dyDescent="0.25">
      <c r="A213" s="184"/>
      <c r="B213" s="185"/>
      <c r="G213" s="186">
        <v>0</v>
      </c>
      <c r="H213" s="186">
        <f t="shared" si="6"/>
        <v>0</v>
      </c>
      <c r="I213" s="189"/>
      <c r="J213" s="189"/>
      <c r="K213" s="189"/>
      <c r="L213" s="40">
        <f t="shared" si="7"/>
        <v>0</v>
      </c>
      <c r="M213" s="190"/>
      <c r="O213" s="768"/>
      <c r="P213" s="201"/>
      <c r="Q213" s="202"/>
      <c r="R213" s="203"/>
      <c r="S213" s="33"/>
      <c r="T213" s="34"/>
    </row>
    <row r="214" spans="1:20" ht="16.5" thickBot="1" x14ac:dyDescent="0.3">
      <c r="A214" s="184"/>
      <c r="B214" s="185"/>
      <c r="G214" s="205">
        <v>0</v>
      </c>
      <c r="H214" s="186">
        <f t="shared" si="6"/>
        <v>0</v>
      </c>
      <c r="I214" s="189"/>
      <c r="J214" s="189"/>
      <c r="K214" s="189"/>
      <c r="L214" s="40">
        <f t="shared" si="7"/>
        <v>0</v>
      </c>
      <c r="M214" s="190"/>
      <c r="O214" s="768"/>
      <c r="P214" s="201"/>
      <c r="Q214" s="202"/>
      <c r="R214" s="203"/>
      <c r="S214" s="33"/>
      <c r="T214" s="34"/>
    </row>
    <row r="215" spans="1:20" ht="19.5" thickTop="1" x14ac:dyDescent="0.3">
      <c r="A215" s="184"/>
      <c r="B215" s="185"/>
      <c r="D215" s="1084" t="s">
        <v>33</v>
      </c>
      <c r="E215" s="1084"/>
      <c r="F215" s="1085"/>
      <c r="G215" s="206">
        <f>SUM(G4:G214)</f>
        <v>594675.4</v>
      </c>
      <c r="H215" s="207"/>
      <c r="I215" s="189"/>
      <c r="J215" s="208"/>
      <c r="K215" s="189"/>
      <c r="L215" s="40">
        <f t="shared" si="7"/>
        <v>0</v>
      </c>
      <c r="M215" s="190"/>
      <c r="O215" s="768"/>
      <c r="P215" s="201"/>
      <c r="Q215" s="219"/>
      <c r="R215" s="220"/>
      <c r="T215" s="34"/>
    </row>
    <row r="216" spans="1:20" ht="19.5" thickBot="1" x14ac:dyDescent="0.3">
      <c r="A216" s="222"/>
      <c r="B216" s="185"/>
      <c r="G216" s="223"/>
      <c r="H216" s="207"/>
      <c r="I216" s="189"/>
      <c r="J216" s="208"/>
      <c r="K216" s="189"/>
      <c r="L216" s="40">
        <f t="shared" si="7"/>
        <v>0</v>
      </c>
      <c r="M216" s="190"/>
      <c r="O216" s="768"/>
      <c r="P216" s="201"/>
      <c r="Q216" s="219"/>
      <c r="R216" s="220"/>
      <c r="T216" s="34"/>
    </row>
    <row r="217" spans="1:20" ht="16.5" thickTop="1" x14ac:dyDescent="0.25">
      <c r="A217" s="184"/>
      <c r="B217" s="185"/>
      <c r="H217" s="186"/>
      <c r="I217" s="189"/>
      <c r="J217" s="189"/>
      <c r="K217" s="189"/>
      <c r="L217" s="40">
        <f t="shared" si="7"/>
        <v>0</v>
      </c>
      <c r="M217" s="190"/>
      <c r="O217" s="768"/>
      <c r="P217" s="201"/>
      <c r="Q217" s="219"/>
      <c r="R217" s="220"/>
      <c r="T217" s="34"/>
    </row>
    <row r="218" spans="1:20" ht="16.5" thickBot="1" x14ac:dyDescent="0.3">
      <c r="A218" s="184"/>
      <c r="B218" s="185"/>
      <c r="H218" s="186"/>
      <c r="I218" s="224"/>
      <c r="L218" s="40">
        <f t="shared" si="7"/>
        <v>0</v>
      </c>
      <c r="M218" s="225"/>
      <c r="O218" s="768"/>
      <c r="P218" s="201"/>
      <c r="Q218" s="219"/>
      <c r="R218" s="226"/>
      <c r="T218" s="34"/>
    </row>
    <row r="219" spans="1:20" ht="17.25" thickTop="1" thickBot="1" x14ac:dyDescent="0.3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16098530.550000003</v>
      </c>
      <c r="M219" s="233"/>
      <c r="O219" s="782">
        <f>SUM(O4:O218)</f>
        <v>383493.20000000007</v>
      </c>
      <c r="P219" s="25"/>
      <c r="Q219" s="236">
        <f>SUM(Q11:Q218)</f>
        <v>0</v>
      </c>
      <c r="R219" s="237"/>
      <c r="S219" s="235"/>
      <c r="T219" s="239">
        <f>SUM(T207:T218)</f>
        <v>0</v>
      </c>
    </row>
    <row r="220" spans="1:20" x14ac:dyDescent="0.25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</row>
    <row r="221" spans="1:20" ht="16.5" thickBot="1" x14ac:dyDescent="0.3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</row>
    <row r="222" spans="1:20" ht="16.5" customHeight="1" thickTop="1" x14ac:dyDescent="0.25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16482023.750000002</v>
      </c>
      <c r="M222" s="258"/>
      <c r="P222" s="201"/>
      <c r="Q222" s="251"/>
      <c r="S222" s="209"/>
      <c r="T222"/>
    </row>
    <row r="223" spans="1:20" ht="16.5" customHeight="1" thickBot="1" x14ac:dyDescent="0.3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</row>
    <row r="224" spans="1:20" ht="16.5" thickTop="1" x14ac:dyDescent="0.25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</row>
    <row r="225" spans="1:20" x14ac:dyDescent="0.25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</row>
    <row r="226" spans="1:20" x14ac:dyDescent="0.25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</row>
    <row r="227" spans="1:20" x14ac:dyDescent="0.25">
      <c r="A227" s="259"/>
      <c r="L227" s="40"/>
      <c r="M227" s="267"/>
      <c r="P227" s="201"/>
      <c r="Q227" s="251"/>
      <c r="S227" s="209"/>
      <c r="T227"/>
    </row>
    <row r="228" spans="1:20" x14ac:dyDescent="0.25">
      <c r="A228" s="259"/>
      <c r="M228" s="267"/>
      <c r="Q228" s="251"/>
      <c r="S228" s="209"/>
      <c r="T228"/>
    </row>
    <row r="229" spans="1:20" x14ac:dyDescent="0.25">
      <c r="A229" s="184"/>
      <c r="B229" s="185"/>
      <c r="L229" s="40"/>
      <c r="M229" s="233"/>
      <c r="Q229" s="251"/>
      <c r="S229" s="209"/>
      <c r="T229"/>
    </row>
    <row r="230" spans="1:20" x14ac:dyDescent="0.25">
      <c r="A230" s="259"/>
      <c r="B230" s="185"/>
      <c r="L230" s="40"/>
      <c r="M230" s="233"/>
      <c r="Q230" s="251"/>
      <c r="S230" s="209"/>
      <c r="T230"/>
    </row>
    <row r="231" spans="1:20" x14ac:dyDescent="0.25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</row>
    <row r="232" spans="1:20" x14ac:dyDescent="0.25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</row>
    <row r="233" spans="1:20" x14ac:dyDescent="0.25">
      <c r="A233" s="184"/>
      <c r="B233" s="185"/>
      <c r="G233" s="279"/>
      <c r="H233" s="235"/>
      <c r="I233" s="235"/>
      <c r="L233" s="40"/>
      <c r="M233" s="233"/>
      <c r="Q233" s="251"/>
      <c r="S233" s="209"/>
      <c r="T233"/>
    </row>
    <row r="234" spans="1:20" x14ac:dyDescent="0.25">
      <c r="A234" s="259"/>
      <c r="Q234" s="251"/>
      <c r="S234" s="209"/>
      <c r="T234"/>
    </row>
    <row r="235" spans="1:20" x14ac:dyDescent="0.25">
      <c r="A235" s="184"/>
      <c r="Q235" s="251"/>
      <c r="S235" s="209"/>
      <c r="T235"/>
    </row>
    <row r="236" spans="1:20" x14ac:dyDescent="0.25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0" x14ac:dyDescent="0.25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0" x14ac:dyDescent="0.25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0" x14ac:dyDescent="0.25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0" x14ac:dyDescent="0.25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25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25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25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25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25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25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37">
    <mergeCell ref="M13:M14"/>
    <mergeCell ref="N13:N14"/>
    <mergeCell ref="C93:C95"/>
    <mergeCell ref="A93:A95"/>
    <mergeCell ref="F93:F95"/>
    <mergeCell ref="M93:M95"/>
    <mergeCell ref="N93:N95"/>
    <mergeCell ref="A24:A25"/>
    <mergeCell ref="C24:C25"/>
    <mergeCell ref="F24:F25"/>
    <mergeCell ref="M24:M25"/>
    <mergeCell ref="N24:N25"/>
    <mergeCell ref="A34:A35"/>
    <mergeCell ref="M34:M35"/>
    <mergeCell ref="N34:N35"/>
    <mergeCell ref="C34:C35"/>
    <mergeCell ref="M148:M149"/>
    <mergeCell ref="N148:N149"/>
    <mergeCell ref="D215:F215"/>
    <mergeCell ref="A1:H2"/>
    <mergeCell ref="M68:M69"/>
    <mergeCell ref="N68:N69"/>
    <mergeCell ref="A87:A89"/>
    <mergeCell ref="C87:C89"/>
    <mergeCell ref="M87:M89"/>
    <mergeCell ref="N87:N89"/>
    <mergeCell ref="A90:A91"/>
    <mergeCell ref="C90:C91"/>
    <mergeCell ref="M90:M91"/>
    <mergeCell ref="N90:N91"/>
    <mergeCell ref="A13:A14"/>
    <mergeCell ref="F13:F14"/>
    <mergeCell ref="A9:A10"/>
    <mergeCell ref="F9:F10"/>
    <mergeCell ref="C9:C10"/>
    <mergeCell ref="M9:M10"/>
    <mergeCell ref="N9:N10"/>
  </mergeCells>
  <pageMargins left="0.7" right="0.7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69C-D6FD-4744-9E00-75DBAD68D860}">
  <sheetPr>
    <tabColor rgb="FF00FFCC"/>
  </sheetPr>
  <dimension ref="A1:N260"/>
  <sheetViews>
    <sheetView workbookViewId="0">
      <selection activeCell="A21" sqref="A21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947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8EF-F075-44A5-8CF7-856FF5C7EF75}">
  <sheetPr>
    <tabColor rgb="FFFFCCFF"/>
  </sheetPr>
  <dimension ref="A1:V248"/>
  <sheetViews>
    <sheetView workbookViewId="0">
      <pane xSplit="6" ySplit="2" topLeftCell="S28" activePane="bottomRight" state="frozen"/>
      <selection pane="topRight" activeCell="G1" sqref="G1"/>
      <selection pane="bottomLeft" activeCell="A3" sqref="A3"/>
      <selection pane="bottomRight" activeCell="T49" sqref="T4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2.7109375" style="780" bestFit="1" customWidth="1"/>
  </cols>
  <sheetData>
    <row r="1" spans="1:22" ht="42.75" thickBot="1" x14ac:dyDescent="0.7">
      <c r="A1" s="1238" t="s">
        <v>1097</v>
      </c>
      <c r="B1" s="1238"/>
      <c r="C1" s="1238"/>
      <c r="D1" s="1238"/>
      <c r="E1" s="1238"/>
      <c r="F1" s="1238"/>
      <c r="G1" s="1238"/>
      <c r="H1" s="1238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931"/>
      <c r="V1" s="202"/>
    </row>
    <row r="2" spans="1:22" thickBot="1" x14ac:dyDescent="0.3">
      <c r="A2" s="1238"/>
      <c r="B2" s="1238"/>
      <c r="C2" s="1238"/>
      <c r="D2" s="1238"/>
      <c r="E2" s="1238"/>
      <c r="F2" s="1238"/>
      <c r="G2" s="1238"/>
      <c r="H2" s="1238"/>
      <c r="O2" s="768"/>
      <c r="P2" s="29"/>
      <c r="Q2" s="30"/>
      <c r="R2" s="31"/>
      <c r="S2" s="33"/>
      <c r="T2" s="34"/>
      <c r="U2" s="33"/>
      <c r="V2" s="947"/>
    </row>
    <row r="3" spans="1:22" ht="33.75" thickTop="1" thickBot="1" x14ac:dyDescent="0.35">
      <c r="A3" s="971" t="s">
        <v>6</v>
      </c>
      <c r="B3" s="972" t="s">
        <v>13</v>
      </c>
      <c r="C3" s="973" t="s">
        <v>14</v>
      </c>
      <c r="D3" s="974" t="s">
        <v>15</v>
      </c>
      <c r="E3" s="975" t="s">
        <v>16</v>
      </c>
      <c r="F3" s="976" t="s">
        <v>17</v>
      </c>
      <c r="G3" s="977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944" t="s">
        <v>17</v>
      </c>
      <c r="V3" s="948" t="s">
        <v>1014</v>
      </c>
    </row>
    <row r="4" spans="1:22" ht="18" thickTop="1" x14ac:dyDescent="0.3">
      <c r="A4" s="992" t="s">
        <v>1142</v>
      </c>
      <c r="B4" s="636" t="s">
        <v>256</v>
      </c>
      <c r="C4" s="912" t="s">
        <v>1101</v>
      </c>
      <c r="D4" s="472">
        <v>22350</v>
      </c>
      <c r="E4" s="552">
        <v>44105</v>
      </c>
      <c r="F4" s="968" t="s">
        <v>1143</v>
      </c>
      <c r="G4" s="472">
        <v>22675</v>
      </c>
      <c r="H4" s="142">
        <f t="shared" ref="H4:H106" si="0">G4-D4</f>
        <v>325</v>
      </c>
      <c r="I4" s="66">
        <v>25.5</v>
      </c>
      <c r="J4" s="67"/>
      <c r="K4" s="67"/>
      <c r="L4" s="984">
        <f t="shared" ref="L4:L110" si="1">I4*G4</f>
        <v>578212.5</v>
      </c>
      <c r="M4" s="372" t="s">
        <v>52</v>
      </c>
      <c r="N4" s="373">
        <v>44123</v>
      </c>
      <c r="O4" s="769">
        <v>18287.14</v>
      </c>
      <c r="P4" s="379">
        <v>44123</v>
      </c>
      <c r="Q4" s="70"/>
      <c r="R4" s="71"/>
      <c r="S4" s="73" t="s">
        <v>1255</v>
      </c>
      <c r="T4" s="74">
        <v>3480</v>
      </c>
      <c r="U4" s="1010" t="s">
        <v>1227</v>
      </c>
      <c r="V4" s="1011">
        <v>3960</v>
      </c>
    </row>
    <row r="5" spans="1:22" ht="17.25" x14ac:dyDescent="0.3">
      <c r="A5" s="624" t="s">
        <v>255</v>
      </c>
      <c r="B5" s="674" t="s">
        <v>797</v>
      </c>
      <c r="C5" s="912" t="s">
        <v>1101</v>
      </c>
      <c r="D5" s="472">
        <v>0</v>
      </c>
      <c r="E5" s="552">
        <v>44105</v>
      </c>
      <c r="F5" s="968" t="s">
        <v>1141</v>
      </c>
      <c r="G5" s="472">
        <v>5615</v>
      </c>
      <c r="H5" s="142">
        <f t="shared" si="0"/>
        <v>5615</v>
      </c>
      <c r="I5" s="66">
        <v>25.5</v>
      </c>
      <c r="J5" s="799"/>
      <c r="K5" s="799"/>
      <c r="L5" s="984">
        <f t="shared" si="1"/>
        <v>143182.5</v>
      </c>
      <c r="M5" s="372" t="s">
        <v>52</v>
      </c>
      <c r="N5" s="373">
        <v>44123</v>
      </c>
      <c r="O5" s="769">
        <v>4582</v>
      </c>
      <c r="P5" s="379">
        <v>44123</v>
      </c>
      <c r="Q5" s="70"/>
      <c r="R5" s="71"/>
      <c r="S5" s="73" t="s">
        <v>1255</v>
      </c>
      <c r="T5" s="74">
        <v>0</v>
      </c>
      <c r="U5" s="945" t="s">
        <v>1227</v>
      </c>
      <c r="V5" s="946">
        <v>0</v>
      </c>
    </row>
    <row r="6" spans="1:22" ht="17.25" x14ac:dyDescent="0.3">
      <c r="A6" s="624" t="s">
        <v>1098</v>
      </c>
      <c r="B6" s="636" t="s">
        <v>258</v>
      </c>
      <c r="C6" s="912" t="s">
        <v>1102</v>
      </c>
      <c r="D6" s="472">
        <v>21560</v>
      </c>
      <c r="E6" s="552">
        <v>44106</v>
      </c>
      <c r="F6" s="968" t="s">
        <v>1144</v>
      </c>
      <c r="G6" s="472">
        <v>21875</v>
      </c>
      <c r="H6" s="142">
        <f t="shared" si="0"/>
        <v>315</v>
      </c>
      <c r="I6" s="66">
        <v>25.5</v>
      </c>
      <c r="J6" s="799"/>
      <c r="K6" s="799"/>
      <c r="L6" s="984">
        <f t="shared" si="1"/>
        <v>557812.5</v>
      </c>
      <c r="M6" s="372" t="s">
        <v>52</v>
      </c>
      <c r="N6" s="373">
        <v>44124</v>
      </c>
      <c r="O6" s="769">
        <v>18379.04</v>
      </c>
      <c r="P6" s="379">
        <v>44124</v>
      </c>
      <c r="Q6" s="70"/>
      <c r="R6" s="71"/>
      <c r="S6" s="73" t="s">
        <v>1255</v>
      </c>
      <c r="T6" s="74">
        <v>3480</v>
      </c>
      <c r="U6" s="945" t="s">
        <v>1227</v>
      </c>
      <c r="V6" s="946">
        <v>3960</v>
      </c>
    </row>
    <row r="7" spans="1:22" ht="17.25" x14ac:dyDescent="0.3">
      <c r="A7" s="624" t="s">
        <v>255</v>
      </c>
      <c r="B7" s="636" t="s">
        <v>797</v>
      </c>
      <c r="C7" s="840" t="s">
        <v>1102</v>
      </c>
      <c r="D7" s="472">
        <v>0</v>
      </c>
      <c r="E7" s="552">
        <v>44106</v>
      </c>
      <c r="F7" s="968" t="s">
        <v>1145</v>
      </c>
      <c r="G7" s="472">
        <v>5450</v>
      </c>
      <c r="H7" s="142">
        <f t="shared" si="0"/>
        <v>5450</v>
      </c>
      <c r="I7" s="66">
        <v>25.5</v>
      </c>
      <c r="J7" s="799"/>
      <c r="K7" s="799"/>
      <c r="L7" s="984">
        <f t="shared" si="1"/>
        <v>138975</v>
      </c>
      <c r="M7" s="372" t="s">
        <v>52</v>
      </c>
      <c r="N7" s="373">
        <v>44124</v>
      </c>
      <c r="O7" s="769">
        <v>4582</v>
      </c>
      <c r="P7" s="379">
        <v>44124</v>
      </c>
      <c r="Q7" s="70"/>
      <c r="R7" s="71"/>
      <c r="S7" s="73" t="s">
        <v>1255</v>
      </c>
      <c r="T7" s="74">
        <v>0</v>
      </c>
      <c r="U7" s="945" t="s">
        <v>1227</v>
      </c>
      <c r="V7" s="946">
        <v>0</v>
      </c>
    </row>
    <row r="8" spans="1:22" ht="17.25" x14ac:dyDescent="0.3">
      <c r="A8" s="624" t="s">
        <v>785</v>
      </c>
      <c r="B8" s="636" t="s">
        <v>256</v>
      </c>
      <c r="C8" s="840" t="s">
        <v>1188</v>
      </c>
      <c r="D8" s="472">
        <v>23630</v>
      </c>
      <c r="E8" s="552">
        <v>44108</v>
      </c>
      <c r="F8" s="968" t="s">
        <v>1156</v>
      </c>
      <c r="G8" s="472">
        <v>24260</v>
      </c>
      <c r="H8" s="142">
        <f t="shared" si="0"/>
        <v>630</v>
      </c>
      <c r="I8" s="66">
        <v>25.5</v>
      </c>
      <c r="J8" s="799"/>
      <c r="K8" s="799"/>
      <c r="L8" s="984">
        <f t="shared" si="1"/>
        <v>618630</v>
      </c>
      <c r="M8" s="372" t="s">
        <v>52</v>
      </c>
      <c r="N8" s="373">
        <v>44125</v>
      </c>
      <c r="O8" s="769">
        <v>18287.14</v>
      </c>
      <c r="P8" s="379">
        <v>44125</v>
      </c>
      <c r="Q8" s="70"/>
      <c r="R8" s="71"/>
      <c r="S8" s="73" t="s">
        <v>1255</v>
      </c>
      <c r="T8" s="74">
        <v>3712</v>
      </c>
      <c r="U8" s="945" t="s">
        <v>1227</v>
      </c>
      <c r="V8" s="946">
        <v>3960</v>
      </c>
    </row>
    <row r="9" spans="1:22" ht="17.25" x14ac:dyDescent="0.3">
      <c r="A9" s="927" t="s">
        <v>255</v>
      </c>
      <c r="B9" s="674" t="s">
        <v>262</v>
      </c>
      <c r="C9" s="840" t="s">
        <v>1188</v>
      </c>
      <c r="D9" s="472">
        <v>0</v>
      </c>
      <c r="E9" s="552">
        <v>44108</v>
      </c>
      <c r="F9" s="881" t="s">
        <v>1157</v>
      </c>
      <c r="G9" s="472">
        <v>5270</v>
      </c>
      <c r="H9" s="142">
        <f t="shared" si="0"/>
        <v>5270</v>
      </c>
      <c r="I9" s="66">
        <v>25.5</v>
      </c>
      <c r="J9" s="799"/>
      <c r="K9" s="799"/>
      <c r="L9" s="984">
        <f t="shared" si="1"/>
        <v>134385</v>
      </c>
      <c r="M9" s="372" t="s">
        <v>52</v>
      </c>
      <c r="N9" s="373">
        <v>44125</v>
      </c>
      <c r="O9" s="769">
        <v>4582</v>
      </c>
      <c r="P9" s="379">
        <v>44125</v>
      </c>
      <c r="Q9" s="70"/>
      <c r="R9" s="71"/>
      <c r="S9" s="73" t="s">
        <v>1255</v>
      </c>
      <c r="T9" s="74">
        <v>0</v>
      </c>
      <c r="U9" s="945" t="s">
        <v>1227</v>
      </c>
      <c r="V9" s="946">
        <v>0</v>
      </c>
    </row>
    <row r="10" spans="1:22" ht="17.25" x14ac:dyDescent="0.3">
      <c r="A10" s="927" t="s">
        <v>1099</v>
      </c>
      <c r="B10" s="636" t="s">
        <v>202</v>
      </c>
      <c r="C10" s="840" t="s">
        <v>1189</v>
      </c>
      <c r="D10" s="472">
        <v>23360</v>
      </c>
      <c r="E10" s="552">
        <v>44110</v>
      </c>
      <c r="F10" s="881" t="s">
        <v>1159</v>
      </c>
      <c r="G10" s="472">
        <v>23935</v>
      </c>
      <c r="H10" s="142">
        <f t="shared" si="0"/>
        <v>575</v>
      </c>
      <c r="I10" s="66">
        <v>26</v>
      </c>
      <c r="J10" s="799"/>
      <c r="K10" s="799"/>
      <c r="L10" s="984">
        <f t="shared" si="1"/>
        <v>622310</v>
      </c>
      <c r="M10" s="372" t="s">
        <v>52</v>
      </c>
      <c r="N10" s="373">
        <v>44126</v>
      </c>
      <c r="O10" s="769">
        <v>18470.939999999999</v>
      </c>
      <c r="P10" s="379">
        <v>44126</v>
      </c>
      <c r="Q10" s="70"/>
      <c r="R10" s="71"/>
      <c r="S10" s="73" t="s">
        <v>1255</v>
      </c>
      <c r="T10" s="74">
        <v>3712</v>
      </c>
      <c r="U10" s="945" t="s">
        <v>1227</v>
      </c>
      <c r="V10" s="946">
        <v>3960</v>
      </c>
    </row>
    <row r="11" spans="1:22" ht="17.25" x14ac:dyDescent="0.3">
      <c r="A11" s="658" t="s">
        <v>346</v>
      </c>
      <c r="B11" s="636" t="s">
        <v>797</v>
      </c>
      <c r="C11" s="912" t="s">
        <v>1189</v>
      </c>
      <c r="D11" s="472">
        <v>0</v>
      </c>
      <c r="E11" s="552">
        <v>44110</v>
      </c>
      <c r="F11" s="968" t="s">
        <v>1158</v>
      </c>
      <c r="G11" s="472">
        <v>5470</v>
      </c>
      <c r="H11" s="142">
        <f t="shared" si="0"/>
        <v>5470</v>
      </c>
      <c r="I11" s="81">
        <v>26</v>
      </c>
      <c r="J11" s="82"/>
      <c r="K11" s="82"/>
      <c r="L11" s="104">
        <f t="shared" si="1"/>
        <v>142220</v>
      </c>
      <c r="M11" s="964" t="s">
        <v>52</v>
      </c>
      <c r="N11" s="373">
        <v>44126</v>
      </c>
      <c r="O11" s="769">
        <v>4582</v>
      </c>
      <c r="P11" s="379">
        <v>44126</v>
      </c>
      <c r="Q11" s="70"/>
      <c r="R11" s="71"/>
      <c r="S11" s="73" t="s">
        <v>1255</v>
      </c>
      <c r="T11" s="74">
        <v>0</v>
      </c>
      <c r="U11" s="945" t="s">
        <v>1227</v>
      </c>
      <c r="V11" s="946">
        <v>0</v>
      </c>
    </row>
    <row r="12" spans="1:22" ht="17.25" x14ac:dyDescent="0.3">
      <c r="A12" s="1047" t="s">
        <v>49</v>
      </c>
      <c r="B12" s="636" t="s">
        <v>514</v>
      </c>
      <c r="C12" s="912" t="s">
        <v>1190</v>
      </c>
      <c r="D12" s="472">
        <v>22500</v>
      </c>
      <c r="E12" s="552">
        <v>44111</v>
      </c>
      <c r="F12" s="1001">
        <v>30089</v>
      </c>
      <c r="G12" s="472">
        <v>22500</v>
      </c>
      <c r="H12" s="142">
        <f t="shared" si="0"/>
        <v>0</v>
      </c>
      <c r="I12" s="81">
        <v>36.5</v>
      </c>
      <c r="J12" s="82"/>
      <c r="K12" s="82"/>
      <c r="L12" s="104">
        <f t="shared" si="1"/>
        <v>821250</v>
      </c>
      <c r="M12" s="964" t="s">
        <v>52</v>
      </c>
      <c r="N12" s="373">
        <v>44127</v>
      </c>
      <c r="O12" s="769"/>
      <c r="P12" s="379"/>
      <c r="Q12" s="70"/>
      <c r="R12" s="71"/>
      <c r="S12" s="73" t="s">
        <v>264</v>
      </c>
      <c r="T12" s="74">
        <v>0</v>
      </c>
      <c r="U12" s="945" t="s">
        <v>264</v>
      </c>
      <c r="V12" s="946">
        <v>0</v>
      </c>
    </row>
    <row r="13" spans="1:22" ht="17.25" x14ac:dyDescent="0.3">
      <c r="A13" s="763" t="s">
        <v>1100</v>
      </c>
      <c r="B13" s="636" t="s">
        <v>256</v>
      </c>
      <c r="C13" s="912" t="s">
        <v>1191</v>
      </c>
      <c r="D13" s="472">
        <v>21070</v>
      </c>
      <c r="E13" s="552">
        <v>44112</v>
      </c>
      <c r="F13" s="881" t="s">
        <v>1164</v>
      </c>
      <c r="G13" s="472">
        <f>21850-109.25</f>
        <v>21740.75</v>
      </c>
      <c r="H13" s="142">
        <f t="shared" si="0"/>
        <v>670.75</v>
      </c>
      <c r="I13" s="81">
        <v>26.5</v>
      </c>
      <c r="J13" s="82"/>
      <c r="K13" s="82"/>
      <c r="L13" s="104">
        <f t="shared" si="1"/>
        <v>576129.875</v>
      </c>
      <c r="M13" s="372" t="s">
        <v>52</v>
      </c>
      <c r="N13" s="373">
        <v>44130</v>
      </c>
      <c r="O13" s="769">
        <v>18376.72</v>
      </c>
      <c r="P13" s="379">
        <v>44130</v>
      </c>
      <c r="Q13" s="70"/>
      <c r="R13" s="71"/>
      <c r="S13" s="73" t="s">
        <v>1255</v>
      </c>
      <c r="T13" s="74">
        <v>3712</v>
      </c>
      <c r="U13" s="945" t="s">
        <v>1227</v>
      </c>
      <c r="V13" s="946">
        <v>3960</v>
      </c>
    </row>
    <row r="14" spans="1:22" ht="17.25" x14ac:dyDescent="0.3">
      <c r="A14" s="763" t="s">
        <v>195</v>
      </c>
      <c r="B14" s="636" t="s">
        <v>797</v>
      </c>
      <c r="C14" s="912" t="s">
        <v>1191</v>
      </c>
      <c r="D14" s="472">
        <v>0</v>
      </c>
      <c r="E14" s="552">
        <v>44112</v>
      </c>
      <c r="F14" s="881" t="s">
        <v>1165</v>
      </c>
      <c r="G14" s="472">
        <v>5115</v>
      </c>
      <c r="H14" s="142">
        <f t="shared" si="0"/>
        <v>5115</v>
      </c>
      <c r="I14" s="81">
        <v>26.5</v>
      </c>
      <c r="J14" s="82"/>
      <c r="K14" s="82"/>
      <c r="L14" s="104">
        <f t="shared" si="1"/>
        <v>135547.5</v>
      </c>
      <c r="M14" s="372" t="s">
        <v>52</v>
      </c>
      <c r="N14" s="373">
        <v>44130</v>
      </c>
      <c r="O14" s="769">
        <v>4582</v>
      </c>
      <c r="P14" s="379">
        <v>44130</v>
      </c>
      <c r="Q14" s="70"/>
      <c r="R14" s="71"/>
      <c r="S14" s="73" t="s">
        <v>1255</v>
      </c>
      <c r="T14" s="74">
        <v>0</v>
      </c>
      <c r="U14" s="945" t="s">
        <v>1227</v>
      </c>
      <c r="V14" s="946">
        <v>0</v>
      </c>
    </row>
    <row r="15" spans="1:22" ht="17.25" x14ac:dyDescent="0.3">
      <c r="A15" s="763" t="s">
        <v>1121</v>
      </c>
      <c r="B15" s="636" t="s">
        <v>46</v>
      </c>
      <c r="C15" s="912" t="s">
        <v>1192</v>
      </c>
      <c r="D15" s="472">
        <v>21740</v>
      </c>
      <c r="E15" s="552">
        <v>44113</v>
      </c>
      <c r="F15" s="968" t="s">
        <v>1162</v>
      </c>
      <c r="G15" s="472">
        <v>22550</v>
      </c>
      <c r="H15" s="142">
        <f t="shared" si="0"/>
        <v>810</v>
      </c>
      <c r="I15" s="81">
        <v>26.5</v>
      </c>
      <c r="J15" s="82"/>
      <c r="K15" s="82"/>
      <c r="L15" s="104">
        <f t="shared" si="1"/>
        <v>597575</v>
      </c>
      <c r="M15" s="964" t="s">
        <v>52</v>
      </c>
      <c r="N15" s="373">
        <v>44130</v>
      </c>
      <c r="O15" s="769">
        <v>18379.04</v>
      </c>
      <c r="P15" s="379">
        <v>44130</v>
      </c>
      <c r="Q15" s="70"/>
      <c r="R15" s="71"/>
      <c r="S15" s="73" t="s">
        <v>1255</v>
      </c>
      <c r="T15" s="74">
        <v>3712</v>
      </c>
      <c r="U15" s="945" t="s">
        <v>1227</v>
      </c>
      <c r="V15" s="946">
        <v>3960</v>
      </c>
    </row>
    <row r="16" spans="1:22" ht="17.25" x14ac:dyDescent="0.3">
      <c r="A16" s="978" t="s">
        <v>299</v>
      </c>
      <c r="B16" s="636" t="s">
        <v>797</v>
      </c>
      <c r="C16" s="912" t="s">
        <v>1192</v>
      </c>
      <c r="D16" s="472">
        <v>0</v>
      </c>
      <c r="E16" s="552">
        <v>44113</v>
      </c>
      <c r="F16" s="968" t="s">
        <v>1163</v>
      </c>
      <c r="G16" s="472">
        <v>5125</v>
      </c>
      <c r="H16" s="142">
        <f t="shared" si="0"/>
        <v>5125</v>
      </c>
      <c r="I16" s="81">
        <v>26.5</v>
      </c>
      <c r="J16" s="82"/>
      <c r="K16" s="82"/>
      <c r="L16" s="104">
        <f t="shared" si="1"/>
        <v>135812.5</v>
      </c>
      <c r="M16" s="964" t="s">
        <v>52</v>
      </c>
      <c r="N16" s="900">
        <v>44130</v>
      </c>
      <c r="O16" s="769">
        <v>4582</v>
      </c>
      <c r="P16" s="379">
        <v>44130</v>
      </c>
      <c r="Q16" s="70"/>
      <c r="R16" s="71"/>
      <c r="S16" s="73" t="s">
        <v>1255</v>
      </c>
      <c r="T16" s="74">
        <v>0</v>
      </c>
      <c r="U16" s="945" t="s">
        <v>1227</v>
      </c>
      <c r="V16" s="946">
        <v>0</v>
      </c>
    </row>
    <row r="17" spans="1:22" ht="17.25" x14ac:dyDescent="0.3">
      <c r="A17" s="626" t="s">
        <v>1133</v>
      </c>
      <c r="B17" s="636" t="s">
        <v>898</v>
      </c>
      <c r="C17" s="840" t="s">
        <v>1193</v>
      </c>
      <c r="D17" s="472">
        <v>22110</v>
      </c>
      <c r="E17" s="552">
        <v>44115</v>
      </c>
      <c r="F17" s="968" t="s">
        <v>1169</v>
      </c>
      <c r="G17" s="472">
        <v>22800</v>
      </c>
      <c r="H17" s="142">
        <f t="shared" si="0"/>
        <v>690</v>
      </c>
      <c r="I17" s="81">
        <v>27.5</v>
      </c>
      <c r="J17" s="82"/>
      <c r="K17" s="82"/>
      <c r="L17" s="104">
        <f t="shared" si="1"/>
        <v>627000</v>
      </c>
      <c r="M17" s="964" t="s">
        <v>52</v>
      </c>
      <c r="N17" s="900">
        <v>44132</v>
      </c>
      <c r="O17" s="769">
        <v>18287.14</v>
      </c>
      <c r="P17" s="379">
        <v>44130</v>
      </c>
      <c r="Q17" s="70"/>
      <c r="R17" s="71"/>
      <c r="S17" s="73" t="s">
        <v>1255</v>
      </c>
      <c r="T17" s="74">
        <v>3712</v>
      </c>
      <c r="U17" s="945" t="s">
        <v>1227</v>
      </c>
      <c r="V17" s="946">
        <v>3960</v>
      </c>
    </row>
    <row r="18" spans="1:22" ht="17.25" x14ac:dyDescent="0.3">
      <c r="A18" s="636" t="s">
        <v>299</v>
      </c>
      <c r="B18" s="636" t="s">
        <v>797</v>
      </c>
      <c r="C18" s="912" t="s">
        <v>1193</v>
      </c>
      <c r="D18" s="472">
        <v>0</v>
      </c>
      <c r="E18" s="552">
        <v>44115</v>
      </c>
      <c r="F18" s="968" t="s">
        <v>1170</v>
      </c>
      <c r="G18" s="472">
        <v>5130</v>
      </c>
      <c r="H18" s="142">
        <v>0</v>
      </c>
      <c r="I18" s="81">
        <v>27.5</v>
      </c>
      <c r="J18" s="82"/>
      <c r="K18" s="82"/>
      <c r="L18" s="985">
        <f t="shared" si="1"/>
        <v>141075</v>
      </c>
      <c r="M18" s="966" t="s">
        <v>52</v>
      </c>
      <c r="N18" s="390">
        <v>44133</v>
      </c>
      <c r="O18" s="774">
        <v>4582</v>
      </c>
      <c r="P18" s="962">
        <v>44133</v>
      </c>
      <c r="Q18" s="632"/>
      <c r="R18" s="632"/>
      <c r="S18" s="73" t="s">
        <v>1255</v>
      </c>
      <c r="T18" s="74">
        <v>0</v>
      </c>
      <c r="U18" s="945" t="s">
        <v>1227</v>
      </c>
      <c r="V18" s="946">
        <v>0</v>
      </c>
    </row>
    <row r="19" spans="1:22" ht="17.25" x14ac:dyDescent="0.3">
      <c r="A19" s="626" t="s">
        <v>1134</v>
      </c>
      <c r="B19" s="636" t="s">
        <v>46</v>
      </c>
      <c r="C19" s="912" t="s">
        <v>1194</v>
      </c>
      <c r="D19" s="472">
        <v>21630</v>
      </c>
      <c r="E19" s="552">
        <v>44116</v>
      </c>
      <c r="F19" s="968" t="s">
        <v>1171</v>
      </c>
      <c r="G19" s="472">
        <v>22445</v>
      </c>
      <c r="H19" s="142">
        <f t="shared" ref="H19:H50" si="2">G19-D19</f>
        <v>815</v>
      </c>
      <c r="I19" s="81">
        <v>27.5</v>
      </c>
      <c r="J19" s="82"/>
      <c r="K19" s="82"/>
      <c r="L19" s="104">
        <f t="shared" si="1"/>
        <v>617237.5</v>
      </c>
      <c r="M19" s="964" t="s">
        <v>52</v>
      </c>
      <c r="N19" s="373">
        <v>44133</v>
      </c>
      <c r="O19" s="769">
        <v>18379.04</v>
      </c>
      <c r="P19" s="379">
        <v>44133</v>
      </c>
      <c r="Q19" s="70"/>
      <c r="R19" s="71"/>
      <c r="S19" s="73" t="s">
        <v>1255</v>
      </c>
      <c r="T19" s="74">
        <v>3712</v>
      </c>
      <c r="U19" s="945" t="s">
        <v>1227</v>
      </c>
      <c r="V19" s="946">
        <v>3960</v>
      </c>
    </row>
    <row r="20" spans="1:22" ht="17.25" x14ac:dyDescent="0.3">
      <c r="A20" s="626" t="s">
        <v>346</v>
      </c>
      <c r="B20" s="674" t="s">
        <v>1135</v>
      </c>
      <c r="C20" s="912" t="s">
        <v>1194</v>
      </c>
      <c r="D20" s="472">
        <v>0</v>
      </c>
      <c r="E20" s="552">
        <v>44116</v>
      </c>
      <c r="F20" s="968" t="s">
        <v>1172</v>
      </c>
      <c r="G20" s="472">
        <v>5055</v>
      </c>
      <c r="H20" s="142">
        <f t="shared" si="2"/>
        <v>5055</v>
      </c>
      <c r="I20" s="81">
        <v>27.5</v>
      </c>
      <c r="J20" s="82"/>
      <c r="K20" s="82"/>
      <c r="L20" s="104">
        <f t="shared" si="1"/>
        <v>139012.5</v>
      </c>
      <c r="M20" s="964" t="s">
        <v>52</v>
      </c>
      <c r="N20" s="373">
        <v>44134</v>
      </c>
      <c r="O20" s="769">
        <v>4490.3599999999997</v>
      </c>
      <c r="P20" s="379">
        <v>44134</v>
      </c>
      <c r="Q20" s="70"/>
      <c r="R20" s="71"/>
      <c r="S20" s="73" t="s">
        <v>1255</v>
      </c>
      <c r="T20" s="74">
        <v>0</v>
      </c>
      <c r="U20" s="945" t="s">
        <v>1227</v>
      </c>
      <c r="V20" s="946">
        <v>0</v>
      </c>
    </row>
    <row r="21" spans="1:22" ht="17.25" x14ac:dyDescent="0.3">
      <c r="A21" s="626" t="s">
        <v>1136</v>
      </c>
      <c r="B21" s="636" t="s">
        <v>46</v>
      </c>
      <c r="C21" s="912" t="s">
        <v>1195</v>
      </c>
      <c r="D21" s="472">
        <v>23930</v>
      </c>
      <c r="E21" s="552">
        <v>44118</v>
      </c>
      <c r="F21" s="510" t="s">
        <v>1210</v>
      </c>
      <c r="G21" s="472">
        <v>25475</v>
      </c>
      <c r="H21" s="142">
        <f t="shared" si="2"/>
        <v>1545</v>
      </c>
      <c r="I21" s="81">
        <v>28.5</v>
      </c>
      <c r="J21" s="82"/>
      <c r="K21" s="82"/>
      <c r="L21" s="104">
        <f t="shared" si="1"/>
        <v>726037.5</v>
      </c>
      <c r="M21" s="993" t="s">
        <v>52</v>
      </c>
      <c r="N21" s="489">
        <v>44138</v>
      </c>
      <c r="O21" s="800">
        <v>18379.04</v>
      </c>
      <c r="P21" s="485">
        <v>44138</v>
      </c>
      <c r="Q21" s="633"/>
      <c r="R21" s="633"/>
      <c r="S21" s="73" t="s">
        <v>1255</v>
      </c>
      <c r="T21" s="74">
        <v>3712</v>
      </c>
      <c r="U21" s="1012" t="s">
        <v>264</v>
      </c>
      <c r="V21" s="1013">
        <v>0</v>
      </c>
    </row>
    <row r="22" spans="1:22" ht="17.25" x14ac:dyDescent="0.3">
      <c r="A22" s="624" t="s">
        <v>1137</v>
      </c>
      <c r="B22" s="624" t="s">
        <v>797</v>
      </c>
      <c r="C22" s="912" t="s">
        <v>1195</v>
      </c>
      <c r="D22" s="472">
        <v>0</v>
      </c>
      <c r="E22" s="552">
        <v>44118</v>
      </c>
      <c r="F22" s="555" t="s">
        <v>1173</v>
      </c>
      <c r="G22" s="472">
        <v>4640</v>
      </c>
      <c r="H22" s="142">
        <f t="shared" si="2"/>
        <v>4640</v>
      </c>
      <c r="I22" s="81">
        <v>28.5</v>
      </c>
      <c r="J22" s="82"/>
      <c r="K22" s="82"/>
      <c r="L22" s="104">
        <f t="shared" si="1"/>
        <v>132240</v>
      </c>
      <c r="M22" s="964" t="s">
        <v>52</v>
      </c>
      <c r="N22" s="373">
        <v>44134</v>
      </c>
      <c r="O22" s="769">
        <v>4582</v>
      </c>
      <c r="P22" s="379">
        <v>44134</v>
      </c>
      <c r="Q22" s="633"/>
      <c r="R22" s="633"/>
      <c r="S22" s="73" t="s">
        <v>1255</v>
      </c>
      <c r="T22" s="74">
        <v>0</v>
      </c>
      <c r="U22" s="1012" t="s">
        <v>264</v>
      </c>
      <c r="V22" s="1013">
        <v>0</v>
      </c>
    </row>
    <row r="23" spans="1:22" ht="17.25" x14ac:dyDescent="0.3">
      <c r="A23" s="624" t="s">
        <v>1174</v>
      </c>
      <c r="B23" s="624" t="s">
        <v>258</v>
      </c>
      <c r="C23" s="840" t="s">
        <v>1196</v>
      </c>
      <c r="D23" s="472">
        <v>22660</v>
      </c>
      <c r="E23" s="552">
        <v>44119</v>
      </c>
      <c r="F23" s="510" t="s">
        <v>1211</v>
      </c>
      <c r="G23" s="472">
        <v>23395</v>
      </c>
      <c r="H23" s="142">
        <f t="shared" si="2"/>
        <v>735</v>
      </c>
      <c r="I23" s="81">
        <v>28.5</v>
      </c>
      <c r="J23" s="82"/>
      <c r="K23" s="82"/>
      <c r="L23" s="104">
        <f t="shared" si="1"/>
        <v>666757.5</v>
      </c>
      <c r="M23" s="993" t="s">
        <v>52</v>
      </c>
      <c r="N23" s="489">
        <v>44138</v>
      </c>
      <c r="O23" s="800">
        <v>18379.04</v>
      </c>
      <c r="P23" s="485">
        <v>44138</v>
      </c>
      <c r="Q23" s="633"/>
      <c r="R23" s="633"/>
      <c r="S23" s="73" t="s">
        <v>1255</v>
      </c>
      <c r="T23" s="74">
        <v>3712</v>
      </c>
      <c r="U23" s="945" t="s">
        <v>1227</v>
      </c>
      <c r="V23" s="946">
        <v>3960</v>
      </c>
    </row>
    <row r="24" spans="1:22" ht="17.25" x14ac:dyDescent="0.3">
      <c r="A24" s="927" t="s">
        <v>255</v>
      </c>
      <c r="B24" s="876" t="s">
        <v>797</v>
      </c>
      <c r="C24" s="840" t="s">
        <v>1196</v>
      </c>
      <c r="D24" s="472">
        <v>0</v>
      </c>
      <c r="E24" s="552">
        <v>44119</v>
      </c>
      <c r="F24" s="881" t="s">
        <v>1175</v>
      </c>
      <c r="G24" s="472">
        <v>5355</v>
      </c>
      <c r="H24" s="142">
        <f t="shared" si="2"/>
        <v>5355</v>
      </c>
      <c r="I24" s="81">
        <v>28.5</v>
      </c>
      <c r="J24" s="82"/>
      <c r="K24" s="82"/>
      <c r="L24" s="104">
        <f t="shared" si="1"/>
        <v>152617.5</v>
      </c>
      <c r="M24" s="372" t="s">
        <v>52</v>
      </c>
      <c r="N24" s="373">
        <v>44134</v>
      </c>
      <c r="O24" s="769">
        <v>4582</v>
      </c>
      <c r="P24" s="379">
        <v>44134</v>
      </c>
      <c r="Q24" s="633"/>
      <c r="R24" s="633"/>
      <c r="S24" s="73" t="s">
        <v>1255</v>
      </c>
      <c r="T24" s="74">
        <v>0</v>
      </c>
      <c r="U24" s="945" t="s">
        <v>1227</v>
      </c>
      <c r="V24" s="946">
        <v>0</v>
      </c>
    </row>
    <row r="25" spans="1:22" ht="17.25" x14ac:dyDescent="0.3">
      <c r="A25" s="1046" t="s">
        <v>49</v>
      </c>
      <c r="B25" s="624" t="s">
        <v>1138</v>
      </c>
      <c r="C25" s="840" t="s">
        <v>1196</v>
      </c>
      <c r="D25" s="472">
        <v>6790</v>
      </c>
      <c r="E25" s="552">
        <v>44119</v>
      </c>
      <c r="F25" s="510">
        <v>30183</v>
      </c>
      <c r="G25" s="472">
        <v>6790</v>
      </c>
      <c r="H25" s="142">
        <f t="shared" si="2"/>
        <v>0</v>
      </c>
      <c r="I25" s="81">
        <v>37</v>
      </c>
      <c r="J25" s="82"/>
      <c r="K25" s="82"/>
      <c r="L25" s="104">
        <f t="shared" si="1"/>
        <v>251230</v>
      </c>
      <c r="M25" s="488" t="s">
        <v>52</v>
      </c>
      <c r="N25" s="489">
        <v>44138</v>
      </c>
      <c r="O25" s="777"/>
      <c r="P25" s="411"/>
      <c r="Q25" s="633"/>
      <c r="R25" s="633"/>
      <c r="S25" s="73" t="s">
        <v>264</v>
      </c>
      <c r="T25" s="74">
        <v>0</v>
      </c>
      <c r="U25" s="945" t="s">
        <v>264</v>
      </c>
      <c r="V25" s="946">
        <v>0</v>
      </c>
    </row>
    <row r="26" spans="1:22" ht="17.25" x14ac:dyDescent="0.3">
      <c r="A26" s="651" t="s">
        <v>49</v>
      </c>
      <c r="B26" s="624" t="s">
        <v>650</v>
      </c>
      <c r="C26" s="912" t="s">
        <v>1197</v>
      </c>
      <c r="D26" s="472">
        <v>22300</v>
      </c>
      <c r="E26" s="552">
        <v>44120</v>
      </c>
      <c r="F26" s="510" t="s">
        <v>1214</v>
      </c>
      <c r="G26" s="472">
        <v>22300</v>
      </c>
      <c r="H26" s="142">
        <f t="shared" si="2"/>
        <v>0</v>
      </c>
      <c r="I26" s="81">
        <v>39</v>
      </c>
      <c r="J26" s="82"/>
      <c r="K26" s="82"/>
      <c r="L26" s="104">
        <f t="shared" si="1"/>
        <v>869700</v>
      </c>
      <c r="M26" s="993" t="s">
        <v>52</v>
      </c>
      <c r="N26" s="489">
        <v>44141</v>
      </c>
      <c r="O26" s="777"/>
      <c r="P26" s="411"/>
      <c r="Q26" s="633"/>
      <c r="R26" s="633"/>
      <c r="S26" s="73" t="s">
        <v>264</v>
      </c>
      <c r="T26" s="74"/>
      <c r="U26" s="945" t="s">
        <v>264</v>
      </c>
      <c r="V26" s="946">
        <v>0</v>
      </c>
    </row>
    <row r="27" spans="1:22" ht="24.75" customHeight="1" x14ac:dyDescent="0.3">
      <c r="A27" s="626" t="s">
        <v>1136</v>
      </c>
      <c r="B27" s="624" t="s">
        <v>46</v>
      </c>
      <c r="C27" s="912" t="s">
        <v>1198</v>
      </c>
      <c r="D27" s="472">
        <v>21500</v>
      </c>
      <c r="E27" s="552">
        <v>44122</v>
      </c>
      <c r="F27" s="510" t="s">
        <v>1215</v>
      </c>
      <c r="G27" s="472">
        <v>22015</v>
      </c>
      <c r="H27" s="142">
        <f t="shared" si="2"/>
        <v>515</v>
      </c>
      <c r="I27" s="81">
        <v>28.5</v>
      </c>
      <c r="J27" s="1303" t="s">
        <v>1216</v>
      </c>
      <c r="K27" s="1304"/>
      <c r="L27" s="1008">
        <f t="shared" si="1"/>
        <v>627427.5</v>
      </c>
      <c r="M27" s="993" t="s">
        <v>52</v>
      </c>
      <c r="N27" s="489">
        <v>44144</v>
      </c>
      <c r="O27" s="800">
        <v>18379.04</v>
      </c>
      <c r="P27" s="485">
        <v>44144</v>
      </c>
      <c r="Q27" s="633"/>
      <c r="R27" s="633"/>
      <c r="S27" s="1053" t="s">
        <v>1270</v>
      </c>
      <c r="T27" s="1054">
        <v>4408</v>
      </c>
      <c r="U27" s="1012" t="s">
        <v>264</v>
      </c>
      <c r="V27" s="1013">
        <v>0</v>
      </c>
    </row>
    <row r="28" spans="1:22" ht="17.25" x14ac:dyDescent="0.3">
      <c r="A28" s="626" t="s">
        <v>195</v>
      </c>
      <c r="B28" s="624" t="s">
        <v>797</v>
      </c>
      <c r="C28" s="912" t="s">
        <v>1198</v>
      </c>
      <c r="D28" s="472">
        <v>0</v>
      </c>
      <c r="E28" s="552">
        <v>44122</v>
      </c>
      <c r="F28" s="510" t="s">
        <v>1219</v>
      </c>
      <c r="G28" s="472">
        <v>5460</v>
      </c>
      <c r="H28" s="142">
        <f t="shared" si="2"/>
        <v>5460</v>
      </c>
      <c r="I28" s="81">
        <v>28.5</v>
      </c>
      <c r="J28" s="82"/>
      <c r="K28" s="82"/>
      <c r="L28" s="104">
        <f t="shared" si="1"/>
        <v>155610</v>
      </c>
      <c r="M28" s="993" t="s">
        <v>52</v>
      </c>
      <c r="N28" s="489">
        <v>44144</v>
      </c>
      <c r="O28" s="800">
        <v>4582</v>
      </c>
      <c r="P28" s="485">
        <v>44144</v>
      </c>
      <c r="Q28" s="633"/>
      <c r="R28" s="633"/>
      <c r="S28" s="1053" t="s">
        <v>1270</v>
      </c>
      <c r="T28" s="1054">
        <v>0</v>
      </c>
      <c r="U28" s="1012" t="s">
        <v>264</v>
      </c>
      <c r="V28" s="1013">
        <v>0</v>
      </c>
    </row>
    <row r="29" spans="1:22" ht="17.25" x14ac:dyDescent="0.3">
      <c r="A29" s="876" t="s">
        <v>49</v>
      </c>
      <c r="B29" s="624" t="s">
        <v>514</v>
      </c>
      <c r="C29" s="912" t="s">
        <v>1199</v>
      </c>
      <c r="D29" s="472">
        <v>22040</v>
      </c>
      <c r="E29" s="552">
        <v>44123</v>
      </c>
      <c r="F29" s="510">
        <v>30241</v>
      </c>
      <c r="G29" s="472">
        <v>22040</v>
      </c>
      <c r="H29" s="142">
        <f t="shared" si="2"/>
        <v>0</v>
      </c>
      <c r="I29" s="81">
        <v>39</v>
      </c>
      <c r="J29" s="82"/>
      <c r="K29" s="82"/>
      <c r="L29" s="104">
        <f t="shared" si="1"/>
        <v>859560</v>
      </c>
      <c r="M29" s="993" t="s">
        <v>52</v>
      </c>
      <c r="N29" s="489">
        <v>44145</v>
      </c>
      <c r="O29" s="777"/>
      <c r="P29" s="411"/>
      <c r="Q29" s="633"/>
      <c r="R29" s="633"/>
      <c r="S29" s="1053" t="s">
        <v>264</v>
      </c>
      <c r="T29" s="1054">
        <v>0</v>
      </c>
      <c r="U29" s="945" t="s">
        <v>264</v>
      </c>
      <c r="V29" s="946">
        <v>0</v>
      </c>
    </row>
    <row r="30" spans="1:22" ht="17.25" x14ac:dyDescent="0.3">
      <c r="A30" s="927" t="s">
        <v>1153</v>
      </c>
      <c r="B30" s="624" t="s">
        <v>258</v>
      </c>
      <c r="C30" s="912" t="s">
        <v>1199</v>
      </c>
      <c r="D30" s="472">
        <v>22400</v>
      </c>
      <c r="E30" s="552">
        <v>44124</v>
      </c>
      <c r="F30" s="963" t="s">
        <v>1217</v>
      </c>
      <c r="G30" s="472">
        <v>22335</v>
      </c>
      <c r="H30" s="142">
        <f t="shared" si="2"/>
        <v>-65</v>
      </c>
      <c r="I30" s="81">
        <v>28.5</v>
      </c>
      <c r="J30" s="82"/>
      <c r="K30" s="82"/>
      <c r="L30" s="104">
        <f t="shared" si="1"/>
        <v>636547.5</v>
      </c>
      <c r="M30" s="993" t="s">
        <v>52</v>
      </c>
      <c r="N30" s="489">
        <v>44144</v>
      </c>
      <c r="O30" s="800">
        <v>18379.04</v>
      </c>
      <c r="P30" s="485">
        <v>44144</v>
      </c>
      <c r="Q30" s="633"/>
      <c r="R30" s="633"/>
      <c r="S30" s="1053" t="s">
        <v>1270</v>
      </c>
      <c r="T30" s="1054">
        <v>4408</v>
      </c>
      <c r="U30" s="945" t="s">
        <v>1227</v>
      </c>
      <c r="V30" s="946">
        <v>3960</v>
      </c>
    </row>
    <row r="31" spans="1:22" ht="17.25" x14ac:dyDescent="0.3">
      <c r="A31" s="927" t="s">
        <v>255</v>
      </c>
      <c r="B31" s="624" t="s">
        <v>797</v>
      </c>
      <c r="C31" s="912" t="s">
        <v>1199</v>
      </c>
      <c r="D31" s="472">
        <v>0</v>
      </c>
      <c r="E31" s="552">
        <v>44124</v>
      </c>
      <c r="F31" s="963" t="s">
        <v>1218</v>
      </c>
      <c r="G31" s="472">
        <v>5930</v>
      </c>
      <c r="H31" s="142">
        <f t="shared" si="2"/>
        <v>5930</v>
      </c>
      <c r="I31" s="81">
        <v>28.5</v>
      </c>
      <c r="J31" s="82"/>
      <c r="K31" s="82"/>
      <c r="L31" s="104">
        <f t="shared" si="1"/>
        <v>169005</v>
      </c>
      <c r="M31" s="993" t="s">
        <v>52</v>
      </c>
      <c r="N31" s="489">
        <v>44144</v>
      </c>
      <c r="O31" s="800">
        <v>4582</v>
      </c>
      <c r="P31" s="485">
        <v>44144</v>
      </c>
      <c r="Q31" s="633"/>
      <c r="R31" s="633"/>
      <c r="S31" s="1053" t="s">
        <v>1270</v>
      </c>
      <c r="T31" s="1054">
        <v>0</v>
      </c>
      <c r="U31" s="945" t="s">
        <v>1227</v>
      </c>
      <c r="V31" s="946">
        <v>0</v>
      </c>
    </row>
    <row r="32" spans="1:22" ht="17.25" x14ac:dyDescent="0.3">
      <c r="A32" s="1046" t="s">
        <v>49</v>
      </c>
      <c r="B32" s="624" t="s">
        <v>32</v>
      </c>
      <c r="C32" s="912" t="s">
        <v>1200</v>
      </c>
      <c r="D32" s="472">
        <v>23260</v>
      </c>
      <c r="E32" s="552">
        <v>44125</v>
      </c>
      <c r="F32" s="510">
        <v>30300</v>
      </c>
      <c r="G32" s="472">
        <v>23260</v>
      </c>
      <c r="H32" s="142">
        <f t="shared" si="2"/>
        <v>0</v>
      </c>
      <c r="I32" s="81">
        <v>40.799999999999997</v>
      </c>
      <c r="J32" s="82"/>
      <c r="K32" s="82"/>
      <c r="L32" s="104">
        <f t="shared" si="1"/>
        <v>949007.99999999988</v>
      </c>
      <c r="M32" s="993" t="s">
        <v>52</v>
      </c>
      <c r="N32" s="489">
        <v>44152</v>
      </c>
      <c r="O32" s="777"/>
      <c r="P32" s="411"/>
      <c r="Q32" s="633"/>
      <c r="R32" s="633"/>
      <c r="S32" s="1053" t="s">
        <v>264</v>
      </c>
      <c r="T32" s="1054">
        <v>0</v>
      </c>
      <c r="U32" s="945" t="s">
        <v>264</v>
      </c>
      <c r="V32" s="946">
        <v>0</v>
      </c>
    </row>
    <row r="33" spans="1:22" ht="45.75" customHeight="1" x14ac:dyDescent="0.3">
      <c r="A33" s="626" t="s">
        <v>1136</v>
      </c>
      <c r="B33" s="624" t="s">
        <v>46</v>
      </c>
      <c r="C33" s="912" t="s">
        <v>1201</v>
      </c>
      <c r="D33" s="472">
        <v>23610</v>
      </c>
      <c r="E33" s="552">
        <v>44126</v>
      </c>
      <c r="F33" s="510" t="s">
        <v>1223</v>
      </c>
      <c r="G33" s="472">
        <v>24425</v>
      </c>
      <c r="H33" s="142">
        <f t="shared" si="2"/>
        <v>815</v>
      </c>
      <c r="I33" s="81">
        <v>30</v>
      </c>
      <c r="J33" s="1305" t="s">
        <v>1224</v>
      </c>
      <c r="K33" s="1306"/>
      <c r="L33" s="1008">
        <f t="shared" si="1"/>
        <v>732750</v>
      </c>
      <c r="M33" s="993" t="s">
        <v>52</v>
      </c>
      <c r="N33" s="489">
        <v>44147</v>
      </c>
      <c r="O33" s="800">
        <v>18379.04</v>
      </c>
      <c r="P33" s="485">
        <v>44147</v>
      </c>
      <c r="Q33" s="633"/>
      <c r="R33" s="633"/>
      <c r="S33" s="1053" t="s">
        <v>1270</v>
      </c>
      <c r="T33" s="1054">
        <v>4408</v>
      </c>
      <c r="U33" s="945" t="s">
        <v>1227</v>
      </c>
      <c r="V33" s="946">
        <v>3960</v>
      </c>
    </row>
    <row r="34" spans="1:22" ht="17.25" x14ac:dyDescent="0.3">
      <c r="A34" s="763" t="s">
        <v>198</v>
      </c>
      <c r="B34" s="624" t="s">
        <v>262</v>
      </c>
      <c r="C34" s="912" t="s">
        <v>1201</v>
      </c>
      <c r="D34" s="472">
        <v>0</v>
      </c>
      <c r="E34" s="552">
        <v>44126</v>
      </c>
      <c r="F34" s="510" t="s">
        <v>1225</v>
      </c>
      <c r="G34" s="472">
        <v>5340</v>
      </c>
      <c r="H34" s="142">
        <f t="shared" si="2"/>
        <v>5340</v>
      </c>
      <c r="I34" s="81">
        <v>30</v>
      </c>
      <c r="J34" s="82"/>
      <c r="K34" s="82"/>
      <c r="L34" s="104">
        <f t="shared" si="1"/>
        <v>160200</v>
      </c>
      <c r="M34" s="488" t="s">
        <v>52</v>
      </c>
      <c r="N34" s="489">
        <v>44147</v>
      </c>
      <c r="O34" s="800">
        <v>4582</v>
      </c>
      <c r="P34" s="485">
        <v>44147</v>
      </c>
      <c r="Q34" s="633"/>
      <c r="R34" s="633"/>
      <c r="S34" s="1053" t="s">
        <v>1270</v>
      </c>
      <c r="T34" s="1054">
        <v>0</v>
      </c>
      <c r="U34" s="945" t="s">
        <v>1227</v>
      </c>
      <c r="V34" s="946">
        <v>0</v>
      </c>
    </row>
    <row r="35" spans="1:22" ht="17.25" x14ac:dyDescent="0.3">
      <c r="A35" s="1002" t="s">
        <v>1226</v>
      </c>
      <c r="B35" s="624" t="s">
        <v>758</v>
      </c>
      <c r="C35" s="912" t="s">
        <v>1201</v>
      </c>
      <c r="D35" s="472">
        <v>24410</v>
      </c>
      <c r="E35" s="552">
        <v>44126</v>
      </c>
      <c r="F35" s="510">
        <v>3998</v>
      </c>
      <c r="G35" s="472">
        <v>24382.799999999999</v>
      </c>
      <c r="H35" s="142">
        <f t="shared" si="2"/>
        <v>-27.200000000000728</v>
      </c>
      <c r="I35" s="81">
        <v>37.5</v>
      </c>
      <c r="J35" s="82"/>
      <c r="K35" s="82"/>
      <c r="L35" s="104">
        <f t="shared" si="1"/>
        <v>914355</v>
      </c>
      <c r="M35" s="478" t="s">
        <v>52</v>
      </c>
      <c r="N35" s="479">
        <v>44133</v>
      </c>
      <c r="O35" s="777"/>
      <c r="P35" s="411"/>
      <c r="Q35" s="633"/>
      <c r="R35" s="633"/>
      <c r="S35" s="1053" t="s">
        <v>264</v>
      </c>
      <c r="T35" s="1054">
        <v>0</v>
      </c>
      <c r="U35" s="945" t="s">
        <v>264</v>
      </c>
      <c r="V35" s="946">
        <v>0</v>
      </c>
    </row>
    <row r="36" spans="1:22" ht="17.25" x14ac:dyDescent="0.3">
      <c r="A36" s="624" t="s">
        <v>1153</v>
      </c>
      <c r="B36" s="624" t="s">
        <v>1154</v>
      </c>
      <c r="C36" s="912" t="s">
        <v>1202</v>
      </c>
      <c r="D36" s="472">
        <v>20980</v>
      </c>
      <c r="E36" s="552">
        <v>44127</v>
      </c>
      <c r="F36" s="510" t="s">
        <v>1239</v>
      </c>
      <c r="G36" s="472">
        <v>20860</v>
      </c>
      <c r="H36" s="142">
        <f t="shared" si="2"/>
        <v>-120</v>
      </c>
      <c r="I36" s="81">
        <v>30</v>
      </c>
      <c r="J36" s="82"/>
      <c r="K36" s="82"/>
      <c r="L36" s="104">
        <f t="shared" si="1"/>
        <v>625800</v>
      </c>
      <c r="M36" s="993" t="s">
        <v>52</v>
      </c>
      <c r="N36" s="489">
        <v>44148</v>
      </c>
      <c r="O36" s="800">
        <v>17829.919999999998</v>
      </c>
      <c r="P36" s="485">
        <v>44148</v>
      </c>
      <c r="Q36" s="633"/>
      <c r="R36" s="633"/>
      <c r="S36" s="1053" t="s">
        <v>1270</v>
      </c>
      <c r="T36" s="1054">
        <v>4408</v>
      </c>
      <c r="U36" s="945" t="s">
        <v>1227</v>
      </c>
      <c r="V36" s="946">
        <v>3960</v>
      </c>
    </row>
    <row r="37" spans="1:22" ht="17.25" x14ac:dyDescent="0.3">
      <c r="A37" s="626" t="s">
        <v>198</v>
      </c>
      <c r="B37" s="624" t="s">
        <v>1155</v>
      </c>
      <c r="C37" s="912" t="s">
        <v>1202</v>
      </c>
      <c r="D37" s="472">
        <v>0</v>
      </c>
      <c r="E37" s="552">
        <v>44127</v>
      </c>
      <c r="F37" s="510" t="s">
        <v>1240</v>
      </c>
      <c r="G37" s="472">
        <v>6005</v>
      </c>
      <c r="H37" s="142">
        <f t="shared" si="2"/>
        <v>6005</v>
      </c>
      <c r="I37" s="81">
        <v>30</v>
      </c>
      <c r="J37" s="82"/>
      <c r="K37" s="82"/>
      <c r="L37" s="104">
        <f t="shared" si="1"/>
        <v>180150</v>
      </c>
      <c r="M37" s="993" t="s">
        <v>52</v>
      </c>
      <c r="N37" s="489">
        <v>44148</v>
      </c>
      <c r="O37" s="800">
        <v>5131.84</v>
      </c>
      <c r="P37" s="485">
        <v>44148</v>
      </c>
      <c r="Q37" s="633"/>
      <c r="R37" s="633"/>
      <c r="S37" s="1053" t="s">
        <v>1270</v>
      </c>
      <c r="T37" s="1054">
        <v>0</v>
      </c>
      <c r="U37" s="945" t="s">
        <v>1227</v>
      </c>
      <c r="V37" s="946">
        <v>0</v>
      </c>
    </row>
    <row r="38" spans="1:22" ht="17.25" x14ac:dyDescent="0.3">
      <c r="A38" s="624" t="s">
        <v>1136</v>
      </c>
      <c r="B38" s="624" t="s">
        <v>256</v>
      </c>
      <c r="C38" s="912" t="s">
        <v>1203</v>
      </c>
      <c r="D38" s="472">
        <v>23340</v>
      </c>
      <c r="E38" s="552">
        <v>44129</v>
      </c>
      <c r="F38" s="510" t="s">
        <v>1242</v>
      </c>
      <c r="G38" s="472">
        <v>23675</v>
      </c>
      <c r="H38" s="142">
        <f t="shared" si="2"/>
        <v>335</v>
      </c>
      <c r="I38" s="81">
        <v>31.5</v>
      </c>
      <c r="J38" s="82"/>
      <c r="K38" s="82"/>
      <c r="L38" s="104">
        <f t="shared" si="1"/>
        <v>745762.5</v>
      </c>
      <c r="M38" s="993" t="s">
        <v>52</v>
      </c>
      <c r="N38" s="489">
        <v>44148</v>
      </c>
      <c r="O38" s="800">
        <v>18287.14</v>
      </c>
      <c r="P38" s="485">
        <v>44148</v>
      </c>
      <c r="Q38" s="633"/>
      <c r="R38" s="633"/>
      <c r="S38" s="1053" t="s">
        <v>1270</v>
      </c>
      <c r="T38" s="1054">
        <v>4408</v>
      </c>
      <c r="U38" s="945" t="s">
        <v>1227</v>
      </c>
      <c r="V38" s="946">
        <v>3960</v>
      </c>
    </row>
    <row r="39" spans="1:22" ht="17.25" x14ac:dyDescent="0.3">
      <c r="A39" s="624" t="s">
        <v>1184</v>
      </c>
      <c r="B39" s="624" t="s">
        <v>797</v>
      </c>
      <c r="C39" s="912" t="s">
        <v>1203</v>
      </c>
      <c r="D39" s="472">
        <v>0</v>
      </c>
      <c r="E39" s="552">
        <v>44129</v>
      </c>
      <c r="F39" s="510" t="s">
        <v>1241</v>
      </c>
      <c r="G39" s="472">
        <v>5820</v>
      </c>
      <c r="H39" s="142">
        <f t="shared" si="2"/>
        <v>5820</v>
      </c>
      <c r="I39" s="81">
        <v>31.5</v>
      </c>
      <c r="J39" s="82"/>
      <c r="K39" s="82"/>
      <c r="L39" s="104">
        <f t="shared" si="1"/>
        <v>183330</v>
      </c>
      <c r="M39" s="993" t="s">
        <v>52</v>
      </c>
      <c r="N39" s="489">
        <v>44148</v>
      </c>
      <c r="O39" s="800">
        <v>4582</v>
      </c>
      <c r="P39" s="485">
        <v>44148</v>
      </c>
      <c r="Q39" s="633"/>
      <c r="R39" s="633"/>
      <c r="S39" s="1053" t="s">
        <v>1270</v>
      </c>
      <c r="T39" s="1054">
        <v>0</v>
      </c>
      <c r="U39" s="945" t="s">
        <v>1227</v>
      </c>
      <c r="V39" s="946">
        <v>0</v>
      </c>
    </row>
    <row r="40" spans="1:22" ht="17.25" x14ac:dyDescent="0.3">
      <c r="A40" s="651" t="s">
        <v>49</v>
      </c>
      <c r="B40" s="624" t="s">
        <v>32</v>
      </c>
      <c r="C40" s="912" t="s">
        <v>1203</v>
      </c>
      <c r="D40" s="472">
        <v>23560</v>
      </c>
      <c r="E40" s="552">
        <v>44130</v>
      </c>
      <c r="F40" s="510">
        <v>30385</v>
      </c>
      <c r="G40" s="472">
        <v>23560</v>
      </c>
      <c r="H40" s="142">
        <f t="shared" si="2"/>
        <v>0</v>
      </c>
      <c r="I40" s="81">
        <v>42.8</v>
      </c>
      <c r="J40" s="82"/>
      <c r="K40" s="82"/>
      <c r="L40" s="104">
        <f t="shared" si="1"/>
        <v>1008367.9999999999</v>
      </c>
      <c r="M40" s="993" t="s">
        <v>52</v>
      </c>
      <c r="N40" s="489">
        <v>44158</v>
      </c>
      <c r="O40" s="777"/>
      <c r="P40" s="411"/>
      <c r="Q40" s="633"/>
      <c r="R40" s="633"/>
      <c r="S40" s="1053" t="s">
        <v>264</v>
      </c>
      <c r="T40" s="1054">
        <v>0</v>
      </c>
      <c r="U40" s="945" t="s">
        <v>264</v>
      </c>
      <c r="V40" s="946">
        <v>0</v>
      </c>
    </row>
    <row r="41" spans="1:22" ht="17.25" x14ac:dyDescent="0.3">
      <c r="A41" s="624" t="s">
        <v>785</v>
      </c>
      <c r="B41" s="624" t="s">
        <v>256</v>
      </c>
      <c r="C41" s="840" t="s">
        <v>1204</v>
      </c>
      <c r="D41" s="472">
        <v>23880</v>
      </c>
      <c r="E41" s="552">
        <v>44131</v>
      </c>
      <c r="F41" s="510" t="s">
        <v>1244</v>
      </c>
      <c r="G41" s="472">
        <v>24175</v>
      </c>
      <c r="H41" s="142">
        <f t="shared" si="2"/>
        <v>295</v>
      </c>
      <c r="I41" s="81">
        <v>31.5</v>
      </c>
      <c r="J41" s="82"/>
      <c r="K41" s="82"/>
      <c r="L41" s="104">
        <f t="shared" si="1"/>
        <v>761512.5</v>
      </c>
      <c r="M41" s="993" t="s">
        <v>52</v>
      </c>
      <c r="N41" s="489">
        <v>44152</v>
      </c>
      <c r="O41" s="800">
        <v>18287.14</v>
      </c>
      <c r="P41" s="485">
        <v>44152</v>
      </c>
      <c r="Q41" s="633"/>
      <c r="R41" s="633"/>
      <c r="S41" s="1053" t="s">
        <v>1270</v>
      </c>
      <c r="T41" s="1054">
        <v>4408</v>
      </c>
      <c r="U41" s="945" t="s">
        <v>1227</v>
      </c>
      <c r="V41" s="946">
        <v>3960</v>
      </c>
    </row>
    <row r="42" spans="1:22" ht="17.25" x14ac:dyDescent="0.3">
      <c r="A42" s="624" t="s">
        <v>299</v>
      </c>
      <c r="B42" s="624" t="s">
        <v>797</v>
      </c>
      <c r="C42" s="840" t="s">
        <v>1204</v>
      </c>
      <c r="D42" s="472">
        <v>0</v>
      </c>
      <c r="E42" s="552">
        <v>44131</v>
      </c>
      <c r="F42" s="510" t="s">
        <v>1243</v>
      </c>
      <c r="G42" s="472">
        <v>5750</v>
      </c>
      <c r="H42" s="142">
        <f t="shared" si="2"/>
        <v>5750</v>
      </c>
      <c r="I42" s="81">
        <v>31.5</v>
      </c>
      <c r="J42" s="82"/>
      <c r="K42" s="82"/>
      <c r="L42" s="104">
        <f t="shared" si="1"/>
        <v>181125</v>
      </c>
      <c r="M42" s="993" t="s">
        <v>52</v>
      </c>
      <c r="N42" s="489">
        <v>44152</v>
      </c>
      <c r="O42" s="800">
        <v>4582</v>
      </c>
      <c r="P42" s="485">
        <v>44148</v>
      </c>
      <c r="Q42" s="633"/>
      <c r="R42" s="633"/>
      <c r="S42" s="1053" t="s">
        <v>1270</v>
      </c>
      <c r="T42" s="1054">
        <v>0</v>
      </c>
      <c r="U42" s="945" t="s">
        <v>1227</v>
      </c>
      <c r="V42" s="946">
        <v>0</v>
      </c>
    </row>
    <row r="43" spans="1:22" ht="17.25" x14ac:dyDescent="0.3">
      <c r="A43" s="651" t="s">
        <v>49</v>
      </c>
      <c r="B43" s="636" t="s">
        <v>650</v>
      </c>
      <c r="C43" s="912" t="s">
        <v>1204</v>
      </c>
      <c r="D43" s="472">
        <v>23120</v>
      </c>
      <c r="E43" s="552">
        <v>44132</v>
      </c>
      <c r="F43" s="510">
        <v>30423</v>
      </c>
      <c r="G43" s="472">
        <v>23120</v>
      </c>
      <c r="H43" s="142">
        <f t="shared" si="2"/>
        <v>0</v>
      </c>
      <c r="I43" s="81">
        <v>43.5</v>
      </c>
      <c r="J43" s="82"/>
      <c r="K43" s="82"/>
      <c r="L43" s="104">
        <f t="shared" si="1"/>
        <v>1005720</v>
      </c>
      <c r="M43" s="993" t="s">
        <v>52</v>
      </c>
      <c r="N43" s="489">
        <v>44160</v>
      </c>
      <c r="O43" s="777"/>
      <c r="P43" s="411"/>
      <c r="Q43" s="633"/>
      <c r="R43" s="633"/>
      <c r="S43" s="1053" t="s">
        <v>264</v>
      </c>
      <c r="T43" s="1054">
        <v>0</v>
      </c>
      <c r="U43" s="945" t="s">
        <v>264</v>
      </c>
      <c r="V43" s="946">
        <v>0</v>
      </c>
    </row>
    <row r="44" spans="1:22" ht="17.25" x14ac:dyDescent="0.3">
      <c r="A44" s="626" t="s">
        <v>1153</v>
      </c>
      <c r="B44" s="636" t="s">
        <v>258</v>
      </c>
      <c r="C44" s="912" t="s">
        <v>1205</v>
      </c>
      <c r="D44" s="472">
        <v>23410</v>
      </c>
      <c r="E44" s="552">
        <v>44133</v>
      </c>
      <c r="F44" s="510" t="s">
        <v>1249</v>
      </c>
      <c r="G44" s="472">
        <v>23540</v>
      </c>
      <c r="H44" s="142">
        <f t="shared" si="2"/>
        <v>130</v>
      </c>
      <c r="I44" s="81">
        <v>32</v>
      </c>
      <c r="J44" s="82"/>
      <c r="K44" s="82"/>
      <c r="L44" s="104">
        <f t="shared" si="1"/>
        <v>753280</v>
      </c>
      <c r="M44" s="993" t="s">
        <v>52</v>
      </c>
      <c r="N44" s="489">
        <v>44153</v>
      </c>
      <c r="O44" s="800">
        <v>18376.72</v>
      </c>
      <c r="P44" s="485">
        <v>44153</v>
      </c>
      <c r="Q44" s="633"/>
      <c r="R44" s="633"/>
      <c r="S44" s="1053" t="s">
        <v>1270</v>
      </c>
      <c r="T44" s="1054">
        <v>4408</v>
      </c>
      <c r="U44" s="945" t="s">
        <v>1227</v>
      </c>
      <c r="V44" s="946">
        <v>3960</v>
      </c>
    </row>
    <row r="45" spans="1:22" ht="17.25" x14ac:dyDescent="0.3">
      <c r="A45" s="626" t="s">
        <v>346</v>
      </c>
      <c r="B45" s="636" t="s">
        <v>262</v>
      </c>
      <c r="C45" s="912" t="s">
        <v>1205</v>
      </c>
      <c r="D45" s="472">
        <v>0</v>
      </c>
      <c r="E45" s="552">
        <v>44133</v>
      </c>
      <c r="F45" s="510" t="s">
        <v>1250</v>
      </c>
      <c r="G45" s="472">
        <v>5860</v>
      </c>
      <c r="H45" s="142">
        <f t="shared" si="2"/>
        <v>5860</v>
      </c>
      <c r="I45" s="81">
        <v>32</v>
      </c>
      <c r="J45" s="82"/>
      <c r="K45" s="82"/>
      <c r="L45" s="104">
        <f t="shared" si="1"/>
        <v>187520</v>
      </c>
      <c r="M45" s="993" t="s">
        <v>52</v>
      </c>
      <c r="N45" s="489">
        <v>44153</v>
      </c>
      <c r="O45" s="800">
        <v>4582</v>
      </c>
      <c r="P45" s="485">
        <v>44153</v>
      </c>
      <c r="Q45" s="633"/>
      <c r="R45" s="633"/>
      <c r="S45" s="1053" t="s">
        <v>1270</v>
      </c>
      <c r="T45" s="1054">
        <v>0</v>
      </c>
      <c r="U45" s="945" t="s">
        <v>1227</v>
      </c>
      <c r="V45" s="946">
        <v>0</v>
      </c>
    </row>
    <row r="46" spans="1:22" ht="17.25" x14ac:dyDescent="0.3">
      <c r="A46" s="928" t="s">
        <v>1153</v>
      </c>
      <c r="B46" s="636" t="s">
        <v>258</v>
      </c>
      <c r="C46" s="912" t="s">
        <v>1205</v>
      </c>
      <c r="D46" s="472">
        <v>24560</v>
      </c>
      <c r="E46" s="552">
        <v>44134</v>
      </c>
      <c r="F46" s="510" t="s">
        <v>1252</v>
      </c>
      <c r="G46" s="472">
        <v>24810</v>
      </c>
      <c r="H46" s="142">
        <f t="shared" si="2"/>
        <v>250</v>
      </c>
      <c r="I46" s="81">
        <v>32</v>
      </c>
      <c r="J46" s="82"/>
      <c r="K46" s="82"/>
      <c r="L46" s="104">
        <f t="shared" si="1"/>
        <v>793920</v>
      </c>
      <c r="M46" s="993" t="s">
        <v>52</v>
      </c>
      <c r="N46" s="489">
        <v>44154</v>
      </c>
      <c r="O46" s="800">
        <v>18376.72</v>
      </c>
      <c r="P46" s="485">
        <v>44154</v>
      </c>
      <c r="Q46" s="633"/>
      <c r="R46" s="633"/>
      <c r="S46" s="1053" t="s">
        <v>1270</v>
      </c>
      <c r="T46" s="1054">
        <v>4408</v>
      </c>
      <c r="U46" s="945" t="s">
        <v>1227</v>
      </c>
      <c r="V46" s="946">
        <v>3960</v>
      </c>
    </row>
    <row r="47" spans="1:22" ht="17.25" x14ac:dyDescent="0.3">
      <c r="A47" s="928" t="s">
        <v>1185</v>
      </c>
      <c r="B47" s="636" t="s">
        <v>262</v>
      </c>
      <c r="C47" s="912" t="s">
        <v>1205</v>
      </c>
      <c r="D47" s="472">
        <v>0</v>
      </c>
      <c r="E47" s="552">
        <v>44134</v>
      </c>
      <c r="F47" s="510" t="s">
        <v>1251</v>
      </c>
      <c r="G47" s="472">
        <v>5975</v>
      </c>
      <c r="H47" s="142">
        <f t="shared" si="2"/>
        <v>5975</v>
      </c>
      <c r="I47" s="81">
        <v>32</v>
      </c>
      <c r="J47" s="82"/>
      <c r="K47" s="82"/>
      <c r="L47" s="104">
        <f t="shared" si="1"/>
        <v>191200</v>
      </c>
      <c r="M47" s="993" t="s">
        <v>52</v>
      </c>
      <c r="N47" s="489">
        <v>44153</v>
      </c>
      <c r="O47" s="800">
        <v>4582</v>
      </c>
      <c r="P47" s="485">
        <v>44153</v>
      </c>
      <c r="Q47" s="70"/>
      <c r="R47" s="71"/>
      <c r="S47" s="1053" t="s">
        <v>1270</v>
      </c>
      <c r="T47" s="1054">
        <v>0</v>
      </c>
      <c r="U47" s="945" t="s">
        <v>1227</v>
      </c>
      <c r="V47" s="946">
        <v>0</v>
      </c>
    </row>
    <row r="48" spans="1:22" ht="17.25" x14ac:dyDescent="0.3">
      <c r="A48" s="624" t="s">
        <v>1186</v>
      </c>
      <c r="B48" s="636"/>
      <c r="C48" s="912"/>
      <c r="D48" s="472"/>
      <c r="E48" s="552"/>
      <c r="F48" s="968"/>
      <c r="G48" s="472"/>
      <c r="H48" s="142">
        <f t="shared" si="2"/>
        <v>0</v>
      </c>
      <c r="I48" s="81"/>
      <c r="J48" s="82"/>
      <c r="K48" s="82"/>
      <c r="L48" s="104">
        <f t="shared" si="1"/>
        <v>0</v>
      </c>
      <c r="M48" s="964"/>
      <c r="N48" s="373"/>
      <c r="O48" s="769"/>
      <c r="P48" s="379"/>
      <c r="Q48" s="70"/>
      <c r="R48" s="71"/>
      <c r="S48" s="73"/>
      <c r="T48" s="74">
        <v>8528.32</v>
      </c>
      <c r="U48" s="945"/>
      <c r="V48" s="946"/>
    </row>
    <row r="49" spans="1:22" ht="17.25" x14ac:dyDescent="0.3">
      <c r="A49" s="626"/>
      <c r="B49" s="636"/>
      <c r="C49" s="912"/>
      <c r="D49" s="472"/>
      <c r="E49" s="552"/>
      <c r="F49" s="968"/>
      <c r="G49" s="472"/>
      <c r="H49" s="142">
        <f t="shared" si="2"/>
        <v>0</v>
      </c>
      <c r="I49" s="81"/>
      <c r="J49" s="82"/>
      <c r="K49" s="82"/>
      <c r="L49" s="104">
        <f t="shared" si="1"/>
        <v>0</v>
      </c>
      <c r="M49" s="964"/>
      <c r="N49" s="373"/>
      <c r="O49" s="769"/>
      <c r="P49" s="379"/>
      <c r="Q49" s="70"/>
      <c r="R49" s="71"/>
      <c r="S49" s="73"/>
      <c r="T49" s="74">
        <f>SUM(T27:T48)</f>
        <v>43792.32</v>
      </c>
      <c r="U49" s="945"/>
      <c r="V49" s="946"/>
    </row>
    <row r="50" spans="1:22" ht="17.25" x14ac:dyDescent="0.3">
      <c r="A50" s="626"/>
      <c r="B50" s="636"/>
      <c r="C50" s="912"/>
      <c r="D50" s="472"/>
      <c r="E50" s="552"/>
      <c r="F50" s="968"/>
      <c r="G50" s="472"/>
      <c r="H50" s="142">
        <f t="shared" si="2"/>
        <v>0</v>
      </c>
      <c r="I50" s="81"/>
      <c r="J50" s="82"/>
      <c r="K50" s="82"/>
      <c r="L50" s="104">
        <f t="shared" si="1"/>
        <v>0</v>
      </c>
      <c r="M50" s="964"/>
      <c r="N50" s="373"/>
      <c r="O50" s="769"/>
      <c r="P50" s="379"/>
      <c r="Q50" s="70"/>
      <c r="R50" s="71"/>
      <c r="S50" s="73"/>
      <c r="T50" s="74"/>
      <c r="U50" s="945"/>
      <c r="V50" s="946"/>
    </row>
    <row r="51" spans="1:22" ht="17.25" x14ac:dyDescent="0.3">
      <c r="A51" s="626"/>
      <c r="B51" s="636"/>
      <c r="C51" s="912"/>
      <c r="D51" s="472"/>
      <c r="E51" s="552"/>
      <c r="F51" s="968"/>
      <c r="G51" s="472"/>
      <c r="H51" s="142">
        <f t="shared" si="0"/>
        <v>0</v>
      </c>
      <c r="I51" s="81"/>
      <c r="J51" s="82"/>
      <c r="K51" s="82"/>
      <c r="L51" s="104">
        <f t="shared" si="1"/>
        <v>0</v>
      </c>
      <c r="M51" s="372"/>
      <c r="N51" s="373"/>
      <c r="O51" s="769"/>
      <c r="P51" s="379"/>
      <c r="Q51" s="70"/>
      <c r="R51" s="71"/>
      <c r="S51" s="73"/>
      <c r="T51" s="74"/>
      <c r="U51" s="945"/>
      <c r="V51" s="946"/>
    </row>
    <row r="52" spans="1:22" ht="17.25" x14ac:dyDescent="0.3">
      <c r="A52" s="626"/>
      <c r="B52" s="636"/>
      <c r="C52" s="912"/>
      <c r="D52" s="472"/>
      <c r="E52" s="552"/>
      <c r="F52" s="968"/>
      <c r="G52" s="472"/>
      <c r="H52" s="142">
        <f t="shared" si="0"/>
        <v>0</v>
      </c>
      <c r="I52" s="81"/>
      <c r="J52" s="82"/>
      <c r="K52" s="82"/>
      <c r="L52" s="104">
        <f t="shared" si="1"/>
        <v>0</v>
      </c>
      <c r="M52" s="372"/>
      <c r="N52" s="373"/>
      <c r="O52" s="769"/>
      <c r="P52" s="379"/>
      <c r="Q52" s="70"/>
      <c r="R52" s="71"/>
      <c r="S52" s="73"/>
      <c r="T52" s="74"/>
      <c r="U52" s="945"/>
      <c r="V52" s="946"/>
    </row>
    <row r="53" spans="1:22" ht="17.25" x14ac:dyDescent="0.3">
      <c r="A53" s="624"/>
      <c r="B53" s="636"/>
      <c r="C53" s="912"/>
      <c r="D53" s="472"/>
      <c r="E53" s="552"/>
      <c r="F53" s="968"/>
      <c r="G53" s="472"/>
      <c r="H53" s="142">
        <f t="shared" si="0"/>
        <v>0</v>
      </c>
      <c r="I53" s="663"/>
      <c r="J53" s="82"/>
      <c r="K53" s="82"/>
      <c r="L53" s="104">
        <f t="shared" si="1"/>
        <v>0</v>
      </c>
      <c r="M53" s="372"/>
      <c r="N53" s="373"/>
      <c r="O53" s="769"/>
      <c r="P53" s="379"/>
      <c r="Q53" s="70"/>
      <c r="R53" s="71"/>
      <c r="S53" s="73"/>
      <c r="T53" s="74"/>
      <c r="U53" s="945"/>
      <c r="V53" s="946"/>
    </row>
    <row r="54" spans="1:22" ht="17.25" x14ac:dyDescent="0.3">
      <c r="A54" s="624"/>
      <c r="B54" s="636"/>
      <c r="C54" s="912"/>
      <c r="D54" s="472"/>
      <c r="E54" s="552"/>
      <c r="F54" s="968"/>
      <c r="G54" s="472"/>
      <c r="H54" s="142">
        <f t="shared" si="0"/>
        <v>0</v>
      </c>
      <c r="I54" s="663"/>
      <c r="J54" s="82"/>
      <c r="K54" s="82"/>
      <c r="L54" s="104">
        <f t="shared" si="1"/>
        <v>0</v>
      </c>
      <c r="M54" s="372"/>
      <c r="N54" s="373"/>
      <c r="O54" s="769"/>
      <c r="P54" s="379"/>
      <c r="Q54" s="70"/>
      <c r="R54" s="71"/>
      <c r="S54" s="73"/>
      <c r="T54" s="74"/>
      <c r="U54" s="945"/>
      <c r="V54" s="946"/>
    </row>
    <row r="55" spans="1:22" ht="17.25" x14ac:dyDescent="0.3">
      <c r="A55" s="927" t="s">
        <v>1063</v>
      </c>
      <c r="B55" s="809" t="s">
        <v>54</v>
      </c>
      <c r="C55" s="980" t="s">
        <v>1177</v>
      </c>
      <c r="D55" s="472">
        <v>283</v>
      </c>
      <c r="E55" s="552">
        <v>44109</v>
      </c>
      <c r="F55" s="1022">
        <v>32</v>
      </c>
      <c r="G55" s="472">
        <v>283</v>
      </c>
      <c r="H55" s="142">
        <f t="shared" ref="H55:H59" si="3">G55-D55</f>
        <v>0</v>
      </c>
      <c r="I55" s="66">
        <v>71</v>
      </c>
      <c r="J55" s="799"/>
      <c r="K55" s="799"/>
      <c r="L55" s="984">
        <f t="shared" ref="L55:L59" si="4">I55*G55</f>
        <v>20093</v>
      </c>
      <c r="M55" s="372" t="s">
        <v>52</v>
      </c>
      <c r="N55" s="373">
        <v>44134</v>
      </c>
      <c r="O55" s="769"/>
      <c r="P55" s="379"/>
      <c r="Q55" s="70"/>
      <c r="R55" s="71"/>
      <c r="S55" s="73" t="s">
        <v>264</v>
      </c>
      <c r="T55" s="74">
        <v>0</v>
      </c>
      <c r="U55" s="945" t="s">
        <v>264</v>
      </c>
      <c r="V55" s="946">
        <v>0</v>
      </c>
    </row>
    <row r="56" spans="1:22" ht="17.25" x14ac:dyDescent="0.3">
      <c r="A56" s="927" t="s">
        <v>1063</v>
      </c>
      <c r="B56" s="811" t="s">
        <v>54</v>
      </c>
      <c r="C56" s="912" t="s">
        <v>1245</v>
      </c>
      <c r="D56" s="472">
        <v>631.79999999999995</v>
      </c>
      <c r="E56" s="552">
        <v>44125</v>
      </c>
      <c r="F56" s="510">
        <v>74</v>
      </c>
      <c r="G56" s="472">
        <v>631.79999999999995</v>
      </c>
      <c r="H56" s="142">
        <f t="shared" si="3"/>
        <v>0</v>
      </c>
      <c r="I56" s="81">
        <v>71</v>
      </c>
      <c r="J56" s="82"/>
      <c r="K56" s="82"/>
      <c r="L56" s="104">
        <f t="shared" si="4"/>
        <v>44857.799999999996</v>
      </c>
      <c r="M56" s="993" t="s">
        <v>52</v>
      </c>
      <c r="N56" s="489">
        <v>44152</v>
      </c>
      <c r="O56" s="800"/>
      <c r="P56" s="485"/>
      <c r="Q56" s="633"/>
      <c r="R56" s="633"/>
      <c r="S56" s="73"/>
      <c r="T56" s="74"/>
      <c r="U56" s="945"/>
      <c r="V56" s="946"/>
    </row>
    <row r="57" spans="1:22" ht="31.5" x14ac:dyDescent="0.3">
      <c r="A57" s="626" t="s">
        <v>1063</v>
      </c>
      <c r="B57" s="956" t="s">
        <v>54</v>
      </c>
      <c r="C57" s="622" t="s">
        <v>1221</v>
      </c>
      <c r="D57" s="472">
        <v>1679</v>
      </c>
      <c r="E57" s="552">
        <v>44130</v>
      </c>
      <c r="F57" s="510">
        <v>67</v>
      </c>
      <c r="G57" s="472">
        <v>1679</v>
      </c>
      <c r="H57" s="142">
        <f t="shared" si="3"/>
        <v>0</v>
      </c>
      <c r="I57" s="81">
        <v>71</v>
      </c>
      <c r="J57" s="82"/>
      <c r="K57" s="82"/>
      <c r="L57" s="104">
        <f t="shared" si="4"/>
        <v>119209</v>
      </c>
      <c r="M57" s="993" t="s">
        <v>52</v>
      </c>
      <c r="N57" s="489">
        <v>44145</v>
      </c>
      <c r="O57" s="777"/>
      <c r="P57" s="411"/>
      <c r="Q57" s="633"/>
      <c r="R57" s="633"/>
      <c r="S57" s="73"/>
      <c r="T57" s="74"/>
      <c r="U57" s="945" t="s">
        <v>264</v>
      </c>
      <c r="V57" s="946">
        <v>0</v>
      </c>
    </row>
    <row r="58" spans="1:22" ht="17.25" x14ac:dyDescent="0.3">
      <c r="A58" s="624" t="s">
        <v>1063</v>
      </c>
      <c r="B58" s="811" t="s">
        <v>54</v>
      </c>
      <c r="C58" s="840" t="s">
        <v>1247</v>
      </c>
      <c r="D58" s="472">
        <v>610</v>
      </c>
      <c r="E58" s="552">
        <v>44132</v>
      </c>
      <c r="F58" s="510">
        <v>78</v>
      </c>
      <c r="G58" s="472">
        <v>610</v>
      </c>
      <c r="H58" s="142">
        <f t="shared" si="3"/>
        <v>0</v>
      </c>
      <c r="I58" s="81">
        <v>71</v>
      </c>
      <c r="J58" s="82"/>
      <c r="K58" s="82"/>
      <c r="L58" s="104">
        <f t="shared" si="4"/>
        <v>43310</v>
      </c>
      <c r="M58" s="993" t="s">
        <v>52</v>
      </c>
      <c r="N58" s="489">
        <v>44152</v>
      </c>
      <c r="O58" s="777"/>
      <c r="P58" s="411"/>
      <c r="Q58" s="633"/>
      <c r="R58" s="633"/>
      <c r="S58" s="73"/>
      <c r="T58" s="74"/>
      <c r="U58" s="945"/>
      <c r="V58" s="946"/>
    </row>
    <row r="59" spans="1:22" ht="17.25" x14ac:dyDescent="0.3">
      <c r="A59" s="626" t="s">
        <v>1063</v>
      </c>
      <c r="B59" s="809" t="s">
        <v>54</v>
      </c>
      <c r="C59" s="912" t="s">
        <v>1248</v>
      </c>
      <c r="D59" s="472">
        <v>1674.2</v>
      </c>
      <c r="E59" s="552">
        <v>44132</v>
      </c>
      <c r="F59" s="510">
        <v>80</v>
      </c>
      <c r="G59" s="472">
        <v>1674.2</v>
      </c>
      <c r="H59" s="142">
        <f t="shared" si="3"/>
        <v>0</v>
      </c>
      <c r="I59" s="81">
        <v>71</v>
      </c>
      <c r="J59" s="82"/>
      <c r="K59" s="82"/>
      <c r="L59" s="104">
        <f t="shared" si="4"/>
        <v>118868.2</v>
      </c>
      <c r="M59" s="993" t="s">
        <v>52</v>
      </c>
      <c r="N59" s="489">
        <v>44152</v>
      </c>
      <c r="O59" s="777"/>
      <c r="P59" s="411"/>
      <c r="Q59" s="633"/>
      <c r="R59" s="633"/>
      <c r="S59" s="73"/>
      <c r="T59" s="74"/>
      <c r="U59" s="945"/>
      <c r="V59" s="946"/>
    </row>
    <row r="60" spans="1:22" ht="31.5" x14ac:dyDescent="0.3">
      <c r="A60" s="626" t="s">
        <v>1063</v>
      </c>
      <c r="B60" s="809" t="s">
        <v>54</v>
      </c>
      <c r="C60" s="622" t="s">
        <v>1262</v>
      </c>
      <c r="D60" s="472">
        <v>1686.6</v>
      </c>
      <c r="E60" s="552">
        <v>44133</v>
      </c>
      <c r="F60" s="1045">
        <v>81</v>
      </c>
      <c r="G60" s="472">
        <v>1686.6</v>
      </c>
      <c r="H60" s="142">
        <f t="shared" si="0"/>
        <v>0</v>
      </c>
      <c r="I60" s="81">
        <v>71</v>
      </c>
      <c r="J60" s="82"/>
      <c r="K60" s="82"/>
      <c r="L60" s="986">
        <f t="shared" si="1"/>
        <v>119748.59999999999</v>
      </c>
      <c r="M60" s="488" t="s">
        <v>52</v>
      </c>
      <c r="N60" s="489">
        <v>44158</v>
      </c>
      <c r="O60" s="769"/>
      <c r="P60" s="379"/>
      <c r="Q60" s="70"/>
      <c r="R60" s="70"/>
      <c r="S60" s="73"/>
      <c r="T60" s="74"/>
      <c r="U60" s="945"/>
      <c r="V60" s="946"/>
    </row>
    <row r="61" spans="1:22" ht="17.25" x14ac:dyDescent="0.3">
      <c r="A61" s="626"/>
      <c r="B61" s="636"/>
      <c r="C61" s="912"/>
      <c r="D61" s="472"/>
      <c r="E61" s="552"/>
      <c r="F61" s="968"/>
      <c r="G61" s="472"/>
      <c r="H61" s="142">
        <f t="shared" si="0"/>
        <v>0</v>
      </c>
      <c r="I61" s="81"/>
      <c r="J61" s="82"/>
      <c r="K61" s="82"/>
      <c r="L61" s="104">
        <f t="shared" si="1"/>
        <v>0</v>
      </c>
      <c r="M61" s="372"/>
      <c r="N61" s="373"/>
      <c r="O61" s="769"/>
      <c r="P61" s="379"/>
      <c r="Q61" s="70"/>
      <c r="R61" s="70"/>
      <c r="S61" s="73"/>
      <c r="T61" s="74"/>
      <c r="U61" s="73"/>
      <c r="V61" s="702"/>
    </row>
    <row r="62" spans="1:22" ht="18.75" x14ac:dyDescent="0.3">
      <c r="A62" s="636"/>
      <c r="B62" s="843"/>
      <c r="C62" s="912"/>
      <c r="D62" s="472"/>
      <c r="E62" s="552"/>
      <c r="F62" s="968"/>
      <c r="G62" s="472"/>
      <c r="H62" s="142">
        <f t="shared" si="0"/>
        <v>0</v>
      </c>
      <c r="I62" s="81"/>
      <c r="J62" s="82"/>
      <c r="K62" s="82"/>
      <c r="L62" s="986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73"/>
      <c r="V62" s="702"/>
    </row>
    <row r="63" spans="1:22" ht="17.25" x14ac:dyDescent="0.3">
      <c r="A63" s="636"/>
      <c r="B63" s="636"/>
      <c r="C63" s="912"/>
      <c r="D63" s="472"/>
      <c r="E63" s="552"/>
      <c r="F63" s="968"/>
      <c r="G63" s="472"/>
      <c r="H63" s="142">
        <f t="shared" si="0"/>
        <v>0</v>
      </c>
      <c r="I63" s="81"/>
      <c r="J63" s="82"/>
      <c r="K63" s="82"/>
      <c r="L63" s="104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02"/>
    </row>
    <row r="64" spans="1:22" ht="17.25" x14ac:dyDescent="0.3">
      <c r="A64" s="636"/>
      <c r="B64" s="636"/>
      <c r="C64" s="912"/>
      <c r="D64" s="472"/>
      <c r="E64" s="552"/>
      <c r="F64" s="968"/>
      <c r="G64" s="472"/>
      <c r="H64" s="142">
        <f t="shared" si="0"/>
        <v>0</v>
      </c>
      <c r="I64" s="81"/>
      <c r="J64" s="82"/>
      <c r="K64" s="82"/>
      <c r="L64" s="104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7.25" x14ac:dyDescent="0.3">
      <c r="A65" s="762"/>
      <c r="B65" s="636"/>
      <c r="C65" s="912"/>
      <c r="D65" s="472"/>
      <c r="E65" s="552"/>
      <c r="F65" s="968"/>
      <c r="G65" s="472"/>
      <c r="H65" s="142">
        <f t="shared" si="0"/>
        <v>0</v>
      </c>
      <c r="I65" s="81"/>
      <c r="J65" s="82"/>
      <c r="K65" s="82"/>
      <c r="L65" s="104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7.25" x14ac:dyDescent="0.3">
      <c r="A66" s="636"/>
      <c r="B66" s="636"/>
      <c r="C66" s="912"/>
      <c r="D66" s="472"/>
      <c r="E66" s="552"/>
      <c r="F66" s="968"/>
      <c r="G66" s="472"/>
      <c r="H66" s="142">
        <f t="shared" si="0"/>
        <v>0</v>
      </c>
      <c r="I66" s="81"/>
      <c r="J66" s="82"/>
      <c r="K66" s="82"/>
      <c r="L66" s="104">
        <f t="shared" si="1"/>
        <v>0</v>
      </c>
      <c r="M66" s="372"/>
      <c r="N66" s="373"/>
      <c r="O66" s="769"/>
      <c r="P66" s="379"/>
      <c r="Q66" s="70"/>
      <c r="R66" s="71"/>
      <c r="S66" s="73"/>
      <c r="T66" s="74"/>
      <c r="U66" s="73"/>
      <c r="V66" s="702"/>
    </row>
    <row r="67" spans="1:22" ht="17.25" x14ac:dyDescent="0.3">
      <c r="A67" s="763"/>
      <c r="B67" s="636"/>
      <c r="C67" s="912"/>
      <c r="D67" s="472"/>
      <c r="E67" s="552"/>
      <c r="F67" s="968"/>
      <c r="G67" s="472"/>
      <c r="H67" s="142">
        <f t="shared" si="0"/>
        <v>0</v>
      </c>
      <c r="I67" s="81"/>
      <c r="J67" s="82"/>
      <c r="K67" s="82"/>
      <c r="L67" s="104">
        <f t="shared" si="1"/>
        <v>0</v>
      </c>
      <c r="M67" s="372"/>
      <c r="N67" s="373"/>
      <c r="O67" s="769"/>
      <c r="P67" s="379"/>
      <c r="Q67" s="70"/>
      <c r="R67" s="71"/>
      <c r="S67" s="73"/>
      <c r="T67" s="74"/>
      <c r="U67" s="73"/>
      <c r="V67" s="702"/>
    </row>
    <row r="68" spans="1:22" ht="17.25" x14ac:dyDescent="0.3">
      <c r="A68" s="763"/>
      <c r="B68" s="636"/>
      <c r="C68" s="912"/>
      <c r="D68" s="472"/>
      <c r="E68" s="552"/>
      <c r="F68" s="968"/>
      <c r="G68" s="472"/>
      <c r="H68" s="142">
        <f t="shared" si="0"/>
        <v>0</v>
      </c>
      <c r="I68" s="81"/>
      <c r="J68" s="82"/>
      <c r="K68" s="82"/>
      <c r="L68" s="104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02"/>
    </row>
    <row r="69" spans="1:22" ht="17.25" x14ac:dyDescent="0.3">
      <c r="A69" s="636"/>
      <c r="B69" s="636"/>
      <c r="C69" s="912"/>
      <c r="D69" s="472"/>
      <c r="E69" s="552"/>
      <c r="F69" s="968"/>
      <c r="G69" s="472"/>
      <c r="H69" s="142">
        <f t="shared" si="0"/>
        <v>0</v>
      </c>
      <c r="I69" s="81"/>
      <c r="J69" s="82"/>
      <c r="K69" s="82"/>
      <c r="L69" s="104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7.25" x14ac:dyDescent="0.3">
      <c r="A70" s="927"/>
      <c r="B70" s="636"/>
      <c r="C70" s="912"/>
      <c r="D70" s="472"/>
      <c r="E70" s="552"/>
      <c r="F70" s="968"/>
      <c r="G70" s="472"/>
      <c r="H70" s="142">
        <f t="shared" si="0"/>
        <v>0</v>
      </c>
      <c r="I70" s="81"/>
      <c r="J70" s="82"/>
      <c r="K70" s="82"/>
      <c r="L70" s="104">
        <f t="shared" si="1"/>
        <v>0</v>
      </c>
      <c r="M70" s="372"/>
      <c r="N70" s="754"/>
      <c r="O70" s="834"/>
      <c r="P70" s="379"/>
      <c r="Q70" s="70"/>
      <c r="R70" s="71"/>
      <c r="S70" s="73"/>
      <c r="T70" s="74"/>
      <c r="U70" s="73"/>
      <c r="V70" s="702"/>
    </row>
    <row r="71" spans="1:22" ht="17.25" x14ac:dyDescent="0.3">
      <c r="A71" s="626"/>
      <c r="B71" s="636"/>
      <c r="C71" s="912"/>
      <c r="D71" s="472"/>
      <c r="E71" s="552"/>
      <c r="F71" s="968"/>
      <c r="G71" s="472"/>
      <c r="H71" s="142">
        <f t="shared" si="0"/>
        <v>0</v>
      </c>
      <c r="I71" s="81"/>
      <c r="J71" s="82"/>
      <c r="K71" s="82"/>
      <c r="L71" s="104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02"/>
    </row>
    <row r="72" spans="1:22" ht="17.25" x14ac:dyDescent="0.3">
      <c r="A72" s="626"/>
      <c r="B72" s="636"/>
      <c r="C72" s="912"/>
      <c r="D72" s="472"/>
      <c r="E72" s="552"/>
      <c r="F72" s="968"/>
      <c r="G72" s="472"/>
      <c r="H72" s="142">
        <f t="shared" si="0"/>
        <v>0</v>
      </c>
      <c r="I72" s="81"/>
      <c r="J72" s="82"/>
      <c r="K72" s="82"/>
      <c r="L72" s="104">
        <f t="shared" si="1"/>
        <v>0</v>
      </c>
      <c r="M72" s="372"/>
      <c r="N72" s="373"/>
      <c r="O72" s="769"/>
      <c r="P72" s="379"/>
      <c r="Q72" s="70"/>
      <c r="R72" s="71"/>
      <c r="S72" s="73"/>
      <c r="T72" s="74"/>
      <c r="U72" s="73"/>
      <c r="V72" s="702"/>
    </row>
    <row r="73" spans="1:22" ht="17.25" x14ac:dyDescent="0.3">
      <c r="A73" s="844"/>
      <c r="B73" s="636"/>
      <c r="C73" s="912"/>
      <c r="D73" s="472"/>
      <c r="E73" s="552"/>
      <c r="F73" s="968"/>
      <c r="G73" s="472"/>
      <c r="H73" s="142">
        <f t="shared" si="0"/>
        <v>0</v>
      </c>
      <c r="I73" s="81"/>
      <c r="J73" s="82"/>
      <c r="K73" s="82"/>
      <c r="L73" s="104">
        <f t="shared" si="1"/>
        <v>0</v>
      </c>
      <c r="M73" s="372"/>
      <c r="N73" s="831"/>
      <c r="O73" s="769"/>
      <c r="P73" s="379"/>
      <c r="Q73" s="70"/>
      <c r="R73" s="71"/>
      <c r="S73" s="73"/>
      <c r="T73" s="74"/>
      <c r="U73" s="73"/>
      <c r="V73" s="702"/>
    </row>
    <row r="74" spans="1:22" ht="17.25" x14ac:dyDescent="0.3">
      <c r="A74" s="551"/>
      <c r="B74" s="636"/>
      <c r="C74" s="912"/>
      <c r="D74" s="472"/>
      <c r="E74" s="552"/>
      <c r="F74" s="968"/>
      <c r="G74" s="472"/>
      <c r="H74" s="142">
        <f t="shared" si="0"/>
        <v>0</v>
      </c>
      <c r="I74" s="81"/>
      <c r="J74" s="82"/>
      <c r="K74" s="82"/>
      <c r="L74" s="104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02"/>
    </row>
    <row r="75" spans="1:22" ht="17.25" x14ac:dyDescent="0.3">
      <c r="A75" s="672" t="s">
        <v>267</v>
      </c>
      <c r="B75" s="636" t="s">
        <v>599</v>
      </c>
      <c r="C75" s="912" t="s">
        <v>1124</v>
      </c>
      <c r="D75" s="472">
        <v>1200</v>
      </c>
      <c r="E75" s="552">
        <v>44110</v>
      </c>
      <c r="F75" s="968">
        <v>1122</v>
      </c>
      <c r="G75" s="472">
        <v>1200</v>
      </c>
      <c r="H75" s="142">
        <f t="shared" si="0"/>
        <v>0</v>
      </c>
      <c r="I75" s="81">
        <v>20.5</v>
      </c>
      <c r="J75" s="82"/>
      <c r="K75" s="82"/>
      <c r="L75" s="104">
        <f t="shared" si="1"/>
        <v>24600</v>
      </c>
      <c r="M75" s="372" t="s">
        <v>52</v>
      </c>
      <c r="N75" s="373">
        <v>44117</v>
      </c>
      <c r="O75" s="769"/>
      <c r="P75" s="379"/>
      <c r="Q75" s="70"/>
      <c r="R75" s="71"/>
      <c r="S75" s="73"/>
      <c r="T75" s="74"/>
      <c r="U75" s="73"/>
      <c r="V75" s="702"/>
    </row>
    <row r="76" spans="1:22" ht="17.25" x14ac:dyDescent="0.3">
      <c r="A76" s="672" t="s">
        <v>1063</v>
      </c>
      <c r="B76" s="636" t="s">
        <v>59</v>
      </c>
      <c r="C76" s="622" t="s">
        <v>1178</v>
      </c>
      <c r="D76" s="472">
        <v>186.1</v>
      </c>
      <c r="E76" s="552">
        <v>44111</v>
      </c>
      <c r="F76" s="968">
        <v>36</v>
      </c>
      <c r="G76" s="472">
        <v>186.1</v>
      </c>
      <c r="H76" s="142">
        <f t="shared" si="0"/>
        <v>0</v>
      </c>
      <c r="I76" s="81">
        <v>77</v>
      </c>
      <c r="J76" s="82"/>
      <c r="K76" s="82"/>
      <c r="L76" s="104">
        <f t="shared" si="1"/>
        <v>14329.699999999999</v>
      </c>
      <c r="M76" s="372" t="s">
        <v>52</v>
      </c>
      <c r="N76" s="373">
        <v>44134</v>
      </c>
      <c r="O76" s="769"/>
      <c r="P76" s="379"/>
      <c r="Q76" s="70"/>
      <c r="R76" s="71"/>
      <c r="S76" s="73"/>
      <c r="T76" s="74"/>
      <c r="U76" s="73"/>
      <c r="V76" s="702"/>
    </row>
    <row r="77" spans="1:22" ht="17.25" x14ac:dyDescent="0.3">
      <c r="A77" s="551" t="s">
        <v>264</v>
      </c>
      <c r="B77" s="636"/>
      <c r="C77" s="912"/>
      <c r="D77" s="472"/>
      <c r="E77" s="552"/>
      <c r="F77" s="555"/>
      <c r="G77" s="472"/>
      <c r="H77" s="142">
        <f t="shared" si="0"/>
        <v>0</v>
      </c>
      <c r="I77" s="81"/>
      <c r="J77" s="82"/>
      <c r="K77" s="82"/>
      <c r="L77" s="104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02"/>
    </row>
    <row r="78" spans="1:22" ht="17.25" x14ac:dyDescent="0.3">
      <c r="A78" s="551" t="s">
        <v>264</v>
      </c>
      <c r="B78" s="636"/>
      <c r="C78" s="622"/>
      <c r="D78" s="472"/>
      <c r="E78" s="552"/>
      <c r="F78" s="555"/>
      <c r="G78" s="472"/>
      <c r="H78" s="142">
        <f t="shared" si="0"/>
        <v>0</v>
      </c>
      <c r="I78" s="81"/>
      <c r="J78" s="82"/>
      <c r="K78" s="82"/>
      <c r="L78" s="104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02"/>
    </row>
    <row r="79" spans="1:22" ht="17.25" x14ac:dyDescent="0.3">
      <c r="A79" s="551" t="s">
        <v>82</v>
      </c>
      <c r="B79" s="636" t="s">
        <v>226</v>
      </c>
      <c r="C79" s="912" t="s">
        <v>1131</v>
      </c>
      <c r="D79" s="472">
        <v>1148</v>
      </c>
      <c r="E79" s="552">
        <v>44114</v>
      </c>
      <c r="F79" s="555" t="s">
        <v>1132</v>
      </c>
      <c r="G79" s="472">
        <v>1148</v>
      </c>
      <c r="H79" s="142">
        <f t="shared" si="0"/>
        <v>0</v>
      </c>
      <c r="I79" s="81">
        <v>50</v>
      </c>
      <c r="J79" s="82"/>
      <c r="K79" s="82"/>
      <c r="L79" s="104">
        <f t="shared" si="1"/>
        <v>57400</v>
      </c>
      <c r="M79" s="372" t="s">
        <v>52</v>
      </c>
      <c r="N79" s="373">
        <v>44117</v>
      </c>
      <c r="O79" s="769"/>
      <c r="P79" s="379"/>
      <c r="Q79" s="70"/>
      <c r="R79" s="71"/>
      <c r="S79" s="73"/>
      <c r="T79" s="74"/>
      <c r="U79" s="73"/>
      <c r="V79" s="702"/>
    </row>
    <row r="80" spans="1:22" ht="17.25" x14ac:dyDescent="0.3">
      <c r="A80" s="551" t="s">
        <v>264</v>
      </c>
      <c r="B80" s="636"/>
      <c r="C80" s="840"/>
      <c r="D80" s="472"/>
      <c r="E80" s="552"/>
      <c r="F80" s="555"/>
      <c r="G80" s="472"/>
      <c r="H80" s="142">
        <f t="shared" si="0"/>
        <v>0</v>
      </c>
      <c r="I80" s="81"/>
      <c r="J80" s="82"/>
      <c r="K80" s="82"/>
      <c r="L80" s="104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02"/>
    </row>
    <row r="81" spans="1:22" ht="18.75" x14ac:dyDescent="0.3">
      <c r="A81" s="636" t="s">
        <v>1063</v>
      </c>
      <c r="B81" s="636" t="s">
        <v>59</v>
      </c>
      <c r="C81" s="912" t="s">
        <v>1179</v>
      </c>
      <c r="D81" s="472">
        <v>176</v>
      </c>
      <c r="E81" s="552">
        <v>44117</v>
      </c>
      <c r="F81" s="557">
        <v>46</v>
      </c>
      <c r="G81" s="472">
        <v>176</v>
      </c>
      <c r="H81" s="142">
        <f t="shared" si="0"/>
        <v>0</v>
      </c>
      <c r="I81" s="81">
        <v>77</v>
      </c>
      <c r="J81" s="82"/>
      <c r="K81" s="82"/>
      <c r="L81" s="104">
        <f t="shared" si="1"/>
        <v>13552</v>
      </c>
      <c r="M81" s="372" t="s">
        <v>52</v>
      </c>
      <c r="N81" s="390">
        <v>44134</v>
      </c>
      <c r="O81" s="774"/>
      <c r="P81" s="387"/>
      <c r="Q81" s="70"/>
      <c r="R81" s="71"/>
      <c r="S81" s="73"/>
      <c r="T81" s="74"/>
      <c r="U81" s="73"/>
      <c r="V81" s="702"/>
    </row>
    <row r="82" spans="1:22" ht="18.75" x14ac:dyDescent="0.3">
      <c r="A82" s="636" t="s">
        <v>1063</v>
      </c>
      <c r="B82" s="636" t="s">
        <v>59</v>
      </c>
      <c r="C82" s="912" t="s">
        <v>1180</v>
      </c>
      <c r="D82" s="472">
        <v>164</v>
      </c>
      <c r="E82" s="552">
        <v>44120</v>
      </c>
      <c r="F82" s="557">
        <v>53</v>
      </c>
      <c r="G82" s="472">
        <v>164</v>
      </c>
      <c r="H82" s="142">
        <f t="shared" si="0"/>
        <v>0</v>
      </c>
      <c r="I82" s="81">
        <v>77</v>
      </c>
      <c r="J82" s="82"/>
      <c r="K82" s="82"/>
      <c r="L82" s="104">
        <f t="shared" si="1"/>
        <v>12628</v>
      </c>
      <c r="M82" s="372" t="s">
        <v>52</v>
      </c>
      <c r="N82" s="390">
        <v>44134</v>
      </c>
      <c r="O82" s="774"/>
      <c r="P82" s="387"/>
      <c r="Q82" s="70"/>
      <c r="R82" s="71"/>
      <c r="S82" s="73"/>
      <c r="T82" s="74"/>
      <c r="U82" s="73"/>
      <c r="V82" s="702"/>
    </row>
    <row r="83" spans="1:22" ht="18.75" x14ac:dyDescent="0.3">
      <c r="A83" s="636" t="s">
        <v>82</v>
      </c>
      <c r="B83" s="636" t="s">
        <v>226</v>
      </c>
      <c r="C83" s="912" t="s">
        <v>1150</v>
      </c>
      <c r="D83" s="472">
        <v>1060</v>
      </c>
      <c r="E83" s="552">
        <v>44121</v>
      </c>
      <c r="F83" s="557" t="s">
        <v>1151</v>
      </c>
      <c r="G83" s="472">
        <v>1060</v>
      </c>
      <c r="H83" s="142">
        <f t="shared" si="0"/>
        <v>0</v>
      </c>
      <c r="I83" s="81">
        <v>50</v>
      </c>
      <c r="J83" s="82"/>
      <c r="K83" s="82"/>
      <c r="L83" s="104">
        <f t="shared" si="1"/>
        <v>53000</v>
      </c>
      <c r="M83" s="372" t="s">
        <v>52</v>
      </c>
      <c r="N83" s="390">
        <v>44123</v>
      </c>
      <c r="O83" s="774"/>
      <c r="P83" s="387"/>
      <c r="Q83" s="70"/>
      <c r="R83" s="71"/>
      <c r="S83" s="73"/>
      <c r="T83" s="74"/>
      <c r="U83" s="73"/>
      <c r="V83" s="702"/>
    </row>
    <row r="84" spans="1:22" ht="18.75" x14ac:dyDescent="0.3">
      <c r="A84" s="636" t="s">
        <v>1063</v>
      </c>
      <c r="B84" s="636" t="s">
        <v>59</v>
      </c>
      <c r="C84" s="912" t="s">
        <v>1181</v>
      </c>
      <c r="D84" s="472">
        <v>191.6</v>
      </c>
      <c r="E84" s="552">
        <v>44121</v>
      </c>
      <c r="F84" s="557">
        <v>61</v>
      </c>
      <c r="G84" s="472">
        <v>191.6</v>
      </c>
      <c r="H84" s="142">
        <f t="shared" si="0"/>
        <v>0</v>
      </c>
      <c r="I84" s="81">
        <v>77</v>
      </c>
      <c r="J84" s="82"/>
      <c r="K84" s="82"/>
      <c r="L84" s="104">
        <f t="shared" si="1"/>
        <v>14753.199999999999</v>
      </c>
      <c r="M84" s="372" t="s">
        <v>52</v>
      </c>
      <c r="N84" s="390">
        <v>44134</v>
      </c>
      <c r="O84" s="774"/>
      <c r="P84" s="387"/>
      <c r="Q84" s="70"/>
      <c r="R84" s="71"/>
      <c r="S84" s="73"/>
      <c r="T84" s="74"/>
      <c r="U84" s="73"/>
      <c r="V84" s="702"/>
    </row>
    <row r="85" spans="1:22" ht="34.5" x14ac:dyDescent="0.3">
      <c r="A85" s="624" t="s">
        <v>1166</v>
      </c>
      <c r="B85" s="636" t="s">
        <v>1167</v>
      </c>
      <c r="C85" s="912" t="s">
        <v>1168</v>
      </c>
      <c r="D85" s="472">
        <v>9092.2999999999993</v>
      </c>
      <c r="E85" s="552">
        <v>44121</v>
      </c>
      <c r="F85" s="558">
        <v>13534</v>
      </c>
      <c r="G85" s="472">
        <v>9092.2999999999993</v>
      </c>
      <c r="H85" s="142">
        <f t="shared" si="0"/>
        <v>0</v>
      </c>
      <c r="I85" s="81">
        <v>38.200000000000003</v>
      </c>
      <c r="J85" s="82"/>
      <c r="K85" s="82"/>
      <c r="L85" s="104">
        <f t="shared" si="1"/>
        <v>347325.86</v>
      </c>
      <c r="M85" s="372" t="s">
        <v>52</v>
      </c>
      <c r="N85" s="390">
        <v>44131</v>
      </c>
      <c r="O85" s="774"/>
      <c r="P85" s="387"/>
      <c r="Q85" s="70"/>
      <c r="R85" s="71"/>
      <c r="S85" s="73"/>
      <c r="T85" s="74"/>
      <c r="U85" s="73"/>
      <c r="V85" s="702"/>
    </row>
    <row r="86" spans="1:22" ht="17.25" x14ac:dyDescent="0.3">
      <c r="A86" s="1289" t="s">
        <v>49</v>
      </c>
      <c r="B86" s="636" t="s">
        <v>1231</v>
      </c>
      <c r="C86" s="1234" t="s">
        <v>1232</v>
      </c>
      <c r="D86" s="472">
        <v>448</v>
      </c>
      <c r="E86" s="552">
        <v>44127</v>
      </c>
      <c r="F86" s="1307">
        <v>30384</v>
      </c>
      <c r="G86" s="472">
        <v>448</v>
      </c>
      <c r="H86" s="142">
        <f t="shared" si="0"/>
        <v>0</v>
      </c>
      <c r="I86" s="81">
        <v>58</v>
      </c>
      <c r="J86" s="82"/>
      <c r="K86" s="82"/>
      <c r="L86" s="104">
        <f t="shared" si="1"/>
        <v>25984</v>
      </c>
      <c r="M86" s="1183" t="s">
        <v>88</v>
      </c>
      <c r="N86" s="1136">
        <v>44145</v>
      </c>
      <c r="O86" s="774"/>
      <c r="P86" s="387"/>
      <c r="Q86" s="70"/>
      <c r="R86" s="71"/>
      <c r="S86" s="73"/>
      <c r="T86" s="74"/>
      <c r="U86" s="73"/>
      <c r="V86" s="702"/>
    </row>
    <row r="87" spans="1:22" ht="17.25" x14ac:dyDescent="0.3">
      <c r="A87" s="1290"/>
      <c r="B87" s="636" t="s">
        <v>484</v>
      </c>
      <c r="C87" s="1235"/>
      <c r="D87" s="472">
        <v>490</v>
      </c>
      <c r="E87" s="552">
        <v>44127</v>
      </c>
      <c r="F87" s="1308"/>
      <c r="G87" s="472">
        <v>490</v>
      </c>
      <c r="H87" s="142">
        <f t="shared" si="0"/>
        <v>0</v>
      </c>
      <c r="I87" s="81">
        <v>14</v>
      </c>
      <c r="J87" s="82"/>
      <c r="K87" s="82"/>
      <c r="L87" s="104">
        <f t="shared" si="1"/>
        <v>6860</v>
      </c>
      <c r="M87" s="1184"/>
      <c r="N87" s="1137"/>
      <c r="O87" s="774"/>
      <c r="P87" s="387"/>
      <c r="Q87" s="70"/>
      <c r="R87" s="71"/>
      <c r="S87" s="73"/>
      <c r="T87" s="74"/>
      <c r="U87" s="73"/>
      <c r="V87" s="702"/>
    </row>
    <row r="88" spans="1:22" ht="17.25" x14ac:dyDescent="0.3">
      <c r="A88" s="1019" t="s">
        <v>1063</v>
      </c>
      <c r="B88" s="636" t="s">
        <v>59</v>
      </c>
      <c r="C88" s="1018" t="s">
        <v>1246</v>
      </c>
      <c r="D88" s="472">
        <v>272.2</v>
      </c>
      <c r="E88" s="552">
        <v>44131</v>
      </c>
      <c r="F88" s="1020">
        <v>76</v>
      </c>
      <c r="G88" s="472">
        <v>272.2</v>
      </c>
      <c r="H88" s="142">
        <f t="shared" si="0"/>
        <v>0</v>
      </c>
      <c r="I88" s="81">
        <v>77</v>
      </c>
      <c r="J88" s="82"/>
      <c r="K88" s="82"/>
      <c r="L88" s="104">
        <f t="shared" si="1"/>
        <v>20959.399999999998</v>
      </c>
      <c r="M88" s="1017" t="s">
        <v>52</v>
      </c>
      <c r="N88" s="1016">
        <v>44152</v>
      </c>
      <c r="O88" s="774"/>
      <c r="P88" s="387"/>
      <c r="Q88" s="70"/>
      <c r="R88" s="71"/>
      <c r="S88" s="73"/>
      <c r="T88" s="74"/>
      <c r="U88" s="73"/>
      <c r="V88" s="702"/>
    </row>
    <row r="89" spans="1:22" ht="17.25" x14ac:dyDescent="0.3">
      <c r="A89" s="928" t="s">
        <v>267</v>
      </c>
      <c r="B89" s="636" t="s">
        <v>599</v>
      </c>
      <c r="C89" s="619" t="s">
        <v>1222</v>
      </c>
      <c r="D89" s="472">
        <v>2200</v>
      </c>
      <c r="E89" s="552">
        <v>44132</v>
      </c>
      <c r="F89" s="558">
        <v>1131</v>
      </c>
      <c r="G89" s="472">
        <v>2200</v>
      </c>
      <c r="H89" s="142">
        <f t="shared" si="0"/>
        <v>0</v>
      </c>
      <c r="I89" s="81">
        <v>22</v>
      </c>
      <c r="J89" s="82"/>
      <c r="K89" s="82"/>
      <c r="L89" s="104">
        <f t="shared" si="1"/>
        <v>48400</v>
      </c>
      <c r="M89" s="488" t="s">
        <v>52</v>
      </c>
      <c r="N89" s="489">
        <v>44145</v>
      </c>
      <c r="O89" s="774"/>
      <c r="P89" s="387"/>
      <c r="Q89" s="70"/>
      <c r="R89" s="71"/>
      <c r="S89" s="73"/>
      <c r="T89" s="74"/>
      <c r="U89" s="73"/>
      <c r="V89" s="702"/>
    </row>
    <row r="90" spans="1:22" ht="17.25" x14ac:dyDescent="0.3">
      <c r="A90" s="928" t="s">
        <v>264</v>
      </c>
      <c r="B90" s="636"/>
      <c r="C90" s="619"/>
      <c r="D90" s="472"/>
      <c r="E90" s="552"/>
      <c r="F90" s="558"/>
      <c r="G90" s="472"/>
      <c r="H90" s="142">
        <f t="shared" si="0"/>
        <v>0</v>
      </c>
      <c r="I90" s="81"/>
      <c r="J90" s="82"/>
      <c r="K90" s="82"/>
      <c r="L90" s="104">
        <f t="shared" si="1"/>
        <v>0</v>
      </c>
      <c r="M90" s="372"/>
      <c r="N90" s="390"/>
      <c r="O90" s="774"/>
      <c r="P90" s="387"/>
      <c r="Q90" s="70"/>
      <c r="R90" s="71"/>
      <c r="S90" s="73"/>
      <c r="T90" s="74"/>
      <c r="U90" s="73"/>
      <c r="V90" s="702"/>
    </row>
    <row r="91" spans="1:22" ht="17.25" x14ac:dyDescent="0.3">
      <c r="A91" s="928" t="s">
        <v>82</v>
      </c>
      <c r="B91" s="636" t="s">
        <v>226</v>
      </c>
      <c r="C91" s="619" t="s">
        <v>1212</v>
      </c>
      <c r="D91" s="472">
        <v>1020</v>
      </c>
      <c r="E91" s="552">
        <v>44134</v>
      </c>
      <c r="F91" s="558" t="s">
        <v>1213</v>
      </c>
      <c r="G91" s="472">
        <v>1020</v>
      </c>
      <c r="H91" s="142">
        <f t="shared" si="0"/>
        <v>0</v>
      </c>
      <c r="I91" s="81">
        <v>50</v>
      </c>
      <c r="J91" s="82"/>
      <c r="K91" s="82"/>
      <c r="L91" s="104">
        <f t="shared" si="1"/>
        <v>51000</v>
      </c>
      <c r="M91" s="488" t="s">
        <v>52</v>
      </c>
      <c r="N91" s="489">
        <v>44139</v>
      </c>
      <c r="O91" s="774"/>
      <c r="P91" s="387"/>
      <c r="Q91" s="70"/>
      <c r="R91" s="71"/>
      <c r="S91" s="73"/>
      <c r="T91" s="74"/>
      <c r="U91" s="73"/>
      <c r="V91" s="702"/>
    </row>
    <row r="92" spans="1:22" ht="17.25" x14ac:dyDescent="0.3">
      <c r="A92" s="928"/>
      <c r="B92" s="636"/>
      <c r="C92" s="619"/>
      <c r="D92" s="472"/>
      <c r="E92" s="552"/>
      <c r="F92" s="558"/>
      <c r="G92" s="472"/>
      <c r="H92" s="142">
        <f t="shared" si="0"/>
        <v>0</v>
      </c>
      <c r="I92" s="81"/>
      <c r="J92" s="82"/>
      <c r="K92" s="82"/>
      <c r="L92" s="104">
        <f t="shared" si="1"/>
        <v>0</v>
      </c>
      <c r="M92" s="372"/>
      <c r="N92" s="390"/>
      <c r="O92" s="774"/>
      <c r="P92" s="387"/>
      <c r="Q92" s="70"/>
      <c r="R92" s="71"/>
      <c r="S92" s="73"/>
      <c r="T92" s="74"/>
      <c r="U92" s="73"/>
      <c r="V92" s="702"/>
    </row>
    <row r="93" spans="1:22" ht="17.25" x14ac:dyDescent="0.3">
      <c r="A93" s="551"/>
      <c r="B93" s="636"/>
      <c r="C93" s="912"/>
      <c r="D93" s="472"/>
      <c r="E93" s="552"/>
      <c r="F93" s="558"/>
      <c r="G93" s="472"/>
      <c r="H93" s="142">
        <f t="shared" si="0"/>
        <v>0</v>
      </c>
      <c r="I93" s="81"/>
      <c r="J93" s="82"/>
      <c r="K93" s="82"/>
      <c r="L93" s="104">
        <f t="shared" si="1"/>
        <v>0</v>
      </c>
      <c r="M93" s="372"/>
      <c r="N93" s="390"/>
      <c r="O93" s="774"/>
      <c r="P93" s="387"/>
      <c r="Q93" s="70"/>
      <c r="R93" s="71"/>
      <c r="S93" s="73"/>
      <c r="T93" s="74"/>
      <c r="U93" s="73"/>
      <c r="V93" s="702"/>
    </row>
    <row r="94" spans="1:22" ht="17.25" x14ac:dyDescent="0.3">
      <c r="A94" s="658"/>
      <c r="B94" s="636"/>
      <c r="C94" s="621"/>
      <c r="D94" s="472"/>
      <c r="E94" s="552"/>
      <c r="F94" s="969"/>
      <c r="G94" s="472"/>
      <c r="H94" s="142">
        <f t="shared" si="0"/>
        <v>0</v>
      </c>
      <c r="I94" s="81"/>
      <c r="J94" s="82"/>
      <c r="K94" s="82"/>
      <c r="L94" s="104">
        <f t="shared" si="1"/>
        <v>0</v>
      </c>
      <c r="M94" s="372"/>
      <c r="N94" s="390"/>
      <c r="O94" s="774"/>
      <c r="P94" s="387"/>
      <c r="Q94" s="70"/>
      <c r="R94" s="71"/>
      <c r="S94" s="73"/>
      <c r="T94" s="74"/>
      <c r="U94" s="73"/>
      <c r="V94" s="702"/>
    </row>
    <row r="95" spans="1:22" ht="17.25" x14ac:dyDescent="0.3">
      <c r="A95" s="658"/>
      <c r="B95" s="636"/>
      <c r="C95" s="621"/>
      <c r="D95" s="472"/>
      <c r="E95" s="552"/>
      <c r="F95" s="969"/>
      <c r="G95" s="472"/>
      <c r="H95" s="142">
        <f t="shared" si="0"/>
        <v>0</v>
      </c>
      <c r="I95" s="81"/>
      <c r="J95" s="82"/>
      <c r="K95" s="82"/>
      <c r="L95" s="104">
        <f t="shared" si="1"/>
        <v>0</v>
      </c>
      <c r="M95" s="372"/>
      <c r="N95" s="390"/>
      <c r="O95" s="834"/>
      <c r="P95" s="387"/>
      <c r="Q95" s="70"/>
      <c r="R95" s="71"/>
      <c r="S95" s="73"/>
      <c r="T95" s="74"/>
      <c r="U95" s="73"/>
      <c r="V95" s="702"/>
    </row>
    <row r="96" spans="1:22" ht="17.25" x14ac:dyDescent="0.3">
      <c r="A96" s="658"/>
      <c r="B96" s="636"/>
      <c r="C96" s="621"/>
      <c r="D96" s="472"/>
      <c r="E96" s="552"/>
      <c r="F96" s="969"/>
      <c r="G96" s="472"/>
      <c r="H96" s="142">
        <f t="shared" si="0"/>
        <v>0</v>
      </c>
      <c r="I96" s="81"/>
      <c r="J96" s="82"/>
      <c r="K96" s="82"/>
      <c r="L96" s="104">
        <f t="shared" si="1"/>
        <v>0</v>
      </c>
      <c r="M96" s="372"/>
      <c r="N96" s="390"/>
      <c r="O96" s="774"/>
      <c r="P96" s="387"/>
      <c r="Q96" s="70"/>
      <c r="R96" s="71"/>
      <c r="S96" s="73"/>
      <c r="T96" s="74"/>
      <c r="U96" s="73"/>
      <c r="V96" s="702"/>
    </row>
    <row r="97" spans="1:22" ht="17.25" x14ac:dyDescent="0.3">
      <c r="A97" s="551"/>
      <c r="B97" s="636"/>
      <c r="C97" s="912"/>
      <c r="D97" s="472"/>
      <c r="E97" s="552"/>
      <c r="F97" s="555"/>
      <c r="G97" s="472"/>
      <c r="H97" s="142">
        <f t="shared" si="0"/>
        <v>0</v>
      </c>
      <c r="I97" s="81"/>
      <c r="J97" s="82"/>
      <c r="K97" s="82"/>
      <c r="L97" s="104">
        <f t="shared" si="1"/>
        <v>0</v>
      </c>
      <c r="M97" s="372"/>
      <c r="N97" s="373"/>
      <c r="O97" s="774"/>
      <c r="P97" s="387"/>
      <c r="Q97" s="70"/>
      <c r="R97" s="71"/>
      <c r="S97" s="73"/>
      <c r="T97" s="74"/>
      <c r="U97" s="73"/>
      <c r="V97" s="702"/>
    </row>
    <row r="98" spans="1:22" ht="18.75" x14ac:dyDescent="0.3">
      <c r="A98" s="551"/>
      <c r="B98" s="636"/>
      <c r="C98" s="912"/>
      <c r="D98" s="472"/>
      <c r="E98" s="552"/>
      <c r="F98" s="970"/>
      <c r="G98" s="472"/>
      <c r="H98" s="142">
        <f t="shared" si="0"/>
        <v>0</v>
      </c>
      <c r="I98" s="81"/>
      <c r="J98" s="82"/>
      <c r="K98" s="82"/>
      <c r="L98" s="104">
        <f t="shared" si="1"/>
        <v>0</v>
      </c>
      <c r="M98" s="372"/>
      <c r="N98" s="373"/>
      <c r="O98" s="774"/>
      <c r="P98" s="387"/>
      <c r="Q98" s="70"/>
      <c r="R98" s="71"/>
      <c r="S98" s="73"/>
      <c r="T98" s="74"/>
      <c r="U98" s="73"/>
      <c r="V98" s="702"/>
    </row>
    <row r="99" spans="1:22" ht="17.25" x14ac:dyDescent="0.3">
      <c r="A99" s="551"/>
      <c r="B99" s="636"/>
      <c r="C99" s="912"/>
      <c r="D99" s="472"/>
      <c r="E99" s="552"/>
      <c r="F99" s="577"/>
      <c r="G99" s="472"/>
      <c r="H99" s="142">
        <f t="shared" si="0"/>
        <v>0</v>
      </c>
      <c r="I99" s="81"/>
      <c r="J99" s="82"/>
      <c r="K99" s="82"/>
      <c r="L99" s="104">
        <f t="shared" si="1"/>
        <v>0</v>
      </c>
      <c r="M99" s="372"/>
      <c r="N99" s="373"/>
      <c r="O99" s="774"/>
      <c r="P99" s="387"/>
      <c r="Q99" s="70"/>
      <c r="R99" s="71"/>
      <c r="S99" s="73"/>
      <c r="T99" s="74"/>
      <c r="U99" s="73"/>
      <c r="V99" s="702"/>
    </row>
    <row r="100" spans="1:22" ht="17.25" x14ac:dyDescent="0.3">
      <c r="A100" s="551"/>
      <c r="B100" s="636"/>
      <c r="C100" s="912"/>
      <c r="D100" s="472"/>
      <c r="E100" s="552"/>
      <c r="F100" s="555"/>
      <c r="G100" s="472"/>
      <c r="H100" s="142">
        <f t="shared" si="0"/>
        <v>0</v>
      </c>
      <c r="I100" s="81"/>
      <c r="J100" s="82"/>
      <c r="K100" s="82"/>
      <c r="L100" s="104">
        <f t="shared" si="1"/>
        <v>0</v>
      </c>
      <c r="M100" s="372"/>
      <c r="N100" s="373"/>
      <c r="O100" s="774"/>
      <c r="P100" s="387"/>
      <c r="Q100" s="70"/>
      <c r="R100" s="71"/>
      <c r="S100" s="73"/>
      <c r="T100" s="74"/>
      <c r="U100" s="73"/>
      <c r="V100" s="702"/>
    </row>
    <row r="101" spans="1:22" ht="17.25" x14ac:dyDescent="0.3">
      <c r="A101" s="676"/>
      <c r="B101" s="636"/>
      <c r="C101" s="912"/>
      <c r="D101" s="472"/>
      <c r="E101" s="552"/>
      <c r="F101" s="567"/>
      <c r="G101" s="472"/>
      <c r="H101" s="142">
        <f t="shared" si="0"/>
        <v>0</v>
      </c>
      <c r="I101" s="81"/>
      <c r="J101" s="82"/>
      <c r="K101" s="82"/>
      <c r="L101" s="104">
        <f t="shared" si="1"/>
        <v>0</v>
      </c>
      <c r="M101" s="420"/>
      <c r="N101" s="421"/>
      <c r="O101" s="777"/>
      <c r="P101" s="411"/>
      <c r="Q101" s="70"/>
      <c r="R101" s="71"/>
      <c r="S101" s="73"/>
      <c r="T101" s="74"/>
      <c r="U101" s="73"/>
      <c r="V101" s="702"/>
    </row>
    <row r="102" spans="1:22" ht="17.25" x14ac:dyDescent="0.3">
      <c r="A102" s="651"/>
      <c r="B102" s="636"/>
      <c r="C102" s="912"/>
      <c r="D102" s="472"/>
      <c r="E102" s="563"/>
      <c r="F102" s="564"/>
      <c r="G102" s="472"/>
      <c r="H102" s="142">
        <f t="shared" si="0"/>
        <v>0</v>
      </c>
      <c r="I102" s="81"/>
      <c r="J102" s="82"/>
      <c r="K102" s="82"/>
      <c r="L102" s="104">
        <f t="shared" si="1"/>
        <v>0</v>
      </c>
      <c r="M102" s="406"/>
      <c r="N102" s="407"/>
      <c r="O102" s="774"/>
      <c r="P102" s="387"/>
      <c r="Q102" s="70"/>
      <c r="R102" s="71"/>
      <c r="S102" s="73"/>
      <c r="T102" s="74"/>
      <c r="U102" s="73"/>
      <c r="V102" s="702"/>
    </row>
    <row r="103" spans="1:22" ht="17.25" x14ac:dyDescent="0.3">
      <c r="A103" s="672"/>
      <c r="B103" s="636"/>
      <c r="C103" s="912"/>
      <c r="D103" s="472"/>
      <c r="E103" s="570"/>
      <c r="F103" s="567"/>
      <c r="G103" s="472"/>
      <c r="H103" s="142">
        <f t="shared" si="0"/>
        <v>0</v>
      </c>
      <c r="I103" s="81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  <c r="U103" s="73"/>
      <c r="V103" s="702"/>
    </row>
    <row r="104" spans="1:22" ht="17.25" x14ac:dyDescent="0.3">
      <c r="A104" s="672"/>
      <c r="B104" s="636"/>
      <c r="C104" s="912"/>
      <c r="D104" s="472"/>
      <c r="E104" s="570"/>
      <c r="F104" s="564"/>
      <c r="G104" s="472"/>
      <c r="H104" s="142">
        <f t="shared" si="0"/>
        <v>0</v>
      </c>
      <c r="I104" s="103"/>
      <c r="J104" s="82"/>
      <c r="K104" s="82" t="s">
        <v>30</v>
      </c>
      <c r="L104" s="104">
        <f t="shared" si="1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02"/>
    </row>
    <row r="105" spans="1:22" ht="17.25" x14ac:dyDescent="0.3">
      <c r="A105" s="551"/>
      <c r="B105" s="636"/>
      <c r="C105" s="912"/>
      <c r="D105" s="472"/>
      <c r="E105" s="570"/>
      <c r="F105" s="564"/>
      <c r="G105" s="472"/>
      <c r="H105" s="142">
        <f t="shared" si="0"/>
        <v>0</v>
      </c>
      <c r="I105" s="103"/>
      <c r="J105" s="82"/>
      <c r="K105" s="82"/>
      <c r="L105" s="104">
        <f t="shared" si="1"/>
        <v>0</v>
      </c>
      <c r="M105" s="406"/>
      <c r="N105" s="407"/>
      <c r="O105" s="774"/>
      <c r="P105" s="387"/>
      <c r="Q105" s="70"/>
      <c r="R105" s="71"/>
      <c r="S105" s="73"/>
      <c r="T105" s="74"/>
      <c r="U105" s="73"/>
      <c r="V105" s="702"/>
    </row>
    <row r="106" spans="1:22" ht="17.25" x14ac:dyDescent="0.3">
      <c r="A106" s="658"/>
      <c r="B106" s="636"/>
      <c r="C106" s="569"/>
      <c r="D106" s="472"/>
      <c r="E106" s="570"/>
      <c r="F106" s="571"/>
      <c r="G106" s="472"/>
      <c r="H106" s="142">
        <f t="shared" si="0"/>
        <v>0</v>
      </c>
      <c r="I106" s="81"/>
      <c r="J106" s="82"/>
      <c r="K106" s="82"/>
      <c r="L106" s="104">
        <f t="shared" si="1"/>
        <v>0</v>
      </c>
      <c r="M106" s="478"/>
      <c r="N106" s="479"/>
      <c r="O106" s="769"/>
      <c r="P106" s="379"/>
      <c r="Q106" s="70"/>
      <c r="R106" s="71"/>
      <c r="S106" s="73"/>
      <c r="T106" s="74"/>
      <c r="U106" s="73"/>
      <c r="V106" s="702"/>
    </row>
    <row r="107" spans="1:22" ht="17.25" x14ac:dyDescent="0.3">
      <c r="A107" s="673"/>
      <c r="B107" s="636"/>
      <c r="C107" s="912"/>
      <c r="D107" s="472"/>
      <c r="E107" s="570"/>
      <c r="F107" s="555"/>
      <c r="G107" s="472"/>
      <c r="H107" s="142">
        <f>G107-D107</f>
        <v>0</v>
      </c>
      <c r="I107" s="103"/>
      <c r="J107" s="105"/>
      <c r="K107" s="105"/>
      <c r="L107" s="104">
        <f t="shared" si="1"/>
        <v>0</v>
      </c>
      <c r="M107" s="478"/>
      <c r="N107" s="479"/>
      <c r="O107" s="777"/>
      <c r="P107" s="411"/>
      <c r="Q107" s="70"/>
      <c r="R107" s="71"/>
      <c r="S107" s="73"/>
      <c r="T107" s="74"/>
      <c r="U107" s="73"/>
      <c r="V107" s="702"/>
    </row>
    <row r="108" spans="1:22" ht="17.25" x14ac:dyDescent="0.3">
      <c r="A108" s="551"/>
      <c r="B108" s="636"/>
      <c r="C108" s="912"/>
      <c r="D108" s="472"/>
      <c r="E108" s="570"/>
      <c r="F108" s="555"/>
      <c r="G108" s="472"/>
      <c r="H108" s="142">
        <f t="shared" ref="H108:H206" si="5">G108-D108</f>
        <v>0</v>
      </c>
      <c r="I108" s="103"/>
      <c r="J108" s="105"/>
      <c r="K108" s="105"/>
      <c r="L108" s="104">
        <f t="shared" si="1"/>
        <v>0</v>
      </c>
      <c r="M108" s="372"/>
      <c r="N108" s="390"/>
      <c r="O108" s="777"/>
      <c r="P108" s="411"/>
      <c r="Q108" s="70"/>
      <c r="R108" s="71"/>
      <c r="S108" s="73"/>
      <c r="T108" s="74"/>
      <c r="U108" s="73"/>
      <c r="V108" s="702"/>
    </row>
    <row r="109" spans="1:22" ht="17.25" x14ac:dyDescent="0.3">
      <c r="A109" s="672"/>
      <c r="B109" s="636"/>
      <c r="C109" s="912"/>
      <c r="D109" s="472"/>
      <c r="E109" s="570"/>
      <c r="F109" s="573"/>
      <c r="G109" s="472"/>
      <c r="H109" s="142">
        <f t="shared" si="5"/>
        <v>0</v>
      </c>
      <c r="I109" s="108"/>
      <c r="J109" s="105"/>
      <c r="K109" s="105"/>
      <c r="L109" s="987">
        <f t="shared" si="1"/>
        <v>0</v>
      </c>
      <c r="M109" s="406"/>
      <c r="N109" s="407"/>
      <c r="O109" s="777"/>
      <c r="P109" s="411"/>
      <c r="Q109" s="70"/>
      <c r="R109" s="71"/>
      <c r="S109" s="73"/>
      <c r="T109" s="74"/>
      <c r="U109" s="73"/>
      <c r="V109" s="702"/>
    </row>
    <row r="110" spans="1:22" ht="18.75" x14ac:dyDescent="0.3">
      <c r="A110" s="672"/>
      <c r="B110" s="636"/>
      <c r="C110" s="912"/>
      <c r="D110" s="472"/>
      <c r="E110" s="570"/>
      <c r="F110" s="555"/>
      <c r="G110" s="472"/>
      <c r="H110" s="142">
        <f t="shared" si="5"/>
        <v>0</v>
      </c>
      <c r="I110" s="111"/>
      <c r="J110" s="112"/>
      <c r="K110" s="112"/>
      <c r="L110" s="987">
        <f t="shared" si="1"/>
        <v>0</v>
      </c>
      <c r="M110" s="420"/>
      <c r="N110" s="421"/>
      <c r="O110" s="777"/>
      <c r="P110" s="411"/>
      <c r="Q110" s="70"/>
      <c r="R110" s="71"/>
      <c r="S110" s="73"/>
      <c r="T110" s="74"/>
      <c r="U110" s="73"/>
      <c r="V110" s="702"/>
    </row>
    <row r="111" spans="1:22" ht="17.25" x14ac:dyDescent="0.3">
      <c r="A111" s="677"/>
      <c r="B111" s="636"/>
      <c r="C111" s="912"/>
      <c r="D111" s="981"/>
      <c r="E111" s="570"/>
      <c r="F111" s="577"/>
      <c r="G111" s="472"/>
      <c r="H111" s="142">
        <f t="shared" si="5"/>
        <v>0</v>
      </c>
      <c r="I111" s="111"/>
      <c r="J111" s="118"/>
      <c r="K111" s="118"/>
      <c r="L111" s="987">
        <f>I111*G111</f>
        <v>0</v>
      </c>
      <c r="M111" s="406"/>
      <c r="N111" s="407"/>
      <c r="O111" s="777"/>
      <c r="P111" s="411"/>
      <c r="Q111" s="70"/>
      <c r="R111" s="71"/>
      <c r="S111" s="73"/>
      <c r="T111" s="74"/>
      <c r="U111" s="73"/>
      <c r="V111" s="702"/>
    </row>
    <row r="112" spans="1:22" ht="17.25" x14ac:dyDescent="0.3">
      <c r="A112" s="676"/>
      <c r="B112" s="636"/>
      <c r="C112" s="912"/>
      <c r="D112" s="472"/>
      <c r="E112" s="570"/>
      <c r="F112" s="555"/>
      <c r="G112" s="472"/>
      <c r="H112" s="142">
        <f t="shared" si="5"/>
        <v>0</v>
      </c>
      <c r="I112" s="111"/>
      <c r="J112" s="105"/>
      <c r="K112" s="105"/>
      <c r="L112" s="987">
        <f t="shared" ref="L112:L196" si="6">I112*G112</f>
        <v>0</v>
      </c>
      <c r="M112" s="420"/>
      <c r="N112" s="421"/>
      <c r="O112" s="777"/>
      <c r="P112" s="411"/>
      <c r="Q112" s="70"/>
      <c r="R112" s="71"/>
      <c r="S112" s="73"/>
      <c r="T112" s="74"/>
      <c r="U112" s="73"/>
      <c r="V112" s="702"/>
    </row>
    <row r="113" spans="1:22" ht="18.75" x14ac:dyDescent="0.3">
      <c r="A113" s="672"/>
      <c r="B113" s="636"/>
      <c r="C113" s="912"/>
      <c r="D113" s="472"/>
      <c r="E113" s="570"/>
      <c r="F113" s="579"/>
      <c r="G113" s="472"/>
      <c r="H113" s="142">
        <f t="shared" si="5"/>
        <v>0</v>
      </c>
      <c r="I113" s="81"/>
      <c r="J113" s="105"/>
      <c r="K113" s="105"/>
      <c r="L113" s="104">
        <f t="shared" si="6"/>
        <v>0</v>
      </c>
      <c r="M113" s="420"/>
      <c r="N113" s="421"/>
      <c r="O113" s="777"/>
      <c r="P113" s="411"/>
      <c r="Q113" s="70"/>
      <c r="R113" s="71"/>
      <c r="S113" s="73"/>
      <c r="T113" s="74"/>
      <c r="U113" s="73"/>
      <c r="V113" s="702"/>
    </row>
    <row r="114" spans="1:22" ht="17.25" x14ac:dyDescent="0.3">
      <c r="A114" s="672"/>
      <c r="B114" s="636"/>
      <c r="C114" s="912"/>
      <c r="D114" s="472"/>
      <c r="E114" s="570"/>
      <c r="F114" s="567"/>
      <c r="G114" s="472"/>
      <c r="H114" s="142">
        <f t="shared" si="5"/>
        <v>0</v>
      </c>
      <c r="I114" s="111"/>
      <c r="J114" s="105"/>
      <c r="K114" s="105"/>
      <c r="L114" s="987">
        <f t="shared" si="6"/>
        <v>0</v>
      </c>
      <c r="M114" s="420"/>
      <c r="N114" s="421"/>
      <c r="O114" s="777"/>
      <c r="P114" s="411"/>
      <c r="Q114" s="70"/>
      <c r="R114" s="71"/>
      <c r="S114" s="73"/>
      <c r="T114" s="74"/>
      <c r="U114" s="73"/>
      <c r="V114" s="702"/>
    </row>
    <row r="115" spans="1:22" ht="17.25" x14ac:dyDescent="0.3">
      <c r="A115" s="672"/>
      <c r="B115" s="636"/>
      <c r="C115" s="912"/>
      <c r="D115" s="472"/>
      <c r="E115" s="570"/>
      <c r="F115" s="580"/>
      <c r="G115" s="472"/>
      <c r="H115" s="142">
        <f t="shared" si="5"/>
        <v>0</v>
      </c>
      <c r="I115" s="111"/>
      <c r="J115" s="105"/>
      <c r="K115" s="105"/>
      <c r="L115" s="987">
        <f t="shared" si="6"/>
        <v>0</v>
      </c>
      <c r="M115" s="420"/>
      <c r="N115" s="421"/>
      <c r="O115" s="777"/>
      <c r="P115" s="411"/>
      <c r="Q115" s="70"/>
      <c r="R115" s="71"/>
      <c r="S115" s="73"/>
      <c r="T115" s="74"/>
      <c r="U115" s="73"/>
      <c r="V115" s="702"/>
    </row>
    <row r="116" spans="1:22" ht="17.25" x14ac:dyDescent="0.3">
      <c r="A116" s="672"/>
      <c r="B116" s="636"/>
      <c r="C116" s="912"/>
      <c r="D116" s="472"/>
      <c r="E116" s="570"/>
      <c r="F116" s="581"/>
      <c r="G116" s="472"/>
      <c r="H116" s="142">
        <f t="shared" si="5"/>
        <v>0</v>
      </c>
      <c r="I116" s="111"/>
      <c r="J116" s="123"/>
      <c r="K116" s="123"/>
      <c r="L116" s="987">
        <f t="shared" si="6"/>
        <v>0</v>
      </c>
      <c r="M116" s="420"/>
      <c r="N116" s="421"/>
      <c r="O116" s="777"/>
      <c r="P116" s="411"/>
      <c r="Q116" s="70"/>
      <c r="R116" s="71"/>
      <c r="S116" s="73"/>
      <c r="T116" s="74"/>
      <c r="U116" s="73"/>
      <c r="V116" s="702"/>
    </row>
    <row r="117" spans="1:22" ht="17.25" x14ac:dyDescent="0.3">
      <c r="A117" s="672"/>
      <c r="B117" s="636"/>
      <c r="C117" s="912"/>
      <c r="D117" s="472"/>
      <c r="E117" s="570"/>
      <c r="F117" s="580"/>
      <c r="G117" s="472"/>
      <c r="H117" s="142">
        <f t="shared" si="5"/>
        <v>0</v>
      </c>
      <c r="I117" s="111"/>
      <c r="J117" s="123"/>
      <c r="K117" s="123"/>
      <c r="L117" s="987">
        <f t="shared" si="6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2" ht="17.25" x14ac:dyDescent="0.3">
      <c r="A118" s="672"/>
      <c r="B118" s="636"/>
      <c r="C118" s="912"/>
      <c r="D118" s="472"/>
      <c r="E118" s="570"/>
      <c r="F118" s="580"/>
      <c r="G118" s="472"/>
      <c r="H118" s="142">
        <f t="shared" si="5"/>
        <v>0</v>
      </c>
      <c r="I118" s="111"/>
      <c r="J118" s="123"/>
      <c r="K118" s="123"/>
      <c r="L118" s="987">
        <f t="shared" si="6"/>
        <v>0</v>
      </c>
      <c r="M118" s="420"/>
      <c r="N118" s="421"/>
      <c r="O118" s="777"/>
      <c r="P118" s="411"/>
      <c r="Q118" s="70"/>
      <c r="R118" s="71"/>
      <c r="S118" s="73"/>
      <c r="T118" s="74"/>
    </row>
    <row r="119" spans="1:22" ht="17.25" x14ac:dyDescent="0.3">
      <c r="A119" s="672"/>
      <c r="B119" s="636"/>
      <c r="C119" s="912"/>
      <c r="D119" s="472"/>
      <c r="E119" s="570"/>
      <c r="F119" s="580"/>
      <c r="G119" s="472"/>
      <c r="H119" s="142">
        <f t="shared" si="5"/>
        <v>0</v>
      </c>
      <c r="I119" s="81"/>
      <c r="J119" s="82"/>
      <c r="K119" s="82"/>
      <c r="L119" s="104">
        <f t="shared" si="6"/>
        <v>0</v>
      </c>
      <c r="M119" s="420"/>
      <c r="N119" s="421"/>
      <c r="O119" s="777"/>
      <c r="P119" s="411"/>
      <c r="Q119" s="70"/>
      <c r="R119" s="71"/>
      <c r="S119" s="73"/>
      <c r="T119" s="74"/>
      <c r="U119" s="73"/>
      <c r="V119" s="702"/>
    </row>
    <row r="120" spans="1:22" ht="17.25" x14ac:dyDescent="0.3">
      <c r="A120" s="672"/>
      <c r="B120" s="636"/>
      <c r="C120" s="582"/>
      <c r="D120" s="472"/>
      <c r="E120" s="570"/>
      <c r="F120" s="580"/>
      <c r="G120" s="472"/>
      <c r="H120" s="142">
        <f t="shared" si="5"/>
        <v>0</v>
      </c>
      <c r="I120" s="81"/>
      <c r="J120" s="82"/>
      <c r="K120" s="82"/>
      <c r="L120" s="104">
        <f t="shared" si="6"/>
        <v>0</v>
      </c>
      <c r="M120" s="406"/>
      <c r="N120" s="422"/>
      <c r="O120" s="769"/>
      <c r="P120" s="379"/>
      <c r="Q120" s="70"/>
      <c r="R120" s="71"/>
      <c r="S120" s="73"/>
      <c r="T120" s="74"/>
      <c r="U120" s="73"/>
      <c r="V120" s="702"/>
    </row>
    <row r="121" spans="1:22" ht="17.25" x14ac:dyDescent="0.3">
      <c r="A121" s="672"/>
      <c r="B121" s="636"/>
      <c r="C121" s="582"/>
      <c r="D121" s="472"/>
      <c r="E121" s="570"/>
      <c r="F121" s="580"/>
      <c r="G121" s="472"/>
      <c r="H121" s="142">
        <f t="shared" si="5"/>
        <v>0</v>
      </c>
      <c r="I121" s="81"/>
      <c r="J121" s="82"/>
      <c r="K121" s="82"/>
      <c r="L121" s="104">
        <f t="shared" si="6"/>
        <v>0</v>
      </c>
      <c r="M121" s="406"/>
      <c r="N121" s="422"/>
      <c r="O121" s="769"/>
      <c r="P121" s="379"/>
      <c r="Q121" s="70"/>
      <c r="R121" s="71"/>
      <c r="S121" s="73"/>
      <c r="T121" s="74"/>
      <c r="U121" s="73"/>
      <c r="V121" s="702"/>
    </row>
    <row r="122" spans="1:22" ht="17.25" x14ac:dyDescent="0.3">
      <c r="A122" s="626"/>
      <c r="B122" s="636"/>
      <c r="C122" s="569"/>
      <c r="D122" s="472"/>
      <c r="E122" s="570"/>
      <c r="F122" s="571"/>
      <c r="G122" s="472"/>
      <c r="H122" s="142">
        <f t="shared" si="5"/>
        <v>0</v>
      </c>
      <c r="I122" s="81"/>
      <c r="J122" s="82"/>
      <c r="K122" s="82"/>
      <c r="L122" s="104">
        <f t="shared" si="6"/>
        <v>0</v>
      </c>
      <c r="M122" s="372"/>
      <c r="N122" s="390"/>
      <c r="O122" s="769"/>
      <c r="P122" s="379"/>
      <c r="Q122" s="70"/>
      <c r="R122" s="71"/>
      <c r="S122" s="73"/>
      <c r="T122" s="74"/>
      <c r="U122" s="73"/>
      <c r="V122" s="702"/>
    </row>
    <row r="123" spans="1:22" ht="17.25" x14ac:dyDescent="0.3">
      <c r="A123" s="672"/>
      <c r="B123" s="636"/>
      <c r="C123" s="606"/>
      <c r="D123" s="472"/>
      <c r="E123" s="570"/>
      <c r="F123" s="968"/>
      <c r="G123" s="472"/>
      <c r="H123" s="142">
        <f t="shared" si="5"/>
        <v>0</v>
      </c>
      <c r="I123" s="81"/>
      <c r="J123" s="82"/>
      <c r="K123" s="82"/>
      <c r="L123" s="104">
        <f t="shared" si="6"/>
        <v>0</v>
      </c>
      <c r="M123" s="372"/>
      <c r="N123" s="390"/>
      <c r="O123" s="769"/>
      <c r="P123" s="379"/>
      <c r="Q123" s="70"/>
      <c r="R123" s="71"/>
      <c r="S123" s="73"/>
      <c r="T123" s="74"/>
      <c r="U123" s="73"/>
      <c r="V123" s="702"/>
    </row>
    <row r="124" spans="1:22" ht="17.25" x14ac:dyDescent="0.3">
      <c r="A124" s="658"/>
      <c r="B124" s="636"/>
      <c r="C124" s="569"/>
      <c r="D124" s="472"/>
      <c r="E124" s="570"/>
      <c r="F124" s="571"/>
      <c r="G124" s="472"/>
      <c r="H124" s="142">
        <f t="shared" si="5"/>
        <v>0</v>
      </c>
      <c r="I124" s="81"/>
      <c r="J124" s="82"/>
      <c r="K124" s="82"/>
      <c r="L124" s="104">
        <f t="shared" si="6"/>
        <v>0</v>
      </c>
      <c r="M124" s="372"/>
      <c r="N124" s="390"/>
      <c r="O124" s="769"/>
      <c r="P124" s="379"/>
      <c r="Q124" s="70"/>
      <c r="R124" s="71"/>
      <c r="S124" s="73"/>
      <c r="T124" s="74"/>
      <c r="U124" s="73"/>
      <c r="V124" s="702"/>
    </row>
    <row r="125" spans="1:22" ht="18.75" x14ac:dyDescent="0.3">
      <c r="A125" s="982"/>
      <c r="B125" s="983"/>
      <c r="C125" s="619"/>
      <c r="D125" s="472"/>
      <c r="E125" s="570"/>
      <c r="F125" s="571"/>
      <c r="G125" s="472"/>
      <c r="H125" s="142">
        <f t="shared" si="5"/>
        <v>0</v>
      </c>
      <c r="I125" s="81"/>
      <c r="J125" s="82"/>
      <c r="K125" s="82"/>
      <c r="L125" s="104">
        <f t="shared" si="6"/>
        <v>0</v>
      </c>
      <c r="M125" s="478"/>
      <c r="N125" s="479"/>
      <c r="O125" s="769"/>
      <c r="P125" s="379"/>
      <c r="Q125" s="70"/>
      <c r="R125" s="71"/>
      <c r="S125" s="73"/>
      <c r="T125" s="74"/>
      <c r="U125" s="73"/>
      <c r="V125" s="702"/>
    </row>
    <row r="126" spans="1:22" ht="17.25" x14ac:dyDescent="0.3">
      <c r="A126" s="658"/>
      <c r="B126" s="636"/>
      <c r="C126" s="766"/>
      <c r="D126" s="472"/>
      <c r="E126" s="570"/>
      <c r="F126" s="571"/>
      <c r="G126" s="472"/>
      <c r="H126" s="142">
        <f t="shared" si="5"/>
        <v>0</v>
      </c>
      <c r="I126" s="81"/>
      <c r="J126" s="82"/>
      <c r="K126" s="82"/>
      <c r="L126" s="104">
        <f t="shared" si="6"/>
        <v>0</v>
      </c>
      <c r="M126" s="372"/>
      <c r="N126" s="390"/>
      <c r="O126" s="769"/>
      <c r="P126" s="379"/>
      <c r="Q126" s="70"/>
      <c r="R126" s="71"/>
      <c r="S126" s="73"/>
      <c r="T126" s="74"/>
      <c r="U126" s="73"/>
      <c r="V126" s="702"/>
    </row>
    <row r="127" spans="1:22" ht="17.25" x14ac:dyDescent="0.3">
      <c r="A127" s="658"/>
      <c r="B127" s="636"/>
      <c r="C127" s="766"/>
      <c r="D127" s="472"/>
      <c r="E127" s="570"/>
      <c r="F127" s="571"/>
      <c r="G127" s="472"/>
      <c r="H127" s="142">
        <f t="shared" si="5"/>
        <v>0</v>
      </c>
      <c r="I127" s="81"/>
      <c r="J127" s="82"/>
      <c r="K127" s="82"/>
      <c r="L127" s="104">
        <f t="shared" si="6"/>
        <v>0</v>
      </c>
      <c r="M127" s="372"/>
      <c r="N127" s="390"/>
      <c r="O127" s="769"/>
      <c r="P127" s="379"/>
      <c r="Q127" s="70"/>
      <c r="R127" s="71"/>
      <c r="S127" s="73"/>
      <c r="T127" s="74"/>
      <c r="U127" s="73"/>
      <c r="V127" s="702"/>
    </row>
    <row r="128" spans="1:22" ht="17.25" x14ac:dyDescent="0.3">
      <c r="A128" s="746"/>
      <c r="B128" s="636"/>
      <c r="C128" s="618"/>
      <c r="D128" s="472"/>
      <c r="E128" s="570"/>
      <c r="F128" s="571"/>
      <c r="G128" s="472"/>
      <c r="H128" s="142">
        <f t="shared" si="5"/>
        <v>0</v>
      </c>
      <c r="I128" s="81"/>
      <c r="J128" s="82"/>
      <c r="K128" s="82"/>
      <c r="L128" s="104">
        <f t="shared" si="6"/>
        <v>0</v>
      </c>
      <c r="M128" s="758"/>
      <c r="N128" s="869"/>
      <c r="O128" s="769"/>
      <c r="P128" s="379"/>
      <c r="Q128" s="70"/>
      <c r="R128" s="71"/>
      <c r="S128" s="73"/>
      <c r="T128" s="74"/>
      <c r="U128" s="73"/>
      <c r="V128" s="702"/>
    </row>
    <row r="129" spans="1:22" ht="17.25" x14ac:dyDescent="0.3">
      <c r="A129" s="658"/>
      <c r="B129" s="636"/>
      <c r="C129" s="712"/>
      <c r="D129" s="472"/>
      <c r="E129" s="390"/>
      <c r="F129" s="571"/>
      <c r="G129" s="472"/>
      <c r="H129" s="142">
        <f t="shared" si="5"/>
        <v>0</v>
      </c>
      <c r="I129" s="81"/>
      <c r="J129" s="82"/>
      <c r="K129" s="82"/>
      <c r="L129" s="104">
        <f t="shared" si="6"/>
        <v>0</v>
      </c>
      <c r="M129" s="716"/>
      <c r="N129" s="717"/>
      <c r="O129" s="769"/>
      <c r="P129" s="379"/>
      <c r="Q129" s="70"/>
      <c r="R129" s="71"/>
      <c r="S129" s="73"/>
      <c r="T129" s="74"/>
      <c r="U129" s="73"/>
      <c r="V129" s="702"/>
    </row>
    <row r="130" spans="1:22" ht="17.25" x14ac:dyDescent="0.3">
      <c r="A130" s="658"/>
      <c r="B130" s="636"/>
      <c r="C130" s="712"/>
      <c r="D130" s="472"/>
      <c r="E130" s="552"/>
      <c r="F130" s="571"/>
      <c r="G130" s="472"/>
      <c r="H130" s="142">
        <f t="shared" si="5"/>
        <v>0</v>
      </c>
      <c r="I130" s="81"/>
      <c r="J130" s="82"/>
      <c r="K130" s="82"/>
      <c r="L130" s="104">
        <f t="shared" si="6"/>
        <v>0</v>
      </c>
      <c r="M130" s="716"/>
      <c r="N130" s="717"/>
      <c r="O130" s="769"/>
      <c r="P130" s="379"/>
      <c r="Q130" s="70"/>
      <c r="R130" s="71"/>
      <c r="S130" s="73"/>
      <c r="T130" s="74"/>
      <c r="U130" s="73"/>
      <c r="V130" s="702"/>
    </row>
    <row r="131" spans="1:22" x14ac:dyDescent="0.25">
      <c r="A131" s="658"/>
      <c r="B131" s="551"/>
      <c r="C131" s="755"/>
      <c r="D131" s="847"/>
      <c r="E131" s="570"/>
      <c r="F131" s="848"/>
      <c r="G131" s="847"/>
      <c r="H131" s="142">
        <f t="shared" si="5"/>
        <v>0</v>
      </c>
      <c r="L131" s="104">
        <f t="shared" si="6"/>
        <v>0</v>
      </c>
      <c r="M131" s="759"/>
      <c r="N131" s="719"/>
      <c r="O131" s="781"/>
      <c r="P131" s="178"/>
      <c r="Q131" s="988"/>
      <c r="R131" s="989"/>
      <c r="S131" s="990"/>
      <c r="T131" s="69"/>
      <c r="U131" s="73"/>
      <c r="V131" s="702"/>
    </row>
    <row r="132" spans="1:22" ht="17.25" x14ac:dyDescent="0.3">
      <c r="A132" s="658"/>
      <c r="B132" s="636"/>
      <c r="C132" s="618"/>
      <c r="D132" s="847"/>
      <c r="E132" s="570"/>
      <c r="F132" s="848"/>
      <c r="G132" s="847"/>
      <c r="H132" s="142">
        <f t="shared" si="5"/>
        <v>0</v>
      </c>
      <c r="L132" s="104">
        <f t="shared" si="6"/>
        <v>0</v>
      </c>
      <c r="M132" s="759"/>
      <c r="N132" s="719"/>
      <c r="O132" s="781"/>
      <c r="P132" s="178"/>
      <c r="Q132" s="988"/>
      <c r="R132" s="989"/>
      <c r="S132" s="990"/>
      <c r="T132" s="69"/>
      <c r="U132" s="73"/>
      <c r="V132" s="702"/>
    </row>
    <row r="133" spans="1:22" ht="17.25" x14ac:dyDescent="0.3">
      <c r="A133" s="658"/>
      <c r="B133" s="636"/>
      <c r="C133" s="618"/>
      <c r="D133" s="472"/>
      <c r="E133" s="570"/>
      <c r="F133" s="571"/>
      <c r="G133" s="472"/>
      <c r="H133" s="142">
        <f t="shared" si="5"/>
        <v>0</v>
      </c>
      <c r="I133" s="81"/>
      <c r="J133" s="82"/>
      <c r="K133" s="82"/>
      <c r="L133" s="104">
        <f t="shared" si="6"/>
        <v>0</v>
      </c>
      <c r="M133" s="372"/>
      <c r="N133" s="390"/>
      <c r="O133" s="769"/>
      <c r="P133" s="379"/>
      <c r="Q133" s="70"/>
      <c r="R133" s="71"/>
      <c r="S133" s="73"/>
      <c r="T133" s="74"/>
      <c r="U133" s="73"/>
      <c r="V133" s="702"/>
    </row>
    <row r="134" spans="1:22" ht="17.25" x14ac:dyDescent="0.3">
      <c r="A134" s="658"/>
      <c r="B134" s="636"/>
      <c r="C134" s="618"/>
      <c r="D134" s="472"/>
      <c r="E134" s="570"/>
      <c r="F134" s="571"/>
      <c r="G134" s="472"/>
      <c r="H134" s="142">
        <f t="shared" si="5"/>
        <v>0</v>
      </c>
      <c r="I134" s="81"/>
      <c r="J134" s="82"/>
      <c r="K134" s="82"/>
      <c r="L134" s="104">
        <f t="shared" si="6"/>
        <v>0</v>
      </c>
      <c r="M134" s="372"/>
      <c r="N134" s="390"/>
      <c r="O134" s="769"/>
      <c r="P134" s="379"/>
      <c r="Q134" s="70"/>
      <c r="R134" s="71"/>
      <c r="S134" s="73"/>
      <c r="T134" s="74"/>
      <c r="U134" s="73"/>
      <c r="V134" s="702"/>
    </row>
    <row r="135" spans="1:22" ht="17.25" x14ac:dyDescent="0.3">
      <c r="A135" s="658"/>
      <c r="B135" s="636"/>
      <c r="C135" s="613"/>
      <c r="D135" s="472"/>
      <c r="E135" s="390"/>
      <c r="F135" s="571"/>
      <c r="G135" s="472"/>
      <c r="H135" s="142">
        <f t="shared" si="5"/>
        <v>0</v>
      </c>
      <c r="I135" s="81"/>
      <c r="J135" s="82"/>
      <c r="K135" s="82"/>
      <c r="L135" s="104">
        <f t="shared" si="6"/>
        <v>0</v>
      </c>
      <c r="M135" s="372"/>
      <c r="N135" s="390"/>
      <c r="O135" s="769"/>
      <c r="P135" s="379"/>
      <c r="Q135" s="70"/>
      <c r="R135" s="71"/>
      <c r="S135" s="73"/>
      <c r="T135" s="74"/>
      <c r="U135" s="73"/>
      <c r="V135" s="702"/>
    </row>
    <row r="136" spans="1:22" ht="17.25" x14ac:dyDescent="0.3">
      <c r="A136" s="658"/>
      <c r="B136" s="636"/>
      <c r="C136" s="613"/>
      <c r="D136" s="472"/>
      <c r="E136" s="390"/>
      <c r="F136" s="571"/>
      <c r="G136" s="472"/>
      <c r="H136" s="142">
        <f t="shared" si="5"/>
        <v>0</v>
      </c>
      <c r="I136" s="81"/>
      <c r="J136" s="82"/>
      <c r="K136" s="82"/>
      <c r="L136" s="104">
        <f t="shared" si="6"/>
        <v>0</v>
      </c>
      <c r="M136" s="372"/>
      <c r="N136" s="390"/>
      <c r="O136" s="769"/>
      <c r="P136" s="379"/>
      <c r="Q136" s="70"/>
      <c r="R136" s="71"/>
      <c r="S136" s="73"/>
      <c r="T136" s="74"/>
      <c r="U136" s="73"/>
      <c r="V136" s="702"/>
    </row>
    <row r="137" spans="1:22" ht="17.25" x14ac:dyDescent="0.3">
      <c r="A137" s="658"/>
      <c r="B137" s="636"/>
      <c r="C137" s="613"/>
      <c r="D137" s="472"/>
      <c r="E137" s="390"/>
      <c r="F137" s="571"/>
      <c r="G137" s="472"/>
      <c r="H137" s="142">
        <f t="shared" si="5"/>
        <v>0</v>
      </c>
      <c r="I137" s="81"/>
      <c r="J137" s="82"/>
      <c r="K137" s="82"/>
      <c r="L137" s="104">
        <f t="shared" si="6"/>
        <v>0</v>
      </c>
      <c r="M137" s="372"/>
      <c r="N137" s="390"/>
      <c r="O137" s="769"/>
      <c r="P137" s="379"/>
      <c r="Q137" s="70"/>
      <c r="R137" s="71"/>
      <c r="S137" s="73"/>
      <c r="T137" s="74"/>
      <c r="U137" s="73"/>
      <c r="V137" s="702"/>
    </row>
    <row r="138" spans="1:22" ht="17.25" x14ac:dyDescent="0.25">
      <c r="A138" s="658"/>
      <c r="B138" s="551"/>
      <c r="C138" s="615"/>
      <c r="D138" s="472"/>
      <c r="E138" s="390"/>
      <c r="F138" s="571"/>
      <c r="G138" s="472"/>
      <c r="H138" s="142">
        <f t="shared" si="5"/>
        <v>0</v>
      </c>
      <c r="I138" s="81"/>
      <c r="J138" s="82"/>
      <c r="K138" s="82"/>
      <c r="L138" s="104">
        <f t="shared" si="6"/>
        <v>0</v>
      </c>
      <c r="M138" s="372"/>
      <c r="N138" s="390"/>
      <c r="O138" s="769"/>
      <c r="P138" s="379"/>
      <c r="Q138" s="70"/>
      <c r="R138" s="71"/>
      <c r="S138" s="73"/>
      <c r="T138" s="74"/>
      <c r="U138" s="73"/>
      <c r="V138" s="702"/>
    </row>
    <row r="139" spans="1:22" ht="17.25" x14ac:dyDescent="0.3">
      <c r="A139" s="658"/>
      <c r="B139" s="636"/>
      <c r="C139" s="613"/>
      <c r="D139" s="472"/>
      <c r="E139" s="390"/>
      <c r="F139" s="571"/>
      <c r="G139" s="472"/>
      <c r="H139" s="142">
        <f t="shared" si="5"/>
        <v>0</v>
      </c>
      <c r="I139" s="81"/>
      <c r="J139" s="82"/>
      <c r="K139" s="82"/>
      <c r="L139" s="104">
        <f t="shared" si="6"/>
        <v>0</v>
      </c>
      <c r="M139" s="372"/>
      <c r="N139" s="390"/>
      <c r="O139" s="769"/>
      <c r="P139" s="379"/>
      <c r="Q139" s="70"/>
      <c r="R139" s="71"/>
      <c r="S139" s="73"/>
      <c r="T139" s="74"/>
      <c r="U139" s="73"/>
      <c r="V139" s="702"/>
    </row>
    <row r="140" spans="1:22" ht="17.25" x14ac:dyDescent="0.3">
      <c r="A140" s="658"/>
      <c r="B140" s="636"/>
      <c r="C140" s="606"/>
      <c r="D140" s="472"/>
      <c r="E140" s="570"/>
      <c r="F140" s="571"/>
      <c r="G140" s="472"/>
      <c r="H140" s="142">
        <f t="shared" si="5"/>
        <v>0</v>
      </c>
      <c r="I140" s="81"/>
      <c r="J140" s="82"/>
      <c r="K140" s="82"/>
      <c r="L140" s="104">
        <f t="shared" si="6"/>
        <v>0</v>
      </c>
      <c r="M140" s="372"/>
      <c r="N140" s="390"/>
      <c r="O140" s="769"/>
      <c r="P140" s="379"/>
      <c r="Q140" s="70"/>
      <c r="R140" s="71"/>
      <c r="S140" s="73"/>
      <c r="T140" s="74"/>
      <c r="U140" s="73"/>
      <c r="V140" s="702"/>
    </row>
    <row r="141" spans="1:22" ht="17.25" x14ac:dyDescent="0.3">
      <c r="A141" s="658"/>
      <c r="B141" s="636"/>
      <c r="C141" s="606"/>
      <c r="D141" s="472"/>
      <c r="E141" s="570"/>
      <c r="F141" s="571"/>
      <c r="G141" s="472"/>
      <c r="H141" s="142">
        <f t="shared" si="5"/>
        <v>0</v>
      </c>
      <c r="I141" s="81"/>
      <c r="J141" s="82"/>
      <c r="K141" s="82"/>
      <c r="L141" s="104">
        <f t="shared" si="6"/>
        <v>0</v>
      </c>
      <c r="M141" s="372"/>
      <c r="N141" s="390"/>
      <c r="O141" s="769"/>
      <c r="P141" s="379"/>
      <c r="Q141" s="70"/>
      <c r="R141" s="71"/>
      <c r="S141" s="73"/>
      <c r="T141" s="74"/>
      <c r="U141" s="73"/>
      <c r="V141" s="702"/>
    </row>
    <row r="142" spans="1:22" ht="17.25" x14ac:dyDescent="0.3">
      <c r="A142" s="658"/>
      <c r="B142" s="636"/>
      <c r="C142" s="606"/>
      <c r="D142" s="472"/>
      <c r="E142" s="570"/>
      <c r="F142" s="571"/>
      <c r="G142" s="472"/>
      <c r="H142" s="142">
        <f t="shared" si="5"/>
        <v>0</v>
      </c>
      <c r="I142" s="81"/>
      <c r="J142" s="82"/>
      <c r="K142" s="82"/>
      <c r="L142" s="104">
        <f t="shared" si="6"/>
        <v>0</v>
      </c>
      <c r="M142" s="372"/>
      <c r="N142" s="390"/>
      <c r="O142" s="769"/>
      <c r="P142" s="379"/>
      <c r="Q142" s="70"/>
      <c r="R142" s="71"/>
      <c r="S142" s="73"/>
      <c r="T142" s="74"/>
      <c r="U142" s="73"/>
      <c r="V142" s="702"/>
    </row>
    <row r="143" spans="1:22" ht="17.25" x14ac:dyDescent="0.3">
      <c r="A143" s="658"/>
      <c r="B143" s="636"/>
      <c r="C143" s="606"/>
      <c r="D143" s="472"/>
      <c r="E143" s="570"/>
      <c r="F143" s="571"/>
      <c r="G143" s="472"/>
      <c r="H143" s="142">
        <v>0</v>
      </c>
      <c r="I143" s="81"/>
      <c r="J143" s="82"/>
      <c r="K143" s="82"/>
      <c r="L143" s="104">
        <f t="shared" si="6"/>
        <v>0</v>
      </c>
      <c r="M143" s="372"/>
      <c r="N143" s="390"/>
      <c r="O143" s="769"/>
      <c r="P143" s="379"/>
      <c r="Q143" s="70"/>
      <c r="R143" s="71"/>
      <c r="S143" s="73"/>
      <c r="T143" s="74"/>
      <c r="U143" s="73"/>
      <c r="V143" s="702"/>
    </row>
    <row r="144" spans="1:22" ht="17.25" x14ac:dyDescent="0.25">
      <c r="A144" s="746"/>
      <c r="B144" s="551"/>
      <c r="C144" s="618"/>
      <c r="D144" s="472"/>
      <c r="E144" s="570"/>
      <c r="F144" s="571"/>
      <c r="G144" s="472"/>
      <c r="H144" s="142">
        <f t="shared" si="5"/>
        <v>0</v>
      </c>
      <c r="I144" s="81"/>
      <c r="J144" s="82"/>
      <c r="K144" s="82"/>
      <c r="L144" s="104">
        <f t="shared" si="6"/>
        <v>0</v>
      </c>
      <c r="M144" s="372"/>
      <c r="N144" s="390"/>
      <c r="O144" s="769"/>
      <c r="P144" s="379"/>
      <c r="Q144" s="70"/>
      <c r="R144" s="71"/>
      <c r="S144" s="73"/>
      <c r="T144" s="74"/>
      <c r="U144" s="73"/>
      <c r="V144" s="702"/>
    </row>
    <row r="145" spans="1:22" ht="17.25" x14ac:dyDescent="0.3">
      <c r="A145" s="686"/>
      <c r="B145" s="636"/>
      <c r="C145" s="712"/>
      <c r="D145" s="472"/>
      <c r="E145" s="552"/>
      <c r="F145" s="571"/>
      <c r="G145" s="472"/>
      <c r="H145" s="142">
        <f>G145-D145</f>
        <v>0</v>
      </c>
      <c r="I145" s="81"/>
      <c r="J145" s="82"/>
      <c r="K145" s="82"/>
      <c r="L145" s="104">
        <f>I145*G145</f>
        <v>0</v>
      </c>
      <c r="M145" s="716"/>
      <c r="N145" s="717"/>
      <c r="O145" s="769"/>
      <c r="P145" s="379"/>
      <c r="Q145" s="70"/>
      <c r="R145" s="71"/>
      <c r="S145" s="73"/>
      <c r="T145" s="74"/>
      <c r="U145" s="73"/>
      <c r="V145" s="702"/>
    </row>
    <row r="146" spans="1:22" ht="17.25" x14ac:dyDescent="0.25">
      <c r="A146" s="658"/>
      <c r="B146" s="551"/>
      <c r="C146" s="654"/>
      <c r="D146" s="472"/>
      <c r="E146" s="570"/>
      <c r="F146" s="571"/>
      <c r="G146" s="472"/>
      <c r="H146" s="142">
        <f t="shared" si="5"/>
        <v>0</v>
      </c>
      <c r="I146" s="81"/>
      <c r="J146" s="82"/>
      <c r="K146" s="82"/>
      <c r="L146" s="104">
        <f t="shared" si="6"/>
        <v>0</v>
      </c>
      <c r="M146" s="372"/>
      <c r="N146" s="390"/>
      <c r="O146" s="769"/>
      <c r="P146" s="379"/>
      <c r="Q146" s="70"/>
      <c r="R146" s="71"/>
      <c r="S146" s="73"/>
      <c r="T146" s="74"/>
      <c r="U146" s="73"/>
      <c r="V146" s="702"/>
    </row>
    <row r="147" spans="1:22" ht="17.25" x14ac:dyDescent="0.25">
      <c r="A147" s="658"/>
      <c r="B147" s="551"/>
      <c r="C147" s="654"/>
      <c r="D147" s="472"/>
      <c r="E147" s="570"/>
      <c r="F147" s="571"/>
      <c r="G147" s="472"/>
      <c r="H147" s="142">
        <f t="shared" si="5"/>
        <v>0</v>
      </c>
      <c r="I147" s="81"/>
      <c r="J147" s="82"/>
      <c r="K147" s="82"/>
      <c r="L147" s="104">
        <f t="shared" si="6"/>
        <v>0</v>
      </c>
      <c r="M147" s="372"/>
      <c r="N147" s="390"/>
      <c r="O147" s="769"/>
      <c r="P147" s="379"/>
      <c r="Q147" s="70"/>
      <c r="R147" s="71"/>
      <c r="S147" s="73"/>
      <c r="T147" s="74"/>
      <c r="U147" s="73"/>
      <c r="V147" s="702"/>
    </row>
    <row r="148" spans="1:22" ht="17.25" x14ac:dyDescent="0.25">
      <c r="A148" s="658"/>
      <c r="B148" s="551"/>
      <c r="C148" s="654"/>
      <c r="D148" s="472"/>
      <c r="E148" s="570"/>
      <c r="F148" s="646"/>
      <c r="G148" s="472"/>
      <c r="H148" s="142">
        <f t="shared" si="5"/>
        <v>0</v>
      </c>
      <c r="I148" s="81"/>
      <c r="J148" s="82"/>
      <c r="K148" s="82"/>
      <c r="L148" s="104">
        <f t="shared" si="6"/>
        <v>0</v>
      </c>
      <c r="M148" s="372"/>
      <c r="N148" s="390"/>
      <c r="O148" s="769"/>
      <c r="P148" s="379"/>
      <c r="Q148" s="70"/>
      <c r="R148" s="71"/>
      <c r="S148" s="73"/>
      <c r="T148" s="74"/>
      <c r="U148" s="73"/>
      <c r="V148" s="702"/>
    </row>
    <row r="149" spans="1:22" ht="17.25" x14ac:dyDescent="0.25">
      <c r="A149" s="658"/>
      <c r="B149" s="551"/>
      <c r="C149" s="654"/>
      <c r="D149" s="655"/>
      <c r="E149" s="390"/>
      <c r="F149" s="646"/>
      <c r="G149" s="472"/>
      <c r="H149" s="142">
        <f t="shared" si="5"/>
        <v>0</v>
      </c>
      <c r="I149" s="81"/>
      <c r="J149" s="82"/>
      <c r="K149" s="82"/>
      <c r="L149" s="104">
        <f t="shared" si="6"/>
        <v>0</v>
      </c>
      <c r="M149" s="372"/>
      <c r="N149" s="390"/>
      <c r="O149" s="769"/>
      <c r="P149" s="379"/>
      <c r="Q149" s="70"/>
      <c r="R149" s="71"/>
      <c r="S149" s="73"/>
      <c r="T149" s="74"/>
      <c r="U149" s="73"/>
      <c r="V149" s="702"/>
    </row>
    <row r="150" spans="1:22" ht="17.25" x14ac:dyDescent="0.25">
      <c r="A150" s="658"/>
      <c r="B150" s="551"/>
      <c r="C150" s="654"/>
      <c r="D150" s="655"/>
      <c r="E150" s="390"/>
      <c r="F150" s="571"/>
      <c r="G150" s="472"/>
      <c r="H150" s="142">
        <f t="shared" si="5"/>
        <v>0</v>
      </c>
      <c r="I150" s="81"/>
      <c r="J150" s="82"/>
      <c r="K150" s="82"/>
      <c r="L150" s="104">
        <f t="shared" si="6"/>
        <v>0</v>
      </c>
      <c r="M150" s="372"/>
      <c r="N150" s="390"/>
      <c r="O150" s="769"/>
      <c r="P150" s="379"/>
      <c r="Q150" s="70"/>
      <c r="R150" s="71"/>
      <c r="S150" s="73"/>
      <c r="T150" s="74"/>
      <c r="U150" s="73"/>
      <c r="V150" s="702"/>
    </row>
    <row r="151" spans="1:22" ht="17.25" x14ac:dyDescent="0.25">
      <c r="A151" s="658"/>
      <c r="B151" s="551"/>
      <c r="C151" s="654"/>
      <c r="D151" s="655"/>
      <c r="E151" s="390"/>
      <c r="F151" s="571"/>
      <c r="G151" s="472"/>
      <c r="H151" s="142">
        <f t="shared" si="5"/>
        <v>0</v>
      </c>
      <c r="I151" s="81"/>
      <c r="J151" s="82"/>
      <c r="K151" s="82"/>
      <c r="L151" s="104">
        <f t="shared" si="6"/>
        <v>0</v>
      </c>
      <c r="M151" s="372"/>
      <c r="N151" s="390"/>
      <c r="O151" s="769"/>
      <c r="P151" s="379"/>
      <c r="Q151" s="70"/>
      <c r="R151" s="71"/>
      <c r="S151" s="73"/>
      <c r="T151" s="74"/>
      <c r="U151" s="73"/>
      <c r="V151" s="702"/>
    </row>
    <row r="152" spans="1:22" ht="17.25" x14ac:dyDescent="0.25">
      <c r="A152" s="658"/>
      <c r="B152" s="551"/>
      <c r="C152" s="654"/>
      <c r="D152" s="655"/>
      <c r="E152" s="390"/>
      <c r="F152" s="571"/>
      <c r="G152" s="472"/>
      <c r="H152" s="142">
        <f t="shared" si="5"/>
        <v>0</v>
      </c>
      <c r="I152" s="81"/>
      <c r="J152" s="82"/>
      <c r="K152" s="82"/>
      <c r="L152" s="104">
        <f t="shared" si="6"/>
        <v>0</v>
      </c>
      <c r="M152" s="372"/>
      <c r="N152" s="390"/>
      <c r="O152" s="769"/>
      <c r="P152" s="379"/>
      <c r="Q152" s="70"/>
      <c r="R152" s="71"/>
      <c r="S152" s="73"/>
      <c r="T152" s="74"/>
      <c r="U152" s="73"/>
      <c r="V152" s="702"/>
    </row>
    <row r="153" spans="1:22" ht="17.25" x14ac:dyDescent="0.25">
      <c r="A153" s="658"/>
      <c r="B153" s="551"/>
      <c r="C153" s="654"/>
      <c r="D153" s="655"/>
      <c r="E153" s="390"/>
      <c r="F153" s="571"/>
      <c r="G153" s="472"/>
      <c r="H153" s="142">
        <f t="shared" si="5"/>
        <v>0</v>
      </c>
      <c r="I153" s="81"/>
      <c r="J153" s="82"/>
      <c r="K153" s="82"/>
      <c r="L153" s="104">
        <f t="shared" si="6"/>
        <v>0</v>
      </c>
      <c r="M153" s="372"/>
      <c r="N153" s="390"/>
      <c r="O153" s="769"/>
      <c r="P153" s="379"/>
      <c r="Q153" s="70"/>
      <c r="R153" s="71"/>
      <c r="S153" s="73"/>
      <c r="T153" s="74"/>
      <c r="U153" s="73"/>
      <c r="V153" s="702"/>
    </row>
    <row r="154" spans="1:22" ht="17.25" x14ac:dyDescent="0.25">
      <c r="A154" s="658"/>
      <c r="B154" s="551"/>
      <c r="C154" s="654"/>
      <c r="D154" s="655"/>
      <c r="E154" s="390"/>
      <c r="F154" s="571"/>
      <c r="G154" s="472"/>
      <c r="H154" s="142">
        <f t="shared" si="5"/>
        <v>0</v>
      </c>
      <c r="I154" s="81"/>
      <c r="J154" s="82"/>
      <c r="K154" s="82"/>
      <c r="L154" s="104">
        <f t="shared" si="6"/>
        <v>0</v>
      </c>
      <c r="M154" s="372"/>
      <c r="N154" s="390"/>
      <c r="O154" s="769"/>
      <c r="P154" s="379"/>
      <c r="Q154" s="70"/>
      <c r="R154" s="71"/>
      <c r="S154" s="73"/>
      <c r="T154" s="74"/>
      <c r="U154" s="73"/>
      <c r="V154" s="702"/>
    </row>
    <row r="155" spans="1:22" ht="17.25" x14ac:dyDescent="0.25">
      <c r="A155" s="658"/>
      <c r="B155" s="551"/>
      <c r="C155" s="654"/>
      <c r="D155" s="655"/>
      <c r="E155" s="390"/>
      <c r="F155" s="571"/>
      <c r="G155" s="472"/>
      <c r="H155" s="142">
        <f t="shared" si="5"/>
        <v>0</v>
      </c>
      <c r="I155" s="81"/>
      <c r="J155" s="82"/>
      <c r="K155" s="82"/>
      <c r="L155" s="104">
        <f t="shared" si="6"/>
        <v>0</v>
      </c>
      <c r="M155" s="372"/>
      <c r="N155" s="390"/>
      <c r="O155" s="769"/>
      <c r="P155" s="379"/>
      <c r="Q155" s="70"/>
      <c r="R155" s="71"/>
      <c r="S155" s="73"/>
      <c r="T155" s="74"/>
      <c r="U155" s="73"/>
      <c r="V155" s="702"/>
    </row>
    <row r="156" spans="1:22" ht="17.25" x14ac:dyDescent="0.25">
      <c r="A156" s="658"/>
      <c r="B156" s="551"/>
      <c r="C156" s="654"/>
      <c r="D156" s="472"/>
      <c r="E156" s="390"/>
      <c r="F156" s="571"/>
      <c r="G156" s="472"/>
      <c r="H156" s="142">
        <f t="shared" si="5"/>
        <v>0</v>
      </c>
      <c r="I156" s="81"/>
      <c r="J156" s="82"/>
      <c r="K156" s="82"/>
      <c r="L156" s="104">
        <f t="shared" si="6"/>
        <v>0</v>
      </c>
      <c r="M156" s="372"/>
      <c r="N156" s="390"/>
      <c r="O156" s="769"/>
      <c r="P156" s="379"/>
      <c r="Q156" s="70"/>
      <c r="R156" s="71"/>
      <c r="S156" s="73"/>
      <c r="T156" s="74"/>
      <c r="U156" s="73"/>
      <c r="V156" s="702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5"/>
        <v>0</v>
      </c>
      <c r="I157" s="81"/>
      <c r="J157" s="82"/>
      <c r="K157" s="82"/>
      <c r="L157" s="104">
        <f t="shared" si="6"/>
        <v>0</v>
      </c>
      <c r="M157" s="372"/>
      <c r="N157" s="390"/>
      <c r="O157" s="769"/>
      <c r="P157" s="379"/>
      <c r="Q157" s="70"/>
      <c r="R157" s="71"/>
      <c r="S157" s="73"/>
      <c r="T157" s="74"/>
      <c r="U157" s="73"/>
      <c r="V157" s="702"/>
    </row>
    <row r="158" spans="1:22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5"/>
        <v>0</v>
      </c>
      <c r="I158" s="81"/>
      <c r="J158" s="82"/>
      <c r="K158" s="82"/>
      <c r="L158" s="104">
        <f t="shared" si="6"/>
        <v>0</v>
      </c>
      <c r="M158" s="372"/>
      <c r="N158" s="390"/>
      <c r="O158" s="769"/>
      <c r="P158" s="379"/>
      <c r="Q158" s="70"/>
      <c r="R158" s="71"/>
      <c r="S158" s="73"/>
      <c r="T158" s="74"/>
      <c r="U158" s="73"/>
      <c r="V158" s="702"/>
    </row>
    <row r="159" spans="1:22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5"/>
        <v>0</v>
      </c>
      <c r="I159" s="81"/>
      <c r="J159" s="82"/>
      <c r="K159" s="82"/>
      <c r="L159" s="104">
        <f t="shared" si="6"/>
        <v>0</v>
      </c>
      <c r="M159" s="372"/>
      <c r="N159" s="390"/>
      <c r="O159" s="769"/>
      <c r="P159" s="379"/>
      <c r="Q159" s="70"/>
      <c r="R159" s="71"/>
      <c r="S159" s="73"/>
      <c r="T159" s="74"/>
      <c r="U159" s="73"/>
      <c r="V159" s="702"/>
    </row>
    <row r="160" spans="1:22" ht="17.25" x14ac:dyDescent="0.25">
      <c r="A160" s="658"/>
      <c r="B160" s="551"/>
      <c r="C160" s="606"/>
      <c r="D160" s="472"/>
      <c r="E160" s="570"/>
      <c r="F160" s="571"/>
      <c r="G160" s="472"/>
      <c r="H160" s="142">
        <f t="shared" si="5"/>
        <v>0</v>
      </c>
      <c r="I160" s="81"/>
      <c r="J160" s="82"/>
      <c r="K160" s="82"/>
      <c r="L160" s="104">
        <f t="shared" si="6"/>
        <v>0</v>
      </c>
      <c r="M160" s="372"/>
      <c r="N160" s="390"/>
      <c r="O160" s="769"/>
      <c r="P160" s="379"/>
      <c r="Q160" s="70"/>
      <c r="R160" s="71"/>
      <c r="S160" s="73"/>
      <c r="T160" s="74"/>
      <c r="U160" s="73"/>
      <c r="V160" s="702"/>
    </row>
    <row r="161" spans="1:22" ht="17.25" x14ac:dyDescent="0.25">
      <c r="A161" s="658"/>
      <c r="B161" s="551"/>
      <c r="C161" s="606"/>
      <c r="D161" s="472"/>
      <c r="E161" s="570"/>
      <c r="F161" s="571"/>
      <c r="G161" s="472"/>
      <c r="H161" s="142">
        <f t="shared" si="5"/>
        <v>0</v>
      </c>
      <c r="I161" s="81"/>
      <c r="J161" s="82"/>
      <c r="K161" s="82"/>
      <c r="L161" s="104">
        <f t="shared" si="6"/>
        <v>0</v>
      </c>
      <c r="M161" s="372"/>
      <c r="N161" s="390"/>
      <c r="O161" s="769"/>
      <c r="P161" s="379"/>
      <c r="Q161" s="70"/>
      <c r="R161" s="71"/>
      <c r="S161" s="73"/>
      <c r="T161" s="74"/>
      <c r="U161" s="73"/>
      <c r="V161" s="702"/>
    </row>
    <row r="162" spans="1:22" ht="17.25" x14ac:dyDescent="0.25">
      <c r="A162" s="658"/>
      <c r="B162" s="551"/>
      <c r="C162" s="606"/>
      <c r="D162" s="472"/>
      <c r="E162" s="570"/>
      <c r="F162" s="571"/>
      <c r="G162" s="472"/>
      <c r="H162" s="142">
        <f t="shared" si="5"/>
        <v>0</v>
      </c>
      <c r="I162" s="81"/>
      <c r="J162" s="82"/>
      <c r="K162" s="82"/>
      <c r="L162" s="104">
        <f t="shared" si="6"/>
        <v>0</v>
      </c>
      <c r="M162" s="372"/>
      <c r="N162" s="390"/>
      <c r="O162" s="769"/>
      <c r="P162" s="379"/>
      <c r="Q162" s="70"/>
      <c r="R162" s="71"/>
      <c r="S162" s="73"/>
      <c r="T162" s="74"/>
      <c r="U162" s="73"/>
      <c r="V162" s="702"/>
    </row>
    <row r="163" spans="1:22" ht="17.25" x14ac:dyDescent="0.25">
      <c r="A163" s="658"/>
      <c r="B163" s="551"/>
      <c r="C163" s="606"/>
      <c r="D163" s="472"/>
      <c r="E163" s="570"/>
      <c r="F163" s="571"/>
      <c r="G163" s="472"/>
      <c r="H163" s="142">
        <f t="shared" si="5"/>
        <v>0</v>
      </c>
      <c r="I163" s="81"/>
      <c r="J163" s="82"/>
      <c r="K163" s="82"/>
      <c r="L163" s="104">
        <f t="shared" si="6"/>
        <v>0</v>
      </c>
      <c r="M163" s="372"/>
      <c r="N163" s="390"/>
      <c r="O163" s="769"/>
      <c r="P163" s="379"/>
      <c r="Q163" s="70"/>
      <c r="R163" s="71"/>
      <c r="S163" s="73"/>
      <c r="T163" s="74"/>
      <c r="U163" s="73"/>
      <c r="V163" s="702"/>
    </row>
    <row r="164" spans="1:22" ht="17.25" x14ac:dyDescent="0.25">
      <c r="A164" s="658"/>
      <c r="B164" s="551"/>
      <c r="C164" s="606"/>
      <c r="D164" s="472"/>
      <c r="E164" s="570"/>
      <c r="F164" s="571"/>
      <c r="G164" s="472"/>
      <c r="H164" s="142">
        <f t="shared" si="5"/>
        <v>0</v>
      </c>
      <c r="I164" s="81"/>
      <c r="J164" s="82"/>
      <c r="K164" s="82"/>
      <c r="L164" s="104">
        <f t="shared" si="6"/>
        <v>0</v>
      </c>
      <c r="M164" s="372"/>
      <c r="N164" s="390"/>
      <c r="O164" s="769"/>
      <c r="P164" s="379"/>
      <c r="Q164" s="70"/>
      <c r="R164" s="71"/>
      <c r="S164" s="73"/>
      <c r="T164" s="74"/>
      <c r="U164" s="73"/>
      <c r="V164" s="702"/>
    </row>
    <row r="165" spans="1:22" x14ac:dyDescent="0.25">
      <c r="A165" s="551"/>
      <c r="B165" s="755"/>
      <c r="C165" s="606"/>
      <c r="D165" s="472"/>
      <c r="E165" s="552"/>
      <c r="F165" s="968"/>
      <c r="G165" s="472"/>
      <c r="H165" s="142">
        <f t="shared" si="5"/>
        <v>0</v>
      </c>
      <c r="I165" s="81"/>
      <c r="J165" s="82"/>
      <c r="K165" s="82"/>
      <c r="L165" s="104">
        <f t="shared" si="6"/>
        <v>0</v>
      </c>
      <c r="M165" s="372"/>
      <c r="N165" s="390"/>
      <c r="O165" s="769"/>
      <c r="P165" s="379"/>
      <c r="Q165" s="70"/>
      <c r="R165" s="71"/>
      <c r="S165" s="73"/>
      <c r="T165" s="74"/>
      <c r="U165" s="73"/>
      <c r="V165" s="702"/>
    </row>
    <row r="166" spans="1:22" ht="17.25" x14ac:dyDescent="0.25">
      <c r="A166" s="686"/>
      <c r="B166" s="551"/>
      <c r="C166" s="606"/>
      <c r="D166" s="472"/>
      <c r="E166" s="570"/>
      <c r="F166" s="571"/>
      <c r="G166" s="472"/>
      <c r="H166" s="142">
        <f t="shared" si="5"/>
        <v>0</v>
      </c>
      <c r="I166" s="81"/>
      <c r="J166" s="82"/>
      <c r="K166" s="82"/>
      <c r="L166" s="104">
        <f t="shared" si="6"/>
        <v>0</v>
      </c>
      <c r="M166" s="372"/>
      <c r="N166" s="390"/>
      <c r="O166" s="769"/>
      <c r="P166" s="379"/>
      <c r="Q166" s="70"/>
      <c r="R166" s="71"/>
      <c r="S166" s="73"/>
      <c r="T166" s="74"/>
      <c r="U166" s="73"/>
      <c r="V166" s="702"/>
    </row>
    <row r="167" spans="1:22" ht="17.25" x14ac:dyDescent="0.25">
      <c r="A167" s="686"/>
      <c r="B167" s="551"/>
      <c r="C167" s="606"/>
      <c r="D167" s="472"/>
      <c r="E167" s="570"/>
      <c r="F167" s="571"/>
      <c r="G167" s="472"/>
      <c r="H167" s="142">
        <f t="shared" si="5"/>
        <v>0</v>
      </c>
      <c r="I167" s="81"/>
      <c r="J167" s="82"/>
      <c r="K167" s="82"/>
      <c r="L167" s="104">
        <f t="shared" si="6"/>
        <v>0</v>
      </c>
      <c r="M167" s="372"/>
      <c r="N167" s="390"/>
      <c r="O167" s="769"/>
      <c r="P167" s="379"/>
      <c r="Q167" s="70"/>
      <c r="R167" s="71"/>
      <c r="S167" s="73"/>
      <c r="T167" s="74"/>
      <c r="U167" s="73"/>
      <c r="V167" s="702"/>
    </row>
    <row r="168" spans="1:22" ht="17.25" x14ac:dyDescent="0.25">
      <c r="A168" s="686"/>
      <c r="B168" s="551"/>
      <c r="C168" s="606"/>
      <c r="D168" s="472"/>
      <c r="E168" s="570"/>
      <c r="F168" s="571"/>
      <c r="G168" s="472"/>
      <c r="H168" s="142">
        <f t="shared" si="5"/>
        <v>0</v>
      </c>
      <c r="I168" s="81"/>
      <c r="J168" s="82"/>
      <c r="K168" s="82"/>
      <c r="L168" s="104">
        <f t="shared" si="6"/>
        <v>0</v>
      </c>
      <c r="M168" s="372"/>
      <c r="N168" s="390"/>
      <c r="O168" s="769"/>
      <c r="P168" s="379"/>
      <c r="Q168" s="70"/>
      <c r="R168" s="71"/>
      <c r="S168" s="73"/>
      <c r="T168" s="74"/>
      <c r="U168" s="73"/>
      <c r="V168" s="702"/>
    </row>
    <row r="169" spans="1:22" ht="17.25" x14ac:dyDescent="0.25">
      <c r="A169" s="686"/>
      <c r="B169" s="551"/>
      <c r="C169" s="606"/>
      <c r="D169" s="472"/>
      <c r="E169" s="570"/>
      <c r="F169" s="571"/>
      <c r="G169" s="472"/>
      <c r="H169" s="142">
        <f t="shared" si="5"/>
        <v>0</v>
      </c>
      <c r="I169" s="81"/>
      <c r="J169" s="82"/>
      <c r="K169" s="82"/>
      <c r="L169" s="104">
        <f t="shared" si="6"/>
        <v>0</v>
      </c>
      <c r="M169" s="372"/>
      <c r="N169" s="390"/>
      <c r="O169" s="769"/>
      <c r="P169" s="379"/>
      <c r="Q169" s="70"/>
      <c r="R169" s="71"/>
      <c r="S169" s="73"/>
      <c r="T169" s="74"/>
      <c r="U169" s="73"/>
      <c r="V169" s="702"/>
    </row>
    <row r="170" spans="1:22" ht="17.25" x14ac:dyDescent="0.25">
      <c r="A170" s="756"/>
      <c r="B170" s="551"/>
      <c r="C170" s="606"/>
      <c r="D170" s="472"/>
      <c r="E170" s="570"/>
      <c r="F170" s="571"/>
      <c r="G170" s="472"/>
      <c r="H170" s="142">
        <f t="shared" si="5"/>
        <v>0</v>
      </c>
      <c r="I170" s="81"/>
      <c r="J170" s="82"/>
      <c r="K170" s="82"/>
      <c r="L170" s="104">
        <f t="shared" si="6"/>
        <v>0</v>
      </c>
      <c r="M170" s="372"/>
      <c r="N170" s="390"/>
      <c r="O170" s="769"/>
      <c r="P170" s="379"/>
      <c r="Q170" s="70"/>
      <c r="R170" s="71"/>
      <c r="S170" s="73"/>
      <c r="T170" s="74"/>
      <c r="U170" s="73"/>
      <c r="V170" s="702"/>
    </row>
    <row r="171" spans="1:22" ht="17.25" x14ac:dyDescent="0.25">
      <c r="A171" s="658"/>
      <c r="B171" s="551"/>
      <c r="C171" s="606"/>
      <c r="D171" s="472"/>
      <c r="E171" s="570"/>
      <c r="F171" s="571"/>
      <c r="G171" s="472"/>
      <c r="H171" s="142">
        <f t="shared" si="5"/>
        <v>0</v>
      </c>
      <c r="I171" s="81"/>
      <c r="J171" s="82"/>
      <c r="K171" s="82"/>
      <c r="L171" s="104">
        <f t="shared" si="6"/>
        <v>0</v>
      </c>
      <c r="M171" s="372"/>
      <c r="N171" s="390"/>
      <c r="O171" s="769"/>
      <c r="P171" s="379"/>
      <c r="Q171" s="70"/>
      <c r="R171" s="71"/>
      <c r="S171" s="73"/>
      <c r="T171" s="74"/>
      <c r="U171" s="73"/>
      <c r="V171" s="702"/>
    </row>
    <row r="172" spans="1:22" ht="17.25" x14ac:dyDescent="0.25">
      <c r="A172" s="658"/>
      <c r="B172" s="551"/>
      <c r="C172" s="606"/>
      <c r="D172" s="472"/>
      <c r="E172" s="570"/>
      <c r="F172" s="571"/>
      <c r="G172" s="472"/>
      <c r="H172" s="142">
        <f t="shared" si="5"/>
        <v>0</v>
      </c>
      <c r="I172" s="81"/>
      <c r="J172" s="82"/>
      <c r="K172" s="82"/>
      <c r="L172" s="104">
        <f t="shared" si="6"/>
        <v>0</v>
      </c>
      <c r="M172" s="372"/>
      <c r="N172" s="390"/>
      <c r="O172" s="769"/>
      <c r="P172" s="379"/>
      <c r="Q172" s="70"/>
      <c r="R172" s="71"/>
      <c r="S172" s="73"/>
      <c r="T172" s="74"/>
      <c r="U172" s="73"/>
      <c r="V172" s="702"/>
    </row>
    <row r="173" spans="1:22" ht="17.25" x14ac:dyDescent="0.25">
      <c r="A173" s="658"/>
      <c r="B173" s="551"/>
      <c r="C173" s="606"/>
      <c r="D173" s="472"/>
      <c r="E173" s="570"/>
      <c r="F173" s="571"/>
      <c r="G173" s="472"/>
      <c r="H173" s="142">
        <f t="shared" si="5"/>
        <v>0</v>
      </c>
      <c r="I173" s="81"/>
      <c r="J173" s="82"/>
      <c r="K173" s="82"/>
      <c r="L173" s="104">
        <f t="shared" si="6"/>
        <v>0</v>
      </c>
      <c r="M173" s="372"/>
      <c r="N173" s="390"/>
      <c r="O173" s="769"/>
      <c r="P173" s="379"/>
      <c r="Q173" s="70"/>
      <c r="R173" s="71"/>
      <c r="S173" s="73"/>
      <c r="T173" s="74"/>
      <c r="U173" s="73"/>
      <c r="V173" s="702"/>
    </row>
    <row r="174" spans="1:22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5"/>
        <v>0</v>
      </c>
      <c r="I174" s="81"/>
      <c r="J174" s="82"/>
      <c r="K174" s="82"/>
      <c r="L174" s="104">
        <f t="shared" si="6"/>
        <v>0</v>
      </c>
      <c r="M174" s="372"/>
      <c r="N174" s="390"/>
      <c r="O174" s="769"/>
      <c r="P174" s="379"/>
      <c r="Q174" s="70"/>
      <c r="R174" s="71"/>
      <c r="S174" s="73"/>
      <c r="T174" s="74"/>
      <c r="U174" s="73"/>
      <c r="V174" s="702"/>
    </row>
    <row r="175" spans="1:22" ht="17.25" x14ac:dyDescent="0.25">
      <c r="A175" s="658"/>
      <c r="B175" s="551"/>
      <c r="C175" s="606"/>
      <c r="D175" s="472"/>
      <c r="E175" s="570"/>
      <c r="F175" s="571"/>
      <c r="G175" s="472"/>
      <c r="H175" s="142">
        <f t="shared" si="5"/>
        <v>0</v>
      </c>
      <c r="I175" s="81"/>
      <c r="J175" s="82"/>
      <c r="K175" s="82"/>
      <c r="L175" s="104">
        <f t="shared" si="6"/>
        <v>0</v>
      </c>
      <c r="M175" s="372"/>
      <c r="N175" s="390"/>
      <c r="O175" s="769"/>
      <c r="P175" s="379"/>
      <c r="Q175" s="70"/>
      <c r="R175" s="71"/>
      <c r="S175" s="73"/>
      <c r="T175" s="74"/>
      <c r="U175" s="73"/>
      <c r="V175" s="702"/>
    </row>
    <row r="176" spans="1:22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5"/>
        <v>0</v>
      </c>
      <c r="I176" s="81"/>
      <c r="J176" s="82"/>
      <c r="K176" s="82"/>
      <c r="L176" s="104">
        <f t="shared" si="6"/>
        <v>0</v>
      </c>
      <c r="M176" s="372"/>
      <c r="N176" s="390"/>
      <c r="O176" s="769"/>
      <c r="P176" s="379"/>
      <c r="Q176" s="70"/>
      <c r="R176" s="71"/>
      <c r="S176" s="73"/>
      <c r="T176" s="74"/>
      <c r="U176" s="73"/>
      <c r="V176" s="702"/>
    </row>
    <row r="177" spans="1:22" ht="17.25" x14ac:dyDescent="0.25">
      <c r="A177" s="658"/>
      <c r="B177" s="551"/>
      <c r="C177" s="606"/>
      <c r="D177" s="472"/>
      <c r="E177" s="570"/>
      <c r="F177" s="571"/>
      <c r="G177" s="472"/>
      <c r="H177" s="142">
        <f t="shared" si="5"/>
        <v>0</v>
      </c>
      <c r="I177" s="81"/>
      <c r="J177" s="82"/>
      <c r="K177" s="82"/>
      <c r="L177" s="104">
        <f t="shared" si="6"/>
        <v>0</v>
      </c>
      <c r="M177" s="372"/>
      <c r="N177" s="390"/>
      <c r="O177" s="769"/>
      <c r="P177" s="379"/>
      <c r="Q177" s="70"/>
      <c r="R177" s="71"/>
      <c r="S177" s="73"/>
      <c r="T177" s="74"/>
      <c r="U177" s="73"/>
      <c r="V177" s="702"/>
    </row>
    <row r="178" spans="1:22" ht="17.25" x14ac:dyDescent="0.25">
      <c r="A178" s="658"/>
      <c r="B178" s="551"/>
      <c r="C178" s="606"/>
      <c r="D178" s="472"/>
      <c r="E178" s="570"/>
      <c r="F178" s="571"/>
      <c r="G178" s="472"/>
      <c r="H178" s="142">
        <f t="shared" si="5"/>
        <v>0</v>
      </c>
      <c r="I178" s="81"/>
      <c r="J178" s="82"/>
      <c r="K178" s="82"/>
      <c r="L178" s="104">
        <f t="shared" si="6"/>
        <v>0</v>
      </c>
      <c r="M178" s="372"/>
      <c r="N178" s="390"/>
      <c r="O178" s="769"/>
      <c r="P178" s="379"/>
      <c r="Q178" s="70"/>
      <c r="R178" s="71"/>
      <c r="S178" s="73"/>
      <c r="T178" s="74"/>
      <c r="U178" s="73"/>
      <c r="V178" s="702"/>
    </row>
    <row r="179" spans="1:22" ht="17.25" x14ac:dyDescent="0.25">
      <c r="A179" s="658"/>
      <c r="B179" s="551"/>
      <c r="C179" s="606"/>
      <c r="D179" s="472"/>
      <c r="E179" s="570"/>
      <c r="F179" s="571"/>
      <c r="G179" s="472"/>
      <c r="H179" s="142">
        <f t="shared" si="5"/>
        <v>0</v>
      </c>
      <c r="I179" s="81"/>
      <c r="J179" s="82"/>
      <c r="K179" s="82"/>
      <c r="L179" s="104">
        <f t="shared" si="6"/>
        <v>0</v>
      </c>
      <c r="M179" s="372"/>
      <c r="N179" s="390"/>
      <c r="O179" s="769"/>
      <c r="P179" s="379"/>
      <c r="Q179" s="70"/>
      <c r="R179" s="71"/>
      <c r="S179" s="73"/>
      <c r="T179" s="74"/>
      <c r="U179" s="73"/>
      <c r="V179" s="702"/>
    </row>
    <row r="180" spans="1:22" ht="17.25" x14ac:dyDescent="0.25">
      <c r="A180" s="658"/>
      <c r="B180" s="551"/>
      <c r="C180" s="612"/>
      <c r="D180" s="472"/>
      <c r="E180" s="570"/>
      <c r="F180" s="571"/>
      <c r="G180" s="472"/>
      <c r="H180" s="142">
        <f t="shared" si="5"/>
        <v>0</v>
      </c>
      <c r="I180" s="81"/>
      <c r="J180" s="82"/>
      <c r="K180" s="82"/>
      <c r="L180" s="104">
        <f t="shared" si="6"/>
        <v>0</v>
      </c>
      <c r="M180" s="372"/>
      <c r="N180" s="390"/>
      <c r="O180" s="769"/>
      <c r="P180" s="379"/>
      <c r="Q180" s="70"/>
      <c r="R180" s="71"/>
      <c r="S180" s="73"/>
      <c r="T180" s="74"/>
      <c r="U180" s="73"/>
      <c r="V180" s="702"/>
    </row>
    <row r="181" spans="1:22" ht="17.25" x14ac:dyDescent="0.25">
      <c r="A181" s="658"/>
      <c r="B181" s="551"/>
      <c r="C181" s="606"/>
      <c r="D181" s="472"/>
      <c r="E181" s="570"/>
      <c r="F181" s="571"/>
      <c r="G181" s="472"/>
      <c r="H181" s="142">
        <f t="shared" si="5"/>
        <v>0</v>
      </c>
      <c r="I181" s="81"/>
      <c r="J181" s="82"/>
      <c r="K181" s="82"/>
      <c r="L181" s="104">
        <f t="shared" si="6"/>
        <v>0</v>
      </c>
      <c r="M181" s="372"/>
      <c r="N181" s="390"/>
      <c r="O181" s="769"/>
      <c r="P181" s="379"/>
      <c r="Q181" s="70"/>
      <c r="R181" s="71"/>
      <c r="S181" s="73"/>
      <c r="T181" s="74"/>
      <c r="U181" s="73"/>
      <c r="V181" s="702"/>
    </row>
    <row r="182" spans="1:22" ht="17.25" x14ac:dyDescent="0.25">
      <c r="A182" s="658"/>
      <c r="B182" s="551"/>
      <c r="C182" s="613"/>
      <c r="D182" s="472"/>
      <c r="E182" s="570"/>
      <c r="F182" s="571"/>
      <c r="G182" s="472"/>
      <c r="H182" s="142">
        <f t="shared" si="5"/>
        <v>0</v>
      </c>
      <c r="I182" s="81"/>
      <c r="J182" s="82"/>
      <c r="K182" s="82"/>
      <c r="L182" s="104">
        <f t="shared" si="6"/>
        <v>0</v>
      </c>
      <c r="M182" s="372"/>
      <c r="N182" s="390"/>
      <c r="O182" s="769"/>
      <c r="P182" s="379"/>
      <c r="Q182" s="70"/>
      <c r="R182" s="71"/>
      <c r="S182" s="73"/>
      <c r="T182" s="74"/>
      <c r="U182" s="73"/>
      <c r="V182" s="702"/>
    </row>
    <row r="183" spans="1:22" ht="17.25" x14ac:dyDescent="0.25">
      <c r="A183" s="658"/>
      <c r="B183" s="551"/>
      <c r="C183" s="615"/>
      <c r="D183" s="472"/>
      <c r="E183" s="570"/>
      <c r="F183" s="571"/>
      <c r="G183" s="472"/>
      <c r="H183" s="142">
        <f t="shared" si="5"/>
        <v>0</v>
      </c>
      <c r="I183" s="81"/>
      <c r="J183" s="82"/>
      <c r="K183" s="82"/>
      <c r="L183" s="104">
        <f t="shared" si="6"/>
        <v>0</v>
      </c>
      <c r="M183" s="372"/>
      <c r="N183" s="390"/>
      <c r="O183" s="769"/>
      <c r="P183" s="379"/>
      <c r="Q183" s="70"/>
      <c r="R183" s="71"/>
      <c r="S183" s="73"/>
      <c r="T183" s="74"/>
      <c r="U183" s="73"/>
      <c r="V183" s="702"/>
    </row>
    <row r="184" spans="1:22" ht="17.25" x14ac:dyDescent="0.25">
      <c r="A184" s="658"/>
      <c r="B184" s="551"/>
      <c r="C184" s="615"/>
      <c r="D184" s="472"/>
      <c r="E184" s="570"/>
      <c r="F184" s="571"/>
      <c r="G184" s="472"/>
      <c r="H184" s="142">
        <f t="shared" si="5"/>
        <v>0</v>
      </c>
      <c r="I184" s="81"/>
      <c r="J184" s="82"/>
      <c r="K184" s="82"/>
      <c r="L184" s="104">
        <f t="shared" si="6"/>
        <v>0</v>
      </c>
      <c r="M184" s="372"/>
      <c r="N184" s="390"/>
      <c r="O184" s="769"/>
      <c r="P184" s="379"/>
      <c r="Q184" s="70"/>
      <c r="R184" s="71"/>
      <c r="S184" s="73"/>
      <c r="T184" s="74"/>
      <c r="U184" s="73"/>
      <c r="V184" s="702"/>
    </row>
    <row r="185" spans="1:22" ht="17.25" x14ac:dyDescent="0.25">
      <c r="A185" s="658"/>
      <c r="B185" s="551"/>
      <c r="C185" s="613"/>
      <c r="D185" s="472"/>
      <c r="E185" s="570"/>
      <c r="F185" s="571"/>
      <c r="G185" s="472"/>
      <c r="H185" s="142">
        <f t="shared" si="5"/>
        <v>0</v>
      </c>
      <c r="I185" s="81"/>
      <c r="J185" s="82"/>
      <c r="K185" s="82"/>
      <c r="L185" s="104">
        <f t="shared" si="6"/>
        <v>0</v>
      </c>
      <c r="M185" s="372"/>
      <c r="N185" s="390"/>
      <c r="O185" s="769"/>
      <c r="P185" s="379"/>
      <c r="Q185" s="70"/>
      <c r="R185" s="71"/>
      <c r="S185" s="73"/>
      <c r="T185" s="74"/>
      <c r="U185" s="73"/>
      <c r="V185" s="702"/>
    </row>
    <row r="186" spans="1:22" ht="17.25" x14ac:dyDescent="0.25">
      <c r="A186" s="658"/>
      <c r="B186" s="551"/>
      <c r="C186" s="618"/>
      <c r="D186" s="472"/>
      <c r="E186" s="570"/>
      <c r="F186" s="571"/>
      <c r="G186" s="472"/>
      <c r="H186" s="142">
        <f t="shared" si="5"/>
        <v>0</v>
      </c>
      <c r="I186" s="81"/>
      <c r="J186" s="82"/>
      <c r="K186" s="82"/>
      <c r="L186" s="104">
        <f t="shared" si="6"/>
        <v>0</v>
      </c>
      <c r="M186" s="372"/>
      <c r="N186" s="390"/>
      <c r="O186" s="769"/>
      <c r="P186" s="379"/>
      <c r="Q186" s="70"/>
      <c r="R186" s="71"/>
      <c r="S186" s="73"/>
      <c r="T186" s="74"/>
      <c r="U186" s="73"/>
      <c r="V186" s="702"/>
    </row>
    <row r="187" spans="1:22" ht="17.25" x14ac:dyDescent="0.25">
      <c r="A187" s="658"/>
      <c r="B187" s="551"/>
      <c r="C187" s="912"/>
      <c r="D187" s="472"/>
      <c r="E187" s="570"/>
      <c r="F187" s="571"/>
      <c r="G187" s="472"/>
      <c r="H187" s="142">
        <f t="shared" si="5"/>
        <v>0</v>
      </c>
      <c r="I187" s="81"/>
      <c r="J187" s="82"/>
      <c r="K187" s="82"/>
      <c r="L187" s="104">
        <f t="shared" si="6"/>
        <v>0</v>
      </c>
      <c r="M187" s="372"/>
      <c r="N187" s="390"/>
      <c r="O187" s="769"/>
      <c r="P187" s="379"/>
      <c r="Q187" s="70"/>
      <c r="R187" s="71"/>
      <c r="S187" s="73"/>
      <c r="T187" s="74"/>
      <c r="U187" s="73"/>
      <c r="V187" s="702"/>
    </row>
    <row r="188" spans="1:22" ht="17.25" x14ac:dyDescent="0.25">
      <c r="A188" s="672"/>
      <c r="B188" s="551"/>
      <c r="C188" s="569"/>
      <c r="D188" s="472"/>
      <c r="E188" s="570"/>
      <c r="F188" s="571"/>
      <c r="G188" s="472"/>
      <c r="H188" s="142">
        <f t="shared" si="5"/>
        <v>0</v>
      </c>
      <c r="I188" s="81"/>
      <c r="J188" s="82"/>
      <c r="K188" s="82"/>
      <c r="L188" s="104">
        <f t="shared" si="6"/>
        <v>0</v>
      </c>
      <c r="M188" s="372"/>
      <c r="N188" s="390"/>
      <c r="O188" s="769"/>
      <c r="P188" s="379"/>
      <c r="Q188" s="70"/>
      <c r="R188" s="71"/>
      <c r="S188" s="73"/>
      <c r="T188" s="74"/>
      <c r="U188" s="73"/>
      <c r="V188" s="702"/>
    </row>
    <row r="189" spans="1:22" ht="17.25" x14ac:dyDescent="0.25">
      <c r="A189" s="658"/>
      <c r="B189" s="551"/>
      <c r="C189" s="569"/>
      <c r="D189" s="472"/>
      <c r="E189" s="570"/>
      <c r="F189" s="571"/>
      <c r="G189" s="472"/>
      <c r="H189" s="142">
        <f t="shared" si="5"/>
        <v>0</v>
      </c>
      <c r="I189" s="81"/>
      <c r="J189" s="82"/>
      <c r="K189" s="82"/>
      <c r="L189" s="104">
        <f t="shared" si="6"/>
        <v>0</v>
      </c>
      <c r="M189" s="372"/>
      <c r="N189" s="390"/>
      <c r="O189" s="769"/>
      <c r="P189" s="379"/>
      <c r="Q189" s="70"/>
      <c r="R189" s="71"/>
      <c r="S189" s="73"/>
      <c r="T189" s="74"/>
      <c r="U189" s="73"/>
      <c r="V189" s="702"/>
    </row>
    <row r="190" spans="1:22" ht="17.25" x14ac:dyDescent="0.25">
      <c r="A190" s="658"/>
      <c r="B190" s="551"/>
      <c r="C190" s="569"/>
      <c r="D190" s="472"/>
      <c r="E190" s="570"/>
      <c r="F190" s="571"/>
      <c r="G190" s="472"/>
      <c r="H190" s="142">
        <f t="shared" si="5"/>
        <v>0</v>
      </c>
      <c r="I190" s="81"/>
      <c r="J190" s="82"/>
      <c r="K190" s="82"/>
      <c r="L190" s="104">
        <f t="shared" si="6"/>
        <v>0</v>
      </c>
      <c r="M190" s="372"/>
      <c r="N190" s="390"/>
      <c r="O190" s="769"/>
      <c r="P190" s="379"/>
      <c r="Q190" s="70"/>
      <c r="R190" s="71"/>
      <c r="S190" s="73"/>
      <c r="T190" s="74"/>
      <c r="U190" s="73"/>
      <c r="V190" s="702"/>
    </row>
    <row r="191" spans="1:22" ht="17.25" x14ac:dyDescent="0.25">
      <c r="A191" s="967"/>
      <c r="B191" s="554"/>
      <c r="C191" s="569"/>
      <c r="D191" s="472"/>
      <c r="E191" s="570"/>
      <c r="F191" s="571"/>
      <c r="G191" s="472"/>
      <c r="H191" s="65">
        <f t="shared" si="5"/>
        <v>0</v>
      </c>
      <c r="I191" s="81"/>
      <c r="J191" s="82"/>
      <c r="K191" s="82"/>
      <c r="L191" s="104">
        <f t="shared" si="6"/>
        <v>0</v>
      </c>
      <c r="M191" s="372"/>
      <c r="N191" s="390"/>
      <c r="O191" s="769"/>
      <c r="P191" s="379"/>
      <c r="Q191" s="70"/>
      <c r="R191" s="71"/>
      <c r="S191" s="73"/>
      <c r="T191" s="74"/>
      <c r="U191" s="73"/>
      <c r="V191" s="702"/>
    </row>
    <row r="192" spans="1:22" x14ac:dyDescent="0.25">
      <c r="A192" s="672"/>
      <c r="B192" s="554"/>
      <c r="C192" s="569"/>
      <c r="D192" s="472"/>
      <c r="E192" s="570"/>
      <c r="F192" s="968"/>
      <c r="G192" s="472"/>
      <c r="H192" s="65">
        <f t="shared" si="5"/>
        <v>0</v>
      </c>
      <c r="I192" s="81"/>
      <c r="J192" s="82"/>
      <c r="K192" s="82"/>
      <c r="L192" s="104">
        <f t="shared" si="6"/>
        <v>0</v>
      </c>
      <c r="M192" s="372"/>
      <c r="N192" s="390"/>
      <c r="O192" s="769"/>
      <c r="P192" s="379"/>
      <c r="Q192" s="70"/>
      <c r="R192" s="71"/>
      <c r="S192" s="73"/>
      <c r="T192" s="74"/>
      <c r="U192" s="73"/>
      <c r="V192" s="702"/>
    </row>
    <row r="193" spans="1:22" ht="17.25" x14ac:dyDescent="0.25">
      <c r="A193" s="672"/>
      <c r="B193" s="554"/>
      <c r="C193" s="569"/>
      <c r="D193" s="472"/>
      <c r="E193" s="570"/>
      <c r="F193" s="571"/>
      <c r="G193" s="472"/>
      <c r="H193" s="65">
        <f t="shared" si="5"/>
        <v>0</v>
      </c>
      <c r="I193" s="81"/>
      <c r="J193" s="82"/>
      <c r="K193" s="82"/>
      <c r="L193" s="104">
        <f t="shared" si="6"/>
        <v>0</v>
      </c>
      <c r="M193" s="372"/>
      <c r="N193" s="390"/>
      <c r="O193" s="769"/>
      <c r="P193" s="379"/>
      <c r="Q193" s="70"/>
      <c r="R193" s="71"/>
      <c r="S193" s="73"/>
      <c r="T193" s="74"/>
      <c r="U193" s="178"/>
      <c r="V193" s="781"/>
    </row>
    <row r="194" spans="1:22" ht="17.25" x14ac:dyDescent="0.25">
      <c r="A194" s="658"/>
      <c r="B194" s="554"/>
      <c r="C194" s="619"/>
      <c r="D194" s="472"/>
      <c r="E194" s="570"/>
      <c r="F194" s="571"/>
      <c r="G194" s="472"/>
      <c r="H194" s="65">
        <f t="shared" si="5"/>
        <v>0</v>
      </c>
      <c r="I194" s="81"/>
      <c r="J194" s="82"/>
      <c r="K194" s="82"/>
      <c r="L194" s="104">
        <f t="shared" si="6"/>
        <v>0</v>
      </c>
      <c r="M194" s="372"/>
      <c r="N194" s="390"/>
      <c r="O194" s="769"/>
      <c r="P194" s="379"/>
      <c r="Q194" s="70"/>
      <c r="R194" s="71"/>
      <c r="S194" s="73"/>
      <c r="T194" s="74"/>
      <c r="U194" s="178"/>
      <c r="V194" s="781"/>
    </row>
    <row r="195" spans="1:22" ht="17.25" x14ac:dyDescent="0.25">
      <c r="A195" s="658"/>
      <c r="B195" s="554"/>
      <c r="C195" s="619"/>
      <c r="D195" s="472"/>
      <c r="E195" s="570"/>
      <c r="F195" s="571"/>
      <c r="G195" s="472"/>
      <c r="H195" s="65">
        <f t="shared" si="5"/>
        <v>0</v>
      </c>
      <c r="I195" s="81"/>
      <c r="J195" s="82"/>
      <c r="K195" s="82"/>
      <c r="L195" s="104">
        <f t="shared" si="6"/>
        <v>0</v>
      </c>
      <c r="M195" s="372"/>
      <c r="N195" s="390"/>
      <c r="O195" s="769"/>
      <c r="P195" s="379"/>
      <c r="Q195" s="70"/>
      <c r="R195" s="71"/>
      <c r="S195" s="73"/>
      <c r="T195" s="74"/>
      <c r="U195" s="178"/>
      <c r="V195" s="781"/>
    </row>
    <row r="196" spans="1:22" x14ac:dyDescent="0.25">
      <c r="A196" s="672"/>
      <c r="B196" s="554"/>
      <c r="C196" s="582"/>
      <c r="D196" s="472"/>
      <c r="E196" s="570"/>
      <c r="F196" s="580"/>
      <c r="G196" s="472"/>
      <c r="H196" s="65">
        <f t="shared" si="5"/>
        <v>0</v>
      </c>
      <c r="I196" s="81"/>
      <c r="J196" s="82"/>
      <c r="K196" s="82"/>
      <c r="L196" s="104">
        <f t="shared" si="6"/>
        <v>0</v>
      </c>
      <c r="M196" s="406"/>
      <c r="N196" s="422"/>
      <c r="O196" s="769"/>
      <c r="P196" s="379"/>
      <c r="Q196" s="70"/>
      <c r="R196" s="71"/>
      <c r="S196" s="73"/>
      <c r="T196" s="74"/>
      <c r="U196" s="178"/>
      <c r="V196" s="781"/>
    </row>
    <row r="197" spans="1:22" x14ac:dyDescent="0.25">
      <c r="A197" s="672"/>
      <c r="B197" s="554"/>
      <c r="C197" s="620"/>
      <c r="D197" s="472"/>
      <c r="E197" s="570"/>
      <c r="F197" s="580"/>
      <c r="G197" s="472"/>
      <c r="H197" s="65">
        <f t="shared" si="5"/>
        <v>0</v>
      </c>
      <c r="I197" s="81"/>
      <c r="J197" s="165"/>
      <c r="K197" s="166"/>
      <c r="L197" s="104">
        <f t="shared" ref="L197:L206" si="7">I197*G197-K197</f>
        <v>0</v>
      </c>
      <c r="M197" s="406"/>
      <c r="N197" s="422"/>
      <c r="O197" s="769"/>
      <c r="P197" s="379"/>
      <c r="Q197" s="70"/>
      <c r="R197" s="71"/>
      <c r="S197" s="73"/>
      <c r="T197" s="74"/>
      <c r="U197" s="73"/>
      <c r="V197" s="702"/>
    </row>
    <row r="198" spans="1:22" x14ac:dyDescent="0.25">
      <c r="A198" s="672"/>
      <c r="B198" s="610"/>
      <c r="C198" s="621"/>
      <c r="D198" s="621"/>
      <c r="E198" s="621"/>
      <c r="F198" s="622"/>
      <c r="G198" s="574"/>
      <c r="H198" s="65">
        <f t="shared" si="5"/>
        <v>0</v>
      </c>
      <c r="I198" s="81"/>
      <c r="J198" s="165"/>
      <c r="K198" s="166"/>
      <c r="L198" s="104">
        <f t="shared" si="7"/>
        <v>0</v>
      </c>
      <c r="M198" s="406"/>
      <c r="N198" s="422"/>
      <c r="O198" s="769"/>
      <c r="P198" s="379"/>
      <c r="Q198" s="70"/>
      <c r="R198" s="71"/>
      <c r="S198" s="73"/>
      <c r="T198" s="74"/>
      <c r="U198" s="33"/>
      <c r="V198" s="947"/>
    </row>
    <row r="199" spans="1:22" x14ac:dyDescent="0.25">
      <c r="A199" s="672"/>
      <c r="B199" s="610"/>
      <c r="C199" s="621"/>
      <c r="D199" s="621"/>
      <c r="E199" s="621"/>
      <c r="F199" s="622"/>
      <c r="G199" s="574"/>
      <c r="H199" s="65">
        <f t="shared" si="5"/>
        <v>0</v>
      </c>
      <c r="I199" s="81"/>
      <c r="J199" s="165"/>
      <c r="K199" s="166"/>
      <c r="L199" s="104">
        <f t="shared" si="7"/>
        <v>0</v>
      </c>
      <c r="M199" s="406"/>
      <c r="N199" s="422"/>
      <c r="O199" s="769"/>
      <c r="P199" s="379"/>
      <c r="Q199" s="70"/>
      <c r="R199" s="71"/>
      <c r="S199" s="73"/>
      <c r="T199" s="74"/>
      <c r="U199" s="33"/>
      <c r="V199" s="947"/>
    </row>
    <row r="200" spans="1:22" x14ac:dyDescent="0.25">
      <c r="A200" s="672"/>
      <c r="B200" s="623"/>
      <c r="C200" s="621"/>
      <c r="D200" s="621"/>
      <c r="E200" s="621"/>
      <c r="F200" s="622"/>
      <c r="G200" s="574"/>
      <c r="H200" s="65">
        <f t="shared" si="5"/>
        <v>0</v>
      </c>
      <c r="I200" s="81"/>
      <c r="J200" s="165"/>
      <c r="K200" s="166"/>
      <c r="L200" s="104">
        <f t="shared" si="7"/>
        <v>0</v>
      </c>
      <c r="M200" s="372"/>
      <c r="N200" s="373"/>
      <c r="O200" s="769"/>
      <c r="P200" s="379"/>
      <c r="Q200" s="70"/>
      <c r="R200" s="71"/>
      <c r="S200" s="73"/>
      <c r="T200" s="74"/>
      <c r="U200" s="33"/>
      <c r="V200" s="947"/>
    </row>
    <row r="201" spans="1:22" x14ac:dyDescent="0.25">
      <c r="A201" s="672"/>
      <c r="B201" s="623"/>
      <c r="C201" s="621"/>
      <c r="D201" s="621"/>
      <c r="E201" s="621"/>
      <c r="F201" s="622"/>
      <c r="G201" s="574"/>
      <c r="H201" s="65">
        <f t="shared" si="5"/>
        <v>0</v>
      </c>
      <c r="I201" s="81"/>
      <c r="J201" s="165"/>
      <c r="K201" s="166"/>
      <c r="L201" s="104">
        <f t="shared" si="7"/>
        <v>0</v>
      </c>
      <c r="M201" s="372"/>
      <c r="N201" s="373"/>
      <c r="O201" s="769"/>
      <c r="P201" s="379"/>
      <c r="Q201" s="70"/>
      <c r="R201" s="71"/>
      <c r="S201" s="73"/>
      <c r="T201" s="74"/>
      <c r="V201" s="947"/>
    </row>
    <row r="202" spans="1:22" x14ac:dyDescent="0.25">
      <c r="A202" s="672"/>
      <c r="B202" s="623"/>
      <c r="C202" s="621"/>
      <c r="D202" s="621"/>
      <c r="E202" s="621"/>
      <c r="F202" s="622"/>
      <c r="G202" s="574"/>
      <c r="H202" s="65">
        <f t="shared" si="5"/>
        <v>0</v>
      </c>
      <c r="I202" s="81"/>
      <c r="J202" s="165"/>
      <c r="K202" s="166"/>
      <c r="L202" s="104">
        <f t="shared" si="7"/>
        <v>0</v>
      </c>
      <c r="M202" s="372"/>
      <c r="N202" s="373"/>
      <c r="O202" s="769"/>
      <c r="P202" s="379"/>
      <c r="Q202" s="70"/>
      <c r="R202" s="71"/>
      <c r="S202" s="73"/>
      <c r="T202" s="74"/>
      <c r="V202" s="947"/>
    </row>
    <row r="203" spans="1:22" ht="18.75" x14ac:dyDescent="0.3">
      <c r="A203" s="672"/>
      <c r="B203" s="551"/>
      <c r="C203" s="849"/>
      <c r="D203" s="550"/>
      <c r="E203" s="603"/>
      <c r="F203" s="850"/>
      <c r="G203" s="472"/>
      <c r="H203" s="65">
        <f t="shared" si="5"/>
        <v>0</v>
      </c>
      <c r="I203" s="81"/>
      <c r="J203" s="165"/>
      <c r="K203" s="171"/>
      <c r="L203" s="104">
        <f t="shared" si="7"/>
        <v>0</v>
      </c>
      <c r="M203" s="406"/>
      <c r="N203" s="422"/>
      <c r="O203" s="769"/>
      <c r="P203" s="379"/>
      <c r="Q203" s="70"/>
      <c r="R203" s="71"/>
      <c r="S203" s="73"/>
      <c r="T203" s="74"/>
      <c r="V203" s="947"/>
    </row>
    <row r="204" spans="1:22" ht="19.5" thickBot="1" x14ac:dyDescent="0.35">
      <c r="A204" s="672"/>
      <c r="B204" s="551"/>
      <c r="C204" s="849"/>
      <c r="D204" s="472"/>
      <c r="E204" s="570"/>
      <c r="F204" s="580"/>
      <c r="G204" s="472"/>
      <c r="H204" s="65">
        <f t="shared" si="5"/>
        <v>0</v>
      </c>
      <c r="I204" s="81"/>
      <c r="J204" s="165"/>
      <c r="K204" s="171"/>
      <c r="L204" s="104">
        <f t="shared" si="7"/>
        <v>0</v>
      </c>
      <c r="M204" s="406"/>
      <c r="N204" s="422"/>
      <c r="O204" s="769"/>
      <c r="P204" s="379"/>
      <c r="Q204" s="70"/>
      <c r="R204" s="71"/>
      <c r="S204" s="73"/>
      <c r="T204" s="74"/>
      <c r="V204" s="947"/>
    </row>
    <row r="205" spans="1:22" ht="20.25" thickTop="1" thickBot="1" x14ac:dyDescent="0.35">
      <c r="A205" s="672"/>
      <c r="B205" s="551"/>
      <c r="C205" s="849"/>
      <c r="D205" s="472"/>
      <c r="E205" s="570"/>
      <c r="F205" s="580"/>
      <c r="G205" s="472"/>
      <c r="H205" s="65">
        <f t="shared" si="5"/>
        <v>0</v>
      </c>
      <c r="I205" s="81"/>
      <c r="J205" s="165"/>
      <c r="K205" s="171"/>
      <c r="L205" s="104">
        <f t="shared" si="7"/>
        <v>0</v>
      </c>
      <c r="M205" s="406"/>
      <c r="N205" s="422"/>
      <c r="O205" s="769"/>
      <c r="P205" s="379"/>
      <c r="Q205" s="70"/>
      <c r="R205" s="71"/>
      <c r="S205" s="73"/>
      <c r="T205" s="74"/>
      <c r="U205" s="235"/>
      <c r="V205" s="950">
        <f>SUM(V193:V204)</f>
        <v>0</v>
      </c>
    </row>
    <row r="206" spans="1:22" ht="19.5" thickTop="1" x14ac:dyDescent="0.3">
      <c r="A206" s="88"/>
      <c r="B206" s="76"/>
      <c r="C206" s="172"/>
      <c r="D206" s="78"/>
      <c r="E206" s="121"/>
      <c r="F206" s="120"/>
      <c r="G206" s="78"/>
      <c r="H206" s="65">
        <f t="shared" si="5"/>
        <v>0</v>
      </c>
      <c r="I206" s="81"/>
      <c r="J206" s="165"/>
      <c r="K206" s="171"/>
      <c r="L206" s="104">
        <f t="shared" si="7"/>
        <v>0</v>
      </c>
      <c r="M206" s="406"/>
      <c r="N206" s="422"/>
      <c r="O206" s="769"/>
      <c r="P206" s="379"/>
      <c r="Q206" s="70"/>
      <c r="R206" s="71"/>
      <c r="S206" s="73"/>
      <c r="T206" s="74"/>
      <c r="U206" s="209"/>
      <c r="V206" s="251"/>
    </row>
    <row r="207" spans="1:22" x14ac:dyDescent="0.25">
      <c r="A207" s="173"/>
      <c r="B207" s="76"/>
      <c r="C207" s="76"/>
      <c r="D207" s="174"/>
      <c r="E207" s="121"/>
      <c r="F207" s="175"/>
      <c r="G207" s="174">
        <v>0</v>
      </c>
      <c r="H207" s="176">
        <f t="shared" ref="H207:H214" si="8">G207-D207</f>
        <v>0</v>
      </c>
      <c r="I207" s="177"/>
      <c r="J207" s="177"/>
      <c r="K207" s="177"/>
      <c r="L207" s="40">
        <f t="shared" ref="L207:L218" si="9">I207*G207</f>
        <v>0</v>
      </c>
      <c r="M207" s="425"/>
      <c r="N207" s="422"/>
      <c r="O207" s="769"/>
      <c r="P207" s="432"/>
      <c r="Q207" s="179"/>
      <c r="R207" s="180"/>
      <c r="S207" s="178"/>
      <c r="T207" s="69"/>
      <c r="U207" s="209"/>
      <c r="V207" s="251"/>
    </row>
    <row r="208" spans="1:22" x14ac:dyDescent="0.25">
      <c r="A208" s="173"/>
      <c r="B208" s="76"/>
      <c r="C208" s="76"/>
      <c r="D208" s="174"/>
      <c r="E208" s="121"/>
      <c r="F208" s="175"/>
      <c r="G208" s="174">
        <v>0</v>
      </c>
      <c r="H208" s="176">
        <f t="shared" si="8"/>
        <v>0</v>
      </c>
      <c r="I208" s="177"/>
      <c r="J208" s="177"/>
      <c r="K208" s="177"/>
      <c r="L208" s="40">
        <f t="shared" si="9"/>
        <v>0</v>
      </c>
      <c r="M208" s="425"/>
      <c r="N208" s="422"/>
      <c r="O208" s="769"/>
      <c r="P208" s="432"/>
      <c r="Q208" s="179"/>
      <c r="R208" s="180"/>
      <c r="S208" s="178"/>
      <c r="T208" s="69"/>
      <c r="U208" s="209"/>
      <c r="V208" s="251"/>
    </row>
    <row r="209" spans="1:22" x14ac:dyDescent="0.25">
      <c r="A209" s="173"/>
      <c r="B209" s="76"/>
      <c r="C209" s="76"/>
      <c r="D209" s="174"/>
      <c r="E209" s="121"/>
      <c r="F209" s="175"/>
      <c r="G209" s="174">
        <v>0</v>
      </c>
      <c r="H209" s="176">
        <f t="shared" si="8"/>
        <v>0</v>
      </c>
      <c r="I209" s="177"/>
      <c r="J209" s="177"/>
      <c r="K209" s="177"/>
      <c r="L209" s="40">
        <f t="shared" si="9"/>
        <v>0</v>
      </c>
      <c r="M209" s="425"/>
      <c r="N209" s="422"/>
      <c r="O209" s="769"/>
      <c r="P209" s="432"/>
      <c r="Q209" s="179"/>
      <c r="R209" s="180"/>
      <c r="S209" s="178"/>
      <c r="T209" s="69"/>
      <c r="U209" s="209"/>
      <c r="V209" s="251"/>
    </row>
    <row r="210" spans="1:22" x14ac:dyDescent="0.25">
      <c r="A210" s="173"/>
      <c r="B210" s="76"/>
      <c r="C210" s="76"/>
      <c r="D210" s="174"/>
      <c r="E210" s="121"/>
      <c r="F210" s="181"/>
      <c r="G210" s="174">
        <v>0</v>
      </c>
      <c r="H210" s="176">
        <f t="shared" si="8"/>
        <v>0</v>
      </c>
      <c r="I210" s="177"/>
      <c r="J210" s="177"/>
      <c r="K210" s="177"/>
      <c r="L210" s="40">
        <f t="shared" si="9"/>
        <v>0</v>
      </c>
      <c r="M210" s="425"/>
      <c r="N210" s="422"/>
      <c r="O210" s="769"/>
      <c r="P210" s="432"/>
      <c r="Q210" s="179"/>
      <c r="R210" s="180"/>
      <c r="S210" s="178"/>
      <c r="T210" s="69"/>
      <c r="U210" s="209"/>
      <c r="V210" s="251"/>
    </row>
    <row r="211" spans="1:22" x14ac:dyDescent="0.25">
      <c r="A211" s="182"/>
      <c r="B211" s="76"/>
      <c r="C211" s="76"/>
      <c r="D211" s="174"/>
      <c r="E211" s="121"/>
      <c r="F211" s="183"/>
      <c r="G211" s="174">
        <v>0</v>
      </c>
      <c r="H211" s="176">
        <f t="shared" si="8"/>
        <v>0</v>
      </c>
      <c r="I211" s="177"/>
      <c r="J211" s="177"/>
      <c r="K211" s="177"/>
      <c r="L211" s="40">
        <f t="shared" si="9"/>
        <v>0</v>
      </c>
      <c r="M211" s="425"/>
      <c r="N211" s="422"/>
      <c r="O211" s="769"/>
      <c r="P211" s="432"/>
      <c r="Q211" s="179"/>
      <c r="R211" s="180"/>
      <c r="S211" s="73"/>
      <c r="T211" s="74"/>
      <c r="U211" s="209"/>
      <c r="V211" s="251"/>
    </row>
    <row r="212" spans="1:22" x14ac:dyDescent="0.25">
      <c r="A212" s="184"/>
      <c r="B212" s="185"/>
      <c r="F212" s="188"/>
      <c r="G212" s="186">
        <v>0</v>
      </c>
      <c r="H212" s="186">
        <f t="shared" si="8"/>
        <v>0</v>
      </c>
      <c r="I212" s="189"/>
      <c r="J212" s="189"/>
      <c r="K212" s="189"/>
      <c r="L212" s="40">
        <f t="shared" si="9"/>
        <v>0</v>
      </c>
      <c r="M212" s="718"/>
      <c r="N212" s="719"/>
      <c r="O212" s="781"/>
      <c r="P212" s="720"/>
      <c r="Q212" s="179"/>
      <c r="R212" s="180"/>
      <c r="S212" s="73"/>
      <c r="T212" s="74"/>
      <c r="U212" s="209"/>
      <c r="V212" s="251"/>
    </row>
    <row r="213" spans="1:22" x14ac:dyDescent="0.25">
      <c r="A213" s="184"/>
      <c r="B213" s="185"/>
      <c r="G213" s="186">
        <v>0</v>
      </c>
      <c r="H213" s="186">
        <f t="shared" si="8"/>
        <v>0</v>
      </c>
      <c r="I213" s="189"/>
      <c r="J213" s="189"/>
      <c r="K213" s="189"/>
      <c r="L213" s="40">
        <f t="shared" si="9"/>
        <v>0</v>
      </c>
      <c r="M213" s="718"/>
      <c r="N213" s="719"/>
      <c r="O213" s="781"/>
      <c r="P213" s="720"/>
      <c r="Q213" s="179"/>
      <c r="R213" s="180"/>
      <c r="S213" s="73"/>
      <c r="T213" s="74"/>
      <c r="U213" s="209"/>
      <c r="V213" s="251"/>
    </row>
    <row r="214" spans="1:22" ht="16.5" thickBot="1" x14ac:dyDescent="0.3">
      <c r="A214" s="184"/>
      <c r="B214" s="185"/>
      <c r="G214" s="205">
        <v>0</v>
      </c>
      <c r="H214" s="186">
        <f t="shared" si="8"/>
        <v>0</v>
      </c>
      <c r="I214" s="189"/>
      <c r="J214" s="189"/>
      <c r="K214" s="189"/>
      <c r="L214" s="40">
        <f t="shared" si="9"/>
        <v>0</v>
      </c>
      <c r="M214" s="718"/>
      <c r="N214" s="719"/>
      <c r="O214" s="781"/>
      <c r="P214" s="720"/>
      <c r="Q214" s="179"/>
      <c r="R214" s="180"/>
      <c r="S214" s="73"/>
      <c r="T214" s="74"/>
      <c r="U214" s="209"/>
      <c r="V214" s="251"/>
    </row>
    <row r="215" spans="1:22" ht="19.5" thickTop="1" x14ac:dyDescent="0.3">
      <c r="A215" s="184"/>
      <c r="B215" s="185"/>
      <c r="D215" s="1084" t="s">
        <v>33</v>
      </c>
      <c r="E215" s="1084"/>
      <c r="F215" s="1085"/>
      <c r="G215" s="206">
        <f>SUM(G4:G214)</f>
        <v>707516.35</v>
      </c>
      <c r="H215" s="207"/>
      <c r="I215" s="189"/>
      <c r="J215" s="208"/>
      <c r="K215" s="189"/>
      <c r="L215" s="40">
        <f t="shared" si="9"/>
        <v>0</v>
      </c>
      <c r="M215" s="718"/>
      <c r="N215" s="719"/>
      <c r="O215" s="781"/>
      <c r="P215" s="720"/>
      <c r="Q215" s="991"/>
      <c r="R215" s="989"/>
      <c r="S215" s="990"/>
      <c r="T215" s="74"/>
      <c r="U215" s="209"/>
      <c r="V215" s="251"/>
    </row>
    <row r="216" spans="1:22" ht="19.5" thickBot="1" x14ac:dyDescent="0.3">
      <c r="A216" s="222"/>
      <c r="B216" s="185"/>
      <c r="G216" s="223"/>
      <c r="H216" s="207"/>
      <c r="I216" s="189"/>
      <c r="J216" s="208"/>
      <c r="K216" s="189"/>
      <c r="L216" s="40">
        <f t="shared" si="9"/>
        <v>0</v>
      </c>
      <c r="M216" s="190"/>
      <c r="O216" s="768"/>
      <c r="P216" s="201"/>
      <c r="Q216" s="219"/>
      <c r="R216" s="220"/>
      <c r="T216" s="34"/>
      <c r="U216" s="209"/>
      <c r="V216" s="251"/>
    </row>
    <row r="217" spans="1:22" ht="16.5" thickTop="1" x14ac:dyDescent="0.25">
      <c r="A217" s="184"/>
      <c r="B217" s="185"/>
      <c r="H217" s="186"/>
      <c r="I217" s="189"/>
      <c r="J217" s="189"/>
      <c r="K217" s="189"/>
      <c r="L217" s="40">
        <f t="shared" si="9"/>
        <v>0</v>
      </c>
      <c r="M217" s="190"/>
      <c r="O217" s="768"/>
      <c r="P217" s="201"/>
      <c r="Q217" s="219"/>
      <c r="R217" s="220"/>
      <c r="T217" s="34"/>
      <c r="U217" s="209"/>
      <c r="V217" s="251"/>
    </row>
    <row r="218" spans="1:22" ht="16.5" thickBot="1" x14ac:dyDescent="0.3">
      <c r="A218" s="184"/>
      <c r="B218" s="185"/>
      <c r="H218" s="186"/>
      <c r="I218" s="224"/>
      <c r="L218" s="40">
        <f t="shared" si="9"/>
        <v>0</v>
      </c>
      <c r="M218" s="225"/>
      <c r="O218" s="768"/>
      <c r="P218" s="201"/>
      <c r="Q218" s="219"/>
      <c r="R218" s="226"/>
      <c r="T218" s="34"/>
      <c r="U218" s="209"/>
      <c r="V218" s="251"/>
    </row>
    <row r="219" spans="1:22" ht="17.25" thickTop="1" thickBot="1" x14ac:dyDescent="0.3">
      <c r="A219" s="184"/>
      <c r="F219" s="227"/>
      <c r="G219" s="228" t="s">
        <v>34</v>
      </c>
      <c r="H219" s="229"/>
      <c r="I219" s="229"/>
      <c r="J219" s="230">
        <f>SUM(J207:J218)</f>
        <v>0</v>
      </c>
      <c r="K219" s="231"/>
      <c r="L219" s="232">
        <f>SUM(L4:L218)</f>
        <v>22503979.634999998</v>
      </c>
      <c r="M219" s="233"/>
      <c r="O219" s="782">
        <f>SUM(O4:O218)</f>
        <v>412833.24</v>
      </c>
      <c r="P219" s="25"/>
      <c r="Q219" s="236">
        <f>SUM(Q11:Q218)</f>
        <v>0</v>
      </c>
      <c r="R219" s="237"/>
      <c r="S219" s="235"/>
      <c r="T219" s="239">
        <f>SUM(T207:T218)</f>
        <v>0</v>
      </c>
      <c r="U219" s="209"/>
      <c r="V219" s="251"/>
    </row>
    <row r="220" spans="1:22" x14ac:dyDescent="0.25">
      <c r="A220" s="184"/>
      <c r="F220" s="227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 s="251"/>
    </row>
    <row r="221" spans="1:22" ht="16.5" thickBot="1" x14ac:dyDescent="0.3">
      <c r="A221" s="184"/>
      <c r="F221" s="227"/>
      <c r="G221" s="240"/>
      <c r="H221" s="241"/>
      <c r="I221" s="242"/>
      <c r="J221" s="242"/>
      <c r="K221" s="242"/>
      <c r="L221" s="40"/>
      <c r="M221" s="233"/>
      <c r="P221" s="201"/>
      <c r="Q221" s="251"/>
      <c r="S221" s="209"/>
      <c r="T221"/>
      <c r="U221" s="209"/>
      <c r="V221" s="251"/>
    </row>
    <row r="222" spans="1:22" ht="19.5" thickTop="1" x14ac:dyDescent="0.25">
      <c r="A222" s="184"/>
      <c r="G222" s="254" t="s">
        <v>35</v>
      </c>
      <c r="H222" s="255"/>
      <c r="I222" s="255"/>
      <c r="J222" s="256"/>
      <c r="K222" s="256"/>
      <c r="L222" s="257">
        <f>T219+Q219+O219+L219+J219</f>
        <v>22916812.874999996</v>
      </c>
      <c r="M222" s="258"/>
      <c r="P222" s="201"/>
      <c r="Q222" s="251"/>
      <c r="S222" s="209"/>
      <c r="T222"/>
      <c r="U222" s="209"/>
      <c r="V222" s="251"/>
    </row>
    <row r="223" spans="1:22" ht="19.5" thickBot="1" x14ac:dyDescent="0.3">
      <c r="A223" s="259"/>
      <c r="G223" s="260"/>
      <c r="H223" s="261"/>
      <c r="I223" s="261"/>
      <c r="J223" s="262"/>
      <c r="K223" s="262"/>
      <c r="L223" s="263"/>
      <c r="M223" s="264"/>
      <c r="P223" s="201"/>
      <c r="Q223" s="251"/>
      <c r="S223" s="209"/>
      <c r="T223"/>
      <c r="U223" s="209"/>
      <c r="V223" s="251"/>
    </row>
    <row r="224" spans="1:22" ht="16.5" thickTop="1" x14ac:dyDescent="0.25">
      <c r="A224" s="259"/>
      <c r="G224" s="240"/>
      <c r="H224" s="241"/>
      <c r="I224" s="242"/>
      <c r="J224" s="242"/>
      <c r="K224" s="242"/>
      <c r="L224" s="40"/>
      <c r="M224" s="233"/>
      <c r="P224" s="201"/>
      <c r="Q224" s="251"/>
      <c r="S224" s="209"/>
      <c r="T224"/>
      <c r="U224" s="209"/>
      <c r="V224" s="251"/>
    </row>
    <row r="225" spans="1:22" x14ac:dyDescent="0.25">
      <c r="A225" s="184"/>
      <c r="G225" s="240"/>
      <c r="H225" s="241"/>
      <c r="I225" s="242"/>
      <c r="J225" s="242"/>
      <c r="K225" s="242"/>
      <c r="L225" s="40"/>
      <c r="M225" s="233"/>
      <c r="P225" s="201"/>
      <c r="Q225" s="251"/>
      <c r="S225" s="209"/>
      <c r="T225"/>
      <c r="U225" s="209"/>
      <c r="V225" s="251"/>
    </row>
    <row r="226" spans="1:22" x14ac:dyDescent="0.25">
      <c r="A226" s="184"/>
      <c r="G226" s="240"/>
      <c r="H226" s="265"/>
      <c r="I226" s="242"/>
      <c r="J226" s="242"/>
      <c r="K226" s="242"/>
      <c r="L226" s="40"/>
      <c r="M226" s="266"/>
      <c r="P226" s="201"/>
      <c r="Q226" s="251"/>
      <c r="S226" s="209"/>
      <c r="T226"/>
      <c r="U226" s="209"/>
      <c r="V226" s="251"/>
    </row>
    <row r="227" spans="1:22" x14ac:dyDescent="0.25">
      <c r="A227" s="259"/>
      <c r="L227" s="40"/>
      <c r="M227" s="267"/>
      <c r="P227" s="201"/>
      <c r="Q227" s="251"/>
      <c r="S227" s="209"/>
      <c r="T227"/>
      <c r="U227" s="209"/>
      <c r="V227" s="251"/>
    </row>
    <row r="228" spans="1:22" x14ac:dyDescent="0.25">
      <c r="A228" s="259"/>
      <c r="M228" s="267"/>
      <c r="Q228" s="251"/>
      <c r="S228" s="209"/>
      <c r="T228"/>
      <c r="U228" s="209"/>
      <c r="V228" s="251"/>
    </row>
    <row r="229" spans="1:22" x14ac:dyDescent="0.25">
      <c r="A229" s="184"/>
      <c r="B229" s="185"/>
      <c r="L229" s="40"/>
      <c r="M229" s="233"/>
      <c r="Q229" s="251"/>
      <c r="S229" s="209"/>
      <c r="T229"/>
      <c r="U229" s="209"/>
      <c r="V229" s="251"/>
    </row>
    <row r="230" spans="1:22" x14ac:dyDescent="0.25">
      <c r="A230" s="259"/>
      <c r="B230" s="185"/>
      <c r="L230" s="40"/>
      <c r="M230" s="233"/>
      <c r="Q230" s="251"/>
      <c r="S230" s="209"/>
      <c r="T230"/>
      <c r="U230" s="209"/>
      <c r="V230" s="251"/>
    </row>
    <row r="231" spans="1:22" x14ac:dyDescent="0.25">
      <c r="A231" s="184"/>
      <c r="B231" s="185"/>
      <c r="G231" s="240"/>
      <c r="H231" s="241"/>
      <c r="I231" s="242"/>
      <c r="J231" s="242"/>
      <c r="K231" s="242"/>
      <c r="L231" s="40"/>
      <c r="M231" s="233"/>
      <c r="Q231" s="251"/>
      <c r="S231" s="209"/>
      <c r="T231"/>
      <c r="U231" s="209"/>
      <c r="V231" s="251"/>
    </row>
    <row r="232" spans="1:22" x14ac:dyDescent="0.25">
      <c r="A232" s="259"/>
      <c r="B232" s="185"/>
      <c r="G232" s="240"/>
      <c r="H232" s="241"/>
      <c r="I232" s="242"/>
      <c r="J232" s="242"/>
      <c r="K232" s="242"/>
      <c r="L232" s="40"/>
      <c r="M232" s="233"/>
      <c r="Q232" s="251"/>
      <c r="S232" s="209"/>
      <c r="T232"/>
      <c r="U232" s="209"/>
      <c r="V232" s="251"/>
    </row>
    <row r="233" spans="1:22" x14ac:dyDescent="0.25">
      <c r="A233" s="184"/>
      <c r="B233" s="185"/>
      <c r="G233" s="279"/>
      <c r="H233" s="235"/>
      <c r="I233" s="235"/>
      <c r="L233" s="40"/>
      <c r="M233" s="233"/>
      <c r="Q233" s="251"/>
      <c r="S233" s="209"/>
      <c r="T233"/>
      <c r="U233" s="209"/>
      <c r="V233" s="251"/>
    </row>
    <row r="234" spans="1:22" x14ac:dyDescent="0.25">
      <c r="A234" s="259"/>
      <c r="Q234" s="251"/>
      <c r="S234" s="209"/>
      <c r="T234"/>
      <c r="U234" s="209"/>
      <c r="V234" s="251"/>
    </row>
    <row r="235" spans="1:22" x14ac:dyDescent="0.25">
      <c r="A235" s="184"/>
      <c r="Q235" s="251"/>
      <c r="S235" s="209"/>
      <c r="T235"/>
    </row>
    <row r="236" spans="1:22" x14ac:dyDescent="0.25">
      <c r="A236" s="184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2" x14ac:dyDescent="0.25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2" x14ac:dyDescent="0.25">
      <c r="A238" s="259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2" x14ac:dyDescent="0.25">
      <c r="A239" s="259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2" x14ac:dyDescent="0.25">
      <c r="A240" s="282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25">
      <c r="A241" s="222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25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25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25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  <row r="247" spans="1:20" x14ac:dyDescent="0.25">
      <c r="A247" s="184"/>
      <c r="B247" s="280"/>
      <c r="C247" s="280"/>
      <c r="D247" s="246"/>
      <c r="E247"/>
      <c r="F247" s="39"/>
      <c r="G247" s="38"/>
      <c r="H247"/>
      <c r="I247"/>
      <c r="J247"/>
      <c r="K247"/>
      <c r="N247" s="281"/>
      <c r="O247" s="251"/>
      <c r="Q247" s="251"/>
      <c r="S247" s="209"/>
      <c r="T247"/>
    </row>
    <row r="248" spans="1:20" x14ac:dyDescent="0.25">
      <c r="A248" s="184"/>
      <c r="B248" s="280"/>
      <c r="C248" s="280"/>
      <c r="D248" s="246"/>
      <c r="E248"/>
      <c r="F248" s="39"/>
      <c r="G248" s="38"/>
      <c r="H248"/>
      <c r="I248"/>
      <c r="J248"/>
      <c r="K248"/>
      <c r="N248" s="281"/>
      <c r="O248" s="251"/>
      <c r="Q248" s="251"/>
      <c r="S248" s="209"/>
      <c r="T248"/>
    </row>
  </sheetData>
  <mergeCells count="9">
    <mergeCell ref="M86:M87"/>
    <mergeCell ref="N86:N87"/>
    <mergeCell ref="A1:H2"/>
    <mergeCell ref="D215:F215"/>
    <mergeCell ref="J27:K27"/>
    <mergeCell ref="J33:K33"/>
    <mergeCell ref="A86:A87"/>
    <mergeCell ref="C86:C87"/>
    <mergeCell ref="F86:F87"/>
  </mergeCells>
  <pageMargins left="0.7" right="0.7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79D3-807C-4944-9D47-BB616148146E}">
  <sheetPr>
    <tabColor rgb="FFFFCCFF"/>
  </sheetPr>
  <dimension ref="A1:N260"/>
  <sheetViews>
    <sheetView workbookViewId="0">
      <selection activeCell="D18" sqref="D18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1103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BCBA-52BC-4A8B-8904-839F11B5C531}">
  <sheetPr>
    <tabColor rgb="FF00FF00"/>
  </sheetPr>
  <dimension ref="A1:V252"/>
  <sheetViews>
    <sheetView tabSelected="1" workbookViewId="0">
      <pane xSplit="6" ySplit="2" topLeftCell="G24" activePane="bottomRight" state="frozen"/>
      <selection pane="topRight" activeCell="E1" sqref="E1"/>
      <selection pane="bottomLeft" activeCell="A3" sqref="A3"/>
      <selection pane="bottomRight" activeCell="D35" sqref="D3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1.140625" style="87" bestFit="1" customWidth="1"/>
    <col min="5" max="5" width="16.5703125" style="1078" bestFit="1" customWidth="1"/>
    <col min="6" max="6" width="14.140625" style="186" customWidth="1"/>
    <col min="7" max="7" width="14.140625" style="187" bestFit="1" customWidth="1"/>
    <col min="8" max="8" width="13.28515625" style="204" customWidth="1"/>
    <col min="9" max="9" width="16.28515625" style="186" customWidth="1"/>
    <col min="10" max="10" width="11.5703125" style="198" customWidth="1"/>
    <col min="11" max="11" width="12.42578125" style="25" bestFit="1" customWidth="1"/>
    <col min="12" max="13" width="8.140625" style="25" customWidth="1"/>
    <col min="14" max="14" width="18.85546875" bestFit="1" customWidth="1"/>
    <col min="15" max="15" width="17.85546875" style="26" customWidth="1"/>
    <col min="16" max="16" width="13.85546875" style="7" bestFit="1" customWidth="1"/>
    <col min="17" max="17" width="15.85546875" style="780" bestFit="1" customWidth="1"/>
    <col min="18" max="18" width="13.42578125" style="192" bestFit="1" customWidth="1"/>
    <col min="19" max="19" width="12.42578125" style="283" bestFit="1" customWidth="1"/>
    <col min="20" max="20" width="13" style="252" bestFit="1" customWidth="1"/>
    <col min="21" max="21" width="11.42578125" style="210"/>
    <col min="22" max="22" width="11.42578125" style="235"/>
  </cols>
  <sheetData>
    <row r="1" spans="1:22" ht="42.75" thickBot="1" x14ac:dyDescent="0.7">
      <c r="A1" s="1238" t="s">
        <v>1206</v>
      </c>
      <c r="B1" s="1238"/>
      <c r="C1" s="1238"/>
      <c r="D1" s="1238"/>
      <c r="E1" s="1238"/>
      <c r="F1" s="1238"/>
      <c r="G1" s="1238"/>
      <c r="H1" s="1238"/>
      <c r="I1" s="1238"/>
      <c r="J1" s="1238"/>
      <c r="K1" s="433"/>
      <c r="L1" s="433"/>
      <c r="M1" s="433"/>
      <c r="N1" s="433"/>
      <c r="O1" s="6">
        <v>1</v>
      </c>
      <c r="Q1" s="767" t="s">
        <v>1</v>
      </c>
      <c r="R1" s="12" t="s">
        <v>2</v>
      </c>
      <c r="S1" s="13"/>
      <c r="T1" s="14"/>
      <c r="U1" s="16" t="s">
        <v>3</v>
      </c>
      <c r="V1" s="17" t="s">
        <v>4</v>
      </c>
    </row>
    <row r="2" spans="1:22" thickBot="1" x14ac:dyDescent="0.3">
      <c r="A2" s="1238"/>
      <c r="B2" s="1238"/>
      <c r="C2" s="1238"/>
      <c r="D2" s="1238"/>
      <c r="E2" s="1238"/>
      <c r="F2" s="1238"/>
      <c r="G2" s="1238"/>
      <c r="H2" s="1238"/>
      <c r="I2" s="1238"/>
      <c r="J2" s="1238"/>
      <c r="Q2" s="768"/>
      <c r="R2" s="29"/>
      <c r="S2" s="30"/>
      <c r="T2" s="31"/>
      <c r="U2" s="33"/>
      <c r="V2" s="34"/>
    </row>
    <row r="3" spans="1:22" ht="33.75" thickTop="1" thickBot="1" x14ac:dyDescent="0.35">
      <c r="A3" s="42" t="s">
        <v>6</v>
      </c>
      <c r="B3" s="43" t="s">
        <v>13</v>
      </c>
      <c r="C3" s="44" t="s">
        <v>14</v>
      </c>
      <c r="D3" s="44" t="s">
        <v>1256</v>
      </c>
      <c r="E3" s="1058" t="s">
        <v>1257</v>
      </c>
      <c r="F3" s="474" t="s">
        <v>15</v>
      </c>
      <c r="G3" s="475" t="s">
        <v>16</v>
      </c>
      <c r="H3" s="476" t="s">
        <v>17</v>
      </c>
      <c r="I3" s="48" t="s">
        <v>18</v>
      </c>
      <c r="J3" s="49" t="s">
        <v>19</v>
      </c>
      <c r="K3" s="50"/>
      <c r="L3" s="51" t="s">
        <v>20</v>
      </c>
      <c r="M3" s="51"/>
      <c r="N3" s="43" t="s">
        <v>21</v>
      </c>
      <c r="O3" s="443" t="s">
        <v>22</v>
      </c>
      <c r="P3" s="444" t="s">
        <v>16</v>
      </c>
      <c r="Q3" s="768"/>
      <c r="R3" s="55"/>
      <c r="S3" s="56" t="s">
        <v>21</v>
      </c>
      <c r="T3" s="57" t="s">
        <v>25</v>
      </c>
      <c r="U3" s="33"/>
      <c r="V3" s="34"/>
    </row>
    <row r="4" spans="1:22" ht="18" thickTop="1" x14ac:dyDescent="0.3">
      <c r="A4" s="1014" t="s">
        <v>921</v>
      </c>
      <c r="B4" s="1042" t="s">
        <v>256</v>
      </c>
      <c r="C4" s="1056" t="s">
        <v>1274</v>
      </c>
      <c r="D4" s="1082">
        <v>46</v>
      </c>
      <c r="E4" s="1080">
        <f>F4*D4</f>
        <v>1088820</v>
      </c>
      <c r="F4" s="1044">
        <v>23670</v>
      </c>
      <c r="G4" s="1015">
        <v>44136</v>
      </c>
      <c r="H4" s="1009" t="s">
        <v>1265</v>
      </c>
      <c r="I4" s="550">
        <v>24035</v>
      </c>
      <c r="J4" s="142">
        <f t="shared" ref="J4:J110" si="0">I4-F4</f>
        <v>365</v>
      </c>
      <c r="K4" s="66">
        <v>32.5</v>
      </c>
      <c r="L4" s="67"/>
      <c r="M4" s="67"/>
      <c r="N4" s="984">
        <f t="shared" ref="N4:N114" si="1">K4*I4</f>
        <v>781137.5</v>
      </c>
      <c r="O4" s="372" t="s">
        <v>52</v>
      </c>
      <c r="P4" s="373">
        <v>44159</v>
      </c>
      <c r="Q4" s="769">
        <v>18287.14</v>
      </c>
      <c r="R4" s="379">
        <v>44159</v>
      </c>
      <c r="S4" s="70"/>
      <c r="T4" s="71"/>
      <c r="U4" s="1006"/>
      <c r="V4" s="74"/>
    </row>
    <row r="5" spans="1:22" ht="17.25" x14ac:dyDescent="0.3">
      <c r="A5" s="624" t="s">
        <v>346</v>
      </c>
      <c r="B5" s="732" t="s">
        <v>262</v>
      </c>
      <c r="C5" s="1057" t="s">
        <v>1274</v>
      </c>
      <c r="D5" s="1060"/>
      <c r="E5" s="1081">
        <f t="shared" ref="E5:E37" si="2">F5*D5</f>
        <v>0</v>
      </c>
      <c r="F5" s="574">
        <v>0</v>
      </c>
      <c r="G5" s="552">
        <v>44136</v>
      </c>
      <c r="H5" s="1004" t="s">
        <v>1254</v>
      </c>
      <c r="I5" s="472">
        <v>5445</v>
      </c>
      <c r="J5" s="142">
        <f t="shared" si="0"/>
        <v>5445</v>
      </c>
      <c r="K5" s="66">
        <v>32.5</v>
      </c>
      <c r="L5" s="799"/>
      <c r="M5" s="799"/>
      <c r="N5" s="984">
        <f t="shared" si="1"/>
        <v>176962.5</v>
      </c>
      <c r="O5" s="372" t="s">
        <v>52</v>
      </c>
      <c r="P5" s="373">
        <v>44155</v>
      </c>
      <c r="Q5" s="769">
        <v>4582</v>
      </c>
      <c r="R5" s="379">
        <v>44155</v>
      </c>
      <c r="S5" s="70"/>
      <c r="T5" s="71"/>
      <c r="U5" s="1006"/>
      <c r="V5" s="74"/>
    </row>
    <row r="6" spans="1:22" ht="17.25" x14ac:dyDescent="0.3">
      <c r="A6" s="876" t="s">
        <v>49</v>
      </c>
      <c r="B6" s="732" t="s">
        <v>32</v>
      </c>
      <c r="C6" s="1057" t="s">
        <v>1275</v>
      </c>
      <c r="D6" s="1060">
        <v>46</v>
      </c>
      <c r="E6" s="1081">
        <f t="shared" si="2"/>
        <v>1094340</v>
      </c>
      <c r="F6" s="574">
        <v>23790</v>
      </c>
      <c r="G6" s="552">
        <v>44137</v>
      </c>
      <c r="H6" s="1004">
        <v>30478</v>
      </c>
      <c r="I6" s="472">
        <v>23790</v>
      </c>
      <c r="J6" s="142">
        <f t="shared" si="0"/>
        <v>0</v>
      </c>
      <c r="K6" s="66">
        <v>44.2</v>
      </c>
      <c r="L6" s="799"/>
      <c r="M6" s="799"/>
      <c r="N6" s="984">
        <f t="shared" si="1"/>
        <v>1051518</v>
      </c>
      <c r="O6" s="372" t="s">
        <v>52</v>
      </c>
      <c r="P6" s="373">
        <v>44165</v>
      </c>
      <c r="Q6" s="769"/>
      <c r="R6" s="379"/>
      <c r="S6" s="70"/>
      <c r="T6" s="71"/>
      <c r="U6" s="1006"/>
      <c r="V6" s="74"/>
    </row>
    <row r="7" spans="1:22" ht="17.25" x14ac:dyDescent="0.3">
      <c r="A7" s="624" t="s">
        <v>1207</v>
      </c>
      <c r="B7" s="732" t="s">
        <v>581</v>
      </c>
      <c r="C7" s="1057" t="s">
        <v>1276</v>
      </c>
      <c r="D7" s="1060">
        <v>46</v>
      </c>
      <c r="E7" s="1081">
        <f t="shared" si="2"/>
        <v>1085600</v>
      </c>
      <c r="F7" s="574">
        <v>23600</v>
      </c>
      <c r="G7" s="552">
        <v>44138</v>
      </c>
      <c r="H7" s="1004" t="s">
        <v>1269</v>
      </c>
      <c r="I7" s="472">
        <v>23900</v>
      </c>
      <c r="J7" s="142">
        <f t="shared" si="0"/>
        <v>300</v>
      </c>
      <c r="K7" s="66">
        <v>32.5</v>
      </c>
      <c r="L7" s="799"/>
      <c r="M7" s="799"/>
      <c r="N7" s="984">
        <f t="shared" si="1"/>
        <v>776750</v>
      </c>
      <c r="O7" s="372" t="s">
        <v>52</v>
      </c>
      <c r="P7" s="373">
        <v>44161</v>
      </c>
      <c r="Q7" s="769">
        <v>18192.95</v>
      </c>
      <c r="R7" s="379">
        <v>44161</v>
      </c>
      <c r="S7" s="70"/>
      <c r="T7" s="71"/>
      <c r="U7" s="1006"/>
      <c r="V7" s="74"/>
    </row>
    <row r="8" spans="1:22" ht="17.25" x14ac:dyDescent="0.3">
      <c r="A8" s="624" t="s">
        <v>198</v>
      </c>
      <c r="B8" s="732" t="s">
        <v>262</v>
      </c>
      <c r="C8" s="1057" t="s">
        <v>1276</v>
      </c>
      <c r="D8" s="1060"/>
      <c r="E8" s="1081">
        <f t="shared" si="2"/>
        <v>0</v>
      </c>
      <c r="F8" s="574">
        <v>0</v>
      </c>
      <c r="G8" s="552">
        <v>44138</v>
      </c>
      <c r="H8" s="1004" t="s">
        <v>1253</v>
      </c>
      <c r="I8" s="472">
        <v>5690</v>
      </c>
      <c r="J8" s="142">
        <f t="shared" si="0"/>
        <v>5690</v>
      </c>
      <c r="K8" s="66">
        <v>32.5</v>
      </c>
      <c r="L8" s="799"/>
      <c r="M8" s="799"/>
      <c r="N8" s="984">
        <f t="shared" si="1"/>
        <v>184925</v>
      </c>
      <c r="O8" s="372" t="s">
        <v>52</v>
      </c>
      <c r="P8" s="373">
        <v>44155</v>
      </c>
      <c r="Q8" s="769">
        <v>4594.18</v>
      </c>
      <c r="R8" s="379">
        <v>44155</v>
      </c>
      <c r="S8" s="70"/>
      <c r="T8" s="71"/>
      <c r="U8" s="1006"/>
      <c r="V8" s="74"/>
    </row>
    <row r="9" spans="1:22" ht="17.25" x14ac:dyDescent="0.3">
      <c r="A9" s="927" t="s">
        <v>1208</v>
      </c>
      <c r="B9" s="732" t="s">
        <v>32</v>
      </c>
      <c r="C9" s="1057" t="s">
        <v>1277</v>
      </c>
      <c r="D9" s="1060">
        <v>46</v>
      </c>
      <c r="E9" s="1081">
        <f t="shared" si="2"/>
        <v>1142640</v>
      </c>
      <c r="F9" s="574">
        <v>24840</v>
      </c>
      <c r="G9" s="552">
        <v>44139</v>
      </c>
      <c r="H9" s="881" t="s">
        <v>1271</v>
      </c>
      <c r="I9" s="472">
        <v>30800</v>
      </c>
      <c r="J9" s="142">
        <f t="shared" si="0"/>
        <v>5960</v>
      </c>
      <c r="K9" s="66">
        <v>32.5</v>
      </c>
      <c r="L9" s="799"/>
      <c r="M9" s="799"/>
      <c r="N9" s="984">
        <f t="shared" si="1"/>
        <v>1001000</v>
      </c>
      <c r="O9" s="372" t="s">
        <v>52</v>
      </c>
      <c r="P9" s="373">
        <v>44162</v>
      </c>
      <c r="Q9" s="769">
        <v>22970.9</v>
      </c>
      <c r="R9" s="379">
        <v>44162</v>
      </c>
      <c r="S9" s="70"/>
      <c r="T9" s="71"/>
      <c r="U9" s="1006"/>
      <c r="V9" s="74"/>
    </row>
    <row r="10" spans="1:22" ht="18.75" x14ac:dyDescent="0.3">
      <c r="A10" s="927" t="s">
        <v>1209</v>
      </c>
      <c r="B10" s="732" t="s">
        <v>547</v>
      </c>
      <c r="C10" s="1057" t="s">
        <v>1278</v>
      </c>
      <c r="D10" s="1083">
        <v>46</v>
      </c>
      <c r="E10" s="1081">
        <f t="shared" si="2"/>
        <v>1180360</v>
      </c>
      <c r="F10" s="574">
        <v>25660</v>
      </c>
      <c r="G10" s="552">
        <v>44140</v>
      </c>
      <c r="H10" s="1004" t="s">
        <v>1272</v>
      </c>
      <c r="I10" s="472">
        <v>31700</v>
      </c>
      <c r="J10" s="142">
        <f t="shared" si="0"/>
        <v>6040</v>
      </c>
      <c r="K10" s="66">
        <v>32.5</v>
      </c>
      <c r="L10" s="799"/>
      <c r="M10" s="799"/>
      <c r="N10" s="984">
        <f t="shared" si="1"/>
        <v>1030250</v>
      </c>
      <c r="O10" s="372" t="s">
        <v>52</v>
      </c>
      <c r="P10" s="373">
        <v>44165</v>
      </c>
      <c r="Q10" s="769">
        <v>22879.02</v>
      </c>
      <c r="R10" s="379">
        <v>44165</v>
      </c>
      <c r="S10" s="70"/>
      <c r="T10" s="71"/>
      <c r="U10" s="1006"/>
      <c r="V10" s="74"/>
    </row>
    <row r="11" spans="1:22" ht="17.25" x14ac:dyDescent="0.3">
      <c r="A11" s="1046" t="s">
        <v>49</v>
      </c>
      <c r="B11" s="732" t="s">
        <v>32</v>
      </c>
      <c r="C11" s="1057" t="s">
        <v>1279</v>
      </c>
      <c r="D11" s="1060">
        <v>46</v>
      </c>
      <c r="E11" s="1081">
        <f t="shared" si="2"/>
        <v>1024880</v>
      </c>
      <c r="F11" s="574">
        <v>22280</v>
      </c>
      <c r="G11" s="552">
        <v>44141</v>
      </c>
      <c r="H11" s="881"/>
      <c r="I11" s="472">
        <v>22280</v>
      </c>
      <c r="J11" s="142">
        <f t="shared" si="0"/>
        <v>0</v>
      </c>
      <c r="K11" s="66">
        <v>44.2</v>
      </c>
      <c r="L11" s="799"/>
      <c r="M11" s="799"/>
      <c r="N11" s="984">
        <f t="shared" si="1"/>
        <v>984776.00000000012</v>
      </c>
      <c r="O11" s="372"/>
      <c r="P11" s="373"/>
      <c r="Q11" s="769"/>
      <c r="R11" s="379"/>
      <c r="S11" s="70"/>
      <c r="T11" s="71"/>
      <c r="U11" s="1006"/>
      <c r="V11" s="74"/>
    </row>
    <row r="12" spans="1:22" ht="17.25" x14ac:dyDescent="0.3">
      <c r="A12" s="927" t="s">
        <v>1233</v>
      </c>
      <c r="B12" s="732" t="s">
        <v>1234</v>
      </c>
      <c r="C12" s="1057" t="s">
        <v>1280</v>
      </c>
      <c r="D12" s="1060">
        <v>46</v>
      </c>
      <c r="E12" s="1081">
        <f t="shared" si="2"/>
        <v>1116420</v>
      </c>
      <c r="F12" s="574">
        <v>24270</v>
      </c>
      <c r="G12" s="552">
        <v>44143</v>
      </c>
      <c r="H12" s="881"/>
      <c r="I12" s="472">
        <v>25044</v>
      </c>
      <c r="J12" s="142">
        <f t="shared" si="0"/>
        <v>774</v>
      </c>
      <c r="K12" s="66">
        <v>32.5</v>
      </c>
      <c r="L12" s="799"/>
      <c r="M12" s="799"/>
      <c r="N12" s="984">
        <f t="shared" si="1"/>
        <v>813930</v>
      </c>
      <c r="O12" s="372"/>
      <c r="P12" s="373"/>
      <c r="Q12" s="769"/>
      <c r="R12" s="379"/>
      <c r="S12" s="70"/>
      <c r="T12" s="71"/>
      <c r="U12" s="1006"/>
      <c r="V12" s="74"/>
    </row>
    <row r="13" spans="1:22" ht="17.25" x14ac:dyDescent="0.3">
      <c r="A13" s="927" t="s">
        <v>346</v>
      </c>
      <c r="B13" s="732" t="s">
        <v>797</v>
      </c>
      <c r="C13" s="1057" t="s">
        <v>1280</v>
      </c>
      <c r="D13" s="1060">
        <v>0</v>
      </c>
      <c r="E13" s="1081">
        <f t="shared" si="2"/>
        <v>0</v>
      </c>
      <c r="F13" s="574">
        <v>0</v>
      </c>
      <c r="G13" s="552">
        <v>44143</v>
      </c>
      <c r="H13" s="881"/>
      <c r="I13" s="472">
        <v>5620</v>
      </c>
      <c r="J13" s="142">
        <f t="shared" si="0"/>
        <v>5620</v>
      </c>
      <c r="K13" s="66">
        <v>32.5</v>
      </c>
      <c r="L13" s="799"/>
      <c r="M13" s="799"/>
      <c r="N13" s="984">
        <f t="shared" si="1"/>
        <v>182650</v>
      </c>
      <c r="O13" s="372"/>
      <c r="P13" s="373"/>
      <c r="Q13" s="769"/>
      <c r="R13" s="379"/>
      <c r="S13" s="70"/>
      <c r="T13" s="71"/>
      <c r="U13" s="1006"/>
      <c r="V13" s="74"/>
    </row>
    <row r="14" spans="1:22" ht="17.25" x14ac:dyDescent="0.3">
      <c r="A14" s="1055" t="s">
        <v>49</v>
      </c>
      <c r="B14" s="732" t="s">
        <v>547</v>
      </c>
      <c r="C14" s="1057" t="s">
        <v>1281</v>
      </c>
      <c r="D14" s="1060">
        <v>46</v>
      </c>
      <c r="E14" s="1081">
        <f t="shared" si="2"/>
        <v>1096640</v>
      </c>
      <c r="F14" s="574">
        <v>23840</v>
      </c>
      <c r="G14" s="552">
        <v>44144</v>
      </c>
      <c r="H14" s="1004"/>
      <c r="I14" s="472">
        <v>23840</v>
      </c>
      <c r="J14" s="142">
        <f t="shared" si="0"/>
        <v>0</v>
      </c>
      <c r="K14" s="81">
        <v>44.2</v>
      </c>
      <c r="L14" s="82"/>
      <c r="M14" s="82"/>
      <c r="N14" s="104">
        <f t="shared" si="1"/>
        <v>1053728</v>
      </c>
      <c r="O14" s="964"/>
      <c r="P14" s="373"/>
      <c r="Q14" s="769"/>
      <c r="R14" s="379"/>
      <c r="S14" s="70"/>
      <c r="T14" s="71"/>
      <c r="U14" s="1006"/>
      <c r="V14" s="74"/>
    </row>
    <row r="15" spans="1:22" ht="17.25" x14ac:dyDescent="0.3">
      <c r="A15" s="763" t="s">
        <v>1235</v>
      </c>
      <c r="B15" s="732" t="s">
        <v>514</v>
      </c>
      <c r="C15" s="1057" t="s">
        <v>1281</v>
      </c>
      <c r="D15" s="1060">
        <v>46</v>
      </c>
      <c r="E15" s="1081">
        <f t="shared" si="2"/>
        <v>979340</v>
      </c>
      <c r="F15" s="574">
        <v>21290</v>
      </c>
      <c r="G15" s="552">
        <v>44145</v>
      </c>
      <c r="H15" s="1004"/>
      <c r="I15" s="472">
        <f>21450+5620</f>
        <v>27070</v>
      </c>
      <c r="J15" s="142">
        <f t="shared" si="0"/>
        <v>5780</v>
      </c>
      <c r="K15" s="81">
        <v>32.5</v>
      </c>
      <c r="L15" s="82"/>
      <c r="M15" s="82"/>
      <c r="N15" s="104">
        <f t="shared" si="1"/>
        <v>879775</v>
      </c>
      <c r="O15" s="964"/>
      <c r="P15" s="373"/>
      <c r="Q15" s="769"/>
      <c r="R15" s="379"/>
      <c r="S15" s="70"/>
      <c r="T15" s="71"/>
      <c r="U15" s="1006"/>
      <c r="V15" s="74"/>
    </row>
    <row r="16" spans="1:22" ht="17.25" x14ac:dyDescent="0.3">
      <c r="A16" s="1047" t="s">
        <v>49</v>
      </c>
      <c r="B16" s="732" t="s">
        <v>1236</v>
      </c>
      <c r="C16" s="1057" t="s">
        <v>1282</v>
      </c>
      <c r="D16" s="1060">
        <v>46</v>
      </c>
      <c r="E16" s="1081">
        <f t="shared" si="2"/>
        <v>1063980</v>
      </c>
      <c r="F16" s="574">
        <v>23130</v>
      </c>
      <c r="G16" s="552">
        <v>44146</v>
      </c>
      <c r="H16" s="881"/>
      <c r="I16" s="472">
        <v>23130</v>
      </c>
      <c r="J16" s="142">
        <f t="shared" si="0"/>
        <v>0</v>
      </c>
      <c r="K16" s="81">
        <v>44.2</v>
      </c>
      <c r="L16" s="82"/>
      <c r="M16" s="82"/>
      <c r="N16" s="104">
        <f t="shared" si="1"/>
        <v>1022346.0000000001</v>
      </c>
      <c r="O16" s="372"/>
      <c r="P16" s="373"/>
      <c r="Q16" s="769"/>
      <c r="R16" s="379"/>
      <c r="S16" s="70"/>
      <c r="T16" s="71"/>
      <c r="U16" s="1006"/>
      <c r="V16" s="74"/>
    </row>
    <row r="17" spans="1:22" ht="17.25" x14ac:dyDescent="0.3">
      <c r="A17" s="763" t="s">
        <v>134</v>
      </c>
      <c r="B17" s="732" t="s">
        <v>32</v>
      </c>
      <c r="C17" s="1057" t="s">
        <v>1283</v>
      </c>
      <c r="D17" s="1060">
        <v>46</v>
      </c>
      <c r="E17" s="1081">
        <f t="shared" si="2"/>
        <v>1012920</v>
      </c>
      <c r="F17" s="574">
        <v>22020</v>
      </c>
      <c r="G17" s="552">
        <v>44147</v>
      </c>
      <c r="H17" s="881"/>
      <c r="I17" s="472">
        <v>27695</v>
      </c>
      <c r="J17" s="142">
        <f t="shared" si="0"/>
        <v>5675</v>
      </c>
      <c r="K17" s="81">
        <v>32.5</v>
      </c>
      <c r="L17" s="82"/>
      <c r="M17" s="82"/>
      <c r="N17" s="104">
        <f t="shared" si="1"/>
        <v>900087.5</v>
      </c>
      <c r="O17" s="372"/>
      <c r="P17" s="373"/>
      <c r="Q17" s="769"/>
      <c r="R17" s="379"/>
      <c r="S17" s="70"/>
      <c r="T17" s="71"/>
      <c r="U17" s="1006"/>
      <c r="V17" s="74"/>
    </row>
    <row r="18" spans="1:22" ht="17.25" x14ac:dyDescent="0.3">
      <c r="A18" s="763" t="s">
        <v>299</v>
      </c>
      <c r="B18" s="732" t="s">
        <v>1237</v>
      </c>
      <c r="C18" s="1057" t="s">
        <v>1284</v>
      </c>
      <c r="D18" s="1060">
        <v>46</v>
      </c>
      <c r="E18" s="1081">
        <f t="shared" si="2"/>
        <v>1012460</v>
      </c>
      <c r="F18" s="574">
        <v>22010</v>
      </c>
      <c r="G18" s="552">
        <v>44148</v>
      </c>
      <c r="H18" s="1004"/>
      <c r="I18" s="472">
        <v>27815</v>
      </c>
      <c r="J18" s="142">
        <f t="shared" si="0"/>
        <v>5805</v>
      </c>
      <c r="K18" s="81">
        <v>32.5</v>
      </c>
      <c r="L18" s="82"/>
      <c r="M18" s="82"/>
      <c r="N18" s="104">
        <f t="shared" si="1"/>
        <v>903987.5</v>
      </c>
      <c r="O18" s="964"/>
      <c r="P18" s="373"/>
      <c r="Q18" s="769"/>
      <c r="R18" s="379"/>
      <c r="S18" s="70"/>
      <c r="T18" s="71"/>
      <c r="U18" s="1006"/>
      <c r="V18" s="74"/>
    </row>
    <row r="19" spans="1:22" ht="17.25" x14ac:dyDescent="0.3">
      <c r="A19" s="978" t="s">
        <v>31</v>
      </c>
      <c r="B19" s="732" t="s">
        <v>32</v>
      </c>
      <c r="C19" s="1057" t="s">
        <v>1285</v>
      </c>
      <c r="D19" s="1060">
        <v>46.5</v>
      </c>
      <c r="E19" s="1081">
        <f t="shared" si="2"/>
        <v>1038345</v>
      </c>
      <c r="F19" s="574">
        <v>22330</v>
      </c>
      <c r="G19" s="552">
        <v>44150</v>
      </c>
      <c r="H19" s="1004"/>
      <c r="I19" s="472">
        <v>28115</v>
      </c>
      <c r="J19" s="142">
        <f t="shared" si="0"/>
        <v>5785</v>
      </c>
      <c r="K19" s="81">
        <v>32.5</v>
      </c>
      <c r="L19" s="82"/>
      <c r="M19" s="82"/>
      <c r="N19" s="104">
        <f t="shared" si="1"/>
        <v>913737.5</v>
      </c>
      <c r="O19" s="964"/>
      <c r="P19" s="900"/>
      <c r="Q19" s="769"/>
      <c r="R19" s="379"/>
      <c r="S19" s="70"/>
      <c r="T19" s="71"/>
      <c r="U19" s="1006"/>
      <c r="V19" s="74"/>
    </row>
    <row r="20" spans="1:22" ht="17.25" x14ac:dyDescent="0.3">
      <c r="A20" s="626" t="s">
        <v>31</v>
      </c>
      <c r="B20" s="732" t="s">
        <v>612</v>
      </c>
      <c r="C20" s="1057" t="s">
        <v>1286</v>
      </c>
      <c r="D20" s="1060">
        <v>46.5</v>
      </c>
      <c r="E20" s="1081">
        <f t="shared" si="2"/>
        <v>972315</v>
      </c>
      <c r="F20" s="574">
        <v>20910</v>
      </c>
      <c r="G20" s="552">
        <v>44152</v>
      </c>
      <c r="H20" s="1004"/>
      <c r="I20" s="472">
        <v>26860</v>
      </c>
      <c r="J20" s="142">
        <f t="shared" si="0"/>
        <v>5950</v>
      </c>
      <c r="K20" s="81">
        <v>32.5</v>
      </c>
      <c r="L20" s="82"/>
      <c r="M20" s="82"/>
      <c r="N20" s="104">
        <f t="shared" si="1"/>
        <v>872950</v>
      </c>
      <c r="O20" s="964"/>
      <c r="P20" s="900"/>
      <c r="Q20" s="769"/>
      <c r="R20" s="379"/>
      <c r="S20" s="70"/>
      <c r="T20" s="71"/>
      <c r="U20" s="1006"/>
      <c r="V20" s="74"/>
    </row>
    <row r="21" spans="1:22" ht="17.25" x14ac:dyDescent="0.3">
      <c r="A21" s="674" t="s">
        <v>49</v>
      </c>
      <c r="B21" s="732" t="s">
        <v>514</v>
      </c>
      <c r="C21" s="1057" t="s">
        <v>1287</v>
      </c>
      <c r="D21" s="1060">
        <v>46.5</v>
      </c>
      <c r="E21" s="1081">
        <f t="shared" si="2"/>
        <v>955575</v>
      </c>
      <c r="F21" s="574">
        <v>20550</v>
      </c>
      <c r="G21" s="552">
        <v>44153</v>
      </c>
      <c r="H21" s="1004"/>
      <c r="I21" s="472">
        <v>20550</v>
      </c>
      <c r="J21" s="142">
        <v>0</v>
      </c>
      <c r="K21" s="81">
        <v>44.2</v>
      </c>
      <c r="L21" s="82"/>
      <c r="M21" s="82"/>
      <c r="N21" s="985">
        <f t="shared" si="1"/>
        <v>908310.00000000012</v>
      </c>
      <c r="O21" s="966"/>
      <c r="P21" s="390"/>
      <c r="Q21" s="774"/>
      <c r="R21" s="962"/>
      <c r="S21" s="632"/>
      <c r="T21" s="632"/>
      <c r="U21" s="1006"/>
      <c r="V21" s="74"/>
    </row>
    <row r="22" spans="1:22" ht="17.25" x14ac:dyDescent="0.3">
      <c r="A22" s="651" t="s">
        <v>49</v>
      </c>
      <c r="B22" s="732" t="s">
        <v>1238</v>
      </c>
      <c r="C22" s="1057" t="s">
        <v>1286</v>
      </c>
      <c r="D22" s="1060">
        <v>46.5</v>
      </c>
      <c r="E22" s="1081">
        <f t="shared" si="2"/>
        <v>521730</v>
      </c>
      <c r="F22" s="574">
        <v>11220</v>
      </c>
      <c r="G22" s="552">
        <v>44153</v>
      </c>
      <c r="H22" s="1004"/>
      <c r="I22" s="472">
        <v>11220</v>
      </c>
      <c r="J22" s="142">
        <f t="shared" ref="J22:J55" si="3">I22-F22</f>
        <v>0</v>
      </c>
      <c r="K22" s="81">
        <v>43</v>
      </c>
      <c r="L22" s="82"/>
      <c r="M22" s="82"/>
      <c r="N22" s="104">
        <f t="shared" si="1"/>
        <v>482460</v>
      </c>
      <c r="O22" s="964"/>
      <c r="P22" s="373"/>
      <c r="Q22" s="769"/>
      <c r="R22" s="379"/>
      <c r="S22" s="70"/>
      <c r="T22" s="71"/>
      <c r="U22" s="1006"/>
      <c r="V22" s="74"/>
    </row>
    <row r="23" spans="1:22" ht="17.25" x14ac:dyDescent="0.3">
      <c r="A23" s="626" t="s">
        <v>299</v>
      </c>
      <c r="B23" s="732" t="s">
        <v>612</v>
      </c>
      <c r="C23" s="1057" t="s">
        <v>1289</v>
      </c>
      <c r="D23" s="1060">
        <v>46.5</v>
      </c>
      <c r="E23" s="1081">
        <f t="shared" si="2"/>
        <v>959760</v>
      </c>
      <c r="F23" s="574">
        <v>20640</v>
      </c>
      <c r="G23" s="552">
        <v>44154</v>
      </c>
      <c r="H23" s="1004"/>
      <c r="I23" s="472">
        <v>26145</v>
      </c>
      <c r="J23" s="142">
        <f t="shared" si="3"/>
        <v>5505</v>
      </c>
      <c r="K23" s="81">
        <v>32.5</v>
      </c>
      <c r="L23" s="82"/>
      <c r="M23" s="82"/>
      <c r="N23" s="104">
        <f t="shared" si="1"/>
        <v>849712.5</v>
      </c>
      <c r="O23" s="964"/>
      <c r="P23" s="373"/>
      <c r="Q23" s="769"/>
      <c r="R23" s="379"/>
      <c r="S23" s="70"/>
      <c r="T23" s="71"/>
      <c r="U23" s="1006"/>
      <c r="V23" s="74"/>
    </row>
    <row r="24" spans="1:22" ht="17.25" x14ac:dyDescent="0.3">
      <c r="A24" s="626" t="s">
        <v>31</v>
      </c>
      <c r="B24" s="732" t="s">
        <v>32</v>
      </c>
      <c r="C24" s="1057" t="s">
        <v>1288</v>
      </c>
      <c r="D24" s="1060">
        <v>46.5</v>
      </c>
      <c r="E24" s="1081">
        <f t="shared" si="2"/>
        <v>950460</v>
      </c>
      <c r="F24" s="574">
        <v>20440</v>
      </c>
      <c r="G24" s="552">
        <v>44155</v>
      </c>
      <c r="H24" s="1004"/>
      <c r="I24" s="472">
        <v>25745</v>
      </c>
      <c r="J24" s="142">
        <f t="shared" si="3"/>
        <v>5305</v>
      </c>
      <c r="K24" s="81">
        <v>32.5</v>
      </c>
      <c r="L24" s="82"/>
      <c r="M24" s="82"/>
      <c r="N24" s="104">
        <f t="shared" si="1"/>
        <v>836712.5</v>
      </c>
      <c r="O24" s="964"/>
      <c r="P24" s="373"/>
      <c r="Q24" s="769"/>
      <c r="R24" s="379"/>
      <c r="S24" s="633"/>
      <c r="T24" s="633"/>
      <c r="U24" s="1006"/>
      <c r="V24" s="74"/>
    </row>
    <row r="25" spans="1:22" ht="18.75" x14ac:dyDescent="0.3">
      <c r="A25" s="624" t="s">
        <v>1259</v>
      </c>
      <c r="B25" s="1043" t="s">
        <v>1258</v>
      </c>
      <c r="C25" s="1057" t="s">
        <v>1290</v>
      </c>
      <c r="D25" s="1060">
        <v>46.5</v>
      </c>
      <c r="E25" s="1081">
        <f t="shared" si="2"/>
        <v>971850</v>
      </c>
      <c r="F25" s="574">
        <v>20900</v>
      </c>
      <c r="G25" s="552">
        <v>44157</v>
      </c>
      <c r="H25" s="1004"/>
      <c r="I25" s="472">
        <v>24070</v>
      </c>
      <c r="J25" s="142">
        <f t="shared" si="3"/>
        <v>3170</v>
      </c>
      <c r="K25" s="81">
        <v>33</v>
      </c>
      <c r="L25" s="82"/>
      <c r="M25" s="82"/>
      <c r="N25" s="104">
        <f t="shared" si="1"/>
        <v>794310</v>
      </c>
      <c r="O25" s="964"/>
      <c r="P25" s="373"/>
      <c r="Q25" s="769"/>
      <c r="R25" s="379"/>
      <c r="S25" s="633"/>
      <c r="T25" s="633"/>
      <c r="U25" s="1006"/>
      <c r="V25" s="74"/>
    </row>
    <row r="26" spans="1:22" ht="17.25" x14ac:dyDescent="0.3">
      <c r="A26" s="624" t="s">
        <v>198</v>
      </c>
      <c r="B26" s="1043" t="s">
        <v>301</v>
      </c>
      <c r="C26" s="1057" t="s">
        <v>1290</v>
      </c>
      <c r="D26" s="1060"/>
      <c r="E26" s="1081">
        <f t="shared" si="2"/>
        <v>0</v>
      </c>
      <c r="F26" s="574">
        <v>0</v>
      </c>
      <c r="G26" s="552">
        <v>44157</v>
      </c>
      <c r="H26" s="1004"/>
      <c r="I26" s="472">
        <v>2400</v>
      </c>
      <c r="J26" s="142">
        <f t="shared" si="3"/>
        <v>2400</v>
      </c>
      <c r="K26" s="81">
        <v>33</v>
      </c>
      <c r="L26" s="82"/>
      <c r="M26" s="82"/>
      <c r="N26" s="104">
        <f t="shared" si="1"/>
        <v>79200</v>
      </c>
      <c r="O26" s="964"/>
      <c r="P26" s="373"/>
      <c r="Q26" s="769"/>
      <c r="R26" s="379"/>
      <c r="S26" s="633"/>
      <c r="T26" s="633"/>
      <c r="U26" s="1006"/>
      <c r="V26" s="74"/>
    </row>
    <row r="27" spans="1:22" ht="17.25" x14ac:dyDescent="0.3">
      <c r="A27" s="927" t="s">
        <v>198</v>
      </c>
      <c r="B27" s="1043" t="s">
        <v>514</v>
      </c>
      <c r="C27" s="1057" t="s">
        <v>1292</v>
      </c>
      <c r="D27" s="1060">
        <v>46.5</v>
      </c>
      <c r="E27" s="1081">
        <f t="shared" si="2"/>
        <v>1015560</v>
      </c>
      <c r="F27" s="574">
        <v>21840</v>
      </c>
      <c r="G27" s="552">
        <v>44159</v>
      </c>
      <c r="H27" s="881"/>
      <c r="I27" s="472">
        <v>27345</v>
      </c>
      <c r="J27" s="142">
        <f t="shared" si="3"/>
        <v>5505</v>
      </c>
      <c r="K27" s="81">
        <v>33</v>
      </c>
      <c r="L27" s="82"/>
      <c r="M27" s="82"/>
      <c r="N27" s="104">
        <f t="shared" si="1"/>
        <v>902385</v>
      </c>
      <c r="O27" s="372"/>
      <c r="P27" s="373"/>
      <c r="Q27" s="769"/>
      <c r="R27" s="379"/>
      <c r="S27" s="633"/>
      <c r="T27" s="633"/>
      <c r="U27" s="1006"/>
      <c r="V27" s="74"/>
    </row>
    <row r="28" spans="1:22" ht="17.25" x14ac:dyDescent="0.3">
      <c r="A28" s="1046" t="s">
        <v>49</v>
      </c>
      <c r="B28" s="1043" t="s">
        <v>648</v>
      </c>
      <c r="C28" s="1057" t="s">
        <v>1291</v>
      </c>
      <c r="D28" s="1060">
        <v>46.5</v>
      </c>
      <c r="E28" s="1081">
        <f t="shared" si="2"/>
        <v>1007655</v>
      </c>
      <c r="F28" s="574">
        <v>21670</v>
      </c>
      <c r="G28" s="552">
        <v>44160</v>
      </c>
      <c r="H28" s="881"/>
      <c r="I28" s="472">
        <v>21670</v>
      </c>
      <c r="J28" s="142">
        <f t="shared" si="3"/>
        <v>0</v>
      </c>
      <c r="K28" s="81">
        <v>44.8</v>
      </c>
      <c r="L28" s="82"/>
      <c r="M28" s="82"/>
      <c r="N28" s="104">
        <f t="shared" si="1"/>
        <v>970815.99999999988</v>
      </c>
      <c r="O28" s="372"/>
      <c r="P28" s="373"/>
      <c r="Q28" s="769"/>
      <c r="R28" s="379"/>
      <c r="S28" s="633"/>
      <c r="T28" s="633"/>
      <c r="U28" s="1006"/>
      <c r="V28" s="74"/>
    </row>
    <row r="29" spans="1:22" ht="17.25" x14ac:dyDescent="0.3">
      <c r="A29" s="626" t="s">
        <v>1136</v>
      </c>
      <c r="B29" s="1043" t="s">
        <v>258</v>
      </c>
      <c r="C29" s="1057" t="s">
        <v>1294</v>
      </c>
      <c r="D29" s="1060">
        <v>46.5</v>
      </c>
      <c r="E29" s="1081">
        <f t="shared" si="2"/>
        <v>991845</v>
      </c>
      <c r="F29" s="574">
        <v>21330</v>
      </c>
      <c r="G29" s="552">
        <v>44161</v>
      </c>
      <c r="H29" s="1004"/>
      <c r="I29" s="472">
        <v>21700</v>
      </c>
      <c r="J29" s="142">
        <f t="shared" si="3"/>
        <v>370</v>
      </c>
      <c r="K29" s="81">
        <v>33</v>
      </c>
      <c r="L29" s="82"/>
      <c r="M29" s="82"/>
      <c r="N29" s="104">
        <f t="shared" si="1"/>
        <v>716100</v>
      </c>
      <c r="O29" s="964"/>
      <c r="P29" s="373"/>
      <c r="Q29" s="769"/>
      <c r="R29" s="379"/>
      <c r="S29" s="633"/>
      <c r="T29" s="633"/>
      <c r="U29" s="1006"/>
      <c r="V29" s="74"/>
    </row>
    <row r="30" spans="1:22" ht="17.25" x14ac:dyDescent="0.3">
      <c r="A30" s="626" t="s">
        <v>134</v>
      </c>
      <c r="B30" s="1043" t="s">
        <v>262</v>
      </c>
      <c r="C30" s="1057" t="s">
        <v>1294</v>
      </c>
      <c r="D30" s="1060"/>
      <c r="E30" s="1081">
        <f t="shared" si="2"/>
        <v>0</v>
      </c>
      <c r="F30" s="574">
        <v>0</v>
      </c>
      <c r="G30" s="552">
        <v>44161</v>
      </c>
      <c r="H30" s="1004"/>
      <c r="I30" s="472">
        <v>5245</v>
      </c>
      <c r="J30" s="142">
        <f t="shared" si="3"/>
        <v>5245</v>
      </c>
      <c r="K30" s="81">
        <v>33</v>
      </c>
      <c r="L30" s="82"/>
      <c r="M30" s="82"/>
      <c r="N30" s="104">
        <f t="shared" si="1"/>
        <v>173085</v>
      </c>
      <c r="O30" s="964"/>
      <c r="P30" s="373"/>
      <c r="Q30" s="769"/>
      <c r="R30" s="379"/>
      <c r="S30" s="633"/>
      <c r="T30" s="633"/>
      <c r="U30" s="1006"/>
      <c r="V30" s="74"/>
    </row>
    <row r="31" spans="1:22" ht="17.25" x14ac:dyDescent="0.3">
      <c r="A31" s="651" t="s">
        <v>49</v>
      </c>
      <c r="B31" s="1043" t="s">
        <v>514</v>
      </c>
      <c r="C31" s="1313"/>
      <c r="D31" s="1314"/>
      <c r="E31" s="1081">
        <f t="shared" si="2"/>
        <v>0</v>
      </c>
      <c r="F31" s="574">
        <v>21790</v>
      </c>
      <c r="G31" s="552">
        <v>44162</v>
      </c>
      <c r="H31" s="1004"/>
      <c r="I31" s="472">
        <v>21790</v>
      </c>
      <c r="J31" s="142">
        <f t="shared" si="3"/>
        <v>0</v>
      </c>
      <c r="K31" s="81">
        <v>44.8</v>
      </c>
      <c r="L31" s="82"/>
      <c r="M31" s="82"/>
      <c r="N31" s="104">
        <f t="shared" si="1"/>
        <v>976191.99999999988</v>
      </c>
      <c r="O31" s="964"/>
      <c r="P31" s="373"/>
      <c r="Q31" s="769"/>
      <c r="R31" s="379"/>
      <c r="S31" s="633"/>
      <c r="T31" s="633"/>
      <c r="U31" s="1006"/>
      <c r="V31" s="74"/>
    </row>
    <row r="32" spans="1:22" ht="17.25" x14ac:dyDescent="0.3">
      <c r="A32" s="624" t="s">
        <v>889</v>
      </c>
      <c r="B32" s="1043" t="s">
        <v>258</v>
      </c>
      <c r="C32" s="1057" t="s">
        <v>1293</v>
      </c>
      <c r="D32" s="1060">
        <v>48.5</v>
      </c>
      <c r="E32" s="1081">
        <f t="shared" si="2"/>
        <v>1117440</v>
      </c>
      <c r="F32" s="574">
        <v>23040</v>
      </c>
      <c r="G32" s="552">
        <v>44164</v>
      </c>
      <c r="H32" s="1004"/>
      <c r="I32" s="472">
        <v>22640</v>
      </c>
      <c r="J32" s="142">
        <f t="shared" si="3"/>
        <v>-400</v>
      </c>
      <c r="K32" s="81">
        <v>34.5</v>
      </c>
      <c r="L32" s="82"/>
      <c r="M32" s="82"/>
      <c r="N32" s="104">
        <f t="shared" si="1"/>
        <v>781080</v>
      </c>
      <c r="O32" s="964"/>
      <c r="P32" s="373"/>
      <c r="Q32" s="769"/>
      <c r="R32" s="379"/>
      <c r="S32" s="633"/>
      <c r="T32" s="633"/>
      <c r="U32" s="1006"/>
      <c r="V32" s="74"/>
    </row>
    <row r="33" spans="1:22" ht="17.25" x14ac:dyDescent="0.3">
      <c r="A33" s="927" t="s">
        <v>1273</v>
      </c>
      <c r="B33" s="1043" t="s">
        <v>262</v>
      </c>
      <c r="C33" s="1057" t="s">
        <v>1293</v>
      </c>
      <c r="D33" s="1060"/>
      <c r="E33" s="1081">
        <f t="shared" si="2"/>
        <v>0</v>
      </c>
      <c r="F33" s="574">
        <v>0</v>
      </c>
      <c r="G33" s="552">
        <v>44164</v>
      </c>
      <c r="H33" s="881"/>
      <c r="I33" s="472">
        <v>6210</v>
      </c>
      <c r="J33" s="142">
        <f t="shared" si="3"/>
        <v>6210</v>
      </c>
      <c r="K33" s="81">
        <v>34.5</v>
      </c>
      <c r="L33" s="82"/>
      <c r="M33" s="82"/>
      <c r="N33" s="104">
        <f t="shared" si="1"/>
        <v>214245</v>
      </c>
      <c r="O33" s="964"/>
      <c r="P33" s="373"/>
      <c r="Q33" s="769"/>
      <c r="R33" s="379"/>
      <c r="S33" s="633"/>
      <c r="T33" s="633"/>
      <c r="U33" s="1006"/>
      <c r="V33" s="74"/>
    </row>
    <row r="34" spans="1:22" ht="17.25" x14ac:dyDescent="0.3">
      <c r="A34" s="1046" t="s">
        <v>49</v>
      </c>
      <c r="B34" s="1043" t="s">
        <v>547</v>
      </c>
      <c r="C34" s="1057" t="s">
        <v>1295</v>
      </c>
      <c r="D34" s="1060">
        <v>48.5</v>
      </c>
      <c r="E34" s="1081">
        <f t="shared" si="2"/>
        <v>1064090</v>
      </c>
      <c r="F34" s="574">
        <v>21940</v>
      </c>
      <c r="G34" s="552">
        <v>44165</v>
      </c>
      <c r="H34" s="881"/>
      <c r="I34" s="472">
        <v>21940</v>
      </c>
      <c r="J34" s="142">
        <f t="shared" si="3"/>
        <v>0</v>
      </c>
      <c r="K34" s="81">
        <v>46.7</v>
      </c>
      <c r="L34" s="82"/>
      <c r="M34" s="82"/>
      <c r="N34" s="104">
        <f t="shared" si="1"/>
        <v>1024598.0000000001</v>
      </c>
      <c r="O34" s="964"/>
      <c r="P34" s="373"/>
      <c r="Q34" s="769"/>
      <c r="R34" s="379"/>
      <c r="S34" s="633"/>
      <c r="T34" s="633"/>
      <c r="U34" s="1006"/>
      <c r="V34" s="74"/>
    </row>
    <row r="35" spans="1:22" ht="17.25" x14ac:dyDescent="0.3">
      <c r="A35" s="927"/>
      <c r="B35" s="1043"/>
      <c r="C35" s="1057"/>
      <c r="D35" s="1060"/>
      <c r="E35" s="1060">
        <f t="shared" si="2"/>
        <v>0</v>
      </c>
      <c r="F35" s="574"/>
      <c r="G35" s="552"/>
      <c r="H35" s="881"/>
      <c r="I35" s="472"/>
      <c r="J35" s="142">
        <f t="shared" si="3"/>
        <v>0</v>
      </c>
      <c r="K35" s="81"/>
      <c r="L35" s="82"/>
      <c r="M35" s="82"/>
      <c r="N35" s="104">
        <f t="shared" si="1"/>
        <v>0</v>
      </c>
      <c r="O35" s="964"/>
      <c r="P35" s="373"/>
      <c r="Q35" s="769"/>
      <c r="R35" s="379"/>
      <c r="S35" s="633"/>
      <c r="T35" s="633"/>
      <c r="U35" s="1006"/>
      <c r="V35" s="74"/>
    </row>
    <row r="36" spans="1:22" ht="17.25" x14ac:dyDescent="0.3">
      <c r="A36" s="626"/>
      <c r="B36" s="1043"/>
      <c r="C36" s="1057"/>
      <c r="D36" s="1060"/>
      <c r="E36" s="1060">
        <f t="shared" si="2"/>
        <v>0</v>
      </c>
      <c r="F36" s="574"/>
      <c r="G36" s="552"/>
      <c r="H36" s="1004"/>
      <c r="I36" s="472"/>
      <c r="J36" s="142">
        <f t="shared" si="3"/>
        <v>0</v>
      </c>
      <c r="K36" s="81"/>
      <c r="L36" s="82"/>
      <c r="M36" s="82"/>
      <c r="N36" s="104">
        <f t="shared" si="1"/>
        <v>0</v>
      </c>
      <c r="O36" s="964"/>
      <c r="P36" s="373"/>
      <c r="Q36" s="769"/>
      <c r="R36" s="379"/>
      <c r="S36" s="633"/>
      <c r="T36" s="633"/>
      <c r="U36" s="1006"/>
      <c r="V36" s="74"/>
    </row>
    <row r="37" spans="1:22" ht="17.25" x14ac:dyDescent="0.3">
      <c r="A37" s="763"/>
      <c r="B37" s="1043"/>
      <c r="C37" s="1057"/>
      <c r="D37" s="1060"/>
      <c r="E37" s="1060">
        <f t="shared" si="2"/>
        <v>0</v>
      </c>
      <c r="F37" s="574"/>
      <c r="G37" s="552"/>
      <c r="H37" s="1004"/>
      <c r="I37" s="472"/>
      <c r="J37" s="142">
        <f t="shared" si="3"/>
        <v>0</v>
      </c>
      <c r="K37" s="81"/>
      <c r="L37" s="82"/>
      <c r="M37" s="82"/>
      <c r="N37" s="104">
        <f t="shared" si="1"/>
        <v>0</v>
      </c>
      <c r="O37" s="372"/>
      <c r="P37" s="373"/>
      <c r="Q37" s="769"/>
      <c r="R37" s="379"/>
      <c r="S37" s="633"/>
      <c r="T37" s="633"/>
      <c r="U37" s="1006"/>
      <c r="V37" s="74"/>
    </row>
    <row r="38" spans="1:22" ht="17.25" x14ac:dyDescent="0.3">
      <c r="A38" s="1002"/>
      <c r="B38" s="1043"/>
      <c r="C38" s="1057"/>
      <c r="D38" s="1060"/>
      <c r="E38" s="1060">
        <f>SUM(E4:E37)</f>
        <v>24465025</v>
      </c>
      <c r="F38" s="574"/>
      <c r="G38" s="552"/>
      <c r="H38" s="1004"/>
      <c r="I38" s="472"/>
      <c r="J38" s="142">
        <f t="shared" si="3"/>
        <v>0</v>
      </c>
      <c r="K38" s="81"/>
      <c r="L38" s="82"/>
      <c r="M38" s="82"/>
      <c r="N38" s="104">
        <f t="shared" si="1"/>
        <v>0</v>
      </c>
      <c r="O38" s="372"/>
      <c r="P38" s="373"/>
      <c r="Q38" s="769"/>
      <c r="R38" s="379"/>
      <c r="S38" s="633"/>
      <c r="T38" s="633"/>
      <c r="U38" s="1006"/>
      <c r="V38" s="74"/>
    </row>
    <row r="39" spans="1:22" ht="17.25" x14ac:dyDescent="0.3">
      <c r="A39" s="624"/>
      <c r="B39" s="1043"/>
      <c r="C39" s="1057"/>
      <c r="D39" s="1060"/>
      <c r="E39" s="1060"/>
      <c r="F39" s="574"/>
      <c r="G39" s="552"/>
      <c r="H39" s="1004"/>
      <c r="I39" s="472"/>
      <c r="J39" s="142">
        <f t="shared" si="3"/>
        <v>0</v>
      </c>
      <c r="K39" s="81"/>
      <c r="L39" s="82"/>
      <c r="M39" s="82"/>
      <c r="N39" s="104">
        <f t="shared" si="1"/>
        <v>0</v>
      </c>
      <c r="O39" s="964"/>
      <c r="P39" s="373"/>
      <c r="Q39" s="769"/>
      <c r="R39" s="379"/>
      <c r="S39" s="633"/>
      <c r="T39" s="633"/>
      <c r="U39" s="1006"/>
      <c r="V39" s="74"/>
    </row>
    <row r="40" spans="1:22" ht="17.25" x14ac:dyDescent="0.3">
      <c r="A40" s="626"/>
      <c r="B40" s="1043"/>
      <c r="C40" s="1057"/>
      <c r="D40" s="1060"/>
      <c r="E40" s="1059"/>
      <c r="F40" s="574"/>
      <c r="G40" s="552"/>
      <c r="H40" s="1004"/>
      <c r="I40" s="472"/>
      <c r="J40" s="142">
        <f t="shared" si="3"/>
        <v>0</v>
      </c>
      <c r="K40" s="81"/>
      <c r="L40" s="82"/>
      <c r="M40" s="82"/>
      <c r="N40" s="104">
        <f t="shared" si="1"/>
        <v>0</v>
      </c>
      <c r="O40" s="964"/>
      <c r="P40" s="373"/>
      <c r="Q40" s="769"/>
      <c r="R40" s="379"/>
      <c r="S40" s="633"/>
      <c r="T40" s="633"/>
      <c r="U40" s="1006"/>
      <c r="V40" s="74"/>
    </row>
    <row r="41" spans="1:22" ht="17.25" x14ac:dyDescent="0.3">
      <c r="A41" s="624"/>
      <c r="B41" s="1043"/>
      <c r="C41" s="1057"/>
      <c r="D41" s="1060"/>
      <c r="E41" s="1059"/>
      <c r="F41" s="574"/>
      <c r="G41" s="552"/>
      <c r="H41" s="1004"/>
      <c r="I41" s="472"/>
      <c r="J41" s="142">
        <f t="shared" si="3"/>
        <v>0</v>
      </c>
      <c r="K41" s="81"/>
      <c r="L41" s="82"/>
      <c r="M41" s="82"/>
      <c r="N41" s="104">
        <f t="shared" si="1"/>
        <v>0</v>
      </c>
      <c r="O41" s="964"/>
      <c r="P41" s="373"/>
      <c r="Q41" s="769"/>
      <c r="R41" s="379"/>
      <c r="S41" s="633"/>
      <c r="T41" s="633"/>
      <c r="U41" s="1006"/>
      <c r="V41" s="74"/>
    </row>
    <row r="42" spans="1:22" ht="17.25" x14ac:dyDescent="0.3">
      <c r="A42" s="624"/>
      <c r="B42" s="1043"/>
      <c r="C42" s="1057"/>
      <c r="D42" s="1060"/>
      <c r="E42" s="1059"/>
      <c r="F42" s="574"/>
      <c r="G42" s="552"/>
      <c r="H42" s="1004"/>
      <c r="I42" s="472"/>
      <c r="J42" s="142">
        <f t="shared" si="3"/>
        <v>0</v>
      </c>
      <c r="K42" s="81"/>
      <c r="L42" s="82"/>
      <c r="M42" s="82"/>
      <c r="N42" s="104">
        <f t="shared" si="1"/>
        <v>0</v>
      </c>
      <c r="O42" s="964"/>
      <c r="P42" s="373"/>
      <c r="Q42" s="769"/>
      <c r="R42" s="379"/>
      <c r="S42" s="633"/>
      <c r="T42" s="633"/>
      <c r="U42" s="1006"/>
      <c r="V42" s="74"/>
    </row>
    <row r="43" spans="1:22" ht="17.25" x14ac:dyDescent="0.3">
      <c r="A43" s="626"/>
      <c r="B43" s="624"/>
      <c r="C43" s="1005"/>
      <c r="D43" s="1060"/>
      <c r="E43" s="1060"/>
      <c r="F43" s="472"/>
      <c r="G43" s="552"/>
      <c r="H43" s="1004"/>
      <c r="I43" s="472"/>
      <c r="J43" s="142">
        <f t="shared" si="3"/>
        <v>0</v>
      </c>
      <c r="K43" s="81"/>
      <c r="L43" s="82"/>
      <c r="M43" s="82"/>
      <c r="N43" s="104">
        <f t="shared" si="1"/>
        <v>0</v>
      </c>
      <c r="O43" s="964"/>
      <c r="P43" s="373"/>
      <c r="Q43" s="769"/>
      <c r="R43" s="379"/>
      <c r="S43" s="633"/>
      <c r="T43" s="633"/>
      <c r="U43" s="1006"/>
      <c r="V43" s="74"/>
    </row>
    <row r="44" spans="1:22" ht="17.25" x14ac:dyDescent="0.3">
      <c r="A44" s="624"/>
      <c r="B44" s="624"/>
      <c r="C44" s="1005"/>
      <c r="D44" s="1060"/>
      <c r="E44" s="1060"/>
      <c r="F44" s="472"/>
      <c r="G44" s="552"/>
      <c r="H44" s="1004"/>
      <c r="I44" s="472"/>
      <c r="J44" s="142">
        <f t="shared" si="3"/>
        <v>0</v>
      </c>
      <c r="K44" s="81"/>
      <c r="L44" s="82"/>
      <c r="M44" s="82"/>
      <c r="N44" s="104">
        <f t="shared" si="1"/>
        <v>0</v>
      </c>
      <c r="O44" s="964"/>
      <c r="P44" s="373"/>
      <c r="Q44" s="769"/>
      <c r="R44" s="379"/>
      <c r="S44" s="633"/>
      <c r="T44" s="633"/>
      <c r="U44" s="1006"/>
      <c r="V44" s="74"/>
    </row>
    <row r="45" spans="1:22" ht="17.25" x14ac:dyDescent="0.3">
      <c r="A45" s="624"/>
      <c r="B45" s="624"/>
      <c r="C45" s="1005"/>
      <c r="D45" s="1060"/>
      <c r="E45" s="1060"/>
      <c r="F45" s="472"/>
      <c r="G45" s="552"/>
      <c r="H45" s="1004"/>
      <c r="I45" s="472"/>
      <c r="J45" s="142">
        <f t="shared" si="3"/>
        <v>0</v>
      </c>
      <c r="K45" s="81"/>
      <c r="L45" s="82"/>
      <c r="M45" s="82"/>
      <c r="N45" s="104">
        <f t="shared" si="1"/>
        <v>0</v>
      </c>
      <c r="O45" s="964"/>
      <c r="P45" s="373"/>
      <c r="Q45" s="769"/>
      <c r="R45" s="379"/>
      <c r="S45" s="633"/>
      <c r="T45" s="633"/>
      <c r="U45" s="1006"/>
      <c r="V45" s="74"/>
    </row>
    <row r="46" spans="1:22" ht="17.25" x14ac:dyDescent="0.3">
      <c r="A46" s="626"/>
      <c r="B46" s="636"/>
      <c r="C46" s="1005"/>
      <c r="D46" s="1060"/>
      <c r="E46" s="1060"/>
      <c r="F46" s="472"/>
      <c r="G46" s="552"/>
      <c r="H46" s="1004"/>
      <c r="I46" s="472"/>
      <c r="J46" s="142">
        <f t="shared" si="3"/>
        <v>0</v>
      </c>
      <c r="K46" s="81"/>
      <c r="L46" s="82"/>
      <c r="M46" s="82"/>
      <c r="N46" s="104">
        <f t="shared" si="1"/>
        <v>0</v>
      </c>
      <c r="O46" s="964"/>
      <c r="P46" s="373"/>
      <c r="Q46" s="769"/>
      <c r="R46" s="379"/>
      <c r="S46" s="633"/>
      <c r="T46" s="633"/>
      <c r="U46" s="1006"/>
      <c r="V46" s="74"/>
    </row>
    <row r="47" spans="1:22" ht="17.25" x14ac:dyDescent="0.3">
      <c r="A47" s="626"/>
      <c r="B47" s="636"/>
      <c r="C47" s="1005"/>
      <c r="D47" s="1005"/>
      <c r="E47" s="1060"/>
      <c r="F47" s="472"/>
      <c r="G47" s="552"/>
      <c r="H47" s="1004"/>
      <c r="I47" s="472"/>
      <c r="J47" s="142">
        <f t="shared" si="3"/>
        <v>0</v>
      </c>
      <c r="K47" s="81"/>
      <c r="L47" s="82"/>
      <c r="M47" s="82"/>
      <c r="N47" s="104">
        <f t="shared" si="1"/>
        <v>0</v>
      </c>
      <c r="O47" s="964"/>
      <c r="P47" s="373"/>
      <c r="Q47" s="769"/>
      <c r="R47" s="379"/>
      <c r="S47" s="633"/>
      <c r="T47" s="633"/>
      <c r="U47" s="1006"/>
      <c r="V47" s="74"/>
    </row>
    <row r="48" spans="1:22" ht="17.25" x14ac:dyDescent="0.3">
      <c r="A48" s="626"/>
      <c r="B48" s="636"/>
      <c r="C48" s="1005"/>
      <c r="D48" s="1005"/>
      <c r="E48" s="1060"/>
      <c r="F48" s="472"/>
      <c r="G48" s="552"/>
      <c r="H48" s="1004"/>
      <c r="I48" s="472"/>
      <c r="J48" s="142">
        <f t="shared" si="3"/>
        <v>0</v>
      </c>
      <c r="K48" s="81"/>
      <c r="L48" s="82"/>
      <c r="M48" s="82"/>
      <c r="N48" s="104">
        <f t="shared" si="1"/>
        <v>0</v>
      </c>
      <c r="O48" s="964"/>
      <c r="P48" s="373"/>
      <c r="Q48" s="769"/>
      <c r="R48" s="379"/>
      <c r="S48" s="633"/>
      <c r="T48" s="633"/>
      <c r="U48" s="1006"/>
      <c r="V48" s="74"/>
    </row>
    <row r="49" spans="1:22" ht="17.25" x14ac:dyDescent="0.3">
      <c r="A49" s="1025"/>
      <c r="B49" s="1026"/>
      <c r="C49" s="1027"/>
      <c r="D49" s="1027"/>
      <c r="E49" s="1061"/>
      <c r="F49" s="1028"/>
      <c r="G49" s="1029"/>
      <c r="H49" s="1030"/>
      <c r="I49" s="1028"/>
      <c r="J49" s="1031">
        <f t="shared" si="3"/>
        <v>0</v>
      </c>
      <c r="K49" s="1032"/>
      <c r="L49" s="1033"/>
      <c r="M49" s="1033"/>
      <c r="N49" s="1034">
        <f t="shared" si="1"/>
        <v>0</v>
      </c>
      <c r="O49" s="1035"/>
      <c r="P49" s="1036"/>
      <c r="Q49" s="1037"/>
      <c r="R49" s="1038"/>
      <c r="S49" s="536"/>
      <c r="T49" s="536"/>
      <c r="U49" s="1039"/>
      <c r="V49" s="1040"/>
    </row>
    <row r="50" spans="1:22" s="396" customFormat="1" ht="31.5" x14ac:dyDescent="0.3">
      <c r="A50" s="928" t="s">
        <v>1063</v>
      </c>
      <c r="B50" s="957" t="s">
        <v>54</v>
      </c>
      <c r="C50" s="622" t="s">
        <v>1266</v>
      </c>
      <c r="D50" s="1005"/>
      <c r="E50" s="1060"/>
      <c r="F50" s="472">
        <v>1283.4000000000001</v>
      </c>
      <c r="G50" s="552">
        <v>44137</v>
      </c>
      <c r="H50" s="1022">
        <v>82</v>
      </c>
      <c r="I50" s="472">
        <v>1283.4000000000001</v>
      </c>
      <c r="J50" s="142">
        <f t="shared" si="3"/>
        <v>0</v>
      </c>
      <c r="K50" s="1050">
        <v>71</v>
      </c>
      <c r="L50" s="1051"/>
      <c r="M50" s="1051"/>
      <c r="N50" s="984">
        <f t="shared" ref="N50:N54" si="4">K50*I50</f>
        <v>91121.400000000009</v>
      </c>
      <c r="O50" s="964" t="s">
        <v>52</v>
      </c>
      <c r="P50" s="373">
        <v>44159</v>
      </c>
      <c r="Q50" s="769"/>
      <c r="R50" s="379"/>
      <c r="S50" s="633"/>
      <c r="T50" s="633"/>
      <c r="U50" s="1006"/>
      <c r="V50" s="1052"/>
    </row>
    <row r="51" spans="1:22" s="396" customFormat="1" ht="17.25" x14ac:dyDescent="0.3">
      <c r="A51" s="928" t="s">
        <v>1063</v>
      </c>
      <c r="B51" s="957" t="s">
        <v>54</v>
      </c>
      <c r="C51" s="840" t="s">
        <v>1267</v>
      </c>
      <c r="D51" s="1005"/>
      <c r="E51" s="1060"/>
      <c r="F51" s="472">
        <v>605.1</v>
      </c>
      <c r="G51" s="552">
        <v>44137</v>
      </c>
      <c r="H51" s="1022">
        <v>83</v>
      </c>
      <c r="I51" s="472">
        <v>605.1</v>
      </c>
      <c r="J51" s="142">
        <f t="shared" si="3"/>
        <v>0</v>
      </c>
      <c r="K51" s="1050">
        <v>71</v>
      </c>
      <c r="L51" s="1051"/>
      <c r="M51" s="1051"/>
      <c r="N51" s="984">
        <f t="shared" si="4"/>
        <v>42962.1</v>
      </c>
      <c r="O51" s="964" t="s">
        <v>110</v>
      </c>
      <c r="P51" s="373">
        <v>44159</v>
      </c>
      <c r="Q51" s="769"/>
      <c r="R51" s="379"/>
      <c r="S51" s="633"/>
      <c r="T51" s="633"/>
      <c r="U51" s="1006"/>
      <c r="V51" s="1052"/>
    </row>
    <row r="52" spans="1:22" ht="19.5" thickBot="1" x14ac:dyDescent="0.35">
      <c r="A52" s="927" t="s">
        <v>1063</v>
      </c>
      <c r="B52" s="957" t="s">
        <v>54</v>
      </c>
      <c r="C52" s="840" t="s">
        <v>1220</v>
      </c>
      <c r="D52" s="840"/>
      <c r="E52" s="1062"/>
      <c r="F52" s="472">
        <v>276.39999999999998</v>
      </c>
      <c r="G52" s="552">
        <v>44140</v>
      </c>
      <c r="H52" s="1007">
        <v>92</v>
      </c>
      <c r="I52" s="472">
        <v>276.39999999999998</v>
      </c>
      <c r="J52" s="142">
        <f t="shared" si="3"/>
        <v>0</v>
      </c>
      <c r="K52" s="66">
        <v>77</v>
      </c>
      <c r="L52" s="799"/>
      <c r="M52" s="799"/>
      <c r="N52" s="984">
        <f t="shared" si="4"/>
        <v>21282.799999999999</v>
      </c>
      <c r="O52" s="381" t="s">
        <v>52</v>
      </c>
      <c r="P52" s="382">
        <v>44145</v>
      </c>
      <c r="Q52" s="769"/>
      <c r="R52" s="379"/>
      <c r="S52" s="70"/>
      <c r="T52" s="71"/>
      <c r="U52" s="1006"/>
      <c r="V52" s="74"/>
    </row>
    <row r="53" spans="1:22" ht="17.25" x14ac:dyDescent="0.3">
      <c r="A53" s="1309" t="s">
        <v>1063</v>
      </c>
      <c r="B53" s="636" t="s">
        <v>59</v>
      </c>
      <c r="C53" s="1234" t="s">
        <v>1268</v>
      </c>
      <c r="D53" s="912"/>
      <c r="E53" s="1063"/>
      <c r="F53" s="472">
        <v>184.1</v>
      </c>
      <c r="G53" s="552">
        <v>44144</v>
      </c>
      <c r="H53" s="1311">
        <v>96</v>
      </c>
      <c r="I53" s="472">
        <v>184.1</v>
      </c>
      <c r="J53" s="142">
        <f t="shared" si="3"/>
        <v>0</v>
      </c>
      <c r="K53" s="81">
        <v>78</v>
      </c>
      <c r="L53" s="82"/>
      <c r="M53" s="82"/>
      <c r="N53" s="984">
        <f t="shared" si="4"/>
        <v>14359.8</v>
      </c>
      <c r="O53" s="1116" t="s">
        <v>52</v>
      </c>
      <c r="P53" s="1224">
        <v>44159</v>
      </c>
      <c r="Q53" s="771"/>
      <c r="R53" s="379"/>
      <c r="S53" s="70"/>
      <c r="T53" s="71"/>
      <c r="U53" s="73"/>
      <c r="V53" s="74"/>
    </row>
    <row r="54" spans="1:22" ht="18" thickBot="1" x14ac:dyDescent="0.35">
      <c r="A54" s="1310"/>
      <c r="B54" s="809" t="s">
        <v>54</v>
      </c>
      <c r="C54" s="1235"/>
      <c r="D54" s="912"/>
      <c r="E54" s="1063"/>
      <c r="F54" s="472">
        <v>279.8</v>
      </c>
      <c r="G54" s="552">
        <v>44144</v>
      </c>
      <c r="H54" s="1312"/>
      <c r="I54" s="472">
        <v>279.8</v>
      </c>
      <c r="J54" s="142">
        <f t="shared" si="3"/>
        <v>0</v>
      </c>
      <c r="K54" s="81">
        <v>72.5</v>
      </c>
      <c r="L54" s="82"/>
      <c r="M54" s="82"/>
      <c r="N54" s="984">
        <f t="shared" si="4"/>
        <v>20285.5</v>
      </c>
      <c r="O54" s="1223"/>
      <c r="P54" s="1225"/>
      <c r="Q54" s="771"/>
      <c r="R54" s="379"/>
      <c r="S54" s="70"/>
      <c r="T54" s="71"/>
      <c r="U54" s="73"/>
      <c r="V54" s="74"/>
    </row>
    <row r="55" spans="1:22" ht="17.25" x14ac:dyDescent="0.3">
      <c r="A55" s="626"/>
      <c r="B55" s="636"/>
      <c r="C55" s="912"/>
      <c r="D55" s="912"/>
      <c r="E55" s="1063"/>
      <c r="F55" s="472"/>
      <c r="G55" s="552"/>
      <c r="H55" s="1004"/>
      <c r="I55" s="472"/>
      <c r="J55" s="142">
        <f t="shared" si="3"/>
        <v>0</v>
      </c>
      <c r="K55" s="81"/>
      <c r="L55" s="82"/>
      <c r="M55" s="82"/>
      <c r="N55" s="104">
        <f t="shared" si="1"/>
        <v>0</v>
      </c>
      <c r="O55" s="1023"/>
      <c r="P55" s="391"/>
      <c r="Q55" s="769"/>
      <c r="R55" s="379"/>
      <c r="S55" s="70"/>
      <c r="T55" s="71"/>
      <c r="U55" s="73"/>
      <c r="V55" s="74"/>
    </row>
    <row r="56" spans="1:22" ht="17.25" x14ac:dyDescent="0.3">
      <c r="A56" s="626"/>
      <c r="B56" s="636"/>
      <c r="C56" s="912"/>
      <c r="D56" s="912"/>
      <c r="E56" s="1063"/>
      <c r="F56" s="472"/>
      <c r="G56" s="552"/>
      <c r="H56" s="1004"/>
      <c r="I56" s="472"/>
      <c r="J56" s="142">
        <f t="shared" si="0"/>
        <v>0</v>
      </c>
      <c r="K56" s="81"/>
      <c r="L56" s="82"/>
      <c r="M56" s="82"/>
      <c r="N56" s="104">
        <f t="shared" si="1"/>
        <v>0</v>
      </c>
      <c r="O56" s="372"/>
      <c r="P56" s="373"/>
      <c r="Q56" s="769"/>
      <c r="R56" s="379"/>
      <c r="S56" s="70"/>
      <c r="T56" s="71"/>
      <c r="U56" s="73"/>
      <c r="V56" s="74"/>
    </row>
    <row r="57" spans="1:22" ht="17.25" x14ac:dyDescent="0.3">
      <c r="A57" s="626"/>
      <c r="B57" s="636"/>
      <c r="C57" s="912"/>
      <c r="D57" s="912"/>
      <c r="E57" s="1063"/>
      <c r="F57" s="472"/>
      <c r="G57" s="552"/>
      <c r="H57" s="1004"/>
      <c r="I57" s="472"/>
      <c r="J57" s="142">
        <f t="shared" si="0"/>
        <v>0</v>
      </c>
      <c r="K57" s="81"/>
      <c r="L57" s="82"/>
      <c r="M57" s="82"/>
      <c r="N57" s="104">
        <f t="shared" si="1"/>
        <v>0</v>
      </c>
      <c r="O57" s="372"/>
      <c r="P57" s="373"/>
      <c r="Q57" s="769"/>
      <c r="R57" s="379"/>
      <c r="S57" s="70"/>
      <c r="T57" s="71"/>
      <c r="U57" s="73"/>
      <c r="V57" s="74"/>
    </row>
    <row r="58" spans="1:22" ht="17.25" x14ac:dyDescent="0.3">
      <c r="A58" s="624"/>
      <c r="B58" s="636"/>
      <c r="C58" s="912"/>
      <c r="D58" s="912"/>
      <c r="E58" s="1063"/>
      <c r="F58" s="472"/>
      <c r="G58" s="552"/>
      <c r="H58" s="1004"/>
      <c r="I58" s="472"/>
      <c r="J58" s="142">
        <f t="shared" si="0"/>
        <v>0</v>
      </c>
      <c r="K58" s="663"/>
      <c r="L58" s="82"/>
      <c r="M58" s="82"/>
      <c r="N58" s="104">
        <f t="shared" si="1"/>
        <v>0</v>
      </c>
      <c r="O58" s="372"/>
      <c r="P58" s="373"/>
      <c r="Q58" s="769"/>
      <c r="R58" s="379"/>
      <c r="S58" s="70"/>
      <c r="T58" s="71"/>
      <c r="U58" s="73"/>
      <c r="V58" s="74"/>
    </row>
    <row r="59" spans="1:22" ht="17.25" x14ac:dyDescent="0.3">
      <c r="A59" s="624"/>
      <c r="B59" s="636"/>
      <c r="C59" s="912"/>
      <c r="D59" s="912"/>
      <c r="E59" s="1063"/>
      <c r="F59" s="472"/>
      <c r="G59" s="552"/>
      <c r="H59" s="1004"/>
      <c r="I59" s="472"/>
      <c r="J59" s="142">
        <f t="shared" si="0"/>
        <v>0</v>
      </c>
      <c r="K59" s="663"/>
      <c r="L59" s="82"/>
      <c r="M59" s="82"/>
      <c r="N59" s="104">
        <f t="shared" si="1"/>
        <v>0</v>
      </c>
      <c r="O59" s="372"/>
      <c r="P59" s="373"/>
      <c r="Q59" s="769"/>
      <c r="R59" s="379"/>
      <c r="S59" s="70"/>
      <c r="T59" s="71"/>
      <c r="U59" s="73"/>
      <c r="V59" s="74"/>
    </row>
    <row r="60" spans="1:22" ht="17.25" x14ac:dyDescent="0.3">
      <c r="A60" s="624"/>
      <c r="B60" s="636"/>
      <c r="C60" s="912"/>
      <c r="D60" s="912"/>
      <c r="E60" s="1063"/>
      <c r="F60" s="472"/>
      <c r="G60" s="552"/>
      <c r="H60" s="1004"/>
      <c r="I60" s="472"/>
      <c r="J60" s="142">
        <f t="shared" si="0"/>
        <v>0</v>
      </c>
      <c r="K60" s="81"/>
      <c r="L60" s="82"/>
      <c r="M60" s="82"/>
      <c r="N60" s="104">
        <f t="shared" si="1"/>
        <v>0</v>
      </c>
      <c r="O60" s="372"/>
      <c r="P60" s="373"/>
      <c r="Q60" s="769"/>
      <c r="R60" s="379"/>
      <c r="S60" s="70"/>
      <c r="T60" s="71"/>
      <c r="U60" s="73"/>
      <c r="V60" s="74"/>
    </row>
    <row r="61" spans="1:22" ht="17.25" x14ac:dyDescent="0.25">
      <c r="A61" s="762"/>
      <c r="B61" s="763"/>
      <c r="C61" s="840"/>
      <c r="D61" s="840"/>
      <c r="E61" s="1062"/>
      <c r="F61" s="472"/>
      <c r="G61" s="552"/>
      <c r="H61" s="1004"/>
      <c r="I61" s="472"/>
      <c r="J61" s="142">
        <f t="shared" si="0"/>
        <v>0</v>
      </c>
      <c r="K61" s="81"/>
      <c r="L61" s="82"/>
      <c r="M61" s="82"/>
      <c r="N61" s="104">
        <f t="shared" si="1"/>
        <v>0</v>
      </c>
      <c r="O61" s="372"/>
      <c r="P61" s="373"/>
      <c r="Q61" s="769"/>
      <c r="R61" s="379"/>
      <c r="S61" s="70"/>
      <c r="T61" s="71"/>
      <c r="U61" s="73"/>
      <c r="V61" s="74"/>
    </row>
    <row r="62" spans="1:22" ht="17.25" x14ac:dyDescent="0.25">
      <c r="A62" s="762"/>
      <c r="B62" s="763"/>
      <c r="C62" s="912"/>
      <c r="D62" s="912"/>
      <c r="E62" s="1063"/>
      <c r="F62" s="472"/>
      <c r="G62" s="552"/>
      <c r="H62" s="1004"/>
      <c r="I62" s="472"/>
      <c r="J62" s="142">
        <f t="shared" si="0"/>
        <v>0</v>
      </c>
      <c r="K62" s="81"/>
      <c r="L62" s="82"/>
      <c r="M62" s="82"/>
      <c r="N62" s="104">
        <f t="shared" si="1"/>
        <v>0</v>
      </c>
      <c r="O62" s="372"/>
      <c r="P62" s="373"/>
      <c r="Q62" s="769"/>
      <c r="R62" s="379"/>
      <c r="S62" s="70"/>
      <c r="T62" s="71"/>
      <c r="U62" s="73"/>
      <c r="V62" s="74"/>
    </row>
    <row r="63" spans="1:22" ht="17.25" x14ac:dyDescent="0.25">
      <c r="A63" s="762"/>
      <c r="B63" s="763"/>
      <c r="C63" s="912"/>
      <c r="D63" s="912"/>
      <c r="E63" s="1063"/>
      <c r="F63" s="472"/>
      <c r="G63" s="552"/>
      <c r="H63" s="1004"/>
      <c r="I63" s="472"/>
      <c r="J63" s="142">
        <f t="shared" si="0"/>
        <v>0</v>
      </c>
      <c r="K63" s="81"/>
      <c r="L63" s="82"/>
      <c r="M63" s="82"/>
      <c r="N63" s="104">
        <f t="shared" si="1"/>
        <v>0</v>
      </c>
      <c r="O63" s="372"/>
      <c r="P63" s="373"/>
      <c r="Q63" s="769"/>
      <c r="R63" s="379"/>
      <c r="S63" s="70"/>
      <c r="T63" s="71"/>
      <c r="U63" s="73"/>
      <c r="V63" s="74"/>
    </row>
    <row r="64" spans="1:22" ht="17.25" x14ac:dyDescent="0.3">
      <c r="A64" s="626"/>
      <c r="B64" s="636"/>
      <c r="C64" s="912"/>
      <c r="D64" s="912"/>
      <c r="E64" s="1063"/>
      <c r="F64" s="472"/>
      <c r="G64" s="552"/>
      <c r="H64" s="1004"/>
      <c r="I64" s="472"/>
      <c r="J64" s="142">
        <f t="shared" si="0"/>
        <v>0</v>
      </c>
      <c r="K64" s="81"/>
      <c r="L64" s="82"/>
      <c r="M64" s="82"/>
      <c r="N64" s="986">
        <f t="shared" si="1"/>
        <v>0</v>
      </c>
      <c r="O64" s="372"/>
      <c r="P64" s="373"/>
      <c r="Q64" s="769"/>
      <c r="R64" s="379"/>
      <c r="S64" s="70"/>
      <c r="T64" s="70"/>
      <c r="U64" s="73"/>
      <c r="V64" s="74"/>
    </row>
    <row r="65" spans="1:22" ht="17.25" x14ac:dyDescent="0.3">
      <c r="A65" s="626"/>
      <c r="B65" s="636"/>
      <c r="C65" s="912"/>
      <c r="D65" s="912"/>
      <c r="E65" s="1063"/>
      <c r="F65" s="472"/>
      <c r="G65" s="552"/>
      <c r="H65" s="1004"/>
      <c r="I65" s="472"/>
      <c r="J65" s="142">
        <f t="shared" si="0"/>
        <v>0</v>
      </c>
      <c r="K65" s="81"/>
      <c r="L65" s="82"/>
      <c r="M65" s="82"/>
      <c r="N65" s="986">
        <f t="shared" si="1"/>
        <v>0</v>
      </c>
      <c r="O65" s="372"/>
      <c r="P65" s="373"/>
      <c r="Q65" s="769"/>
      <c r="R65" s="379"/>
      <c r="S65" s="70"/>
      <c r="T65" s="70"/>
      <c r="U65" s="73"/>
      <c r="V65" s="74"/>
    </row>
    <row r="66" spans="1:22" ht="17.25" x14ac:dyDescent="0.3">
      <c r="A66" s="626"/>
      <c r="B66" s="636"/>
      <c r="C66" s="912"/>
      <c r="D66" s="912"/>
      <c r="E66" s="1063"/>
      <c r="F66" s="472"/>
      <c r="G66" s="552"/>
      <c r="H66" s="1004"/>
      <c r="I66" s="472"/>
      <c r="J66" s="142">
        <f t="shared" si="0"/>
        <v>0</v>
      </c>
      <c r="K66" s="81"/>
      <c r="L66" s="82"/>
      <c r="M66" s="82"/>
      <c r="N66" s="104">
        <f t="shared" si="1"/>
        <v>0</v>
      </c>
      <c r="O66" s="372"/>
      <c r="P66" s="373"/>
      <c r="Q66" s="769"/>
      <c r="R66" s="379"/>
      <c r="S66" s="70"/>
      <c r="T66" s="70"/>
      <c r="U66" s="73"/>
      <c r="V66" s="74"/>
    </row>
    <row r="67" spans="1:22" ht="18.75" x14ac:dyDescent="0.3">
      <c r="A67" s="636"/>
      <c r="B67" s="843"/>
      <c r="C67" s="912"/>
      <c r="D67" s="912"/>
      <c r="E67" s="1063"/>
      <c r="F67" s="472"/>
      <c r="G67" s="552"/>
      <c r="H67" s="1004"/>
      <c r="I67" s="472"/>
      <c r="J67" s="142">
        <f t="shared" si="0"/>
        <v>0</v>
      </c>
      <c r="K67" s="81"/>
      <c r="L67" s="82"/>
      <c r="M67" s="82"/>
      <c r="N67" s="986">
        <f t="shared" si="1"/>
        <v>0</v>
      </c>
      <c r="O67" s="372"/>
      <c r="P67" s="373"/>
      <c r="Q67" s="769"/>
      <c r="R67" s="379"/>
      <c r="S67" s="70"/>
      <c r="T67" s="71"/>
      <c r="U67" s="73"/>
      <c r="V67" s="74"/>
    </row>
    <row r="68" spans="1:22" ht="17.25" x14ac:dyDescent="0.3">
      <c r="A68" s="636"/>
      <c r="B68" s="636"/>
      <c r="C68" s="912"/>
      <c r="D68" s="912"/>
      <c r="E68" s="1063"/>
      <c r="F68" s="472"/>
      <c r="G68" s="552"/>
      <c r="H68" s="1004"/>
      <c r="I68" s="472"/>
      <c r="J68" s="142">
        <f t="shared" si="0"/>
        <v>0</v>
      </c>
      <c r="K68" s="81"/>
      <c r="L68" s="82"/>
      <c r="M68" s="82"/>
      <c r="N68" s="104">
        <f t="shared" si="1"/>
        <v>0</v>
      </c>
      <c r="O68" s="372"/>
      <c r="P68" s="373"/>
      <c r="Q68" s="769"/>
      <c r="R68" s="379"/>
      <c r="S68" s="70"/>
      <c r="T68" s="71"/>
      <c r="U68" s="73"/>
      <c r="V68" s="74"/>
    </row>
    <row r="69" spans="1:22" ht="17.25" x14ac:dyDescent="0.3">
      <c r="A69" s="636"/>
      <c r="B69" s="636"/>
      <c r="C69" s="912"/>
      <c r="D69" s="912"/>
      <c r="E69" s="1063"/>
      <c r="F69" s="472"/>
      <c r="G69" s="552"/>
      <c r="H69" s="1004"/>
      <c r="I69" s="472"/>
      <c r="J69" s="142">
        <f t="shared" si="0"/>
        <v>0</v>
      </c>
      <c r="K69" s="81"/>
      <c r="L69" s="82"/>
      <c r="M69" s="82"/>
      <c r="N69" s="104">
        <f t="shared" si="1"/>
        <v>0</v>
      </c>
      <c r="O69" s="372"/>
      <c r="P69" s="373"/>
      <c r="Q69" s="769"/>
      <c r="R69" s="379"/>
      <c r="S69" s="70"/>
      <c r="T69" s="71"/>
      <c r="U69" s="73"/>
      <c r="V69" s="74"/>
    </row>
    <row r="70" spans="1:22" ht="17.25" x14ac:dyDescent="0.3">
      <c r="A70" s="762"/>
      <c r="B70" s="636"/>
      <c r="C70" s="912"/>
      <c r="D70" s="912"/>
      <c r="E70" s="1063"/>
      <c r="F70" s="472"/>
      <c r="G70" s="552"/>
      <c r="H70" s="1004"/>
      <c r="I70" s="472"/>
      <c r="J70" s="142">
        <f t="shared" si="0"/>
        <v>0</v>
      </c>
      <c r="K70" s="81"/>
      <c r="L70" s="82"/>
      <c r="M70" s="82"/>
      <c r="N70" s="104">
        <f t="shared" si="1"/>
        <v>0</v>
      </c>
      <c r="O70" s="372"/>
      <c r="P70" s="373"/>
      <c r="Q70" s="769"/>
      <c r="R70" s="379"/>
      <c r="S70" s="70"/>
      <c r="T70" s="71"/>
      <c r="U70" s="73"/>
      <c r="V70" s="74"/>
    </row>
    <row r="71" spans="1:22" ht="17.25" x14ac:dyDescent="0.3">
      <c r="A71" s="636"/>
      <c r="B71" s="636"/>
      <c r="C71" s="912"/>
      <c r="D71" s="912"/>
      <c r="E71" s="1063"/>
      <c r="F71" s="472"/>
      <c r="G71" s="552"/>
      <c r="H71" s="1004"/>
      <c r="I71" s="472"/>
      <c r="J71" s="142">
        <f t="shared" si="0"/>
        <v>0</v>
      </c>
      <c r="K71" s="81"/>
      <c r="L71" s="82"/>
      <c r="M71" s="82"/>
      <c r="N71" s="104">
        <f t="shared" si="1"/>
        <v>0</v>
      </c>
      <c r="O71" s="372"/>
      <c r="P71" s="373"/>
      <c r="Q71" s="769"/>
      <c r="R71" s="379"/>
      <c r="S71" s="70"/>
      <c r="T71" s="71"/>
      <c r="U71" s="73"/>
      <c r="V71" s="74"/>
    </row>
    <row r="72" spans="1:22" ht="17.25" x14ac:dyDescent="0.3">
      <c r="A72" s="763"/>
      <c r="B72" s="636"/>
      <c r="C72" s="912"/>
      <c r="D72" s="912"/>
      <c r="E72" s="1063"/>
      <c r="F72" s="472"/>
      <c r="G72" s="552"/>
      <c r="H72" s="1004"/>
      <c r="I72" s="472"/>
      <c r="J72" s="142">
        <f t="shared" si="0"/>
        <v>0</v>
      </c>
      <c r="K72" s="81"/>
      <c r="L72" s="82"/>
      <c r="M72" s="82"/>
      <c r="N72" s="104">
        <f t="shared" si="1"/>
        <v>0</v>
      </c>
      <c r="O72" s="372"/>
      <c r="P72" s="373"/>
      <c r="Q72" s="769"/>
      <c r="R72" s="379"/>
      <c r="S72" s="70"/>
      <c r="T72" s="71"/>
      <c r="U72" s="73"/>
      <c r="V72" s="74"/>
    </row>
    <row r="73" spans="1:22" ht="17.25" x14ac:dyDescent="0.3">
      <c r="A73" s="763" t="s">
        <v>82</v>
      </c>
      <c r="B73" s="636" t="s">
        <v>1228</v>
      </c>
      <c r="C73" s="912" t="s">
        <v>1229</v>
      </c>
      <c r="D73" s="912"/>
      <c r="E73" s="1063"/>
      <c r="F73" s="472">
        <v>1048</v>
      </c>
      <c r="G73" s="552">
        <v>44142</v>
      </c>
      <c r="H73" s="1004" t="s">
        <v>1230</v>
      </c>
      <c r="I73" s="472">
        <v>1048</v>
      </c>
      <c r="J73" s="142">
        <f t="shared" si="0"/>
        <v>0</v>
      </c>
      <c r="K73" s="81">
        <v>50</v>
      </c>
      <c r="L73" s="82"/>
      <c r="M73" s="82"/>
      <c r="N73" s="104">
        <f t="shared" si="1"/>
        <v>52400</v>
      </c>
      <c r="O73" s="372" t="s">
        <v>161</v>
      </c>
      <c r="P73" s="1049">
        <v>44144</v>
      </c>
      <c r="Q73" s="769"/>
      <c r="R73" s="379"/>
      <c r="S73" s="70"/>
      <c r="T73" s="71"/>
      <c r="U73" s="73"/>
      <c r="V73" s="74"/>
    </row>
    <row r="74" spans="1:22" ht="17.25" x14ac:dyDescent="0.3">
      <c r="A74" s="636" t="s">
        <v>264</v>
      </c>
      <c r="B74" s="636"/>
      <c r="C74" s="912"/>
      <c r="D74" s="912"/>
      <c r="E74" s="1063"/>
      <c r="F74" s="472"/>
      <c r="G74" s="552"/>
      <c r="H74" s="1004"/>
      <c r="I74" s="472"/>
      <c r="J74" s="142">
        <f t="shared" si="0"/>
        <v>0</v>
      </c>
      <c r="K74" s="81"/>
      <c r="L74" s="82"/>
      <c r="M74" s="82"/>
      <c r="N74" s="104">
        <f t="shared" si="1"/>
        <v>0</v>
      </c>
      <c r="O74" s="372"/>
      <c r="P74" s="373"/>
      <c r="Q74" s="769"/>
      <c r="R74" s="379"/>
      <c r="S74" s="70"/>
      <c r="T74" s="71"/>
      <c r="U74" s="73"/>
      <c r="V74" s="74"/>
    </row>
    <row r="75" spans="1:22" ht="17.25" x14ac:dyDescent="0.3">
      <c r="A75" s="927" t="s">
        <v>267</v>
      </c>
      <c r="B75" s="636" t="s">
        <v>270</v>
      </c>
      <c r="C75" s="912" t="s">
        <v>1263</v>
      </c>
      <c r="D75" s="912"/>
      <c r="E75" s="1063"/>
      <c r="F75" s="472">
        <v>1100</v>
      </c>
      <c r="G75" s="552">
        <v>44147</v>
      </c>
      <c r="H75" s="1004">
        <v>2255</v>
      </c>
      <c r="I75" s="472">
        <v>1100</v>
      </c>
      <c r="J75" s="142">
        <f t="shared" si="0"/>
        <v>0</v>
      </c>
      <c r="K75" s="81">
        <v>22</v>
      </c>
      <c r="L75" s="82"/>
      <c r="M75" s="82"/>
      <c r="N75" s="104">
        <f t="shared" si="1"/>
        <v>24200</v>
      </c>
      <c r="O75" s="372" t="s">
        <v>1264</v>
      </c>
      <c r="P75" s="1048">
        <v>44158</v>
      </c>
      <c r="Q75" s="834"/>
      <c r="R75" s="379"/>
      <c r="S75" s="70"/>
      <c r="T75" s="71"/>
      <c r="U75" s="73"/>
      <c r="V75" s="74"/>
    </row>
    <row r="76" spans="1:22" ht="17.25" x14ac:dyDescent="0.3">
      <c r="A76" s="626" t="s">
        <v>264</v>
      </c>
      <c r="B76" s="636"/>
      <c r="C76" s="912"/>
      <c r="D76" s="912"/>
      <c r="E76" s="1063"/>
      <c r="F76" s="472"/>
      <c r="G76" s="552"/>
      <c r="H76" s="1004"/>
      <c r="I76" s="472"/>
      <c r="J76" s="142">
        <f t="shared" si="0"/>
        <v>0</v>
      </c>
      <c r="K76" s="81"/>
      <c r="L76" s="82"/>
      <c r="M76" s="82"/>
      <c r="N76" s="104">
        <f t="shared" si="1"/>
        <v>0</v>
      </c>
      <c r="O76" s="372"/>
      <c r="P76" s="373"/>
      <c r="Q76" s="769"/>
      <c r="R76" s="379"/>
      <c r="S76" s="70"/>
      <c r="T76" s="71"/>
      <c r="U76" s="73"/>
      <c r="V76" s="74"/>
    </row>
    <row r="77" spans="1:22" ht="17.25" x14ac:dyDescent="0.3">
      <c r="A77" s="626" t="s">
        <v>264</v>
      </c>
      <c r="B77" s="636"/>
      <c r="C77" s="912"/>
      <c r="D77" s="912"/>
      <c r="E77" s="1063"/>
      <c r="F77" s="472"/>
      <c r="G77" s="552"/>
      <c r="H77" s="1004"/>
      <c r="I77" s="472"/>
      <c r="J77" s="142">
        <f t="shared" si="0"/>
        <v>0</v>
      </c>
      <c r="K77" s="81"/>
      <c r="L77" s="82"/>
      <c r="M77" s="82"/>
      <c r="N77" s="104">
        <f t="shared" si="1"/>
        <v>0</v>
      </c>
      <c r="O77" s="372"/>
      <c r="P77" s="373"/>
      <c r="Q77" s="769"/>
      <c r="R77" s="379"/>
      <c r="S77" s="70"/>
      <c r="T77" s="71"/>
      <c r="U77" s="73"/>
      <c r="V77" s="74"/>
    </row>
    <row r="78" spans="1:22" ht="17.25" x14ac:dyDescent="0.3">
      <c r="A78" s="844" t="s">
        <v>82</v>
      </c>
      <c r="B78" s="636" t="s">
        <v>226</v>
      </c>
      <c r="C78" s="912" t="s">
        <v>1260</v>
      </c>
      <c r="D78" s="912"/>
      <c r="E78" s="1063"/>
      <c r="F78" s="472">
        <v>1010</v>
      </c>
      <c r="G78" s="552">
        <v>44156</v>
      </c>
      <c r="H78" s="1004" t="s">
        <v>1261</v>
      </c>
      <c r="I78" s="472">
        <v>1010</v>
      </c>
      <c r="J78" s="142">
        <f t="shared" si="0"/>
        <v>0</v>
      </c>
      <c r="K78" s="81">
        <v>50</v>
      </c>
      <c r="L78" s="82"/>
      <c r="M78" s="82"/>
      <c r="N78" s="104">
        <f t="shared" si="1"/>
        <v>50500</v>
      </c>
      <c r="O78" s="372" t="s">
        <v>52</v>
      </c>
      <c r="P78" s="831">
        <v>44158</v>
      </c>
      <c r="Q78" s="769"/>
      <c r="R78" s="379"/>
      <c r="S78" s="70"/>
      <c r="T78" s="71"/>
      <c r="U78" s="73"/>
      <c r="V78" s="74"/>
    </row>
    <row r="79" spans="1:22" ht="17.25" x14ac:dyDescent="0.3">
      <c r="A79" s="551"/>
      <c r="B79" s="636"/>
      <c r="C79" s="912"/>
      <c r="D79" s="912"/>
      <c r="E79" s="1063"/>
      <c r="F79" s="472"/>
      <c r="G79" s="552"/>
      <c r="H79" s="1004"/>
      <c r="I79" s="472"/>
      <c r="J79" s="142">
        <f t="shared" si="0"/>
        <v>0</v>
      </c>
      <c r="K79" s="81"/>
      <c r="L79" s="82"/>
      <c r="M79" s="82"/>
      <c r="N79" s="104">
        <f t="shared" si="1"/>
        <v>0</v>
      </c>
      <c r="O79" s="372"/>
      <c r="P79" s="373"/>
      <c r="Q79" s="769"/>
      <c r="R79" s="379"/>
      <c r="S79" s="70"/>
      <c r="T79" s="71"/>
      <c r="U79" s="73"/>
      <c r="V79" s="74"/>
    </row>
    <row r="80" spans="1:22" ht="17.25" x14ac:dyDescent="0.3">
      <c r="A80" s="672"/>
      <c r="B80" s="636"/>
      <c r="C80" s="912"/>
      <c r="D80" s="912"/>
      <c r="E80" s="1063"/>
      <c r="F80" s="472"/>
      <c r="G80" s="552"/>
      <c r="H80" s="1004"/>
      <c r="I80" s="472"/>
      <c r="J80" s="142">
        <f t="shared" si="0"/>
        <v>0</v>
      </c>
      <c r="K80" s="81"/>
      <c r="L80" s="82"/>
      <c r="M80" s="82"/>
      <c r="N80" s="104">
        <f t="shared" si="1"/>
        <v>0</v>
      </c>
      <c r="O80" s="372"/>
      <c r="P80" s="373"/>
      <c r="Q80" s="769"/>
      <c r="R80" s="379"/>
      <c r="S80" s="70"/>
      <c r="T80" s="71"/>
      <c r="U80" s="73"/>
      <c r="V80" s="74"/>
    </row>
    <row r="81" spans="1:22" ht="17.25" x14ac:dyDescent="0.3">
      <c r="A81" s="672"/>
      <c r="B81" s="636"/>
      <c r="C81" s="622"/>
      <c r="D81" s="622"/>
      <c r="E81" s="1064"/>
      <c r="F81" s="472"/>
      <c r="G81" s="552"/>
      <c r="H81" s="1004"/>
      <c r="I81" s="472"/>
      <c r="J81" s="142">
        <f t="shared" si="0"/>
        <v>0</v>
      </c>
      <c r="K81" s="81"/>
      <c r="L81" s="82"/>
      <c r="M81" s="82"/>
      <c r="N81" s="104">
        <f t="shared" si="1"/>
        <v>0</v>
      </c>
      <c r="O81" s="372"/>
      <c r="P81" s="373"/>
      <c r="Q81" s="769"/>
      <c r="R81" s="379"/>
      <c r="S81" s="70"/>
      <c r="T81" s="71"/>
      <c r="U81" s="73"/>
      <c r="V81" s="74"/>
    </row>
    <row r="82" spans="1:22" ht="17.25" x14ac:dyDescent="0.3">
      <c r="A82" s="551"/>
      <c r="B82" s="636"/>
      <c r="C82" s="912"/>
      <c r="D82" s="912"/>
      <c r="E82" s="1063"/>
      <c r="F82" s="472"/>
      <c r="G82" s="552"/>
      <c r="H82" s="555"/>
      <c r="I82" s="472"/>
      <c r="J82" s="142">
        <f t="shared" si="0"/>
        <v>0</v>
      </c>
      <c r="K82" s="81"/>
      <c r="L82" s="82"/>
      <c r="M82" s="82"/>
      <c r="N82" s="104">
        <f t="shared" si="1"/>
        <v>0</v>
      </c>
      <c r="O82" s="372"/>
      <c r="P82" s="373"/>
      <c r="Q82" s="769"/>
      <c r="R82" s="379"/>
      <c r="S82" s="70"/>
      <c r="T82" s="71"/>
      <c r="U82" s="73"/>
      <c r="V82" s="74"/>
    </row>
    <row r="83" spans="1:22" ht="17.25" x14ac:dyDescent="0.3">
      <c r="A83" s="551"/>
      <c r="B83" s="636"/>
      <c r="C83" s="622"/>
      <c r="D83" s="622"/>
      <c r="E83" s="1064"/>
      <c r="F83" s="472"/>
      <c r="G83" s="552"/>
      <c r="H83" s="555"/>
      <c r="I83" s="472"/>
      <c r="J83" s="142">
        <f t="shared" si="0"/>
        <v>0</v>
      </c>
      <c r="K83" s="81"/>
      <c r="L83" s="82"/>
      <c r="M83" s="82"/>
      <c r="N83" s="104">
        <f t="shared" si="1"/>
        <v>0</v>
      </c>
      <c r="O83" s="372"/>
      <c r="P83" s="373"/>
      <c r="Q83" s="769"/>
      <c r="R83" s="379"/>
      <c r="S83" s="70"/>
      <c r="T83" s="71"/>
      <c r="U83" s="73"/>
      <c r="V83" s="74"/>
    </row>
    <row r="84" spans="1:22" ht="17.25" x14ac:dyDescent="0.3">
      <c r="A84" s="551"/>
      <c r="B84" s="636"/>
      <c r="C84" s="912"/>
      <c r="D84" s="912"/>
      <c r="E84" s="1063"/>
      <c r="F84" s="472"/>
      <c r="G84" s="552"/>
      <c r="H84" s="555"/>
      <c r="I84" s="472"/>
      <c r="J84" s="142">
        <f t="shared" si="0"/>
        <v>0</v>
      </c>
      <c r="K84" s="81"/>
      <c r="L84" s="82"/>
      <c r="M84" s="82"/>
      <c r="N84" s="104">
        <f t="shared" si="1"/>
        <v>0</v>
      </c>
      <c r="O84" s="372"/>
      <c r="P84" s="373"/>
      <c r="Q84" s="769"/>
      <c r="R84" s="379"/>
      <c r="S84" s="70"/>
      <c r="T84" s="71"/>
      <c r="U84" s="73"/>
      <c r="V84" s="74"/>
    </row>
    <row r="85" spans="1:22" ht="17.25" x14ac:dyDescent="0.3">
      <c r="A85" s="551"/>
      <c r="B85" s="636"/>
      <c r="C85" s="840"/>
      <c r="D85" s="840"/>
      <c r="E85" s="1062"/>
      <c r="F85" s="472"/>
      <c r="G85" s="552"/>
      <c r="H85" s="555"/>
      <c r="I85" s="472"/>
      <c r="J85" s="142">
        <f t="shared" si="0"/>
        <v>0</v>
      </c>
      <c r="K85" s="81"/>
      <c r="L85" s="82"/>
      <c r="M85" s="82"/>
      <c r="N85" s="104">
        <f t="shared" si="1"/>
        <v>0</v>
      </c>
      <c r="O85" s="372"/>
      <c r="P85" s="373"/>
      <c r="Q85" s="769"/>
      <c r="R85" s="379"/>
      <c r="S85" s="70"/>
      <c r="T85" s="71"/>
      <c r="U85" s="73"/>
      <c r="V85" s="74"/>
    </row>
    <row r="86" spans="1:22" ht="18.75" x14ac:dyDescent="0.3">
      <c r="A86" s="636"/>
      <c r="B86" s="636"/>
      <c r="C86" s="912"/>
      <c r="D86" s="912"/>
      <c r="E86" s="1063"/>
      <c r="F86" s="472"/>
      <c r="G86" s="552"/>
      <c r="H86" s="557"/>
      <c r="I86" s="472"/>
      <c r="J86" s="142">
        <f t="shared" si="0"/>
        <v>0</v>
      </c>
      <c r="K86" s="81"/>
      <c r="L86" s="82"/>
      <c r="M86" s="82"/>
      <c r="N86" s="104">
        <f t="shared" si="1"/>
        <v>0</v>
      </c>
      <c r="O86" s="372"/>
      <c r="P86" s="390"/>
      <c r="Q86" s="774"/>
      <c r="R86" s="387"/>
      <c r="S86" s="70"/>
      <c r="T86" s="71"/>
      <c r="U86" s="73"/>
      <c r="V86" s="74"/>
    </row>
    <row r="87" spans="1:22" ht="18.75" x14ac:dyDescent="0.3">
      <c r="A87" s="636"/>
      <c r="B87" s="636"/>
      <c r="C87" s="912"/>
      <c r="D87" s="912"/>
      <c r="E87" s="1063"/>
      <c r="F87" s="472"/>
      <c r="G87" s="552"/>
      <c r="H87" s="557"/>
      <c r="I87" s="472"/>
      <c r="J87" s="142">
        <f t="shared" si="0"/>
        <v>0</v>
      </c>
      <c r="K87" s="81"/>
      <c r="L87" s="82"/>
      <c r="M87" s="82"/>
      <c r="N87" s="104">
        <f t="shared" si="1"/>
        <v>0</v>
      </c>
      <c r="O87" s="372"/>
      <c r="P87" s="390"/>
      <c r="Q87" s="774"/>
      <c r="R87" s="387"/>
      <c r="S87" s="70"/>
      <c r="T87" s="71"/>
      <c r="U87" s="73"/>
      <c r="V87" s="74"/>
    </row>
    <row r="88" spans="1:22" ht="18.75" x14ac:dyDescent="0.3">
      <c r="A88" s="636"/>
      <c r="B88" s="636"/>
      <c r="C88" s="912"/>
      <c r="D88" s="912"/>
      <c r="E88" s="1063"/>
      <c r="F88" s="472"/>
      <c r="G88" s="552"/>
      <c r="H88" s="557"/>
      <c r="I88" s="472"/>
      <c r="J88" s="142">
        <f t="shared" si="0"/>
        <v>0</v>
      </c>
      <c r="K88" s="81"/>
      <c r="L88" s="82"/>
      <c r="M88" s="82"/>
      <c r="N88" s="104">
        <f t="shared" si="1"/>
        <v>0</v>
      </c>
      <c r="O88" s="372"/>
      <c r="P88" s="390"/>
      <c r="Q88" s="774"/>
      <c r="R88" s="387"/>
      <c r="S88" s="70"/>
      <c r="T88" s="71"/>
      <c r="U88" s="73"/>
      <c r="V88" s="74"/>
    </row>
    <row r="89" spans="1:22" ht="18.75" x14ac:dyDescent="0.3">
      <c r="A89" s="636"/>
      <c r="B89" s="636"/>
      <c r="C89" s="912"/>
      <c r="D89" s="912"/>
      <c r="E89" s="1063"/>
      <c r="F89" s="472"/>
      <c r="G89" s="552"/>
      <c r="H89" s="557"/>
      <c r="I89" s="472"/>
      <c r="J89" s="142">
        <f t="shared" si="0"/>
        <v>0</v>
      </c>
      <c r="K89" s="81"/>
      <c r="L89" s="82"/>
      <c r="M89" s="82"/>
      <c r="N89" s="104">
        <f t="shared" si="1"/>
        <v>0</v>
      </c>
      <c r="O89" s="372"/>
      <c r="P89" s="390"/>
      <c r="Q89" s="774"/>
      <c r="R89" s="387"/>
      <c r="S89" s="70"/>
      <c r="T89" s="71"/>
      <c r="U89" s="73"/>
      <c r="V89" s="74"/>
    </row>
    <row r="90" spans="1:22" ht="17.25" x14ac:dyDescent="0.3">
      <c r="A90" s="624"/>
      <c r="B90" s="636"/>
      <c r="C90" s="912"/>
      <c r="D90" s="912"/>
      <c r="E90" s="1063"/>
      <c r="F90" s="472"/>
      <c r="G90" s="552"/>
      <c r="H90" s="558"/>
      <c r="I90" s="472"/>
      <c r="J90" s="142">
        <f t="shared" si="0"/>
        <v>0</v>
      </c>
      <c r="K90" s="81"/>
      <c r="L90" s="82"/>
      <c r="M90" s="82"/>
      <c r="N90" s="104">
        <f t="shared" si="1"/>
        <v>0</v>
      </c>
      <c r="O90" s="372"/>
      <c r="P90" s="390"/>
      <c r="Q90" s="774"/>
      <c r="R90" s="387"/>
      <c r="S90" s="70"/>
      <c r="T90" s="71"/>
      <c r="U90" s="73"/>
      <c r="V90" s="74"/>
    </row>
    <row r="91" spans="1:22" ht="17.25" x14ac:dyDescent="0.3">
      <c r="A91" s="636"/>
      <c r="B91" s="636"/>
      <c r="C91" s="912"/>
      <c r="D91" s="912"/>
      <c r="E91" s="1063"/>
      <c r="F91" s="472"/>
      <c r="G91" s="552"/>
      <c r="H91" s="558"/>
      <c r="I91" s="472"/>
      <c r="J91" s="142">
        <f t="shared" si="0"/>
        <v>0</v>
      </c>
      <c r="K91" s="81"/>
      <c r="L91" s="82"/>
      <c r="M91" s="82"/>
      <c r="N91" s="104">
        <f t="shared" si="1"/>
        <v>0</v>
      </c>
      <c r="O91" s="372"/>
      <c r="P91" s="390"/>
      <c r="Q91" s="774"/>
      <c r="R91" s="387"/>
      <c r="S91" s="70"/>
      <c r="T91" s="71"/>
      <c r="U91" s="73"/>
      <c r="V91" s="74"/>
    </row>
    <row r="92" spans="1:22" ht="17.25" x14ac:dyDescent="0.3">
      <c r="A92" s="928"/>
      <c r="B92" s="636"/>
      <c r="C92" s="619"/>
      <c r="D92" s="619"/>
      <c r="E92" s="1065"/>
      <c r="F92" s="472"/>
      <c r="G92" s="552"/>
      <c r="H92" s="558"/>
      <c r="I92" s="472"/>
      <c r="J92" s="142">
        <f t="shared" si="0"/>
        <v>0</v>
      </c>
      <c r="K92" s="81"/>
      <c r="L92" s="82"/>
      <c r="M92" s="82"/>
      <c r="N92" s="104">
        <f t="shared" si="1"/>
        <v>0</v>
      </c>
      <c r="O92" s="372"/>
      <c r="P92" s="390"/>
      <c r="Q92" s="774"/>
      <c r="R92" s="387"/>
      <c r="S92" s="70"/>
      <c r="T92" s="71"/>
      <c r="U92" s="73"/>
      <c r="V92" s="74"/>
    </row>
    <row r="93" spans="1:22" ht="17.25" x14ac:dyDescent="0.3">
      <c r="A93" s="928"/>
      <c r="B93" s="636"/>
      <c r="C93" s="619"/>
      <c r="D93" s="619"/>
      <c r="E93" s="1065"/>
      <c r="F93" s="472"/>
      <c r="G93" s="552"/>
      <c r="H93" s="558"/>
      <c r="I93" s="472"/>
      <c r="J93" s="142">
        <f t="shared" si="0"/>
        <v>0</v>
      </c>
      <c r="K93" s="81"/>
      <c r="L93" s="82"/>
      <c r="M93" s="82"/>
      <c r="N93" s="104">
        <f t="shared" si="1"/>
        <v>0</v>
      </c>
      <c r="O93" s="372"/>
      <c r="P93" s="390"/>
      <c r="Q93" s="774"/>
      <c r="R93" s="387"/>
      <c r="S93" s="70"/>
      <c r="T93" s="71"/>
      <c r="U93" s="73"/>
      <c r="V93" s="74"/>
    </row>
    <row r="94" spans="1:22" ht="17.25" x14ac:dyDescent="0.3">
      <c r="A94" s="928"/>
      <c r="B94" s="636"/>
      <c r="C94" s="619"/>
      <c r="D94" s="619"/>
      <c r="E94" s="1065"/>
      <c r="F94" s="472"/>
      <c r="G94" s="552"/>
      <c r="H94" s="558"/>
      <c r="I94" s="472"/>
      <c r="J94" s="142">
        <f t="shared" si="0"/>
        <v>0</v>
      </c>
      <c r="K94" s="81"/>
      <c r="L94" s="82"/>
      <c r="M94" s="82"/>
      <c r="N94" s="104">
        <f t="shared" si="1"/>
        <v>0</v>
      </c>
      <c r="O94" s="372"/>
      <c r="P94" s="390"/>
      <c r="Q94" s="774"/>
      <c r="R94" s="387"/>
      <c r="S94" s="70"/>
      <c r="T94" s="71"/>
      <c r="U94" s="73"/>
      <c r="V94" s="74"/>
    </row>
    <row r="95" spans="1:22" ht="17.25" x14ac:dyDescent="0.3">
      <c r="A95" s="928"/>
      <c r="B95" s="636"/>
      <c r="C95" s="619"/>
      <c r="D95" s="619"/>
      <c r="E95" s="1065"/>
      <c r="F95" s="472"/>
      <c r="G95" s="552"/>
      <c r="H95" s="558"/>
      <c r="I95" s="472"/>
      <c r="J95" s="142">
        <f t="shared" si="0"/>
        <v>0</v>
      </c>
      <c r="K95" s="81"/>
      <c r="L95" s="82"/>
      <c r="M95" s="82"/>
      <c r="N95" s="104">
        <f t="shared" si="1"/>
        <v>0</v>
      </c>
      <c r="O95" s="372"/>
      <c r="P95" s="390"/>
      <c r="Q95" s="774"/>
      <c r="R95" s="387"/>
      <c r="S95" s="70"/>
      <c r="T95" s="71"/>
      <c r="U95" s="73"/>
      <c r="V95" s="74"/>
    </row>
    <row r="96" spans="1:22" ht="17.25" x14ac:dyDescent="0.3">
      <c r="A96" s="928"/>
      <c r="B96" s="636"/>
      <c r="C96" s="619"/>
      <c r="D96" s="619"/>
      <c r="E96" s="1065"/>
      <c r="F96" s="472"/>
      <c r="G96" s="552"/>
      <c r="H96" s="558"/>
      <c r="I96" s="472"/>
      <c r="J96" s="142">
        <f t="shared" si="0"/>
        <v>0</v>
      </c>
      <c r="K96" s="81"/>
      <c r="L96" s="82"/>
      <c r="M96" s="82"/>
      <c r="N96" s="104">
        <f t="shared" si="1"/>
        <v>0</v>
      </c>
      <c r="O96" s="372"/>
      <c r="P96" s="390"/>
      <c r="Q96" s="774"/>
      <c r="R96" s="387"/>
      <c r="S96" s="70"/>
      <c r="T96" s="71"/>
      <c r="U96" s="73"/>
      <c r="V96" s="74"/>
    </row>
    <row r="97" spans="1:22" ht="17.25" x14ac:dyDescent="0.3">
      <c r="A97" s="551"/>
      <c r="B97" s="636"/>
      <c r="C97" s="912"/>
      <c r="D97" s="912"/>
      <c r="E97" s="1063"/>
      <c r="F97" s="472"/>
      <c r="G97" s="552"/>
      <c r="H97" s="558"/>
      <c r="I97" s="472"/>
      <c r="J97" s="142">
        <f t="shared" si="0"/>
        <v>0</v>
      </c>
      <c r="K97" s="81"/>
      <c r="L97" s="82"/>
      <c r="M97" s="82"/>
      <c r="N97" s="104">
        <f t="shared" si="1"/>
        <v>0</v>
      </c>
      <c r="O97" s="372"/>
      <c r="P97" s="390"/>
      <c r="Q97" s="774"/>
      <c r="R97" s="387"/>
      <c r="S97" s="70"/>
      <c r="T97" s="71"/>
      <c r="U97" s="73"/>
      <c r="V97" s="74"/>
    </row>
    <row r="98" spans="1:22" ht="17.25" x14ac:dyDescent="0.3">
      <c r="A98" s="658"/>
      <c r="B98" s="636"/>
      <c r="C98" s="621"/>
      <c r="D98" s="621"/>
      <c r="E98" s="1066"/>
      <c r="F98" s="472"/>
      <c r="G98" s="552"/>
      <c r="H98" s="969"/>
      <c r="I98" s="472"/>
      <c r="J98" s="142">
        <f t="shared" si="0"/>
        <v>0</v>
      </c>
      <c r="K98" s="81"/>
      <c r="L98" s="82"/>
      <c r="M98" s="82"/>
      <c r="N98" s="104">
        <f t="shared" si="1"/>
        <v>0</v>
      </c>
      <c r="O98" s="372"/>
      <c r="P98" s="390"/>
      <c r="Q98" s="774"/>
      <c r="R98" s="387"/>
      <c r="S98" s="70"/>
      <c r="T98" s="71"/>
      <c r="U98" s="73"/>
      <c r="V98" s="74"/>
    </row>
    <row r="99" spans="1:22" ht="17.25" x14ac:dyDescent="0.3">
      <c r="A99" s="658"/>
      <c r="B99" s="636"/>
      <c r="C99" s="621"/>
      <c r="D99" s="621"/>
      <c r="E99" s="1066"/>
      <c r="F99" s="472"/>
      <c r="G99" s="552"/>
      <c r="H99" s="969"/>
      <c r="I99" s="472"/>
      <c r="J99" s="142">
        <f t="shared" si="0"/>
        <v>0</v>
      </c>
      <c r="K99" s="81"/>
      <c r="L99" s="82"/>
      <c r="M99" s="82"/>
      <c r="N99" s="104">
        <f t="shared" si="1"/>
        <v>0</v>
      </c>
      <c r="O99" s="372"/>
      <c r="P99" s="390"/>
      <c r="Q99" s="834"/>
      <c r="R99" s="387"/>
      <c r="S99" s="70"/>
      <c r="T99" s="71"/>
      <c r="U99" s="73"/>
      <c r="V99" s="74"/>
    </row>
    <row r="100" spans="1:22" ht="17.25" x14ac:dyDescent="0.3">
      <c r="A100" s="658"/>
      <c r="B100" s="636"/>
      <c r="C100" s="621"/>
      <c r="D100" s="621"/>
      <c r="E100" s="1066"/>
      <c r="F100" s="472"/>
      <c r="G100" s="552"/>
      <c r="H100" s="969"/>
      <c r="I100" s="472"/>
      <c r="J100" s="142">
        <f t="shared" si="0"/>
        <v>0</v>
      </c>
      <c r="K100" s="81"/>
      <c r="L100" s="82"/>
      <c r="M100" s="82"/>
      <c r="N100" s="104">
        <f t="shared" si="1"/>
        <v>0</v>
      </c>
      <c r="O100" s="372"/>
      <c r="P100" s="390"/>
      <c r="Q100" s="774"/>
      <c r="R100" s="387"/>
      <c r="S100" s="70"/>
      <c r="T100" s="71"/>
      <c r="U100" s="73"/>
      <c r="V100" s="74"/>
    </row>
    <row r="101" spans="1:22" ht="17.25" x14ac:dyDescent="0.3">
      <c r="A101" s="551"/>
      <c r="B101" s="636"/>
      <c r="C101" s="912"/>
      <c r="D101" s="912"/>
      <c r="E101" s="1063"/>
      <c r="F101" s="472"/>
      <c r="G101" s="552"/>
      <c r="H101" s="555"/>
      <c r="I101" s="472"/>
      <c r="J101" s="142">
        <f t="shared" si="0"/>
        <v>0</v>
      </c>
      <c r="K101" s="81"/>
      <c r="L101" s="82"/>
      <c r="M101" s="82"/>
      <c r="N101" s="104">
        <f t="shared" si="1"/>
        <v>0</v>
      </c>
      <c r="O101" s="372"/>
      <c r="P101" s="373"/>
      <c r="Q101" s="774"/>
      <c r="R101" s="387"/>
      <c r="S101" s="70"/>
      <c r="T101" s="71"/>
      <c r="U101" s="73"/>
      <c r="V101" s="74"/>
    </row>
    <row r="102" spans="1:22" ht="18.75" x14ac:dyDescent="0.3">
      <c r="A102" s="551"/>
      <c r="B102" s="636"/>
      <c r="C102" s="912"/>
      <c r="D102" s="912"/>
      <c r="E102" s="1063"/>
      <c r="F102" s="472"/>
      <c r="G102" s="552"/>
      <c r="H102" s="970"/>
      <c r="I102" s="472"/>
      <c r="J102" s="142">
        <f t="shared" si="0"/>
        <v>0</v>
      </c>
      <c r="K102" s="81"/>
      <c r="L102" s="82"/>
      <c r="M102" s="82"/>
      <c r="N102" s="104">
        <f t="shared" si="1"/>
        <v>0</v>
      </c>
      <c r="O102" s="372"/>
      <c r="P102" s="373"/>
      <c r="Q102" s="774"/>
      <c r="R102" s="387"/>
      <c r="S102" s="70"/>
      <c r="T102" s="71"/>
      <c r="U102" s="73"/>
      <c r="V102" s="74"/>
    </row>
    <row r="103" spans="1:22" ht="17.25" x14ac:dyDescent="0.3">
      <c r="A103" s="551"/>
      <c r="B103" s="636"/>
      <c r="C103" s="912"/>
      <c r="D103" s="912"/>
      <c r="E103" s="1063"/>
      <c r="F103" s="472"/>
      <c r="G103" s="552"/>
      <c r="H103" s="577"/>
      <c r="I103" s="472"/>
      <c r="J103" s="142">
        <f t="shared" si="0"/>
        <v>0</v>
      </c>
      <c r="K103" s="81"/>
      <c r="L103" s="82"/>
      <c r="M103" s="82"/>
      <c r="N103" s="104">
        <f t="shared" si="1"/>
        <v>0</v>
      </c>
      <c r="O103" s="372"/>
      <c r="P103" s="373"/>
      <c r="Q103" s="774"/>
      <c r="R103" s="387"/>
      <c r="S103" s="70"/>
      <c r="T103" s="71"/>
      <c r="U103" s="73"/>
      <c r="V103" s="74"/>
    </row>
    <row r="104" spans="1:22" ht="17.25" x14ac:dyDescent="0.3">
      <c r="A104" s="551"/>
      <c r="B104" s="636"/>
      <c r="C104" s="912"/>
      <c r="D104" s="912"/>
      <c r="E104" s="1063"/>
      <c r="F104" s="472"/>
      <c r="G104" s="552"/>
      <c r="H104" s="555"/>
      <c r="I104" s="472"/>
      <c r="J104" s="142">
        <f t="shared" si="0"/>
        <v>0</v>
      </c>
      <c r="K104" s="81"/>
      <c r="L104" s="82"/>
      <c r="M104" s="82"/>
      <c r="N104" s="104">
        <f t="shared" si="1"/>
        <v>0</v>
      </c>
      <c r="O104" s="372"/>
      <c r="P104" s="373"/>
      <c r="Q104" s="774"/>
      <c r="R104" s="387"/>
      <c r="S104" s="70"/>
      <c r="T104" s="71"/>
      <c r="U104" s="73"/>
      <c r="V104" s="74"/>
    </row>
    <row r="105" spans="1:22" ht="17.25" x14ac:dyDescent="0.3">
      <c r="A105" s="676"/>
      <c r="B105" s="636"/>
      <c r="C105" s="912"/>
      <c r="D105" s="912"/>
      <c r="E105" s="1063"/>
      <c r="F105" s="472"/>
      <c r="G105" s="552"/>
      <c r="H105" s="567"/>
      <c r="I105" s="472"/>
      <c r="J105" s="142">
        <f t="shared" si="0"/>
        <v>0</v>
      </c>
      <c r="K105" s="81"/>
      <c r="L105" s="82"/>
      <c r="M105" s="82"/>
      <c r="N105" s="104">
        <f t="shared" si="1"/>
        <v>0</v>
      </c>
      <c r="O105" s="420"/>
      <c r="P105" s="421"/>
      <c r="Q105" s="777"/>
      <c r="R105" s="411"/>
      <c r="S105" s="70"/>
      <c r="T105" s="71"/>
      <c r="U105" s="73"/>
      <c r="V105" s="74"/>
    </row>
    <row r="106" spans="1:22" ht="17.25" x14ac:dyDescent="0.3">
      <c r="A106" s="651"/>
      <c r="B106" s="636"/>
      <c r="C106" s="912"/>
      <c r="D106" s="912"/>
      <c r="E106" s="1063"/>
      <c r="F106" s="472"/>
      <c r="G106" s="563"/>
      <c r="H106" s="564"/>
      <c r="I106" s="472"/>
      <c r="J106" s="142">
        <f t="shared" si="0"/>
        <v>0</v>
      </c>
      <c r="K106" s="81"/>
      <c r="L106" s="82"/>
      <c r="M106" s="82"/>
      <c r="N106" s="104">
        <f t="shared" si="1"/>
        <v>0</v>
      </c>
      <c r="O106" s="406"/>
      <c r="P106" s="407"/>
      <c r="Q106" s="774"/>
      <c r="R106" s="387"/>
      <c r="S106" s="70"/>
      <c r="T106" s="71"/>
      <c r="U106" s="73"/>
      <c r="V106" s="74"/>
    </row>
    <row r="107" spans="1:22" ht="17.25" x14ac:dyDescent="0.3">
      <c r="A107" s="672"/>
      <c r="B107" s="636"/>
      <c r="C107" s="912"/>
      <c r="D107" s="912"/>
      <c r="E107" s="1063"/>
      <c r="F107" s="472"/>
      <c r="G107" s="570"/>
      <c r="H107" s="567"/>
      <c r="I107" s="472"/>
      <c r="J107" s="142">
        <f t="shared" si="0"/>
        <v>0</v>
      </c>
      <c r="K107" s="81"/>
      <c r="L107" s="82"/>
      <c r="M107" s="82"/>
      <c r="N107" s="104">
        <f t="shared" si="1"/>
        <v>0</v>
      </c>
      <c r="O107" s="406"/>
      <c r="P107" s="407"/>
      <c r="Q107" s="774"/>
      <c r="R107" s="387"/>
      <c r="S107" s="70"/>
      <c r="T107" s="71"/>
      <c r="U107" s="73"/>
      <c r="V107" s="74"/>
    </row>
    <row r="108" spans="1:22" ht="17.25" x14ac:dyDescent="0.3">
      <c r="A108" s="672"/>
      <c r="B108" s="636"/>
      <c r="C108" s="912"/>
      <c r="D108" s="912"/>
      <c r="E108" s="1063"/>
      <c r="F108" s="472"/>
      <c r="G108" s="570"/>
      <c r="H108" s="564"/>
      <c r="I108" s="472"/>
      <c r="J108" s="142">
        <f t="shared" si="0"/>
        <v>0</v>
      </c>
      <c r="K108" s="103"/>
      <c r="L108" s="82"/>
      <c r="M108" s="82" t="s">
        <v>30</v>
      </c>
      <c r="N108" s="104">
        <f t="shared" si="1"/>
        <v>0</v>
      </c>
      <c r="O108" s="420"/>
      <c r="P108" s="421"/>
      <c r="Q108" s="777"/>
      <c r="R108" s="411"/>
      <c r="S108" s="70"/>
      <c r="T108" s="71"/>
      <c r="U108" s="73"/>
      <c r="V108" s="74"/>
    </row>
    <row r="109" spans="1:22" ht="17.25" x14ac:dyDescent="0.3">
      <c r="A109" s="551"/>
      <c r="B109" s="636"/>
      <c r="C109" s="912"/>
      <c r="D109" s="912"/>
      <c r="E109" s="1063"/>
      <c r="F109" s="472"/>
      <c r="G109" s="570"/>
      <c r="H109" s="564"/>
      <c r="I109" s="472"/>
      <c r="J109" s="142">
        <f t="shared" si="0"/>
        <v>0</v>
      </c>
      <c r="K109" s="103"/>
      <c r="L109" s="82"/>
      <c r="M109" s="82"/>
      <c r="N109" s="104">
        <f t="shared" si="1"/>
        <v>0</v>
      </c>
      <c r="O109" s="406"/>
      <c r="P109" s="407"/>
      <c r="Q109" s="774"/>
      <c r="R109" s="387"/>
      <c r="S109" s="70"/>
      <c r="T109" s="71"/>
      <c r="U109" s="73"/>
      <c r="V109" s="74"/>
    </row>
    <row r="110" spans="1:22" ht="17.25" x14ac:dyDescent="0.3">
      <c r="A110" s="658"/>
      <c r="B110" s="636"/>
      <c r="C110" s="569"/>
      <c r="D110" s="569"/>
      <c r="E110" s="1067"/>
      <c r="F110" s="472"/>
      <c r="G110" s="570"/>
      <c r="H110" s="571"/>
      <c r="I110" s="472"/>
      <c r="J110" s="142">
        <f t="shared" si="0"/>
        <v>0</v>
      </c>
      <c r="K110" s="81"/>
      <c r="L110" s="82"/>
      <c r="M110" s="82"/>
      <c r="N110" s="104">
        <f t="shared" si="1"/>
        <v>0</v>
      </c>
      <c r="O110" s="478"/>
      <c r="P110" s="479"/>
      <c r="Q110" s="769"/>
      <c r="R110" s="379"/>
      <c r="S110" s="70"/>
      <c r="T110" s="71"/>
      <c r="U110" s="73"/>
      <c r="V110" s="74"/>
    </row>
    <row r="111" spans="1:22" ht="17.25" x14ac:dyDescent="0.3">
      <c r="A111" s="673"/>
      <c r="B111" s="636"/>
      <c r="C111" s="912"/>
      <c r="D111" s="912"/>
      <c r="E111" s="1063"/>
      <c r="F111" s="472"/>
      <c r="G111" s="570"/>
      <c r="H111" s="555"/>
      <c r="I111" s="472"/>
      <c r="J111" s="142">
        <f>I111-F111</f>
        <v>0</v>
      </c>
      <c r="K111" s="103"/>
      <c r="L111" s="105"/>
      <c r="M111" s="105"/>
      <c r="N111" s="104">
        <f t="shared" si="1"/>
        <v>0</v>
      </c>
      <c r="O111" s="478"/>
      <c r="P111" s="479"/>
      <c r="Q111" s="777"/>
      <c r="R111" s="411"/>
      <c r="S111" s="70"/>
      <c r="T111" s="71"/>
      <c r="U111" s="73"/>
      <c r="V111" s="74"/>
    </row>
    <row r="112" spans="1:22" ht="17.25" x14ac:dyDescent="0.3">
      <c r="A112" s="551"/>
      <c r="B112" s="636"/>
      <c r="C112" s="912"/>
      <c r="D112" s="912"/>
      <c r="E112" s="1063"/>
      <c r="F112" s="472"/>
      <c r="G112" s="570"/>
      <c r="H112" s="555"/>
      <c r="I112" s="472"/>
      <c r="J112" s="142">
        <f t="shared" ref="J112:J210" si="5">I112-F112</f>
        <v>0</v>
      </c>
      <c r="K112" s="103"/>
      <c r="L112" s="105"/>
      <c r="M112" s="105"/>
      <c r="N112" s="104">
        <f t="shared" si="1"/>
        <v>0</v>
      </c>
      <c r="O112" s="372"/>
      <c r="P112" s="390"/>
      <c r="Q112" s="777"/>
      <c r="R112" s="411"/>
      <c r="S112" s="70"/>
      <c r="T112" s="71"/>
      <c r="U112" s="73"/>
      <c r="V112" s="74"/>
    </row>
    <row r="113" spans="1:22" ht="17.25" x14ac:dyDescent="0.3">
      <c r="A113" s="672"/>
      <c r="B113" s="636"/>
      <c r="C113" s="912"/>
      <c r="D113" s="912"/>
      <c r="E113" s="1063"/>
      <c r="F113" s="472"/>
      <c r="G113" s="570"/>
      <c r="H113" s="573"/>
      <c r="I113" s="472"/>
      <c r="J113" s="142">
        <f t="shared" si="5"/>
        <v>0</v>
      </c>
      <c r="K113" s="108"/>
      <c r="L113" s="105"/>
      <c r="M113" s="105"/>
      <c r="N113" s="987">
        <f t="shared" si="1"/>
        <v>0</v>
      </c>
      <c r="O113" s="406"/>
      <c r="P113" s="407"/>
      <c r="Q113" s="777"/>
      <c r="R113" s="411"/>
      <c r="S113" s="70"/>
      <c r="T113" s="71"/>
      <c r="U113" s="73"/>
      <c r="V113" s="74"/>
    </row>
    <row r="114" spans="1:22" ht="18.75" x14ac:dyDescent="0.3">
      <c r="A114" s="672"/>
      <c r="B114" s="636"/>
      <c r="C114" s="912"/>
      <c r="D114" s="912"/>
      <c r="E114" s="1063"/>
      <c r="F114" s="472"/>
      <c r="G114" s="570"/>
      <c r="H114" s="555"/>
      <c r="I114" s="472"/>
      <c r="J114" s="142">
        <f t="shared" si="5"/>
        <v>0</v>
      </c>
      <c r="K114" s="111"/>
      <c r="L114" s="112"/>
      <c r="M114" s="112"/>
      <c r="N114" s="987">
        <f t="shared" si="1"/>
        <v>0</v>
      </c>
      <c r="O114" s="420"/>
      <c r="P114" s="421"/>
      <c r="Q114" s="777"/>
      <c r="R114" s="411"/>
      <c r="S114" s="70"/>
      <c r="T114" s="71"/>
      <c r="U114" s="73"/>
      <c r="V114" s="74"/>
    </row>
    <row r="115" spans="1:22" ht="17.25" x14ac:dyDescent="0.3">
      <c r="A115" s="677"/>
      <c r="B115" s="636"/>
      <c r="C115" s="912"/>
      <c r="D115" s="912"/>
      <c r="E115" s="1063"/>
      <c r="F115" s="981"/>
      <c r="G115" s="570"/>
      <c r="H115" s="577"/>
      <c r="I115" s="472"/>
      <c r="J115" s="142">
        <f t="shared" si="5"/>
        <v>0</v>
      </c>
      <c r="K115" s="111"/>
      <c r="L115" s="118"/>
      <c r="M115" s="118"/>
      <c r="N115" s="987">
        <f>K115*I115</f>
        <v>0</v>
      </c>
      <c r="O115" s="406"/>
      <c r="P115" s="407"/>
      <c r="Q115" s="777"/>
      <c r="R115" s="411"/>
      <c r="S115" s="70"/>
      <c r="T115" s="71"/>
      <c r="U115" s="73"/>
      <c r="V115" s="74"/>
    </row>
    <row r="116" spans="1:22" ht="17.25" x14ac:dyDescent="0.3">
      <c r="A116" s="676"/>
      <c r="B116" s="636"/>
      <c r="C116" s="912"/>
      <c r="D116" s="912"/>
      <c r="E116" s="1063"/>
      <c r="F116" s="472"/>
      <c r="G116" s="570"/>
      <c r="H116" s="555"/>
      <c r="I116" s="472"/>
      <c r="J116" s="142">
        <f t="shared" si="5"/>
        <v>0</v>
      </c>
      <c r="K116" s="111"/>
      <c r="L116" s="105"/>
      <c r="M116" s="105"/>
      <c r="N116" s="987">
        <f t="shared" ref="N116:N200" si="6">K116*I116</f>
        <v>0</v>
      </c>
      <c r="O116" s="420"/>
      <c r="P116" s="421"/>
      <c r="Q116" s="777"/>
      <c r="R116" s="411"/>
      <c r="S116" s="70"/>
      <c r="T116" s="71"/>
      <c r="U116" s="73"/>
      <c r="V116" s="74"/>
    </row>
    <row r="117" spans="1:22" ht="18.75" x14ac:dyDescent="0.3">
      <c r="A117" s="672"/>
      <c r="B117" s="636"/>
      <c r="C117" s="912"/>
      <c r="D117" s="912"/>
      <c r="E117" s="1063"/>
      <c r="F117" s="472"/>
      <c r="G117" s="570"/>
      <c r="H117" s="579"/>
      <c r="I117" s="472"/>
      <c r="J117" s="142">
        <f t="shared" si="5"/>
        <v>0</v>
      </c>
      <c r="K117" s="81"/>
      <c r="L117" s="105"/>
      <c r="M117" s="105"/>
      <c r="N117" s="104">
        <f t="shared" si="6"/>
        <v>0</v>
      </c>
      <c r="O117" s="420"/>
      <c r="P117" s="421"/>
      <c r="Q117" s="777"/>
      <c r="R117" s="411"/>
      <c r="S117" s="70"/>
      <c r="T117" s="71"/>
      <c r="U117" s="73"/>
      <c r="V117" s="74"/>
    </row>
    <row r="118" spans="1:22" ht="17.25" x14ac:dyDescent="0.3">
      <c r="A118" s="672"/>
      <c r="B118" s="636"/>
      <c r="C118" s="912"/>
      <c r="D118" s="912"/>
      <c r="E118" s="1063"/>
      <c r="F118" s="472"/>
      <c r="G118" s="570"/>
      <c r="H118" s="567"/>
      <c r="I118" s="472"/>
      <c r="J118" s="142">
        <f t="shared" si="5"/>
        <v>0</v>
      </c>
      <c r="K118" s="111"/>
      <c r="L118" s="105"/>
      <c r="M118" s="105"/>
      <c r="N118" s="987">
        <f t="shared" si="6"/>
        <v>0</v>
      </c>
      <c r="O118" s="420"/>
      <c r="P118" s="421"/>
      <c r="Q118" s="777"/>
      <c r="R118" s="411"/>
      <c r="S118" s="70"/>
      <c r="T118" s="71"/>
      <c r="U118" s="73"/>
      <c r="V118" s="74"/>
    </row>
    <row r="119" spans="1:22" ht="17.25" x14ac:dyDescent="0.3">
      <c r="A119" s="672"/>
      <c r="B119" s="636"/>
      <c r="C119" s="912"/>
      <c r="D119" s="912"/>
      <c r="E119" s="1063"/>
      <c r="F119" s="472"/>
      <c r="G119" s="570"/>
      <c r="H119" s="580"/>
      <c r="I119" s="472"/>
      <c r="J119" s="142">
        <f t="shared" si="5"/>
        <v>0</v>
      </c>
      <c r="K119" s="111"/>
      <c r="L119" s="105"/>
      <c r="M119" s="105"/>
      <c r="N119" s="987">
        <f t="shared" si="6"/>
        <v>0</v>
      </c>
      <c r="O119" s="420"/>
      <c r="P119" s="421"/>
      <c r="Q119" s="777"/>
      <c r="R119" s="411"/>
      <c r="S119" s="70"/>
      <c r="T119" s="71"/>
      <c r="U119" s="73"/>
      <c r="V119" s="74"/>
    </row>
    <row r="120" spans="1:22" ht="17.25" x14ac:dyDescent="0.3">
      <c r="A120" s="672"/>
      <c r="B120" s="636"/>
      <c r="C120" s="912"/>
      <c r="D120" s="912"/>
      <c r="E120" s="1063"/>
      <c r="F120" s="472"/>
      <c r="G120" s="570"/>
      <c r="H120" s="581"/>
      <c r="I120" s="472"/>
      <c r="J120" s="142">
        <f t="shared" si="5"/>
        <v>0</v>
      </c>
      <c r="K120" s="111"/>
      <c r="L120" s="123"/>
      <c r="M120" s="123"/>
      <c r="N120" s="987">
        <f t="shared" si="6"/>
        <v>0</v>
      </c>
      <c r="O120" s="420"/>
      <c r="P120" s="421"/>
      <c r="Q120" s="777"/>
      <c r="R120" s="411"/>
      <c r="S120" s="70"/>
      <c r="T120" s="71"/>
      <c r="U120" s="73"/>
      <c r="V120" s="74"/>
    </row>
    <row r="121" spans="1:22" ht="17.25" x14ac:dyDescent="0.3">
      <c r="A121" s="672"/>
      <c r="B121" s="636"/>
      <c r="C121" s="912"/>
      <c r="D121" s="912"/>
      <c r="E121" s="1063"/>
      <c r="F121" s="472"/>
      <c r="G121" s="570"/>
      <c r="H121" s="580"/>
      <c r="I121" s="472"/>
      <c r="J121" s="142">
        <f t="shared" si="5"/>
        <v>0</v>
      </c>
      <c r="K121" s="111"/>
      <c r="L121" s="123"/>
      <c r="M121" s="123"/>
      <c r="N121" s="987">
        <f t="shared" si="6"/>
        <v>0</v>
      </c>
      <c r="O121" s="420"/>
      <c r="P121" s="421"/>
      <c r="Q121" s="777"/>
      <c r="R121" s="411"/>
      <c r="S121" s="70"/>
      <c r="T121" s="71"/>
      <c r="U121" s="73"/>
      <c r="V121" s="74"/>
    </row>
    <row r="122" spans="1:22" ht="17.25" x14ac:dyDescent="0.3">
      <c r="A122" s="672"/>
      <c r="B122" s="636"/>
      <c r="C122" s="912"/>
      <c r="D122" s="912"/>
      <c r="E122" s="1063"/>
      <c r="F122" s="472"/>
      <c r="G122" s="570"/>
      <c r="H122" s="580"/>
      <c r="I122" s="472"/>
      <c r="J122" s="142">
        <f t="shared" si="5"/>
        <v>0</v>
      </c>
      <c r="K122" s="111"/>
      <c r="L122" s="123"/>
      <c r="M122" s="123"/>
      <c r="N122" s="987">
        <f t="shared" si="6"/>
        <v>0</v>
      </c>
      <c r="O122" s="420"/>
      <c r="P122" s="421"/>
      <c r="Q122" s="777"/>
      <c r="R122" s="411"/>
      <c r="S122" s="70"/>
      <c r="T122" s="71"/>
      <c r="U122" s="73"/>
      <c r="V122" s="74"/>
    </row>
    <row r="123" spans="1:22" ht="17.25" x14ac:dyDescent="0.3">
      <c r="A123" s="672"/>
      <c r="B123" s="636"/>
      <c r="C123" s="912"/>
      <c r="D123" s="912"/>
      <c r="E123" s="1063"/>
      <c r="F123" s="472"/>
      <c r="G123" s="570"/>
      <c r="H123" s="580"/>
      <c r="I123" s="472"/>
      <c r="J123" s="142">
        <f t="shared" si="5"/>
        <v>0</v>
      </c>
      <c r="K123" s="81"/>
      <c r="L123" s="82"/>
      <c r="M123" s="82"/>
      <c r="N123" s="104">
        <f t="shared" si="6"/>
        <v>0</v>
      </c>
      <c r="O123" s="420"/>
      <c r="P123" s="421"/>
      <c r="Q123" s="777"/>
      <c r="R123" s="411"/>
      <c r="S123" s="70"/>
      <c r="T123" s="71"/>
      <c r="U123" s="73"/>
      <c r="V123" s="74"/>
    </row>
    <row r="124" spans="1:22" ht="17.25" x14ac:dyDescent="0.3">
      <c r="A124" s="672"/>
      <c r="B124" s="636"/>
      <c r="C124" s="582"/>
      <c r="D124" s="582"/>
      <c r="E124" s="1068"/>
      <c r="F124" s="472"/>
      <c r="G124" s="570"/>
      <c r="H124" s="580"/>
      <c r="I124" s="472"/>
      <c r="J124" s="142">
        <f t="shared" si="5"/>
        <v>0</v>
      </c>
      <c r="K124" s="81"/>
      <c r="L124" s="82"/>
      <c r="M124" s="82"/>
      <c r="N124" s="104">
        <f t="shared" si="6"/>
        <v>0</v>
      </c>
      <c r="O124" s="406"/>
      <c r="P124" s="422"/>
      <c r="Q124" s="769"/>
      <c r="R124" s="379"/>
      <c r="S124" s="70"/>
      <c r="T124" s="71"/>
      <c r="U124" s="73"/>
      <c r="V124" s="74"/>
    </row>
    <row r="125" spans="1:22" ht="17.25" x14ac:dyDescent="0.3">
      <c r="A125" s="672"/>
      <c r="B125" s="636"/>
      <c r="C125" s="582"/>
      <c r="D125" s="582"/>
      <c r="E125" s="1068"/>
      <c r="F125" s="472"/>
      <c r="G125" s="570"/>
      <c r="H125" s="580"/>
      <c r="I125" s="472"/>
      <c r="J125" s="142">
        <f t="shared" si="5"/>
        <v>0</v>
      </c>
      <c r="K125" s="81"/>
      <c r="L125" s="82"/>
      <c r="M125" s="82"/>
      <c r="N125" s="104">
        <f t="shared" si="6"/>
        <v>0</v>
      </c>
      <c r="O125" s="406"/>
      <c r="P125" s="422"/>
      <c r="Q125" s="769"/>
      <c r="R125" s="379"/>
      <c r="S125" s="70"/>
      <c r="T125" s="71"/>
      <c r="U125" s="73"/>
      <c r="V125" s="74"/>
    </row>
    <row r="126" spans="1:22" ht="17.25" x14ac:dyDescent="0.3">
      <c r="A126" s="626"/>
      <c r="B126" s="636"/>
      <c r="C126" s="569"/>
      <c r="D126" s="569"/>
      <c r="E126" s="1067"/>
      <c r="F126" s="472"/>
      <c r="G126" s="570"/>
      <c r="H126" s="571"/>
      <c r="I126" s="472"/>
      <c r="J126" s="142">
        <f t="shared" si="5"/>
        <v>0</v>
      </c>
      <c r="K126" s="81"/>
      <c r="L126" s="82"/>
      <c r="M126" s="82"/>
      <c r="N126" s="104">
        <f t="shared" si="6"/>
        <v>0</v>
      </c>
      <c r="O126" s="372"/>
      <c r="P126" s="390"/>
      <c r="Q126" s="769"/>
      <c r="R126" s="379"/>
      <c r="S126" s="70"/>
      <c r="T126" s="71"/>
      <c r="U126" s="73"/>
      <c r="V126" s="74"/>
    </row>
    <row r="127" spans="1:22" ht="17.25" x14ac:dyDescent="0.3">
      <c r="A127" s="672"/>
      <c r="B127" s="636"/>
      <c r="C127" s="606"/>
      <c r="D127" s="606"/>
      <c r="E127" s="1067"/>
      <c r="F127" s="472"/>
      <c r="G127" s="570"/>
      <c r="H127" s="1004"/>
      <c r="I127" s="472"/>
      <c r="J127" s="142">
        <f t="shared" si="5"/>
        <v>0</v>
      </c>
      <c r="K127" s="81"/>
      <c r="L127" s="82"/>
      <c r="M127" s="82"/>
      <c r="N127" s="104">
        <f t="shared" si="6"/>
        <v>0</v>
      </c>
      <c r="O127" s="372"/>
      <c r="P127" s="390"/>
      <c r="Q127" s="769"/>
      <c r="R127" s="379"/>
      <c r="S127" s="70"/>
      <c r="T127" s="71"/>
      <c r="U127" s="73"/>
      <c r="V127" s="74"/>
    </row>
    <row r="128" spans="1:22" ht="17.25" x14ac:dyDescent="0.3">
      <c r="A128" s="658"/>
      <c r="B128" s="636"/>
      <c r="C128" s="569"/>
      <c r="D128" s="569"/>
      <c r="E128" s="1067"/>
      <c r="F128" s="472"/>
      <c r="G128" s="570"/>
      <c r="H128" s="571"/>
      <c r="I128" s="472"/>
      <c r="J128" s="142">
        <f t="shared" si="5"/>
        <v>0</v>
      </c>
      <c r="K128" s="81"/>
      <c r="L128" s="82"/>
      <c r="M128" s="82"/>
      <c r="N128" s="104">
        <f t="shared" si="6"/>
        <v>0</v>
      </c>
      <c r="O128" s="372"/>
      <c r="P128" s="390"/>
      <c r="Q128" s="769"/>
      <c r="R128" s="379"/>
      <c r="S128" s="70"/>
      <c r="T128" s="71"/>
      <c r="U128" s="73"/>
      <c r="V128" s="74"/>
    </row>
    <row r="129" spans="1:22" ht="18.75" x14ac:dyDescent="0.3">
      <c r="A129" s="982"/>
      <c r="B129" s="983"/>
      <c r="C129" s="619"/>
      <c r="D129" s="619"/>
      <c r="E129" s="1065"/>
      <c r="F129" s="472"/>
      <c r="G129" s="570"/>
      <c r="H129" s="571"/>
      <c r="I129" s="472"/>
      <c r="J129" s="142">
        <f t="shared" si="5"/>
        <v>0</v>
      </c>
      <c r="K129" s="81"/>
      <c r="L129" s="82"/>
      <c r="M129" s="82"/>
      <c r="N129" s="104">
        <f t="shared" si="6"/>
        <v>0</v>
      </c>
      <c r="O129" s="478"/>
      <c r="P129" s="479"/>
      <c r="Q129" s="769"/>
      <c r="R129" s="379"/>
      <c r="S129" s="70"/>
      <c r="T129" s="71"/>
      <c r="U129" s="73"/>
      <c r="V129" s="74"/>
    </row>
    <row r="130" spans="1:22" ht="17.25" x14ac:dyDescent="0.3">
      <c r="A130" s="658"/>
      <c r="B130" s="636"/>
      <c r="C130" s="766"/>
      <c r="D130" s="766"/>
      <c r="E130" s="1069"/>
      <c r="F130" s="472"/>
      <c r="G130" s="570"/>
      <c r="H130" s="571"/>
      <c r="I130" s="472"/>
      <c r="J130" s="142">
        <f t="shared" si="5"/>
        <v>0</v>
      </c>
      <c r="K130" s="81"/>
      <c r="L130" s="82"/>
      <c r="M130" s="82"/>
      <c r="N130" s="104">
        <f t="shared" si="6"/>
        <v>0</v>
      </c>
      <c r="O130" s="372"/>
      <c r="P130" s="390"/>
      <c r="Q130" s="769"/>
      <c r="R130" s="379"/>
      <c r="S130" s="70"/>
      <c r="T130" s="71"/>
      <c r="U130" s="73"/>
      <c r="V130" s="74"/>
    </row>
    <row r="131" spans="1:22" ht="17.25" x14ac:dyDescent="0.3">
      <c r="A131" s="658"/>
      <c r="B131" s="636"/>
      <c r="C131" s="766"/>
      <c r="D131" s="766"/>
      <c r="E131" s="1069"/>
      <c r="F131" s="472"/>
      <c r="G131" s="570"/>
      <c r="H131" s="571"/>
      <c r="I131" s="472"/>
      <c r="J131" s="142">
        <f t="shared" si="5"/>
        <v>0</v>
      </c>
      <c r="K131" s="81"/>
      <c r="L131" s="82"/>
      <c r="M131" s="82"/>
      <c r="N131" s="104">
        <f t="shared" si="6"/>
        <v>0</v>
      </c>
      <c r="O131" s="372"/>
      <c r="P131" s="390"/>
      <c r="Q131" s="769"/>
      <c r="R131" s="379"/>
      <c r="S131" s="70"/>
      <c r="T131" s="71"/>
      <c r="U131" s="73"/>
      <c r="V131" s="74"/>
    </row>
    <row r="132" spans="1:22" ht="17.25" x14ac:dyDescent="0.3">
      <c r="A132" s="746"/>
      <c r="B132" s="636"/>
      <c r="C132" s="618"/>
      <c r="D132" s="618"/>
      <c r="E132" s="1070"/>
      <c r="F132" s="472"/>
      <c r="G132" s="570"/>
      <c r="H132" s="571"/>
      <c r="I132" s="472"/>
      <c r="J132" s="142">
        <f t="shared" si="5"/>
        <v>0</v>
      </c>
      <c r="K132" s="81"/>
      <c r="L132" s="82"/>
      <c r="M132" s="82"/>
      <c r="N132" s="104">
        <f t="shared" si="6"/>
        <v>0</v>
      </c>
      <c r="O132" s="758"/>
      <c r="P132" s="869"/>
      <c r="Q132" s="769"/>
      <c r="R132" s="379"/>
      <c r="S132" s="70"/>
      <c r="T132" s="71"/>
      <c r="U132" s="73"/>
      <c r="V132" s="74"/>
    </row>
    <row r="133" spans="1:22" ht="17.25" x14ac:dyDescent="0.3">
      <c r="A133" s="658"/>
      <c r="B133" s="636"/>
      <c r="C133" s="712"/>
      <c r="D133" s="712"/>
      <c r="E133" s="1071"/>
      <c r="F133" s="472"/>
      <c r="G133" s="390"/>
      <c r="H133" s="571"/>
      <c r="I133" s="472"/>
      <c r="J133" s="142">
        <f t="shared" si="5"/>
        <v>0</v>
      </c>
      <c r="K133" s="81"/>
      <c r="L133" s="82"/>
      <c r="M133" s="82"/>
      <c r="N133" s="104">
        <f t="shared" si="6"/>
        <v>0</v>
      </c>
      <c r="O133" s="716"/>
      <c r="P133" s="717"/>
      <c r="Q133" s="769"/>
      <c r="R133" s="379"/>
      <c r="S133" s="70"/>
      <c r="T133" s="71"/>
      <c r="U133" s="73"/>
      <c r="V133" s="74"/>
    </row>
    <row r="134" spans="1:22" ht="17.25" x14ac:dyDescent="0.3">
      <c r="A134" s="658"/>
      <c r="B134" s="636"/>
      <c r="C134" s="712"/>
      <c r="D134" s="712"/>
      <c r="E134" s="1071"/>
      <c r="F134" s="472"/>
      <c r="G134" s="552"/>
      <c r="H134" s="571"/>
      <c r="I134" s="472"/>
      <c r="J134" s="142">
        <f t="shared" si="5"/>
        <v>0</v>
      </c>
      <c r="K134" s="81"/>
      <c r="L134" s="82"/>
      <c r="M134" s="82"/>
      <c r="N134" s="104">
        <f t="shared" si="6"/>
        <v>0</v>
      </c>
      <c r="O134" s="716"/>
      <c r="P134" s="717"/>
      <c r="Q134" s="769"/>
      <c r="R134" s="379"/>
      <c r="S134" s="70"/>
      <c r="T134" s="71"/>
      <c r="U134" s="73"/>
      <c r="V134" s="74"/>
    </row>
    <row r="135" spans="1:22" x14ac:dyDescent="0.25">
      <c r="A135" s="658"/>
      <c r="B135" s="551"/>
      <c r="C135" s="755"/>
      <c r="D135" s="755"/>
      <c r="E135" s="1072"/>
      <c r="F135" s="847"/>
      <c r="G135" s="570"/>
      <c r="H135" s="848"/>
      <c r="I135" s="847"/>
      <c r="J135" s="142">
        <f t="shared" si="5"/>
        <v>0</v>
      </c>
      <c r="N135" s="104">
        <f t="shared" si="6"/>
        <v>0</v>
      </c>
      <c r="O135" s="759"/>
      <c r="P135" s="719"/>
      <c r="Q135" s="781"/>
      <c r="R135" s="178"/>
      <c r="S135" s="988"/>
      <c r="T135" s="989"/>
      <c r="U135" s="990"/>
      <c r="V135" s="69"/>
    </row>
    <row r="136" spans="1:22" ht="17.25" x14ac:dyDescent="0.3">
      <c r="A136" s="658"/>
      <c r="B136" s="636"/>
      <c r="C136" s="618"/>
      <c r="D136" s="618"/>
      <c r="E136" s="1070"/>
      <c r="F136" s="847"/>
      <c r="G136" s="570"/>
      <c r="H136" s="848"/>
      <c r="I136" s="847"/>
      <c r="J136" s="142">
        <f t="shared" si="5"/>
        <v>0</v>
      </c>
      <c r="N136" s="104">
        <f t="shared" si="6"/>
        <v>0</v>
      </c>
      <c r="O136" s="759"/>
      <c r="P136" s="719"/>
      <c r="Q136" s="781"/>
      <c r="R136" s="178"/>
      <c r="S136" s="988"/>
      <c r="T136" s="989"/>
      <c r="U136" s="990"/>
      <c r="V136" s="69"/>
    </row>
    <row r="137" spans="1:22" ht="17.25" x14ac:dyDescent="0.3">
      <c r="A137" s="658"/>
      <c r="B137" s="636"/>
      <c r="C137" s="618"/>
      <c r="D137" s="618"/>
      <c r="E137" s="1070"/>
      <c r="F137" s="472"/>
      <c r="G137" s="570"/>
      <c r="H137" s="571"/>
      <c r="I137" s="472"/>
      <c r="J137" s="142">
        <f t="shared" si="5"/>
        <v>0</v>
      </c>
      <c r="K137" s="81"/>
      <c r="L137" s="82"/>
      <c r="M137" s="82"/>
      <c r="N137" s="104">
        <f t="shared" si="6"/>
        <v>0</v>
      </c>
      <c r="O137" s="372"/>
      <c r="P137" s="390"/>
      <c r="Q137" s="769"/>
      <c r="R137" s="379"/>
      <c r="S137" s="70"/>
      <c r="T137" s="71"/>
      <c r="U137" s="73"/>
      <c r="V137" s="74"/>
    </row>
    <row r="138" spans="1:22" ht="17.25" x14ac:dyDescent="0.3">
      <c r="A138" s="658"/>
      <c r="B138" s="636"/>
      <c r="C138" s="618"/>
      <c r="D138" s="618"/>
      <c r="E138" s="1070"/>
      <c r="F138" s="472"/>
      <c r="G138" s="570"/>
      <c r="H138" s="571"/>
      <c r="I138" s="472"/>
      <c r="J138" s="142">
        <f t="shared" si="5"/>
        <v>0</v>
      </c>
      <c r="K138" s="81"/>
      <c r="L138" s="82"/>
      <c r="M138" s="82"/>
      <c r="N138" s="104">
        <f t="shared" si="6"/>
        <v>0</v>
      </c>
      <c r="O138" s="372"/>
      <c r="P138" s="390"/>
      <c r="Q138" s="769"/>
      <c r="R138" s="379"/>
      <c r="S138" s="70"/>
      <c r="T138" s="71"/>
      <c r="U138" s="73"/>
      <c r="V138" s="74"/>
    </row>
    <row r="139" spans="1:22" ht="17.25" x14ac:dyDescent="0.3">
      <c r="A139" s="658"/>
      <c r="B139" s="636"/>
      <c r="C139" s="613"/>
      <c r="D139" s="613"/>
      <c r="E139" s="1065"/>
      <c r="F139" s="472"/>
      <c r="G139" s="390"/>
      <c r="H139" s="571"/>
      <c r="I139" s="472"/>
      <c r="J139" s="142">
        <f t="shared" si="5"/>
        <v>0</v>
      </c>
      <c r="K139" s="81"/>
      <c r="L139" s="82"/>
      <c r="M139" s="82"/>
      <c r="N139" s="104">
        <f t="shared" si="6"/>
        <v>0</v>
      </c>
      <c r="O139" s="372"/>
      <c r="P139" s="390"/>
      <c r="Q139" s="769"/>
      <c r="R139" s="379"/>
      <c r="S139" s="70"/>
      <c r="T139" s="71"/>
      <c r="U139" s="73"/>
      <c r="V139" s="74"/>
    </row>
    <row r="140" spans="1:22" ht="17.25" x14ac:dyDescent="0.3">
      <c r="A140" s="658"/>
      <c r="B140" s="636"/>
      <c r="C140" s="613"/>
      <c r="D140" s="613"/>
      <c r="E140" s="1065"/>
      <c r="F140" s="472"/>
      <c r="G140" s="390"/>
      <c r="H140" s="571"/>
      <c r="I140" s="472"/>
      <c r="J140" s="142">
        <f t="shared" si="5"/>
        <v>0</v>
      </c>
      <c r="K140" s="81"/>
      <c r="L140" s="82"/>
      <c r="M140" s="82"/>
      <c r="N140" s="104">
        <f t="shared" si="6"/>
        <v>0</v>
      </c>
      <c r="O140" s="372"/>
      <c r="P140" s="390"/>
      <c r="Q140" s="769"/>
      <c r="R140" s="379"/>
      <c r="S140" s="70"/>
      <c r="T140" s="71"/>
      <c r="U140" s="73"/>
      <c r="V140" s="74"/>
    </row>
    <row r="141" spans="1:22" ht="17.25" x14ac:dyDescent="0.3">
      <c r="A141" s="658"/>
      <c r="B141" s="636"/>
      <c r="C141" s="613"/>
      <c r="D141" s="613"/>
      <c r="E141" s="1065"/>
      <c r="F141" s="472"/>
      <c r="G141" s="390"/>
      <c r="H141" s="571"/>
      <c r="I141" s="472"/>
      <c r="J141" s="142">
        <f t="shared" si="5"/>
        <v>0</v>
      </c>
      <c r="K141" s="81"/>
      <c r="L141" s="82"/>
      <c r="M141" s="82"/>
      <c r="N141" s="104">
        <f t="shared" si="6"/>
        <v>0</v>
      </c>
      <c r="O141" s="372"/>
      <c r="P141" s="390"/>
      <c r="Q141" s="769"/>
      <c r="R141" s="379"/>
      <c r="S141" s="70"/>
      <c r="T141" s="71"/>
      <c r="U141" s="73"/>
      <c r="V141" s="74"/>
    </row>
    <row r="142" spans="1:22" ht="17.25" x14ac:dyDescent="0.25">
      <c r="A142" s="658"/>
      <c r="B142" s="551"/>
      <c r="C142" s="615"/>
      <c r="D142" s="615"/>
      <c r="E142" s="1064"/>
      <c r="F142" s="472"/>
      <c r="G142" s="390"/>
      <c r="H142" s="571"/>
      <c r="I142" s="472"/>
      <c r="J142" s="142">
        <f t="shared" si="5"/>
        <v>0</v>
      </c>
      <c r="K142" s="81"/>
      <c r="L142" s="82"/>
      <c r="M142" s="82"/>
      <c r="N142" s="104">
        <f t="shared" si="6"/>
        <v>0</v>
      </c>
      <c r="O142" s="372"/>
      <c r="P142" s="390"/>
      <c r="Q142" s="769"/>
      <c r="R142" s="379"/>
      <c r="S142" s="70"/>
      <c r="T142" s="71"/>
      <c r="U142" s="73"/>
      <c r="V142" s="74"/>
    </row>
    <row r="143" spans="1:22" ht="17.25" x14ac:dyDescent="0.3">
      <c r="A143" s="658"/>
      <c r="B143" s="636"/>
      <c r="C143" s="613"/>
      <c r="D143" s="613"/>
      <c r="E143" s="1065"/>
      <c r="F143" s="472"/>
      <c r="G143" s="390"/>
      <c r="H143" s="571"/>
      <c r="I143" s="472"/>
      <c r="J143" s="142">
        <f t="shared" si="5"/>
        <v>0</v>
      </c>
      <c r="K143" s="81"/>
      <c r="L143" s="82"/>
      <c r="M143" s="82"/>
      <c r="N143" s="104">
        <f t="shared" si="6"/>
        <v>0</v>
      </c>
      <c r="O143" s="372"/>
      <c r="P143" s="390"/>
      <c r="Q143" s="769"/>
      <c r="R143" s="379"/>
      <c r="S143" s="70"/>
      <c r="T143" s="71"/>
      <c r="U143" s="73"/>
      <c r="V143" s="74"/>
    </row>
    <row r="144" spans="1:22" ht="17.25" x14ac:dyDescent="0.3">
      <c r="A144" s="658"/>
      <c r="B144" s="636"/>
      <c r="C144" s="606"/>
      <c r="D144" s="606"/>
      <c r="E144" s="1067"/>
      <c r="F144" s="472"/>
      <c r="G144" s="570"/>
      <c r="H144" s="571"/>
      <c r="I144" s="472"/>
      <c r="J144" s="142">
        <f t="shared" si="5"/>
        <v>0</v>
      </c>
      <c r="K144" s="81"/>
      <c r="L144" s="82"/>
      <c r="M144" s="82"/>
      <c r="N144" s="104">
        <f t="shared" si="6"/>
        <v>0</v>
      </c>
      <c r="O144" s="372"/>
      <c r="P144" s="390"/>
      <c r="Q144" s="769"/>
      <c r="R144" s="379"/>
      <c r="S144" s="70"/>
      <c r="T144" s="71"/>
      <c r="U144" s="73"/>
      <c r="V144" s="74"/>
    </row>
    <row r="145" spans="1:22" ht="17.25" x14ac:dyDescent="0.3">
      <c r="A145" s="658"/>
      <c r="B145" s="636"/>
      <c r="C145" s="606"/>
      <c r="D145" s="606"/>
      <c r="E145" s="1067"/>
      <c r="F145" s="472"/>
      <c r="G145" s="570"/>
      <c r="H145" s="571"/>
      <c r="I145" s="472"/>
      <c r="J145" s="142">
        <f t="shared" si="5"/>
        <v>0</v>
      </c>
      <c r="K145" s="81"/>
      <c r="L145" s="82"/>
      <c r="M145" s="82"/>
      <c r="N145" s="104">
        <f t="shared" si="6"/>
        <v>0</v>
      </c>
      <c r="O145" s="372"/>
      <c r="P145" s="390"/>
      <c r="Q145" s="769"/>
      <c r="R145" s="379"/>
      <c r="S145" s="70"/>
      <c r="T145" s="71"/>
      <c r="U145" s="73"/>
      <c r="V145" s="74"/>
    </row>
    <row r="146" spans="1:22" ht="17.25" x14ac:dyDescent="0.3">
      <c r="A146" s="658"/>
      <c r="B146" s="636"/>
      <c r="C146" s="606"/>
      <c r="D146" s="606"/>
      <c r="E146" s="1067"/>
      <c r="F146" s="472"/>
      <c r="G146" s="570"/>
      <c r="H146" s="571"/>
      <c r="I146" s="472"/>
      <c r="J146" s="142">
        <f t="shared" si="5"/>
        <v>0</v>
      </c>
      <c r="K146" s="81"/>
      <c r="L146" s="82"/>
      <c r="M146" s="82"/>
      <c r="N146" s="104">
        <f t="shared" si="6"/>
        <v>0</v>
      </c>
      <c r="O146" s="372"/>
      <c r="P146" s="390"/>
      <c r="Q146" s="769"/>
      <c r="R146" s="379"/>
      <c r="S146" s="70"/>
      <c r="T146" s="71"/>
      <c r="U146" s="73"/>
      <c r="V146" s="74"/>
    </row>
    <row r="147" spans="1:22" ht="17.25" x14ac:dyDescent="0.3">
      <c r="A147" s="658"/>
      <c r="B147" s="636"/>
      <c r="C147" s="606"/>
      <c r="D147" s="606"/>
      <c r="E147" s="1067"/>
      <c r="F147" s="472"/>
      <c r="G147" s="570"/>
      <c r="H147" s="571"/>
      <c r="I147" s="472"/>
      <c r="J147" s="142">
        <v>0</v>
      </c>
      <c r="K147" s="81"/>
      <c r="L147" s="82"/>
      <c r="M147" s="82"/>
      <c r="N147" s="104">
        <f t="shared" si="6"/>
        <v>0</v>
      </c>
      <c r="O147" s="372"/>
      <c r="P147" s="390"/>
      <c r="Q147" s="769"/>
      <c r="R147" s="379"/>
      <c r="S147" s="70"/>
      <c r="T147" s="71"/>
      <c r="U147" s="73"/>
      <c r="V147" s="74"/>
    </row>
    <row r="148" spans="1:22" ht="17.25" x14ac:dyDescent="0.25">
      <c r="A148" s="746"/>
      <c r="B148" s="551"/>
      <c r="C148" s="618"/>
      <c r="D148" s="618"/>
      <c r="E148" s="1070"/>
      <c r="F148" s="472"/>
      <c r="G148" s="570"/>
      <c r="H148" s="571"/>
      <c r="I148" s="472"/>
      <c r="J148" s="142">
        <f t="shared" si="5"/>
        <v>0</v>
      </c>
      <c r="K148" s="81"/>
      <c r="L148" s="82"/>
      <c r="M148" s="82"/>
      <c r="N148" s="104">
        <f t="shared" si="6"/>
        <v>0</v>
      </c>
      <c r="O148" s="372"/>
      <c r="P148" s="390"/>
      <c r="Q148" s="769"/>
      <c r="R148" s="379"/>
      <c r="S148" s="70"/>
      <c r="T148" s="71"/>
      <c r="U148" s="73"/>
      <c r="V148" s="74"/>
    </row>
    <row r="149" spans="1:22" ht="17.25" x14ac:dyDescent="0.3">
      <c r="A149" s="686"/>
      <c r="B149" s="636"/>
      <c r="C149" s="712"/>
      <c r="D149" s="712"/>
      <c r="E149" s="1071"/>
      <c r="F149" s="472"/>
      <c r="G149" s="552"/>
      <c r="H149" s="571"/>
      <c r="I149" s="472"/>
      <c r="J149" s="142">
        <f>I149-F149</f>
        <v>0</v>
      </c>
      <c r="K149" s="81"/>
      <c r="L149" s="82"/>
      <c r="M149" s="82"/>
      <c r="N149" s="104">
        <f>K149*I149</f>
        <v>0</v>
      </c>
      <c r="O149" s="716"/>
      <c r="P149" s="717"/>
      <c r="Q149" s="769"/>
      <c r="R149" s="379"/>
      <c r="S149" s="70"/>
      <c r="T149" s="71"/>
      <c r="U149" s="73"/>
      <c r="V149" s="74"/>
    </row>
    <row r="150" spans="1:22" ht="17.25" x14ac:dyDescent="0.25">
      <c r="A150" s="658"/>
      <c r="B150" s="551"/>
      <c r="C150" s="654"/>
      <c r="D150" s="654"/>
      <c r="E150" s="1073"/>
      <c r="F150" s="472"/>
      <c r="G150" s="570"/>
      <c r="H150" s="571"/>
      <c r="I150" s="472"/>
      <c r="J150" s="142">
        <f t="shared" si="5"/>
        <v>0</v>
      </c>
      <c r="K150" s="81"/>
      <c r="L150" s="82"/>
      <c r="M150" s="82"/>
      <c r="N150" s="104">
        <f t="shared" si="6"/>
        <v>0</v>
      </c>
      <c r="O150" s="372"/>
      <c r="P150" s="390"/>
      <c r="Q150" s="769"/>
      <c r="R150" s="379"/>
      <c r="S150" s="70"/>
      <c r="T150" s="71"/>
      <c r="U150" s="73"/>
      <c r="V150" s="74"/>
    </row>
    <row r="151" spans="1:22" ht="17.25" x14ac:dyDescent="0.25">
      <c r="A151" s="658"/>
      <c r="B151" s="551"/>
      <c r="C151" s="654"/>
      <c r="D151" s="654"/>
      <c r="E151" s="1073"/>
      <c r="F151" s="472"/>
      <c r="G151" s="570"/>
      <c r="H151" s="571"/>
      <c r="I151" s="472"/>
      <c r="J151" s="142">
        <f t="shared" si="5"/>
        <v>0</v>
      </c>
      <c r="K151" s="81"/>
      <c r="L151" s="82"/>
      <c r="M151" s="82"/>
      <c r="N151" s="104">
        <f t="shared" si="6"/>
        <v>0</v>
      </c>
      <c r="O151" s="372"/>
      <c r="P151" s="390"/>
      <c r="Q151" s="769"/>
      <c r="R151" s="379"/>
      <c r="S151" s="70"/>
      <c r="T151" s="71"/>
      <c r="U151" s="73"/>
      <c r="V151" s="74"/>
    </row>
    <row r="152" spans="1:22" ht="17.25" x14ac:dyDescent="0.25">
      <c r="A152" s="658"/>
      <c r="B152" s="551"/>
      <c r="C152" s="654"/>
      <c r="D152" s="654"/>
      <c r="E152" s="1073"/>
      <c r="F152" s="472"/>
      <c r="G152" s="570"/>
      <c r="H152" s="646"/>
      <c r="I152" s="472"/>
      <c r="J152" s="142">
        <f t="shared" si="5"/>
        <v>0</v>
      </c>
      <c r="K152" s="81"/>
      <c r="L152" s="82"/>
      <c r="M152" s="82"/>
      <c r="N152" s="104">
        <f t="shared" si="6"/>
        <v>0</v>
      </c>
      <c r="O152" s="372"/>
      <c r="P152" s="390"/>
      <c r="Q152" s="769"/>
      <c r="R152" s="379"/>
      <c r="S152" s="70"/>
      <c r="T152" s="71"/>
      <c r="U152" s="73"/>
      <c r="V152" s="74"/>
    </row>
    <row r="153" spans="1:22" ht="17.25" x14ac:dyDescent="0.25">
      <c r="A153" s="658"/>
      <c r="B153" s="551"/>
      <c r="C153" s="654"/>
      <c r="D153" s="654"/>
      <c r="E153" s="1073"/>
      <c r="F153" s="655"/>
      <c r="G153" s="390"/>
      <c r="H153" s="646"/>
      <c r="I153" s="472"/>
      <c r="J153" s="142">
        <f t="shared" si="5"/>
        <v>0</v>
      </c>
      <c r="K153" s="81"/>
      <c r="L153" s="82"/>
      <c r="M153" s="82"/>
      <c r="N153" s="104">
        <f t="shared" si="6"/>
        <v>0</v>
      </c>
      <c r="O153" s="372"/>
      <c r="P153" s="390"/>
      <c r="Q153" s="769"/>
      <c r="R153" s="379"/>
      <c r="S153" s="70"/>
      <c r="T153" s="71"/>
      <c r="U153" s="73"/>
      <c r="V153" s="74"/>
    </row>
    <row r="154" spans="1:22" ht="17.25" x14ac:dyDescent="0.25">
      <c r="A154" s="658"/>
      <c r="B154" s="551"/>
      <c r="C154" s="654"/>
      <c r="D154" s="654"/>
      <c r="E154" s="1073"/>
      <c r="F154" s="655"/>
      <c r="G154" s="390"/>
      <c r="H154" s="571"/>
      <c r="I154" s="472"/>
      <c r="J154" s="142">
        <f t="shared" si="5"/>
        <v>0</v>
      </c>
      <c r="K154" s="81"/>
      <c r="L154" s="82"/>
      <c r="M154" s="82"/>
      <c r="N154" s="104">
        <f t="shared" si="6"/>
        <v>0</v>
      </c>
      <c r="O154" s="372"/>
      <c r="P154" s="390"/>
      <c r="Q154" s="769"/>
      <c r="R154" s="379"/>
      <c r="S154" s="70"/>
      <c r="T154" s="71"/>
      <c r="U154" s="73"/>
      <c r="V154" s="74"/>
    </row>
    <row r="155" spans="1:22" ht="17.25" x14ac:dyDescent="0.25">
      <c r="A155" s="658"/>
      <c r="B155" s="551"/>
      <c r="C155" s="654"/>
      <c r="D155" s="654"/>
      <c r="E155" s="1073"/>
      <c r="F155" s="655"/>
      <c r="G155" s="390"/>
      <c r="H155" s="571"/>
      <c r="I155" s="472"/>
      <c r="J155" s="142">
        <f t="shared" si="5"/>
        <v>0</v>
      </c>
      <c r="K155" s="81"/>
      <c r="L155" s="82"/>
      <c r="M155" s="82"/>
      <c r="N155" s="104">
        <f t="shared" si="6"/>
        <v>0</v>
      </c>
      <c r="O155" s="372"/>
      <c r="P155" s="390"/>
      <c r="Q155" s="769"/>
      <c r="R155" s="379"/>
      <c r="S155" s="70"/>
      <c r="T155" s="71"/>
      <c r="U155" s="73"/>
      <c r="V155" s="74"/>
    </row>
    <row r="156" spans="1:22" ht="17.25" x14ac:dyDescent="0.25">
      <c r="A156" s="658"/>
      <c r="B156" s="551"/>
      <c r="C156" s="654"/>
      <c r="D156" s="654"/>
      <c r="E156" s="1073"/>
      <c r="F156" s="655"/>
      <c r="G156" s="390"/>
      <c r="H156" s="571"/>
      <c r="I156" s="472"/>
      <c r="J156" s="142">
        <f t="shared" si="5"/>
        <v>0</v>
      </c>
      <c r="K156" s="81"/>
      <c r="L156" s="82"/>
      <c r="M156" s="82"/>
      <c r="N156" s="104">
        <f t="shared" si="6"/>
        <v>0</v>
      </c>
      <c r="O156" s="372"/>
      <c r="P156" s="390"/>
      <c r="Q156" s="769"/>
      <c r="R156" s="379"/>
      <c r="S156" s="70"/>
      <c r="T156" s="71"/>
      <c r="U156" s="73"/>
      <c r="V156" s="74"/>
    </row>
    <row r="157" spans="1:22" ht="17.25" x14ac:dyDescent="0.25">
      <c r="A157" s="658"/>
      <c r="B157" s="551"/>
      <c r="C157" s="654"/>
      <c r="D157" s="654"/>
      <c r="E157" s="1073"/>
      <c r="F157" s="655"/>
      <c r="G157" s="390"/>
      <c r="H157" s="571"/>
      <c r="I157" s="472"/>
      <c r="J157" s="142">
        <f t="shared" si="5"/>
        <v>0</v>
      </c>
      <c r="K157" s="81"/>
      <c r="L157" s="82"/>
      <c r="M157" s="82"/>
      <c r="N157" s="104">
        <f t="shared" si="6"/>
        <v>0</v>
      </c>
      <c r="O157" s="372"/>
      <c r="P157" s="390"/>
      <c r="Q157" s="769"/>
      <c r="R157" s="379"/>
      <c r="S157" s="70"/>
      <c r="T157" s="71"/>
      <c r="U157" s="73"/>
      <c r="V157" s="74"/>
    </row>
    <row r="158" spans="1:22" ht="17.25" x14ac:dyDescent="0.25">
      <c r="A158" s="658"/>
      <c r="B158" s="551"/>
      <c r="C158" s="654"/>
      <c r="D158" s="654"/>
      <c r="E158" s="1073"/>
      <c r="F158" s="655"/>
      <c r="G158" s="390"/>
      <c r="H158" s="571"/>
      <c r="I158" s="472"/>
      <c r="J158" s="142">
        <f t="shared" si="5"/>
        <v>0</v>
      </c>
      <c r="K158" s="81"/>
      <c r="L158" s="82"/>
      <c r="M158" s="82"/>
      <c r="N158" s="104">
        <f t="shared" si="6"/>
        <v>0</v>
      </c>
      <c r="O158" s="372"/>
      <c r="P158" s="390"/>
      <c r="Q158" s="769"/>
      <c r="R158" s="379"/>
      <c r="S158" s="70"/>
      <c r="T158" s="71"/>
      <c r="U158" s="73"/>
      <c r="V158" s="74"/>
    </row>
    <row r="159" spans="1:22" ht="17.25" x14ac:dyDescent="0.25">
      <c r="A159" s="658"/>
      <c r="B159" s="551"/>
      <c r="C159" s="654"/>
      <c r="D159" s="654"/>
      <c r="E159" s="1073"/>
      <c r="F159" s="655"/>
      <c r="G159" s="390"/>
      <c r="H159" s="571"/>
      <c r="I159" s="472"/>
      <c r="J159" s="142">
        <f t="shared" si="5"/>
        <v>0</v>
      </c>
      <c r="K159" s="81"/>
      <c r="L159" s="82"/>
      <c r="M159" s="82"/>
      <c r="N159" s="104">
        <f t="shared" si="6"/>
        <v>0</v>
      </c>
      <c r="O159" s="372"/>
      <c r="P159" s="390"/>
      <c r="Q159" s="769"/>
      <c r="R159" s="379"/>
      <c r="S159" s="70"/>
      <c r="T159" s="71"/>
      <c r="U159" s="73"/>
      <c r="V159" s="74"/>
    </row>
    <row r="160" spans="1:22" ht="17.25" x14ac:dyDescent="0.25">
      <c r="A160" s="658"/>
      <c r="B160" s="551"/>
      <c r="C160" s="654"/>
      <c r="D160" s="654"/>
      <c r="E160" s="1073"/>
      <c r="F160" s="472"/>
      <c r="G160" s="390"/>
      <c r="H160" s="571"/>
      <c r="I160" s="472"/>
      <c r="J160" s="142">
        <f t="shared" si="5"/>
        <v>0</v>
      </c>
      <c r="K160" s="81"/>
      <c r="L160" s="82"/>
      <c r="M160" s="82"/>
      <c r="N160" s="104">
        <f t="shared" si="6"/>
        <v>0</v>
      </c>
      <c r="O160" s="372"/>
      <c r="P160" s="390"/>
      <c r="Q160" s="769"/>
      <c r="R160" s="379"/>
      <c r="S160" s="70"/>
      <c r="T160" s="71"/>
      <c r="U160" s="73"/>
      <c r="V160" s="74"/>
    </row>
    <row r="161" spans="1:22" ht="17.25" x14ac:dyDescent="0.25">
      <c r="A161" s="658"/>
      <c r="B161" s="551"/>
      <c r="C161" s="606"/>
      <c r="D161" s="606"/>
      <c r="E161" s="1067"/>
      <c r="F161" s="472"/>
      <c r="G161" s="570"/>
      <c r="H161" s="571"/>
      <c r="I161" s="472"/>
      <c r="J161" s="142">
        <f t="shared" si="5"/>
        <v>0</v>
      </c>
      <c r="K161" s="81"/>
      <c r="L161" s="82"/>
      <c r="M161" s="82"/>
      <c r="N161" s="104">
        <f t="shared" si="6"/>
        <v>0</v>
      </c>
      <c r="O161" s="372"/>
      <c r="P161" s="390"/>
      <c r="Q161" s="769"/>
      <c r="R161" s="379"/>
      <c r="S161" s="70"/>
      <c r="T161" s="71"/>
      <c r="U161" s="73"/>
      <c r="V161" s="74"/>
    </row>
    <row r="162" spans="1:22" ht="17.25" x14ac:dyDescent="0.25">
      <c r="A162" s="658"/>
      <c r="B162" s="551"/>
      <c r="C162" s="606"/>
      <c r="D162" s="606"/>
      <c r="E162" s="1067"/>
      <c r="F162" s="472"/>
      <c r="G162" s="570"/>
      <c r="H162" s="571"/>
      <c r="I162" s="472"/>
      <c r="J162" s="142">
        <f t="shared" si="5"/>
        <v>0</v>
      </c>
      <c r="K162" s="81"/>
      <c r="L162" s="82"/>
      <c r="M162" s="82"/>
      <c r="N162" s="104">
        <f t="shared" si="6"/>
        <v>0</v>
      </c>
      <c r="O162" s="372"/>
      <c r="P162" s="390"/>
      <c r="Q162" s="769"/>
      <c r="R162" s="379"/>
      <c r="S162" s="70"/>
      <c r="T162" s="71"/>
      <c r="U162" s="73"/>
      <c r="V162" s="74"/>
    </row>
    <row r="163" spans="1:22" ht="17.25" x14ac:dyDescent="0.25">
      <c r="A163" s="658"/>
      <c r="B163" s="551"/>
      <c r="C163" s="606"/>
      <c r="D163" s="606"/>
      <c r="E163" s="1067"/>
      <c r="F163" s="472"/>
      <c r="G163" s="570"/>
      <c r="H163" s="571"/>
      <c r="I163" s="472"/>
      <c r="J163" s="142">
        <f t="shared" si="5"/>
        <v>0</v>
      </c>
      <c r="K163" s="81"/>
      <c r="L163" s="82"/>
      <c r="M163" s="82"/>
      <c r="N163" s="104">
        <f t="shared" si="6"/>
        <v>0</v>
      </c>
      <c r="O163" s="372"/>
      <c r="P163" s="390"/>
      <c r="Q163" s="769"/>
      <c r="R163" s="379"/>
      <c r="S163" s="70"/>
      <c r="T163" s="71"/>
      <c r="U163" s="73"/>
      <c r="V163" s="74"/>
    </row>
    <row r="164" spans="1:22" ht="17.25" x14ac:dyDescent="0.25">
      <c r="A164" s="658"/>
      <c r="B164" s="551"/>
      <c r="C164" s="606"/>
      <c r="D164" s="606"/>
      <c r="E164" s="1067"/>
      <c r="F164" s="472"/>
      <c r="G164" s="570"/>
      <c r="H164" s="571"/>
      <c r="I164" s="472"/>
      <c r="J164" s="142">
        <f t="shared" si="5"/>
        <v>0</v>
      </c>
      <c r="K164" s="81"/>
      <c r="L164" s="82"/>
      <c r="M164" s="82"/>
      <c r="N164" s="104">
        <f t="shared" si="6"/>
        <v>0</v>
      </c>
      <c r="O164" s="372"/>
      <c r="P164" s="390"/>
      <c r="Q164" s="769"/>
      <c r="R164" s="379"/>
      <c r="S164" s="70"/>
      <c r="T164" s="71"/>
      <c r="U164" s="73"/>
      <c r="V164" s="74"/>
    </row>
    <row r="165" spans="1:22" ht="17.25" x14ac:dyDescent="0.25">
      <c r="A165" s="658"/>
      <c r="B165" s="551"/>
      <c r="C165" s="606"/>
      <c r="D165" s="606"/>
      <c r="E165" s="1067"/>
      <c r="F165" s="472"/>
      <c r="G165" s="570"/>
      <c r="H165" s="571"/>
      <c r="I165" s="472"/>
      <c r="J165" s="142">
        <f t="shared" si="5"/>
        <v>0</v>
      </c>
      <c r="K165" s="81"/>
      <c r="L165" s="82"/>
      <c r="M165" s="82"/>
      <c r="N165" s="104">
        <f t="shared" si="6"/>
        <v>0</v>
      </c>
      <c r="O165" s="372"/>
      <c r="P165" s="390"/>
      <c r="Q165" s="769"/>
      <c r="R165" s="379"/>
      <c r="S165" s="70"/>
      <c r="T165" s="71"/>
      <c r="U165" s="73"/>
      <c r="V165" s="74"/>
    </row>
    <row r="166" spans="1:22" ht="17.25" x14ac:dyDescent="0.25">
      <c r="A166" s="658"/>
      <c r="B166" s="551"/>
      <c r="C166" s="606"/>
      <c r="D166" s="606"/>
      <c r="E166" s="1067"/>
      <c r="F166" s="472"/>
      <c r="G166" s="570"/>
      <c r="H166" s="571"/>
      <c r="I166" s="472"/>
      <c r="J166" s="142">
        <f t="shared" si="5"/>
        <v>0</v>
      </c>
      <c r="K166" s="81"/>
      <c r="L166" s="82"/>
      <c r="M166" s="82"/>
      <c r="N166" s="104">
        <f t="shared" si="6"/>
        <v>0</v>
      </c>
      <c r="O166" s="372"/>
      <c r="P166" s="390"/>
      <c r="Q166" s="769"/>
      <c r="R166" s="379"/>
      <c r="S166" s="70"/>
      <c r="T166" s="71"/>
      <c r="U166" s="73"/>
      <c r="V166" s="74"/>
    </row>
    <row r="167" spans="1:22" ht="17.25" x14ac:dyDescent="0.25">
      <c r="A167" s="658"/>
      <c r="B167" s="551"/>
      <c r="C167" s="606"/>
      <c r="D167" s="606"/>
      <c r="E167" s="1067"/>
      <c r="F167" s="472"/>
      <c r="G167" s="570"/>
      <c r="H167" s="571"/>
      <c r="I167" s="472"/>
      <c r="J167" s="142">
        <f t="shared" si="5"/>
        <v>0</v>
      </c>
      <c r="K167" s="81"/>
      <c r="L167" s="82"/>
      <c r="M167" s="82"/>
      <c r="N167" s="104">
        <f t="shared" si="6"/>
        <v>0</v>
      </c>
      <c r="O167" s="372"/>
      <c r="P167" s="390"/>
      <c r="Q167" s="769"/>
      <c r="R167" s="379"/>
      <c r="S167" s="70"/>
      <c r="T167" s="71"/>
      <c r="U167" s="73"/>
      <c r="V167" s="74"/>
    </row>
    <row r="168" spans="1:22" ht="17.25" x14ac:dyDescent="0.25">
      <c r="A168" s="658"/>
      <c r="B168" s="551"/>
      <c r="C168" s="606"/>
      <c r="D168" s="606"/>
      <c r="E168" s="1067"/>
      <c r="F168" s="472"/>
      <c r="G168" s="570"/>
      <c r="H168" s="571"/>
      <c r="I168" s="472"/>
      <c r="J168" s="142">
        <f t="shared" si="5"/>
        <v>0</v>
      </c>
      <c r="K168" s="81"/>
      <c r="L168" s="82"/>
      <c r="M168" s="82"/>
      <c r="N168" s="104">
        <f t="shared" si="6"/>
        <v>0</v>
      </c>
      <c r="O168" s="372"/>
      <c r="P168" s="390"/>
      <c r="Q168" s="769"/>
      <c r="R168" s="379"/>
      <c r="S168" s="70"/>
      <c r="T168" s="71"/>
      <c r="U168" s="73"/>
      <c r="V168" s="74"/>
    </row>
    <row r="169" spans="1:22" x14ac:dyDescent="0.25">
      <c r="A169" s="551"/>
      <c r="B169" s="755"/>
      <c r="C169" s="606"/>
      <c r="D169" s="606"/>
      <c r="E169" s="1067"/>
      <c r="F169" s="472"/>
      <c r="G169" s="552"/>
      <c r="H169" s="1004"/>
      <c r="I169" s="472"/>
      <c r="J169" s="142">
        <f t="shared" si="5"/>
        <v>0</v>
      </c>
      <c r="K169" s="81"/>
      <c r="L169" s="82"/>
      <c r="M169" s="82"/>
      <c r="N169" s="104">
        <f t="shared" si="6"/>
        <v>0</v>
      </c>
      <c r="O169" s="372"/>
      <c r="P169" s="390"/>
      <c r="Q169" s="769"/>
      <c r="R169" s="379"/>
      <c r="S169" s="70"/>
      <c r="T169" s="71"/>
      <c r="U169" s="73"/>
      <c r="V169" s="74"/>
    </row>
    <row r="170" spans="1:22" ht="17.25" x14ac:dyDescent="0.25">
      <c r="A170" s="686"/>
      <c r="B170" s="551"/>
      <c r="C170" s="606"/>
      <c r="D170" s="606"/>
      <c r="E170" s="1067"/>
      <c r="F170" s="472"/>
      <c r="G170" s="570"/>
      <c r="H170" s="571"/>
      <c r="I170" s="472"/>
      <c r="J170" s="142">
        <f t="shared" si="5"/>
        <v>0</v>
      </c>
      <c r="K170" s="81"/>
      <c r="L170" s="82"/>
      <c r="M170" s="82"/>
      <c r="N170" s="104">
        <f t="shared" si="6"/>
        <v>0</v>
      </c>
      <c r="O170" s="372"/>
      <c r="P170" s="390"/>
      <c r="Q170" s="769"/>
      <c r="R170" s="379"/>
      <c r="S170" s="70"/>
      <c r="T170" s="71"/>
      <c r="U170" s="73"/>
      <c r="V170" s="74"/>
    </row>
    <row r="171" spans="1:22" ht="17.25" x14ac:dyDescent="0.25">
      <c r="A171" s="686"/>
      <c r="B171" s="551"/>
      <c r="C171" s="606"/>
      <c r="D171" s="606"/>
      <c r="E171" s="1067"/>
      <c r="F171" s="472"/>
      <c r="G171" s="570"/>
      <c r="H171" s="571"/>
      <c r="I171" s="472"/>
      <c r="J171" s="142">
        <f t="shared" si="5"/>
        <v>0</v>
      </c>
      <c r="K171" s="81"/>
      <c r="L171" s="82"/>
      <c r="M171" s="82"/>
      <c r="N171" s="104">
        <f t="shared" si="6"/>
        <v>0</v>
      </c>
      <c r="O171" s="372"/>
      <c r="P171" s="390"/>
      <c r="Q171" s="769"/>
      <c r="R171" s="379"/>
      <c r="S171" s="70"/>
      <c r="T171" s="71"/>
      <c r="U171" s="73"/>
      <c r="V171" s="74"/>
    </row>
    <row r="172" spans="1:22" ht="17.25" x14ac:dyDescent="0.25">
      <c r="A172" s="686"/>
      <c r="B172" s="551"/>
      <c r="C172" s="606"/>
      <c r="D172" s="606"/>
      <c r="E172" s="1067"/>
      <c r="F172" s="472"/>
      <c r="G172" s="570"/>
      <c r="H172" s="571"/>
      <c r="I172" s="472"/>
      <c r="J172" s="142">
        <f t="shared" si="5"/>
        <v>0</v>
      </c>
      <c r="K172" s="81"/>
      <c r="L172" s="82"/>
      <c r="M172" s="82"/>
      <c r="N172" s="104">
        <f t="shared" si="6"/>
        <v>0</v>
      </c>
      <c r="O172" s="372"/>
      <c r="P172" s="390"/>
      <c r="Q172" s="769"/>
      <c r="R172" s="379"/>
      <c r="S172" s="70"/>
      <c r="T172" s="71"/>
      <c r="U172" s="73"/>
      <c r="V172" s="74"/>
    </row>
    <row r="173" spans="1:22" ht="17.25" x14ac:dyDescent="0.25">
      <c r="A173" s="686"/>
      <c r="B173" s="551"/>
      <c r="C173" s="606"/>
      <c r="D173" s="606"/>
      <c r="E173" s="1067"/>
      <c r="F173" s="472"/>
      <c r="G173" s="570"/>
      <c r="H173" s="571"/>
      <c r="I173" s="472"/>
      <c r="J173" s="142">
        <f t="shared" si="5"/>
        <v>0</v>
      </c>
      <c r="K173" s="81"/>
      <c r="L173" s="82"/>
      <c r="M173" s="82"/>
      <c r="N173" s="104">
        <f t="shared" si="6"/>
        <v>0</v>
      </c>
      <c r="O173" s="372"/>
      <c r="P173" s="390"/>
      <c r="Q173" s="769"/>
      <c r="R173" s="379"/>
      <c r="S173" s="70"/>
      <c r="T173" s="71"/>
      <c r="U173" s="73"/>
      <c r="V173" s="74"/>
    </row>
    <row r="174" spans="1:22" ht="17.25" x14ac:dyDescent="0.25">
      <c r="A174" s="756"/>
      <c r="B174" s="551"/>
      <c r="C174" s="606"/>
      <c r="D174" s="606"/>
      <c r="E174" s="1067"/>
      <c r="F174" s="472"/>
      <c r="G174" s="570"/>
      <c r="H174" s="571"/>
      <c r="I174" s="472"/>
      <c r="J174" s="142">
        <f t="shared" si="5"/>
        <v>0</v>
      </c>
      <c r="K174" s="81"/>
      <c r="L174" s="82"/>
      <c r="M174" s="82"/>
      <c r="N174" s="104">
        <f t="shared" si="6"/>
        <v>0</v>
      </c>
      <c r="O174" s="372"/>
      <c r="P174" s="390"/>
      <c r="Q174" s="769"/>
      <c r="R174" s="379"/>
      <c r="S174" s="70"/>
      <c r="T174" s="71"/>
      <c r="U174" s="73"/>
      <c r="V174" s="74"/>
    </row>
    <row r="175" spans="1:22" ht="17.25" x14ac:dyDescent="0.25">
      <c r="A175" s="658"/>
      <c r="B175" s="551"/>
      <c r="C175" s="606"/>
      <c r="D175" s="606"/>
      <c r="E175" s="1067"/>
      <c r="F175" s="472"/>
      <c r="G175" s="570"/>
      <c r="H175" s="571"/>
      <c r="I175" s="472"/>
      <c r="J175" s="142">
        <f t="shared" si="5"/>
        <v>0</v>
      </c>
      <c r="K175" s="81"/>
      <c r="L175" s="82"/>
      <c r="M175" s="82"/>
      <c r="N175" s="104">
        <f t="shared" si="6"/>
        <v>0</v>
      </c>
      <c r="O175" s="372"/>
      <c r="P175" s="390"/>
      <c r="Q175" s="769"/>
      <c r="R175" s="379"/>
      <c r="S175" s="70"/>
      <c r="T175" s="71"/>
      <c r="U175" s="73"/>
      <c r="V175" s="74"/>
    </row>
    <row r="176" spans="1:22" ht="17.25" x14ac:dyDescent="0.25">
      <c r="A176" s="658"/>
      <c r="B176" s="551"/>
      <c r="C176" s="606"/>
      <c r="D176" s="606"/>
      <c r="E176" s="1067"/>
      <c r="F176" s="472"/>
      <c r="G176" s="570"/>
      <c r="H176" s="571"/>
      <c r="I176" s="472"/>
      <c r="J176" s="142">
        <f t="shared" si="5"/>
        <v>0</v>
      </c>
      <c r="K176" s="81"/>
      <c r="L176" s="82"/>
      <c r="M176" s="82"/>
      <c r="N176" s="104">
        <f t="shared" si="6"/>
        <v>0</v>
      </c>
      <c r="O176" s="372"/>
      <c r="P176" s="390"/>
      <c r="Q176" s="769"/>
      <c r="R176" s="379"/>
      <c r="S176" s="70"/>
      <c r="T176" s="71"/>
      <c r="U176" s="73"/>
      <c r="V176" s="74"/>
    </row>
    <row r="177" spans="1:22" ht="17.25" x14ac:dyDescent="0.25">
      <c r="A177" s="658"/>
      <c r="B177" s="551"/>
      <c r="C177" s="606"/>
      <c r="D177" s="606"/>
      <c r="E177" s="1067"/>
      <c r="F177" s="472"/>
      <c r="G177" s="570"/>
      <c r="H177" s="571"/>
      <c r="I177" s="472"/>
      <c r="J177" s="142">
        <f t="shared" si="5"/>
        <v>0</v>
      </c>
      <c r="K177" s="81"/>
      <c r="L177" s="82"/>
      <c r="M177" s="82"/>
      <c r="N177" s="104">
        <f t="shared" si="6"/>
        <v>0</v>
      </c>
      <c r="O177" s="372"/>
      <c r="P177" s="390"/>
      <c r="Q177" s="769"/>
      <c r="R177" s="379"/>
      <c r="S177" s="70"/>
      <c r="T177" s="71"/>
      <c r="U177" s="73"/>
      <c r="V177" s="74"/>
    </row>
    <row r="178" spans="1:22" ht="17.25" x14ac:dyDescent="0.25">
      <c r="A178" s="658"/>
      <c r="B178" s="551"/>
      <c r="C178" s="606"/>
      <c r="D178" s="606"/>
      <c r="E178" s="1067"/>
      <c r="F178" s="472"/>
      <c r="G178" s="570"/>
      <c r="H178" s="571"/>
      <c r="I178" s="472"/>
      <c r="J178" s="142">
        <f t="shared" si="5"/>
        <v>0</v>
      </c>
      <c r="K178" s="81"/>
      <c r="L178" s="82"/>
      <c r="M178" s="82"/>
      <c r="N178" s="104">
        <f t="shared" si="6"/>
        <v>0</v>
      </c>
      <c r="O178" s="372"/>
      <c r="P178" s="390"/>
      <c r="Q178" s="769"/>
      <c r="R178" s="379"/>
      <c r="S178" s="70"/>
      <c r="T178" s="71"/>
      <c r="U178" s="73"/>
      <c r="V178" s="74"/>
    </row>
    <row r="179" spans="1:22" ht="17.25" x14ac:dyDescent="0.25">
      <c r="A179" s="658"/>
      <c r="B179" s="551"/>
      <c r="C179" s="606"/>
      <c r="D179" s="606"/>
      <c r="E179" s="1067"/>
      <c r="F179" s="472"/>
      <c r="G179" s="570"/>
      <c r="H179" s="571"/>
      <c r="I179" s="472"/>
      <c r="J179" s="142">
        <f t="shared" si="5"/>
        <v>0</v>
      </c>
      <c r="K179" s="81"/>
      <c r="L179" s="82"/>
      <c r="M179" s="82"/>
      <c r="N179" s="104">
        <f t="shared" si="6"/>
        <v>0</v>
      </c>
      <c r="O179" s="372"/>
      <c r="P179" s="390"/>
      <c r="Q179" s="769"/>
      <c r="R179" s="379"/>
      <c r="S179" s="70"/>
      <c r="T179" s="71"/>
      <c r="U179" s="73"/>
      <c r="V179" s="74"/>
    </row>
    <row r="180" spans="1:22" ht="17.25" x14ac:dyDescent="0.25">
      <c r="A180" s="658"/>
      <c r="B180" s="551"/>
      <c r="C180" s="606"/>
      <c r="D180" s="606"/>
      <c r="E180" s="1067"/>
      <c r="F180" s="472"/>
      <c r="G180" s="570"/>
      <c r="H180" s="571"/>
      <c r="I180" s="472"/>
      <c r="J180" s="142">
        <f t="shared" si="5"/>
        <v>0</v>
      </c>
      <c r="K180" s="81"/>
      <c r="L180" s="82"/>
      <c r="M180" s="82"/>
      <c r="N180" s="104">
        <f t="shared" si="6"/>
        <v>0</v>
      </c>
      <c r="O180" s="372"/>
      <c r="P180" s="390"/>
      <c r="Q180" s="769"/>
      <c r="R180" s="379"/>
      <c r="S180" s="70"/>
      <c r="T180" s="71"/>
      <c r="U180" s="73"/>
      <c r="V180" s="74"/>
    </row>
    <row r="181" spans="1:22" ht="17.25" x14ac:dyDescent="0.25">
      <c r="A181" s="658"/>
      <c r="B181" s="551"/>
      <c r="C181" s="606"/>
      <c r="D181" s="606"/>
      <c r="E181" s="1067"/>
      <c r="F181" s="472"/>
      <c r="G181" s="570"/>
      <c r="H181" s="571"/>
      <c r="I181" s="472"/>
      <c r="J181" s="142">
        <f t="shared" si="5"/>
        <v>0</v>
      </c>
      <c r="K181" s="81"/>
      <c r="L181" s="82"/>
      <c r="M181" s="82"/>
      <c r="N181" s="104">
        <f t="shared" si="6"/>
        <v>0</v>
      </c>
      <c r="O181" s="372"/>
      <c r="P181" s="390"/>
      <c r="Q181" s="769"/>
      <c r="R181" s="379"/>
      <c r="S181" s="70"/>
      <c r="T181" s="71"/>
      <c r="U181" s="73"/>
      <c r="V181" s="74"/>
    </row>
    <row r="182" spans="1:22" ht="17.25" x14ac:dyDescent="0.25">
      <c r="A182" s="658"/>
      <c r="B182" s="551"/>
      <c r="C182" s="606"/>
      <c r="D182" s="606"/>
      <c r="E182" s="1067"/>
      <c r="F182" s="472"/>
      <c r="G182" s="570"/>
      <c r="H182" s="571"/>
      <c r="I182" s="472"/>
      <c r="J182" s="142">
        <f t="shared" si="5"/>
        <v>0</v>
      </c>
      <c r="K182" s="81"/>
      <c r="L182" s="82"/>
      <c r="M182" s="82"/>
      <c r="N182" s="104">
        <f t="shared" si="6"/>
        <v>0</v>
      </c>
      <c r="O182" s="372"/>
      <c r="P182" s="390"/>
      <c r="Q182" s="769"/>
      <c r="R182" s="379"/>
      <c r="S182" s="70"/>
      <c r="T182" s="71"/>
      <c r="U182" s="73"/>
      <c r="V182" s="74"/>
    </row>
    <row r="183" spans="1:22" ht="17.25" x14ac:dyDescent="0.25">
      <c r="A183" s="658"/>
      <c r="B183" s="551"/>
      <c r="C183" s="606"/>
      <c r="D183" s="606"/>
      <c r="E183" s="1067"/>
      <c r="F183" s="472"/>
      <c r="G183" s="570"/>
      <c r="H183" s="571"/>
      <c r="I183" s="472"/>
      <c r="J183" s="142">
        <f t="shared" si="5"/>
        <v>0</v>
      </c>
      <c r="K183" s="81"/>
      <c r="L183" s="82"/>
      <c r="M183" s="82"/>
      <c r="N183" s="104">
        <f t="shared" si="6"/>
        <v>0</v>
      </c>
      <c r="O183" s="372"/>
      <c r="P183" s="390"/>
      <c r="Q183" s="769"/>
      <c r="R183" s="379"/>
      <c r="S183" s="70"/>
      <c r="T183" s="71"/>
      <c r="U183" s="73"/>
      <c r="V183" s="74"/>
    </row>
    <row r="184" spans="1:22" ht="17.25" x14ac:dyDescent="0.25">
      <c r="A184" s="658"/>
      <c r="B184" s="551"/>
      <c r="C184" s="612"/>
      <c r="D184" s="612"/>
      <c r="E184" s="1063"/>
      <c r="F184" s="472"/>
      <c r="G184" s="570"/>
      <c r="H184" s="571"/>
      <c r="I184" s="472"/>
      <c r="J184" s="142">
        <f t="shared" si="5"/>
        <v>0</v>
      </c>
      <c r="K184" s="81"/>
      <c r="L184" s="82"/>
      <c r="M184" s="82"/>
      <c r="N184" s="104">
        <f t="shared" si="6"/>
        <v>0</v>
      </c>
      <c r="O184" s="372"/>
      <c r="P184" s="390"/>
      <c r="Q184" s="769"/>
      <c r="R184" s="379"/>
      <c r="S184" s="70"/>
      <c r="T184" s="71"/>
      <c r="U184" s="73"/>
      <c r="V184" s="74"/>
    </row>
    <row r="185" spans="1:22" ht="17.25" x14ac:dyDescent="0.25">
      <c r="A185" s="658"/>
      <c r="B185" s="551"/>
      <c r="C185" s="606"/>
      <c r="D185" s="606"/>
      <c r="E185" s="1067"/>
      <c r="F185" s="472"/>
      <c r="G185" s="570"/>
      <c r="H185" s="571"/>
      <c r="I185" s="472"/>
      <c r="J185" s="142">
        <f t="shared" si="5"/>
        <v>0</v>
      </c>
      <c r="K185" s="81"/>
      <c r="L185" s="82"/>
      <c r="M185" s="82"/>
      <c r="N185" s="104">
        <f t="shared" si="6"/>
        <v>0</v>
      </c>
      <c r="O185" s="372"/>
      <c r="P185" s="390"/>
      <c r="Q185" s="769"/>
      <c r="R185" s="379"/>
      <c r="S185" s="70"/>
      <c r="T185" s="71"/>
      <c r="U185" s="73"/>
      <c r="V185" s="74"/>
    </row>
    <row r="186" spans="1:22" ht="17.25" x14ac:dyDescent="0.25">
      <c r="A186" s="658"/>
      <c r="B186" s="551"/>
      <c r="C186" s="613"/>
      <c r="D186" s="613"/>
      <c r="E186" s="1065"/>
      <c r="F186" s="472"/>
      <c r="G186" s="570"/>
      <c r="H186" s="571"/>
      <c r="I186" s="472"/>
      <c r="J186" s="142">
        <f t="shared" si="5"/>
        <v>0</v>
      </c>
      <c r="K186" s="81"/>
      <c r="L186" s="82"/>
      <c r="M186" s="82"/>
      <c r="N186" s="104">
        <f t="shared" si="6"/>
        <v>0</v>
      </c>
      <c r="O186" s="372"/>
      <c r="P186" s="390"/>
      <c r="Q186" s="769"/>
      <c r="R186" s="379"/>
      <c r="S186" s="70"/>
      <c r="T186" s="71"/>
      <c r="U186" s="73"/>
      <c r="V186" s="74"/>
    </row>
    <row r="187" spans="1:22" ht="17.25" x14ac:dyDescent="0.25">
      <c r="A187" s="658"/>
      <c r="B187" s="551"/>
      <c r="C187" s="615"/>
      <c r="D187" s="615"/>
      <c r="E187" s="1064"/>
      <c r="F187" s="472"/>
      <c r="G187" s="570"/>
      <c r="H187" s="571"/>
      <c r="I187" s="472"/>
      <c r="J187" s="142">
        <f t="shared" si="5"/>
        <v>0</v>
      </c>
      <c r="K187" s="81"/>
      <c r="L187" s="82"/>
      <c r="M187" s="82"/>
      <c r="N187" s="104">
        <f t="shared" si="6"/>
        <v>0</v>
      </c>
      <c r="O187" s="372"/>
      <c r="P187" s="390"/>
      <c r="Q187" s="769"/>
      <c r="R187" s="379"/>
      <c r="S187" s="70"/>
      <c r="T187" s="71"/>
      <c r="U187" s="73"/>
      <c r="V187" s="74"/>
    </row>
    <row r="188" spans="1:22" ht="17.25" x14ac:dyDescent="0.25">
      <c r="A188" s="658"/>
      <c r="B188" s="551"/>
      <c r="C188" s="615"/>
      <c r="D188" s="615"/>
      <c r="E188" s="1064"/>
      <c r="F188" s="472"/>
      <c r="G188" s="570"/>
      <c r="H188" s="571"/>
      <c r="I188" s="472"/>
      <c r="J188" s="142">
        <f t="shared" si="5"/>
        <v>0</v>
      </c>
      <c r="K188" s="81"/>
      <c r="L188" s="82"/>
      <c r="M188" s="82"/>
      <c r="N188" s="104">
        <f t="shared" si="6"/>
        <v>0</v>
      </c>
      <c r="O188" s="372"/>
      <c r="P188" s="390"/>
      <c r="Q188" s="769"/>
      <c r="R188" s="379"/>
      <c r="S188" s="70"/>
      <c r="T188" s="71"/>
      <c r="U188" s="73"/>
      <c r="V188" s="74"/>
    </row>
    <row r="189" spans="1:22" ht="17.25" x14ac:dyDescent="0.25">
      <c r="A189" s="658"/>
      <c r="B189" s="551"/>
      <c r="C189" s="613"/>
      <c r="D189" s="613"/>
      <c r="E189" s="1065"/>
      <c r="F189" s="472"/>
      <c r="G189" s="570"/>
      <c r="H189" s="571"/>
      <c r="I189" s="472"/>
      <c r="J189" s="142">
        <f t="shared" si="5"/>
        <v>0</v>
      </c>
      <c r="K189" s="81"/>
      <c r="L189" s="82"/>
      <c r="M189" s="82"/>
      <c r="N189" s="104">
        <f t="shared" si="6"/>
        <v>0</v>
      </c>
      <c r="O189" s="372"/>
      <c r="P189" s="390"/>
      <c r="Q189" s="769"/>
      <c r="R189" s="379"/>
      <c r="S189" s="70"/>
      <c r="T189" s="71"/>
      <c r="U189" s="73"/>
      <c r="V189" s="74"/>
    </row>
    <row r="190" spans="1:22" ht="17.25" x14ac:dyDescent="0.25">
      <c r="A190" s="658"/>
      <c r="B190" s="551"/>
      <c r="C190" s="618"/>
      <c r="D190" s="618"/>
      <c r="E190" s="1070"/>
      <c r="F190" s="472"/>
      <c r="G190" s="570"/>
      <c r="H190" s="571"/>
      <c r="I190" s="472"/>
      <c r="J190" s="142">
        <f t="shared" si="5"/>
        <v>0</v>
      </c>
      <c r="K190" s="81"/>
      <c r="L190" s="82"/>
      <c r="M190" s="82"/>
      <c r="N190" s="104">
        <f t="shared" si="6"/>
        <v>0</v>
      </c>
      <c r="O190" s="372"/>
      <c r="P190" s="390"/>
      <c r="Q190" s="769"/>
      <c r="R190" s="379"/>
      <c r="S190" s="70"/>
      <c r="T190" s="71"/>
      <c r="U190" s="73"/>
      <c r="V190" s="74"/>
    </row>
    <row r="191" spans="1:22" ht="17.25" x14ac:dyDescent="0.25">
      <c r="A191" s="658"/>
      <c r="B191" s="551"/>
      <c r="C191" s="912"/>
      <c r="D191" s="912"/>
      <c r="E191" s="1063"/>
      <c r="F191" s="472"/>
      <c r="G191" s="570"/>
      <c r="H191" s="571"/>
      <c r="I191" s="472"/>
      <c r="J191" s="142">
        <f t="shared" si="5"/>
        <v>0</v>
      </c>
      <c r="K191" s="81"/>
      <c r="L191" s="82"/>
      <c r="M191" s="82"/>
      <c r="N191" s="104">
        <f t="shared" si="6"/>
        <v>0</v>
      </c>
      <c r="O191" s="372"/>
      <c r="P191" s="390"/>
      <c r="Q191" s="769"/>
      <c r="R191" s="379"/>
      <c r="S191" s="70"/>
      <c r="T191" s="71"/>
      <c r="U191" s="73"/>
      <c r="V191" s="74"/>
    </row>
    <row r="192" spans="1:22" ht="17.25" x14ac:dyDescent="0.25">
      <c r="A192" s="672"/>
      <c r="B192" s="551"/>
      <c r="C192" s="569"/>
      <c r="D192" s="569"/>
      <c r="E192" s="1067"/>
      <c r="F192" s="472"/>
      <c r="G192" s="570"/>
      <c r="H192" s="571"/>
      <c r="I192" s="472"/>
      <c r="J192" s="142">
        <f t="shared" si="5"/>
        <v>0</v>
      </c>
      <c r="K192" s="81"/>
      <c r="L192" s="82"/>
      <c r="M192" s="82"/>
      <c r="N192" s="104">
        <f t="shared" si="6"/>
        <v>0</v>
      </c>
      <c r="O192" s="372"/>
      <c r="P192" s="390"/>
      <c r="Q192" s="769"/>
      <c r="R192" s="379"/>
      <c r="S192" s="70"/>
      <c r="T192" s="71"/>
      <c r="U192" s="73"/>
      <c r="V192" s="74"/>
    </row>
    <row r="193" spans="1:22" ht="17.25" x14ac:dyDescent="0.25">
      <c r="A193" s="658"/>
      <c r="B193" s="551"/>
      <c r="C193" s="569"/>
      <c r="D193" s="569"/>
      <c r="E193" s="1067"/>
      <c r="F193" s="472"/>
      <c r="G193" s="570"/>
      <c r="H193" s="571"/>
      <c r="I193" s="472"/>
      <c r="J193" s="142">
        <f t="shared" si="5"/>
        <v>0</v>
      </c>
      <c r="K193" s="81"/>
      <c r="L193" s="82"/>
      <c r="M193" s="82"/>
      <c r="N193" s="104">
        <f t="shared" si="6"/>
        <v>0</v>
      </c>
      <c r="O193" s="372"/>
      <c r="P193" s="390"/>
      <c r="Q193" s="769"/>
      <c r="R193" s="379"/>
      <c r="S193" s="70"/>
      <c r="T193" s="71"/>
      <c r="U193" s="73"/>
      <c r="V193" s="74"/>
    </row>
    <row r="194" spans="1:22" ht="17.25" x14ac:dyDescent="0.25">
      <c r="A194" s="658"/>
      <c r="B194" s="551"/>
      <c r="C194" s="569"/>
      <c r="D194" s="569"/>
      <c r="E194" s="1067"/>
      <c r="F194" s="472"/>
      <c r="G194" s="570"/>
      <c r="H194" s="571"/>
      <c r="I194" s="472"/>
      <c r="J194" s="142">
        <f t="shared" si="5"/>
        <v>0</v>
      </c>
      <c r="K194" s="81"/>
      <c r="L194" s="82"/>
      <c r="M194" s="82"/>
      <c r="N194" s="104">
        <f t="shared" si="6"/>
        <v>0</v>
      </c>
      <c r="O194" s="372"/>
      <c r="P194" s="390"/>
      <c r="Q194" s="769"/>
      <c r="R194" s="379"/>
      <c r="S194" s="70"/>
      <c r="T194" s="71"/>
      <c r="U194" s="73"/>
      <c r="V194" s="74"/>
    </row>
    <row r="195" spans="1:22" ht="17.25" x14ac:dyDescent="0.25">
      <c r="A195" s="1003"/>
      <c r="B195" s="554"/>
      <c r="C195" s="569"/>
      <c r="D195" s="569"/>
      <c r="E195" s="1067"/>
      <c r="F195" s="472"/>
      <c r="G195" s="570"/>
      <c r="H195" s="571"/>
      <c r="I195" s="472"/>
      <c r="J195" s="65">
        <f t="shared" si="5"/>
        <v>0</v>
      </c>
      <c r="K195" s="81"/>
      <c r="L195" s="82"/>
      <c r="M195" s="82"/>
      <c r="N195" s="104">
        <f t="shared" si="6"/>
        <v>0</v>
      </c>
      <c r="O195" s="372"/>
      <c r="P195" s="390"/>
      <c r="Q195" s="769"/>
      <c r="R195" s="379"/>
      <c r="S195" s="70"/>
      <c r="T195" s="71"/>
      <c r="U195" s="73"/>
      <c r="V195" s="74"/>
    </row>
    <row r="196" spans="1:22" x14ac:dyDescent="0.25">
      <c r="A196" s="672"/>
      <c r="B196" s="554"/>
      <c r="C196" s="569"/>
      <c r="D196" s="569"/>
      <c r="E196" s="1067"/>
      <c r="F196" s="472"/>
      <c r="G196" s="570"/>
      <c r="H196" s="1004"/>
      <c r="I196" s="472"/>
      <c r="J196" s="65">
        <f t="shared" si="5"/>
        <v>0</v>
      </c>
      <c r="K196" s="81"/>
      <c r="L196" s="82"/>
      <c r="M196" s="82"/>
      <c r="N196" s="104">
        <f t="shared" si="6"/>
        <v>0</v>
      </c>
      <c r="O196" s="372"/>
      <c r="P196" s="390"/>
      <c r="Q196" s="769"/>
      <c r="R196" s="379"/>
      <c r="S196" s="70"/>
      <c r="T196" s="71"/>
      <c r="U196" s="73"/>
      <c r="V196" s="74"/>
    </row>
    <row r="197" spans="1:22" ht="17.25" x14ac:dyDescent="0.25">
      <c r="A197" s="672"/>
      <c r="B197" s="554"/>
      <c r="C197" s="569"/>
      <c r="D197" s="569"/>
      <c r="E197" s="1067"/>
      <c r="F197" s="472"/>
      <c r="G197" s="570"/>
      <c r="H197" s="571"/>
      <c r="I197" s="472"/>
      <c r="J197" s="65">
        <f t="shared" si="5"/>
        <v>0</v>
      </c>
      <c r="K197" s="81"/>
      <c r="L197" s="82"/>
      <c r="M197" s="82"/>
      <c r="N197" s="104">
        <f t="shared" si="6"/>
        <v>0</v>
      </c>
      <c r="O197" s="372"/>
      <c r="P197" s="390"/>
      <c r="Q197" s="769"/>
      <c r="R197" s="379"/>
      <c r="S197" s="70"/>
      <c r="T197" s="71"/>
      <c r="U197" s="73"/>
      <c r="V197" s="74"/>
    </row>
    <row r="198" spans="1:22" ht="17.25" x14ac:dyDescent="0.25">
      <c r="A198" s="658"/>
      <c r="B198" s="554"/>
      <c r="C198" s="619"/>
      <c r="D198" s="619"/>
      <c r="E198" s="1065"/>
      <c r="F198" s="472"/>
      <c r="G198" s="570"/>
      <c r="H198" s="571"/>
      <c r="I198" s="472"/>
      <c r="J198" s="65">
        <f t="shared" si="5"/>
        <v>0</v>
      </c>
      <c r="K198" s="81"/>
      <c r="L198" s="82"/>
      <c r="M198" s="82"/>
      <c r="N198" s="104">
        <f t="shared" si="6"/>
        <v>0</v>
      </c>
      <c r="O198" s="372"/>
      <c r="P198" s="390"/>
      <c r="Q198" s="769"/>
      <c r="R198" s="379"/>
      <c r="S198" s="70"/>
      <c r="T198" s="71"/>
      <c r="U198" s="73"/>
      <c r="V198" s="74"/>
    </row>
    <row r="199" spans="1:22" ht="17.25" x14ac:dyDescent="0.25">
      <c r="A199" s="658"/>
      <c r="B199" s="554"/>
      <c r="C199" s="619"/>
      <c r="D199" s="619"/>
      <c r="E199" s="1065"/>
      <c r="F199" s="472"/>
      <c r="G199" s="570"/>
      <c r="H199" s="571"/>
      <c r="I199" s="472"/>
      <c r="J199" s="65">
        <f t="shared" si="5"/>
        <v>0</v>
      </c>
      <c r="K199" s="81"/>
      <c r="L199" s="82"/>
      <c r="M199" s="82"/>
      <c r="N199" s="104">
        <f t="shared" si="6"/>
        <v>0</v>
      </c>
      <c r="O199" s="372"/>
      <c r="P199" s="390"/>
      <c r="Q199" s="769"/>
      <c r="R199" s="379"/>
      <c r="S199" s="70"/>
      <c r="T199" s="71"/>
      <c r="U199" s="73"/>
      <c r="V199" s="74"/>
    </row>
    <row r="200" spans="1:22" x14ac:dyDescent="0.25">
      <c r="A200" s="672"/>
      <c r="B200" s="554"/>
      <c r="C200" s="582"/>
      <c r="D200" s="582"/>
      <c r="E200" s="1068"/>
      <c r="F200" s="472"/>
      <c r="G200" s="570"/>
      <c r="H200" s="580"/>
      <c r="I200" s="472"/>
      <c r="J200" s="65">
        <f t="shared" si="5"/>
        <v>0</v>
      </c>
      <c r="K200" s="81"/>
      <c r="L200" s="82"/>
      <c r="M200" s="82"/>
      <c r="N200" s="104">
        <f t="shared" si="6"/>
        <v>0</v>
      </c>
      <c r="O200" s="406"/>
      <c r="P200" s="422"/>
      <c r="Q200" s="769"/>
      <c r="R200" s="379"/>
      <c r="S200" s="70"/>
      <c r="T200" s="71"/>
      <c r="U200" s="73"/>
      <c r="V200" s="74"/>
    </row>
    <row r="201" spans="1:22" x14ac:dyDescent="0.25">
      <c r="A201" s="672"/>
      <c r="B201" s="554"/>
      <c r="C201" s="620"/>
      <c r="D201" s="620"/>
      <c r="E201" s="1071"/>
      <c r="F201" s="472"/>
      <c r="G201" s="570"/>
      <c r="H201" s="580"/>
      <c r="I201" s="472"/>
      <c r="J201" s="65">
        <f t="shared" si="5"/>
        <v>0</v>
      </c>
      <c r="K201" s="81"/>
      <c r="L201" s="165"/>
      <c r="M201" s="166"/>
      <c r="N201" s="104">
        <f t="shared" ref="N201:N210" si="7">K201*I201-M201</f>
        <v>0</v>
      </c>
      <c r="O201" s="406"/>
      <c r="P201" s="422"/>
      <c r="Q201" s="769"/>
      <c r="R201" s="379"/>
      <c r="S201" s="70"/>
      <c r="T201" s="71"/>
      <c r="U201" s="73"/>
      <c r="V201" s="74"/>
    </row>
    <row r="202" spans="1:22" x14ac:dyDescent="0.25">
      <c r="A202" s="672"/>
      <c r="B202" s="610"/>
      <c r="C202" s="621"/>
      <c r="D202" s="621"/>
      <c r="E202" s="1066"/>
      <c r="F202" s="621"/>
      <c r="G202" s="621"/>
      <c r="H202" s="622"/>
      <c r="I202" s="574"/>
      <c r="J202" s="65">
        <f t="shared" si="5"/>
        <v>0</v>
      </c>
      <c r="K202" s="81"/>
      <c r="L202" s="165"/>
      <c r="M202" s="166"/>
      <c r="N202" s="104">
        <f t="shared" si="7"/>
        <v>0</v>
      </c>
      <c r="O202" s="406"/>
      <c r="P202" s="422"/>
      <c r="Q202" s="769"/>
      <c r="R202" s="379"/>
      <c r="S202" s="70"/>
      <c r="T202" s="71"/>
      <c r="U202" s="73"/>
      <c r="V202" s="74"/>
    </row>
    <row r="203" spans="1:22" x14ac:dyDescent="0.25">
      <c r="A203" s="672"/>
      <c r="B203" s="610"/>
      <c r="C203" s="621"/>
      <c r="D203" s="621"/>
      <c r="E203" s="1066"/>
      <c r="F203" s="621"/>
      <c r="G203" s="621"/>
      <c r="H203" s="622"/>
      <c r="I203" s="574"/>
      <c r="J203" s="65">
        <f t="shared" si="5"/>
        <v>0</v>
      </c>
      <c r="K203" s="81"/>
      <c r="L203" s="165"/>
      <c r="M203" s="166"/>
      <c r="N203" s="104">
        <f t="shared" si="7"/>
        <v>0</v>
      </c>
      <c r="O203" s="406"/>
      <c r="P203" s="422"/>
      <c r="Q203" s="769"/>
      <c r="R203" s="379"/>
      <c r="S203" s="70"/>
      <c r="T203" s="71"/>
      <c r="U203" s="73"/>
      <c r="V203" s="74"/>
    </row>
    <row r="204" spans="1:22" x14ac:dyDescent="0.25">
      <c r="A204" s="672"/>
      <c r="B204" s="623"/>
      <c r="C204" s="621"/>
      <c r="D204" s="621"/>
      <c r="E204" s="1066"/>
      <c r="F204" s="621"/>
      <c r="G204" s="621"/>
      <c r="H204" s="622"/>
      <c r="I204" s="574"/>
      <c r="J204" s="65">
        <f t="shared" si="5"/>
        <v>0</v>
      </c>
      <c r="K204" s="81"/>
      <c r="L204" s="165"/>
      <c r="M204" s="166"/>
      <c r="N204" s="104">
        <f t="shared" si="7"/>
        <v>0</v>
      </c>
      <c r="O204" s="372"/>
      <c r="P204" s="373"/>
      <c r="Q204" s="769"/>
      <c r="R204" s="379"/>
      <c r="S204" s="70"/>
      <c r="T204" s="71"/>
      <c r="U204" s="73"/>
      <c r="V204" s="74"/>
    </row>
    <row r="205" spans="1:22" x14ac:dyDescent="0.25">
      <c r="A205" s="672"/>
      <c r="B205" s="623"/>
      <c r="C205" s="621"/>
      <c r="D205" s="621"/>
      <c r="E205" s="1066"/>
      <c r="F205" s="621"/>
      <c r="G205" s="621"/>
      <c r="H205" s="622"/>
      <c r="I205" s="574"/>
      <c r="J205" s="65">
        <f t="shared" si="5"/>
        <v>0</v>
      </c>
      <c r="K205" s="81"/>
      <c r="L205" s="165"/>
      <c r="M205" s="166"/>
      <c r="N205" s="104">
        <f t="shared" si="7"/>
        <v>0</v>
      </c>
      <c r="O205" s="372"/>
      <c r="P205" s="373"/>
      <c r="Q205" s="769"/>
      <c r="R205" s="379"/>
      <c r="S205" s="70"/>
      <c r="T205" s="71"/>
      <c r="U205" s="73"/>
      <c r="V205" s="74"/>
    </row>
    <row r="206" spans="1:22" x14ac:dyDescent="0.25">
      <c r="A206" s="672"/>
      <c r="B206" s="623"/>
      <c r="C206" s="621"/>
      <c r="D206" s="621"/>
      <c r="E206" s="1066"/>
      <c r="F206" s="621"/>
      <c r="G206" s="621"/>
      <c r="H206" s="622"/>
      <c r="I206" s="574"/>
      <c r="J206" s="65">
        <f t="shared" si="5"/>
        <v>0</v>
      </c>
      <c r="K206" s="81"/>
      <c r="L206" s="165"/>
      <c r="M206" s="166"/>
      <c r="N206" s="104">
        <f t="shared" si="7"/>
        <v>0</v>
      </c>
      <c r="O206" s="372"/>
      <c r="P206" s="373"/>
      <c r="Q206" s="769"/>
      <c r="R206" s="379"/>
      <c r="S206" s="70"/>
      <c r="T206" s="71"/>
      <c r="U206" s="73"/>
      <c r="V206" s="74"/>
    </row>
    <row r="207" spans="1:22" ht="18.75" x14ac:dyDescent="0.3">
      <c r="A207" s="672"/>
      <c r="B207" s="551"/>
      <c r="C207" s="849"/>
      <c r="D207" s="1041"/>
      <c r="E207" s="1074"/>
      <c r="F207" s="550"/>
      <c r="G207" s="603"/>
      <c r="H207" s="850"/>
      <c r="I207" s="472"/>
      <c r="J207" s="65">
        <f t="shared" si="5"/>
        <v>0</v>
      </c>
      <c r="K207" s="81"/>
      <c r="L207" s="165"/>
      <c r="M207" s="171"/>
      <c r="N207" s="104">
        <f t="shared" si="7"/>
        <v>0</v>
      </c>
      <c r="O207" s="406"/>
      <c r="P207" s="422"/>
      <c r="Q207" s="769"/>
      <c r="R207" s="379"/>
      <c r="S207" s="70"/>
      <c r="T207" s="71"/>
      <c r="U207" s="73"/>
      <c r="V207" s="74"/>
    </row>
    <row r="208" spans="1:22" ht="18.75" x14ac:dyDescent="0.3">
      <c r="A208" s="672"/>
      <c r="B208" s="551"/>
      <c r="C208" s="849"/>
      <c r="D208" s="849"/>
      <c r="E208" s="1075"/>
      <c r="F208" s="472"/>
      <c r="G208" s="570"/>
      <c r="H208" s="580"/>
      <c r="I208" s="472"/>
      <c r="J208" s="65">
        <f t="shared" si="5"/>
        <v>0</v>
      </c>
      <c r="K208" s="81"/>
      <c r="L208" s="165"/>
      <c r="M208" s="171"/>
      <c r="N208" s="104">
        <f t="shared" si="7"/>
        <v>0</v>
      </c>
      <c r="O208" s="406"/>
      <c r="P208" s="422"/>
      <c r="Q208" s="769"/>
      <c r="R208" s="379"/>
      <c r="S208" s="70"/>
      <c r="T208" s="71"/>
      <c r="U208" s="73"/>
      <c r="V208" s="74"/>
    </row>
    <row r="209" spans="1:22" ht="18.75" x14ac:dyDescent="0.3">
      <c r="A209" s="672"/>
      <c r="B209" s="551"/>
      <c r="C209" s="849"/>
      <c r="D209" s="849"/>
      <c r="E209" s="1075"/>
      <c r="F209" s="472"/>
      <c r="G209" s="570"/>
      <c r="H209" s="580"/>
      <c r="I209" s="472"/>
      <c r="J209" s="65">
        <f t="shared" si="5"/>
        <v>0</v>
      </c>
      <c r="K209" s="81"/>
      <c r="L209" s="165"/>
      <c r="M209" s="171"/>
      <c r="N209" s="104">
        <f t="shared" si="7"/>
        <v>0</v>
      </c>
      <c r="O209" s="406"/>
      <c r="P209" s="422"/>
      <c r="Q209" s="769"/>
      <c r="R209" s="379"/>
      <c r="S209" s="70"/>
      <c r="T209" s="71"/>
      <c r="U209" s="73"/>
      <c r="V209" s="74"/>
    </row>
    <row r="210" spans="1:22" ht="18.75" x14ac:dyDescent="0.3">
      <c r="A210" s="88"/>
      <c r="B210" s="76"/>
      <c r="C210" s="172"/>
      <c r="D210" s="172"/>
      <c r="E210" s="1076"/>
      <c r="F210" s="78"/>
      <c r="G210" s="121"/>
      <c r="H210" s="120"/>
      <c r="I210" s="78"/>
      <c r="J210" s="65">
        <f t="shared" si="5"/>
        <v>0</v>
      </c>
      <c r="K210" s="81"/>
      <c r="L210" s="165"/>
      <c r="M210" s="171"/>
      <c r="N210" s="104">
        <f t="shared" si="7"/>
        <v>0</v>
      </c>
      <c r="O210" s="406"/>
      <c r="P210" s="422"/>
      <c r="Q210" s="769"/>
      <c r="R210" s="379"/>
      <c r="S210" s="70"/>
      <c r="T210" s="71"/>
      <c r="U210" s="73"/>
      <c r="V210" s="74"/>
    </row>
    <row r="211" spans="1:22" x14ac:dyDescent="0.25">
      <c r="A211" s="173"/>
      <c r="B211" s="76"/>
      <c r="C211" s="76"/>
      <c r="D211" s="76"/>
      <c r="E211" s="1077"/>
      <c r="F211" s="174"/>
      <c r="G211" s="121"/>
      <c r="H211" s="175"/>
      <c r="I211" s="174">
        <v>0</v>
      </c>
      <c r="J211" s="176">
        <f t="shared" ref="J211:J218" si="8">I211-F211</f>
        <v>0</v>
      </c>
      <c r="K211" s="177"/>
      <c r="L211" s="177"/>
      <c r="M211" s="177"/>
      <c r="N211" s="40">
        <f t="shared" ref="N211:N222" si="9">K211*I211</f>
        <v>0</v>
      </c>
      <c r="O211" s="425"/>
      <c r="P211" s="422"/>
      <c r="Q211" s="769"/>
      <c r="R211" s="432"/>
      <c r="S211" s="179"/>
      <c r="T211" s="180"/>
      <c r="U211" s="178"/>
      <c r="V211" s="69"/>
    </row>
    <row r="212" spans="1:22" x14ac:dyDescent="0.25">
      <c r="A212" s="173"/>
      <c r="B212" s="76"/>
      <c r="C212" s="76"/>
      <c r="D212" s="76"/>
      <c r="E212" s="1077"/>
      <c r="F212" s="174"/>
      <c r="G212" s="121"/>
      <c r="H212" s="175"/>
      <c r="I212" s="174">
        <v>0</v>
      </c>
      <c r="J212" s="176">
        <f t="shared" si="8"/>
        <v>0</v>
      </c>
      <c r="K212" s="177"/>
      <c r="L212" s="177"/>
      <c r="M212" s="177"/>
      <c r="N212" s="40">
        <f t="shared" si="9"/>
        <v>0</v>
      </c>
      <c r="O212" s="425"/>
      <c r="P212" s="422"/>
      <c r="Q212" s="769"/>
      <c r="R212" s="432"/>
      <c r="S212" s="179"/>
      <c r="T212" s="180"/>
      <c r="U212" s="178"/>
      <c r="V212" s="69"/>
    </row>
    <row r="213" spans="1:22" x14ac:dyDescent="0.25">
      <c r="A213" s="173"/>
      <c r="B213" s="76"/>
      <c r="C213" s="76"/>
      <c r="D213" s="76"/>
      <c r="E213" s="1077"/>
      <c r="F213" s="174"/>
      <c r="G213" s="121"/>
      <c r="H213" s="175"/>
      <c r="I213" s="174">
        <v>0</v>
      </c>
      <c r="J213" s="176">
        <f t="shared" si="8"/>
        <v>0</v>
      </c>
      <c r="K213" s="177"/>
      <c r="L213" s="177"/>
      <c r="M213" s="177"/>
      <c r="N213" s="40">
        <f t="shared" si="9"/>
        <v>0</v>
      </c>
      <c r="O213" s="425"/>
      <c r="P213" s="422"/>
      <c r="Q213" s="769"/>
      <c r="R213" s="432"/>
      <c r="S213" s="179"/>
      <c r="T213" s="180"/>
      <c r="U213" s="178"/>
      <c r="V213" s="69"/>
    </row>
    <row r="214" spans="1:22" x14ac:dyDescent="0.25">
      <c r="A214" s="173"/>
      <c r="B214" s="76"/>
      <c r="C214" s="76"/>
      <c r="D214" s="76"/>
      <c r="E214" s="1077"/>
      <c r="F214" s="174"/>
      <c r="G214" s="121"/>
      <c r="H214" s="181"/>
      <c r="I214" s="174">
        <v>0</v>
      </c>
      <c r="J214" s="176">
        <f t="shared" si="8"/>
        <v>0</v>
      </c>
      <c r="K214" s="177"/>
      <c r="L214" s="177"/>
      <c r="M214" s="177"/>
      <c r="N214" s="40">
        <f t="shared" si="9"/>
        <v>0</v>
      </c>
      <c r="O214" s="425"/>
      <c r="P214" s="422"/>
      <c r="Q214" s="769"/>
      <c r="R214" s="432"/>
      <c r="S214" s="179"/>
      <c r="T214" s="180"/>
      <c r="U214" s="178"/>
      <c r="V214" s="69"/>
    </row>
    <row r="215" spans="1:22" x14ac:dyDescent="0.25">
      <c r="A215" s="182"/>
      <c r="B215" s="76"/>
      <c r="C215" s="76"/>
      <c r="D215" s="76"/>
      <c r="E215" s="1077"/>
      <c r="F215" s="174"/>
      <c r="G215" s="121"/>
      <c r="H215" s="183"/>
      <c r="I215" s="174">
        <v>0</v>
      </c>
      <c r="J215" s="176">
        <f t="shared" si="8"/>
        <v>0</v>
      </c>
      <c r="K215" s="177"/>
      <c r="L215" s="177"/>
      <c r="M215" s="177"/>
      <c r="N215" s="40">
        <f t="shared" si="9"/>
        <v>0</v>
      </c>
      <c r="O215" s="425"/>
      <c r="P215" s="422"/>
      <c r="Q215" s="769"/>
      <c r="R215" s="432"/>
      <c r="S215" s="179"/>
      <c r="T215" s="180"/>
      <c r="U215" s="73"/>
      <c r="V215" s="74"/>
    </row>
    <row r="216" spans="1:22" x14ac:dyDescent="0.25">
      <c r="A216" s="184"/>
      <c r="B216" s="185"/>
      <c r="H216" s="188"/>
      <c r="I216" s="186">
        <v>0</v>
      </c>
      <c r="J216" s="186">
        <f t="shared" si="8"/>
        <v>0</v>
      </c>
      <c r="K216" s="189"/>
      <c r="L216" s="189"/>
      <c r="M216" s="189"/>
      <c r="N216" s="40">
        <f t="shared" si="9"/>
        <v>0</v>
      </c>
      <c r="O216" s="718"/>
      <c r="P216" s="719"/>
      <c r="Q216" s="781"/>
      <c r="R216" s="720"/>
      <c r="S216" s="179"/>
      <c r="T216" s="180"/>
      <c r="U216" s="73"/>
      <c r="V216" s="74"/>
    </row>
    <row r="217" spans="1:22" x14ac:dyDescent="0.25">
      <c r="A217" s="184"/>
      <c r="B217" s="185"/>
      <c r="I217" s="186">
        <v>0</v>
      </c>
      <c r="J217" s="186">
        <f t="shared" si="8"/>
        <v>0</v>
      </c>
      <c r="K217" s="189"/>
      <c r="L217" s="189"/>
      <c r="M217" s="189"/>
      <c r="N217" s="40">
        <f t="shared" si="9"/>
        <v>0</v>
      </c>
      <c r="O217" s="718"/>
      <c r="P217" s="719"/>
      <c r="Q217" s="781"/>
      <c r="R217" s="720"/>
      <c r="S217" s="179"/>
      <c r="T217" s="180"/>
      <c r="U217" s="73"/>
      <c r="V217" s="74"/>
    </row>
    <row r="218" spans="1:22" ht="16.5" thickBot="1" x14ac:dyDescent="0.3">
      <c r="A218" s="184"/>
      <c r="B218" s="185"/>
      <c r="I218" s="205">
        <v>0</v>
      </c>
      <c r="J218" s="186">
        <f t="shared" si="8"/>
        <v>0</v>
      </c>
      <c r="K218" s="189"/>
      <c r="L218" s="189"/>
      <c r="M218" s="189"/>
      <c r="N218" s="40">
        <f t="shared" si="9"/>
        <v>0</v>
      </c>
      <c r="O218" s="718"/>
      <c r="P218" s="719"/>
      <c r="Q218" s="781"/>
      <c r="R218" s="720"/>
      <c r="S218" s="179"/>
      <c r="T218" s="180"/>
      <c r="U218" s="73"/>
      <c r="V218" s="74"/>
    </row>
    <row r="219" spans="1:22" ht="19.5" thickTop="1" x14ac:dyDescent="0.3">
      <c r="A219" s="184"/>
      <c r="B219" s="185"/>
      <c r="F219" s="1084" t="s">
        <v>33</v>
      </c>
      <c r="G219" s="1084"/>
      <c r="H219" s="1085"/>
      <c r="I219" s="206">
        <f>SUM(I4:I218)</f>
        <v>647285.80000000005</v>
      </c>
      <c r="J219" s="207"/>
      <c r="K219" s="189"/>
      <c r="L219" s="208"/>
      <c r="M219" s="189"/>
      <c r="N219" s="40">
        <f t="shared" si="9"/>
        <v>0</v>
      </c>
      <c r="O219" s="718"/>
      <c r="P219" s="719"/>
      <c r="Q219" s="781"/>
      <c r="R219" s="720"/>
      <c r="S219" s="991"/>
      <c r="T219" s="989"/>
      <c r="U219" s="990"/>
      <c r="V219" s="74"/>
    </row>
    <row r="220" spans="1:22" ht="19.5" thickBot="1" x14ac:dyDescent="0.3">
      <c r="A220" s="222"/>
      <c r="B220" s="185"/>
      <c r="I220" s="223"/>
      <c r="J220" s="207"/>
      <c r="K220" s="189"/>
      <c r="L220" s="208"/>
      <c r="M220" s="189"/>
      <c r="N220" s="40">
        <f t="shared" si="9"/>
        <v>0</v>
      </c>
      <c r="O220" s="190"/>
      <c r="Q220" s="768"/>
      <c r="R220" s="201"/>
      <c r="S220" s="219"/>
      <c r="T220" s="220"/>
      <c r="V220" s="34"/>
    </row>
    <row r="221" spans="1:22" ht="16.5" thickTop="1" x14ac:dyDescent="0.25">
      <c r="A221" s="184"/>
      <c r="B221" s="185"/>
      <c r="J221" s="186"/>
      <c r="K221" s="189"/>
      <c r="L221" s="189"/>
      <c r="M221" s="189"/>
      <c r="N221" s="40">
        <f t="shared" si="9"/>
        <v>0</v>
      </c>
      <c r="O221" s="190"/>
      <c r="Q221" s="768"/>
      <c r="R221" s="201"/>
      <c r="S221" s="219"/>
      <c r="T221" s="220"/>
      <c r="V221" s="34"/>
    </row>
    <row r="222" spans="1:22" ht="16.5" thickBot="1" x14ac:dyDescent="0.3">
      <c r="A222" s="184"/>
      <c r="B222" s="185"/>
      <c r="J222" s="186"/>
      <c r="K222" s="224"/>
      <c r="N222" s="40">
        <f t="shared" si="9"/>
        <v>0</v>
      </c>
      <c r="O222" s="225"/>
      <c r="Q222" s="768"/>
      <c r="R222" s="201"/>
      <c r="S222" s="219"/>
      <c r="T222" s="226"/>
      <c r="V222" s="34"/>
    </row>
    <row r="223" spans="1:22" ht="17.25" thickTop="1" thickBot="1" x14ac:dyDescent="0.3">
      <c r="A223" s="184"/>
      <c r="H223" s="227"/>
      <c r="I223" s="228" t="s">
        <v>34</v>
      </c>
      <c r="J223" s="229"/>
      <c r="K223" s="229"/>
      <c r="L223" s="230">
        <f>SUM(L211:L222)</f>
        <v>0</v>
      </c>
      <c r="M223" s="231"/>
      <c r="N223" s="232">
        <f>SUM(N4:N222)</f>
        <v>23556828.100000001</v>
      </c>
      <c r="O223" s="233"/>
      <c r="Q223" s="782">
        <f>SUM(Q4:Q222)</f>
        <v>91506.19</v>
      </c>
      <c r="R223" s="25"/>
      <c r="S223" s="236">
        <f>SUM(S14:S222)</f>
        <v>0</v>
      </c>
      <c r="T223" s="237"/>
      <c r="U223" s="235"/>
      <c r="V223" s="239">
        <f>SUM(V211:V222)</f>
        <v>0</v>
      </c>
    </row>
    <row r="224" spans="1:22" x14ac:dyDescent="0.25">
      <c r="A224" s="184"/>
      <c r="H224" s="227"/>
      <c r="I224" s="240"/>
      <c r="J224" s="241"/>
      <c r="K224" s="242"/>
      <c r="L224" s="242"/>
      <c r="M224" s="242"/>
      <c r="N224" s="40"/>
      <c r="O224" s="233"/>
      <c r="R224" s="201"/>
      <c r="S224" s="251"/>
      <c r="U224" s="209"/>
      <c r="V224"/>
    </row>
    <row r="225" spans="1:22" ht="16.5" thickBot="1" x14ac:dyDescent="0.3">
      <c r="A225" s="184"/>
      <c r="H225" s="227"/>
      <c r="I225" s="240"/>
      <c r="J225" s="241"/>
      <c r="K225" s="242"/>
      <c r="L225" s="242"/>
      <c r="M225" s="242"/>
      <c r="N225" s="40"/>
      <c r="O225" s="233"/>
      <c r="R225" s="201"/>
      <c r="S225" s="251"/>
      <c r="U225" s="209"/>
      <c r="V225"/>
    </row>
    <row r="226" spans="1:22" ht="19.5" thickTop="1" x14ac:dyDescent="0.25">
      <c r="A226" s="184"/>
      <c r="I226" s="254" t="s">
        <v>35</v>
      </c>
      <c r="J226" s="255"/>
      <c r="K226" s="255"/>
      <c r="L226" s="256"/>
      <c r="M226" s="256"/>
      <c r="N226" s="257">
        <f>V223+S223+Q223+N223+L223</f>
        <v>23648334.290000003</v>
      </c>
      <c r="O226" s="258"/>
      <c r="R226" s="201"/>
      <c r="S226" s="251"/>
      <c r="U226" s="209"/>
      <c r="V226"/>
    </row>
    <row r="227" spans="1:22" ht="19.5" thickBot="1" x14ac:dyDescent="0.3">
      <c r="A227" s="259"/>
      <c r="I227" s="260"/>
      <c r="J227" s="261"/>
      <c r="K227" s="261"/>
      <c r="L227" s="262"/>
      <c r="M227" s="262"/>
      <c r="N227" s="263"/>
      <c r="O227" s="264"/>
      <c r="R227" s="201"/>
      <c r="S227" s="251"/>
      <c r="U227" s="209"/>
      <c r="V227"/>
    </row>
    <row r="228" spans="1:22" ht="16.5" thickTop="1" x14ac:dyDescent="0.25">
      <c r="A228" s="259"/>
      <c r="I228" s="240"/>
      <c r="J228" s="241"/>
      <c r="K228" s="242"/>
      <c r="L228" s="242"/>
      <c r="M228" s="242"/>
      <c r="N228" s="40"/>
      <c r="O228" s="233"/>
      <c r="R228" s="201"/>
      <c r="S228" s="251"/>
      <c r="U228" s="209"/>
      <c r="V228"/>
    </row>
    <row r="229" spans="1:22" x14ac:dyDescent="0.25">
      <c r="A229" s="184"/>
      <c r="I229" s="240"/>
      <c r="J229" s="241"/>
      <c r="K229" s="242"/>
      <c r="L229" s="242"/>
      <c r="M229" s="242"/>
      <c r="N229" s="40"/>
      <c r="O229" s="233"/>
      <c r="R229" s="201"/>
      <c r="S229" s="251"/>
      <c r="U229" s="209"/>
      <c r="V229"/>
    </row>
    <row r="230" spans="1:22" x14ac:dyDescent="0.25">
      <c r="A230" s="184"/>
      <c r="I230" s="240"/>
      <c r="J230" s="265"/>
      <c r="K230" s="242"/>
      <c r="L230" s="242"/>
      <c r="M230" s="242"/>
      <c r="N230" s="40"/>
      <c r="O230" s="266"/>
      <c r="R230" s="201"/>
      <c r="S230" s="251"/>
      <c r="U230" s="209"/>
      <c r="V230"/>
    </row>
    <row r="231" spans="1:22" x14ac:dyDescent="0.25">
      <c r="A231" s="259"/>
      <c r="N231" s="40"/>
      <c r="O231" s="267"/>
      <c r="R231" s="201"/>
      <c r="S231" s="251"/>
      <c r="U231" s="209"/>
      <c r="V231"/>
    </row>
    <row r="232" spans="1:22" x14ac:dyDescent="0.25">
      <c r="A232" s="259"/>
      <c r="O232" s="267"/>
      <c r="S232" s="251"/>
      <c r="U232" s="209"/>
      <c r="V232"/>
    </row>
    <row r="233" spans="1:22" x14ac:dyDescent="0.25">
      <c r="A233" s="184"/>
      <c r="B233" s="185"/>
      <c r="N233" s="40"/>
      <c r="O233" s="233"/>
      <c r="S233" s="251"/>
      <c r="U233" s="209"/>
      <c r="V233"/>
    </row>
    <row r="234" spans="1:22" x14ac:dyDescent="0.25">
      <c r="A234" s="259"/>
      <c r="B234" s="185"/>
      <c r="N234" s="40"/>
      <c r="O234" s="233"/>
      <c r="S234" s="251"/>
      <c r="U234" s="209"/>
      <c r="V234"/>
    </row>
    <row r="235" spans="1:22" x14ac:dyDescent="0.25">
      <c r="A235" s="184"/>
      <c r="B235" s="185"/>
      <c r="I235" s="240"/>
      <c r="J235" s="241"/>
      <c r="K235" s="242"/>
      <c r="L235" s="242"/>
      <c r="M235" s="242"/>
      <c r="N235" s="40"/>
      <c r="O235" s="233"/>
      <c r="S235" s="251"/>
      <c r="U235" s="209"/>
      <c r="V235"/>
    </row>
    <row r="236" spans="1:22" x14ac:dyDescent="0.25">
      <c r="A236" s="259"/>
      <c r="B236" s="185"/>
      <c r="I236" s="240"/>
      <c r="J236" s="241"/>
      <c r="K236" s="242"/>
      <c r="L236" s="242"/>
      <c r="M236" s="242"/>
      <c r="N236" s="40"/>
      <c r="O236" s="233"/>
      <c r="S236" s="251"/>
      <c r="U236" s="209"/>
      <c r="V236"/>
    </row>
    <row r="237" spans="1:22" x14ac:dyDescent="0.25">
      <c r="A237" s="184"/>
      <c r="B237" s="185"/>
      <c r="I237" s="279"/>
      <c r="J237" s="235"/>
      <c r="K237" s="235"/>
      <c r="N237" s="40"/>
      <c r="O237" s="233"/>
      <c r="S237" s="251"/>
      <c r="U237" s="209"/>
      <c r="V237"/>
    </row>
    <row r="238" spans="1:22" x14ac:dyDescent="0.25">
      <c r="A238" s="259"/>
      <c r="S238" s="251"/>
      <c r="U238" s="209"/>
      <c r="V238"/>
    </row>
    <row r="239" spans="1:22" x14ac:dyDescent="0.25">
      <c r="A239" s="184"/>
      <c r="S239" s="251"/>
      <c r="U239" s="209"/>
      <c r="V239"/>
    </row>
    <row r="240" spans="1:22" x14ac:dyDescent="0.25">
      <c r="A240" s="184"/>
      <c r="B240" s="280"/>
      <c r="C240" s="280"/>
      <c r="D240" s="280"/>
      <c r="E240" s="1079"/>
      <c r="F240" s="246"/>
      <c r="G240"/>
      <c r="H240" s="39"/>
      <c r="I240" s="38"/>
      <c r="J240"/>
      <c r="K240"/>
      <c r="L240"/>
      <c r="M240"/>
      <c r="P240" s="281"/>
      <c r="Q240" s="251"/>
      <c r="S240" s="251"/>
      <c r="U240" s="209"/>
      <c r="V240"/>
    </row>
    <row r="241" spans="1:22" x14ac:dyDescent="0.25">
      <c r="A241" s="259"/>
      <c r="B241" s="280"/>
      <c r="C241" s="280"/>
      <c r="D241" s="280"/>
      <c r="E241" s="1079"/>
      <c r="F241" s="246"/>
      <c r="G241"/>
      <c r="H241" s="39"/>
      <c r="I241" s="38"/>
      <c r="J241"/>
      <c r="K241"/>
      <c r="L241"/>
      <c r="M241"/>
      <c r="P241" s="281"/>
      <c r="Q241" s="251"/>
      <c r="S241" s="251"/>
      <c r="U241" s="209"/>
      <c r="V241"/>
    </row>
    <row r="242" spans="1:22" x14ac:dyDescent="0.25">
      <c r="A242" s="259"/>
      <c r="B242" s="280"/>
      <c r="C242" s="280"/>
      <c r="D242" s="280"/>
      <c r="E242" s="1079"/>
      <c r="F242" s="246"/>
      <c r="G242"/>
      <c r="H242" s="39"/>
      <c r="I242" s="38"/>
      <c r="J242"/>
      <c r="K242"/>
      <c r="L242"/>
      <c r="M242"/>
      <c r="P242" s="281"/>
      <c r="Q242" s="251"/>
      <c r="S242" s="251"/>
      <c r="U242" s="209"/>
      <c r="V242"/>
    </row>
    <row r="243" spans="1:22" x14ac:dyDescent="0.25">
      <c r="A243" s="259"/>
      <c r="B243" s="280"/>
      <c r="C243" s="280"/>
      <c r="D243" s="280"/>
      <c r="E243" s="1079"/>
      <c r="F243" s="246"/>
      <c r="G243"/>
      <c r="H243" s="39"/>
      <c r="I243" s="38"/>
      <c r="J243"/>
      <c r="K243"/>
      <c r="L243"/>
      <c r="M243"/>
      <c r="P243" s="281"/>
      <c r="Q243" s="251"/>
      <c r="S243" s="251"/>
      <c r="U243" s="209"/>
      <c r="V243"/>
    </row>
    <row r="244" spans="1:22" x14ac:dyDescent="0.25">
      <c r="A244" s="282"/>
      <c r="B244" s="280"/>
      <c r="C244" s="280"/>
      <c r="D244" s="280"/>
      <c r="E244" s="1079"/>
      <c r="F244" s="246"/>
      <c r="G244"/>
      <c r="H244" s="39"/>
      <c r="I244" s="38"/>
      <c r="J244"/>
      <c r="K244"/>
      <c r="L244"/>
      <c r="M244"/>
      <c r="P244" s="281"/>
      <c r="Q244" s="251"/>
      <c r="S244" s="251"/>
      <c r="U244" s="209"/>
      <c r="V244"/>
    </row>
    <row r="245" spans="1:22" x14ac:dyDescent="0.25">
      <c r="A245" s="222"/>
      <c r="B245" s="280"/>
      <c r="C245" s="280"/>
      <c r="D245" s="280"/>
      <c r="E245" s="1079"/>
      <c r="F245" s="246"/>
      <c r="G245"/>
      <c r="H245" s="39"/>
      <c r="I245" s="38"/>
      <c r="J245"/>
      <c r="K245"/>
      <c r="L245"/>
      <c r="M245"/>
      <c r="P245" s="281"/>
      <c r="Q245" s="251"/>
      <c r="S245" s="251"/>
      <c r="U245" s="209"/>
      <c r="V245"/>
    </row>
    <row r="246" spans="1:22" x14ac:dyDescent="0.25">
      <c r="A246" s="184"/>
      <c r="B246" s="280"/>
      <c r="C246" s="280"/>
      <c r="D246" s="280"/>
      <c r="E246" s="1079"/>
      <c r="F246" s="246"/>
      <c r="G246"/>
      <c r="H246" s="39"/>
      <c r="I246" s="38"/>
      <c r="J246"/>
      <c r="K246"/>
      <c r="L246"/>
      <c r="M246"/>
      <c r="P246" s="281"/>
      <c r="Q246" s="251"/>
      <c r="S246" s="251"/>
      <c r="U246" s="209"/>
      <c r="V246"/>
    </row>
    <row r="247" spans="1:22" x14ac:dyDescent="0.25">
      <c r="A247" s="184"/>
      <c r="B247" s="280"/>
      <c r="C247" s="280"/>
      <c r="D247" s="280"/>
      <c r="E247" s="1079"/>
      <c r="F247" s="246"/>
      <c r="G247"/>
      <c r="H247" s="39"/>
      <c r="I247" s="38"/>
      <c r="J247"/>
      <c r="K247"/>
      <c r="L247"/>
      <c r="M247"/>
      <c r="P247" s="281"/>
      <c r="Q247" s="251"/>
      <c r="S247" s="251"/>
      <c r="U247" s="209"/>
      <c r="V247"/>
    </row>
    <row r="248" spans="1:22" x14ac:dyDescent="0.25">
      <c r="A248" s="184"/>
      <c r="B248" s="280"/>
      <c r="C248" s="280"/>
      <c r="D248" s="280"/>
      <c r="E248" s="1079"/>
      <c r="F248" s="246"/>
      <c r="G248"/>
      <c r="H248" s="39"/>
      <c r="I248" s="38"/>
      <c r="J248"/>
      <c r="K248"/>
      <c r="L248"/>
      <c r="M248"/>
      <c r="P248" s="281"/>
      <c r="Q248" s="251"/>
      <c r="S248" s="251"/>
      <c r="U248" s="209"/>
      <c r="V248"/>
    </row>
    <row r="249" spans="1:22" x14ac:dyDescent="0.25">
      <c r="A249" s="184"/>
      <c r="B249" s="280"/>
      <c r="C249" s="280"/>
      <c r="D249" s="280"/>
      <c r="E249" s="1079"/>
      <c r="F249" s="246"/>
      <c r="G249"/>
      <c r="H249" s="39"/>
      <c r="I249" s="38"/>
      <c r="J249"/>
      <c r="K249"/>
      <c r="L249"/>
      <c r="M249"/>
      <c r="P249" s="281"/>
      <c r="Q249" s="251"/>
      <c r="S249" s="251"/>
      <c r="U249" s="209"/>
      <c r="V249"/>
    </row>
    <row r="250" spans="1:22" x14ac:dyDescent="0.25">
      <c r="A250" s="184"/>
      <c r="B250" s="280"/>
      <c r="C250" s="280"/>
      <c r="D250" s="280"/>
      <c r="E250" s="1079"/>
      <c r="F250" s="246"/>
      <c r="G250"/>
      <c r="H250" s="39"/>
      <c r="I250" s="38"/>
      <c r="J250"/>
      <c r="K250"/>
      <c r="L250"/>
      <c r="M250"/>
      <c r="P250" s="281"/>
      <c r="Q250" s="251"/>
      <c r="S250" s="251"/>
      <c r="U250" s="209"/>
      <c r="V250"/>
    </row>
    <row r="251" spans="1:22" x14ac:dyDescent="0.25">
      <c r="A251" s="184"/>
      <c r="B251" s="280"/>
      <c r="C251" s="280"/>
      <c r="D251" s="280"/>
      <c r="E251" s="1079"/>
      <c r="F251" s="246"/>
      <c r="G251"/>
      <c r="H251" s="39"/>
      <c r="I251" s="38"/>
      <c r="J251"/>
      <c r="K251"/>
      <c r="L251"/>
      <c r="M251"/>
      <c r="P251" s="281"/>
      <c r="Q251" s="251"/>
      <c r="S251" s="251"/>
      <c r="U251" s="209"/>
      <c r="V251"/>
    </row>
    <row r="252" spans="1:22" x14ac:dyDescent="0.25">
      <c r="A252" s="184"/>
      <c r="B252" s="280"/>
      <c r="C252" s="280"/>
      <c r="D252" s="280"/>
      <c r="E252" s="1079"/>
      <c r="F252" s="246"/>
      <c r="G252"/>
      <c r="H252" s="39"/>
      <c r="I252" s="38"/>
      <c r="J252"/>
      <c r="K252"/>
      <c r="L252"/>
      <c r="M252"/>
      <c r="P252" s="281"/>
      <c r="Q252" s="251"/>
      <c r="S252" s="251"/>
      <c r="U252" s="209"/>
      <c r="V252"/>
    </row>
  </sheetData>
  <mergeCells count="7">
    <mergeCell ref="O53:O54"/>
    <mergeCell ref="P53:P54"/>
    <mergeCell ref="A1:J2"/>
    <mergeCell ref="F219:H219"/>
    <mergeCell ref="A53:A54"/>
    <mergeCell ref="C53:C54"/>
    <mergeCell ref="H53:H54"/>
  </mergeCells>
  <pageMargins left="0.7" right="0.7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A60E-803C-401C-9B30-5242AD3BF09B}">
  <sheetPr>
    <tabColor rgb="FF00FF00"/>
  </sheetPr>
  <dimension ref="A1:N260"/>
  <sheetViews>
    <sheetView workbookViewId="0">
      <selection activeCell="F14" sqref="F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1089" t="s">
        <v>1103</v>
      </c>
      <c r="B1" s="1089"/>
      <c r="C1" s="1089"/>
      <c r="D1" s="1089"/>
      <c r="E1" s="1089"/>
      <c r="F1" s="1089"/>
      <c r="G1" s="108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1110" t="s">
        <v>35</v>
      </c>
      <c r="F223" s="111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2E20-42EA-4832-8C7D-D85F258799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CANALES  AGOSTO  2020</vt:lpstr>
      <vt:lpstr>FOLIOS   AGOSTO   2020   </vt:lpstr>
      <vt:lpstr>CANALES   SEPTIEMBRE 2020  </vt:lpstr>
      <vt:lpstr>FOLIO  SEPTIEMBRE   2020  </vt:lpstr>
      <vt:lpstr>CANALES  OCTUBRE     2020    </vt:lpstr>
      <vt:lpstr>FOLIOS OCTUBRE  2020      </vt:lpstr>
      <vt:lpstr>CANALES  NOVIEMBRE  2020   </vt:lpstr>
      <vt:lpstr>FOLIO  NOVIEMBRE   2020 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2020-11-12T20:35:12Z</cp:lastPrinted>
  <dcterms:created xsi:type="dcterms:W3CDTF">2020-01-15T20:00:42Z</dcterms:created>
  <dcterms:modified xsi:type="dcterms:W3CDTF">2020-12-10T17:18:56Z</dcterms:modified>
</cp:coreProperties>
</file>