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 activeTab="4"/>
  </bookViews>
  <sheets>
    <sheet name="PROLEDO" sheetId="1" r:id="rId1"/>
    <sheet name="FOLIOS P-MAQ" sheetId="2" r:id="rId2"/>
    <sheet name="C O M P R A S  " sheetId="3" r:id="rId3"/>
    <sheet name="GERARDO PULIDO" sheetId="4" r:id="rId4"/>
    <sheet name="ALBICIA" sheetId="5" r:id="rId5"/>
    <sheet name="ARCHIBALDO" sheetId="6" r:id="rId6"/>
    <sheet name="Hoja2" sheetId="7" r:id="rId7"/>
  </sheets>
  <calcPr calcId="124519"/>
</workbook>
</file>

<file path=xl/calcChain.xml><?xml version="1.0" encoding="utf-8"?>
<calcChain xmlns="http://schemas.openxmlformats.org/spreadsheetml/2006/main">
  <c r="G44" i="3"/>
  <c r="G4"/>
  <c r="G41"/>
  <c r="G40"/>
  <c r="G39"/>
  <c r="G38"/>
  <c r="G37"/>
  <c r="G36"/>
  <c r="G35" l="1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E99" i="5"/>
  <c r="G5" i="4" l="1"/>
  <c r="G6"/>
  <c r="G7"/>
  <c r="G8"/>
  <c r="G9"/>
  <c r="G10"/>
  <c r="G11"/>
  <c r="G12"/>
  <c r="G13"/>
  <c r="G14"/>
  <c r="D88" i="5"/>
  <c r="G77"/>
  <c r="G78"/>
  <c r="G79"/>
  <c r="G80"/>
  <c r="G81"/>
  <c r="G82"/>
  <c r="G83"/>
  <c r="G84"/>
  <c r="G85"/>
  <c r="G86"/>
  <c r="B58"/>
  <c r="G43"/>
  <c r="G44"/>
  <c r="G45"/>
  <c r="G46"/>
  <c r="G17"/>
  <c r="G18"/>
  <c r="G19"/>
  <c r="G20"/>
  <c r="F22"/>
  <c r="G11"/>
  <c r="G12"/>
  <c r="G13"/>
  <c r="G14"/>
  <c r="G15"/>
  <c r="G10"/>
  <c r="G8"/>
  <c r="G9"/>
  <c r="G4"/>
  <c r="G5"/>
  <c r="G6"/>
  <c r="G7"/>
  <c r="O7" i="3" l="1"/>
  <c r="O6"/>
  <c r="O5"/>
  <c r="G33" i="1"/>
  <c r="G4"/>
  <c r="G5"/>
  <c r="G6"/>
  <c r="G7"/>
  <c r="G8"/>
  <c r="G9"/>
  <c r="G10"/>
  <c r="G11"/>
  <c r="G12"/>
  <c r="G13"/>
  <c r="G14"/>
  <c r="G15"/>
  <c r="G16"/>
  <c r="G17"/>
  <c r="G18"/>
  <c r="G49" l="1"/>
  <c r="G35"/>
  <c r="G28"/>
  <c r="G27"/>
  <c r="G26"/>
  <c r="G25"/>
  <c r="G24"/>
  <c r="G23"/>
  <c r="G22"/>
  <c r="G21"/>
  <c r="G20"/>
  <c r="G19"/>
  <c r="G30"/>
  <c r="O49"/>
  <c r="O51" s="1"/>
  <c r="O34"/>
  <c r="O33"/>
  <c r="O35" s="1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0" s="1"/>
  <c r="O8" i="3"/>
  <c r="O11"/>
  <c r="G42"/>
  <c r="W34" i="1"/>
  <c r="W15"/>
  <c r="W16"/>
  <c r="W17"/>
  <c r="W18"/>
  <c r="W14"/>
  <c r="T10"/>
  <c r="W4"/>
  <c r="W5"/>
  <c r="W6"/>
  <c r="W7"/>
  <c r="W8"/>
  <c r="W9"/>
  <c r="W10"/>
  <c r="W11"/>
  <c r="W12"/>
  <c r="W13"/>
  <c r="W19"/>
  <c r="W20"/>
  <c r="W21"/>
  <c r="W49"/>
  <c r="W33"/>
  <c r="W35" s="1"/>
  <c r="W28"/>
  <c r="W27"/>
  <c r="W26"/>
  <c r="W25"/>
  <c r="W24"/>
  <c r="W23"/>
  <c r="W22"/>
  <c r="G40" l="1"/>
  <c r="G51" s="1"/>
  <c r="O40"/>
  <c r="W30"/>
  <c r="W40"/>
  <c r="W51" s="1"/>
  <c r="F20" i="6" l="1"/>
  <c r="F88" i="5"/>
  <c r="G87"/>
  <c r="G76"/>
  <c r="G75"/>
  <c r="G74"/>
  <c r="G73"/>
  <c r="G72"/>
  <c r="G71"/>
  <c r="G70"/>
  <c r="G69"/>
  <c r="G68"/>
  <c r="G67"/>
  <c r="G66"/>
  <c r="G65"/>
  <c r="G64"/>
  <c r="G63"/>
  <c r="G62"/>
  <c r="G61"/>
  <c r="D48"/>
  <c r="G41"/>
  <c r="G42"/>
  <c r="G34"/>
  <c r="G35"/>
  <c r="G36"/>
  <c r="G37"/>
  <c r="G38"/>
  <c r="G39"/>
  <c r="G40"/>
  <c r="D22"/>
  <c r="E98" l="1"/>
  <c r="D16" i="4"/>
  <c r="F48" i="5" l="1"/>
  <c r="G21"/>
  <c r="G26"/>
  <c r="G27"/>
  <c r="G28"/>
  <c r="G29"/>
  <c r="G30"/>
  <c r="G31"/>
  <c r="G32"/>
  <c r="G33"/>
  <c r="G47"/>
  <c r="G48"/>
  <c r="G16" l="1"/>
  <c r="F16" i="4" l="1"/>
  <c r="D24"/>
  <c r="G4"/>
  <c r="G15" s="1"/>
  <c r="F34" i="2" l="1"/>
  <c r="D34"/>
  <c r="D42" s="1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</calcChain>
</file>

<file path=xl/sharedStrings.xml><?xml version="1.0" encoding="utf-8"?>
<sst xmlns="http://schemas.openxmlformats.org/spreadsheetml/2006/main" count="496" uniqueCount="207">
  <si>
    <t>FECHA</t>
  </si>
  <si>
    <t># PEDIDO</t>
  </si>
  <si>
    <t>DESCRIPCION</t>
  </si>
  <si>
    <t>IMPORTE</t>
  </si>
  <si>
    <r>
      <rPr>
        <b/>
        <u/>
        <sz val="14"/>
        <color rgb="FF0000CC"/>
        <rFont val="Calibri"/>
        <family val="2"/>
        <scheme val="minor"/>
      </rPr>
      <t xml:space="preserve"> </t>
    </r>
    <r>
      <rPr>
        <b/>
        <sz val="12"/>
        <color rgb="FF0000CC"/>
        <rFont val="Calibri"/>
        <family val="2"/>
        <scheme val="minor"/>
      </rPr>
      <t xml:space="preserve">    C L I E N T E S</t>
    </r>
  </si>
  <si>
    <t>Fecha de pago</t>
  </si>
  <si>
    <t>IMPORTE D/PAGO</t>
  </si>
  <si>
    <t>SALDO</t>
  </si>
  <si>
    <t>Importe Vendido</t>
  </si>
  <si>
    <t>Importe Cobrado</t>
  </si>
  <si>
    <t>FOLIOS</t>
  </si>
  <si>
    <t>IMPORTE POR PAGAR</t>
  </si>
  <si>
    <t>ALBICIA</t>
  </si>
  <si>
    <t>SUB TOTAL  2</t>
  </si>
  <si>
    <t xml:space="preserve">TOTAL DE LA COMPRA </t>
  </si>
  <si>
    <t xml:space="preserve">PAGOS </t>
  </si>
  <si>
    <t>HERRADURA</t>
  </si>
  <si>
    <r>
      <t xml:space="preserve">PROVEEDOR    </t>
    </r>
    <r>
      <rPr>
        <b/>
        <sz val="14"/>
        <color rgb="FF0000FF"/>
        <rFont val="Calibri"/>
        <family val="2"/>
        <scheme val="minor"/>
      </rPr>
      <t xml:space="preserve"> PROLEDO     CENTRAL </t>
    </r>
  </si>
  <si>
    <t xml:space="preserve">SUB TOTAL  2 </t>
  </si>
  <si>
    <t>ESTADO DE CUENTA DE ARCHIBALDO</t>
  </si>
  <si>
    <t>CHEQUES</t>
  </si>
  <si>
    <t>CONCEPTO</t>
  </si>
  <si>
    <t>OBRA DE CAMARAS</t>
  </si>
  <si>
    <t>PAGOS</t>
  </si>
  <si>
    <t>2008-2009</t>
  </si>
  <si>
    <t>OBRA DE RIELES</t>
  </si>
  <si>
    <t>10-SEP-,09</t>
  </si>
  <si>
    <t>SALDO POR PAGAR</t>
  </si>
  <si>
    <t>16-OCT-,09</t>
  </si>
  <si>
    <t>CH-2784 Santander</t>
  </si>
  <si>
    <t>22-oct,.09</t>
  </si>
  <si>
    <t>CH-2792 Santander</t>
  </si>
  <si>
    <t>CH-2793 Santander</t>
  </si>
  <si>
    <t>CH-2794 Santander</t>
  </si>
  <si>
    <t xml:space="preserve">GRAN TOTAL </t>
  </si>
  <si>
    <t xml:space="preserve"> </t>
  </si>
  <si>
    <t>CH -955252  HSBC</t>
  </si>
  <si>
    <t>Sub Total  1</t>
  </si>
  <si>
    <r>
      <t xml:space="preserve">PROVEEDOR    </t>
    </r>
    <r>
      <rPr>
        <b/>
        <sz val="14"/>
        <color rgb="FF0000FF"/>
        <rFont val="Calibri"/>
        <family val="2"/>
        <scheme val="minor"/>
      </rPr>
      <t xml:space="preserve"> PROLEDO  HERRADURA</t>
    </r>
  </si>
  <si>
    <t>PRECIO</t>
  </si>
  <si>
    <t>CH-2851-2853-2856-2860</t>
  </si>
  <si>
    <t>RTR*       15    DICIEMBRE    2009</t>
  </si>
  <si>
    <t>DIC  .09</t>
  </si>
  <si>
    <t>KILOS</t>
  </si>
  <si>
    <t>CANAL</t>
  </si>
  <si>
    <t>CABEZA</t>
  </si>
  <si>
    <t>CAPOTE</t>
  </si>
  <si>
    <t>SALDO  A Ntro FAVOR</t>
  </si>
  <si>
    <t>.0385</t>
  </si>
  <si>
    <t>.0395</t>
  </si>
  <si>
    <t>.0414</t>
  </si>
  <si>
    <t>.0415</t>
  </si>
  <si>
    <t>.0425</t>
  </si>
  <si>
    <t>.0441</t>
  </si>
  <si>
    <t>.0455</t>
  </si>
  <si>
    <t>.0481</t>
  </si>
  <si>
    <t>.0467</t>
  </si>
  <si>
    <t>.0475</t>
  </si>
  <si>
    <t>.0496</t>
  </si>
  <si>
    <t>.0438</t>
  </si>
  <si>
    <t>.0454</t>
  </si>
  <si>
    <t xml:space="preserve">PRECIO </t>
  </si>
  <si>
    <t>TOTAL</t>
  </si>
  <si>
    <t>GRAN TOTAL</t>
  </si>
  <si>
    <t>SALDO A FAVOR</t>
  </si>
  <si>
    <t>.0504</t>
  </si>
  <si>
    <t>.0520</t>
  </si>
  <si>
    <t>.0526</t>
  </si>
  <si>
    <t>.0538</t>
  </si>
  <si>
    <t>.0545</t>
  </si>
  <si>
    <t>CABEZA DE LOMO</t>
  </si>
  <si>
    <t>.0550</t>
  </si>
  <si>
    <t>.0677</t>
  </si>
  <si>
    <t>.0656</t>
  </si>
  <si>
    <t>.0730</t>
  </si>
  <si>
    <t>.0780</t>
  </si>
  <si>
    <t>.0822</t>
  </si>
  <si>
    <t>PULPA</t>
  </si>
  <si>
    <t>.0777</t>
  </si>
  <si>
    <t>CUERO Y PATA</t>
  </si>
  <si>
    <t>MAS CUENTA 1</t>
  </si>
  <si>
    <t>13-ENERO,.2010</t>
  </si>
  <si>
    <t>CH*0344</t>
  </si>
  <si>
    <t>15-ENERO,.2010</t>
  </si>
  <si>
    <t>CH*0346</t>
  </si>
  <si>
    <t>18-ENERO.,2010</t>
  </si>
  <si>
    <t>CH*0347</t>
  </si>
  <si>
    <t>CH*2947</t>
  </si>
  <si>
    <t xml:space="preserve">SALDO  </t>
  </si>
  <si>
    <t>SALDO  POR PAGAR</t>
  </si>
  <si>
    <t>.0829</t>
  </si>
  <si>
    <t>ENE.,2010</t>
  </si>
  <si>
    <t>.0838</t>
  </si>
  <si>
    <t>.0853</t>
  </si>
  <si>
    <t>.0878</t>
  </si>
  <si>
    <t>.0896</t>
  </si>
  <si>
    <t>.0899</t>
  </si>
  <si>
    <t>.0908</t>
  </si>
  <si>
    <t>.0921</t>
  </si>
  <si>
    <t>CH-9552757--9552758</t>
  </si>
  <si>
    <t>HSBC</t>
  </si>
  <si>
    <t xml:space="preserve">CH-9552759 </t>
  </si>
  <si>
    <t>CH-0355</t>
  </si>
  <si>
    <t>BBVA</t>
  </si>
  <si>
    <t>CH-2965</t>
  </si>
  <si>
    <t>SANTANDER</t>
  </si>
  <si>
    <t>.0932</t>
  </si>
  <si>
    <t>.0940</t>
  </si>
  <si>
    <t>.0952</t>
  </si>
  <si>
    <t>.0965</t>
  </si>
  <si>
    <t>.0964</t>
  </si>
  <si>
    <t>CH-2972</t>
  </si>
  <si>
    <t>ENE.,10</t>
  </si>
  <si>
    <t xml:space="preserve"> ENERO., 2010</t>
  </si>
  <si>
    <t>.0325</t>
  </si>
  <si>
    <t>.0324</t>
  </si>
  <si>
    <t>.0326</t>
  </si>
  <si>
    <t>.0327</t>
  </si>
  <si>
    <t>.0328</t>
  </si>
  <si>
    <t>.0329</t>
  </si>
  <si>
    <t>.0330</t>
  </si>
  <si>
    <t>.0331</t>
  </si>
  <si>
    <t>.0332</t>
  </si>
  <si>
    <t>.0333</t>
  </si>
  <si>
    <t>.0334</t>
  </si>
  <si>
    <t>.0335</t>
  </si>
  <si>
    <t>.0336</t>
  </si>
  <si>
    <t>.0337</t>
  </si>
  <si>
    <t>.0338</t>
  </si>
  <si>
    <t>.0339</t>
  </si>
  <si>
    <t>.0340</t>
  </si>
  <si>
    <t>.0341</t>
  </si>
  <si>
    <t>.0342</t>
  </si>
  <si>
    <t>.0343</t>
  </si>
  <si>
    <t>.0344</t>
  </si>
  <si>
    <t>.0345</t>
  </si>
  <si>
    <t>.0346</t>
  </si>
  <si>
    <t>.0347</t>
  </si>
  <si>
    <t>.0348</t>
  </si>
  <si>
    <t>.0349</t>
  </si>
  <si>
    <t>.0350</t>
  </si>
  <si>
    <t xml:space="preserve"> RECEPCION DE PRODUCTO Y MAQUILAS DE   ENERO  2010</t>
  </si>
  <si>
    <t>MAQUILA</t>
  </si>
  <si>
    <t>GERARDO PULIDO</t>
  </si>
  <si>
    <t>GUARDAD EN ALMANCEN</t>
  </si>
  <si>
    <t>2161,50 kg pierna</t>
  </si>
  <si>
    <t>602,74 Kg RES</t>
  </si>
  <si>
    <t>630,46 Kg RES</t>
  </si>
  <si>
    <t>585,94 Kg RES</t>
  </si>
  <si>
    <t>1155,00 Kg PANZA</t>
  </si>
  <si>
    <t>524,39 Kg CAÑA D/L</t>
  </si>
  <si>
    <t>887,21 Kg RES</t>
  </si>
  <si>
    <t>1030,00 Kg RES</t>
  </si>
  <si>
    <t>1717,20 Kg CUERO</t>
  </si>
  <si>
    <t>991,20 Kg RES</t>
  </si>
  <si>
    <t>770,00 Kg RES</t>
  </si>
  <si>
    <t>870,28 Kg RES</t>
  </si>
  <si>
    <t>450,94 Kg RES</t>
  </si>
  <si>
    <t>974,00 Kg RES</t>
  </si>
  <si>
    <t>748,50 Kg RES</t>
  </si>
  <si>
    <t>.0351</t>
  </si>
  <si>
    <t>.0352</t>
  </si>
  <si>
    <t>558,00 Kg RES</t>
  </si>
  <si>
    <t>.011</t>
  </si>
  <si>
    <t>PEDIDO</t>
  </si>
  <si>
    <t>.027</t>
  </si>
  <si>
    <t>.040</t>
  </si>
  <si>
    <t>.049</t>
  </si>
  <si>
    <t>.052</t>
  </si>
  <si>
    <t>.090</t>
  </si>
  <si>
    <t>.019</t>
  </si>
  <si>
    <t>PEDIDO Y MAQUILA</t>
  </si>
  <si>
    <t>.029</t>
  </si>
  <si>
    <t>.038</t>
  </si>
  <si>
    <t>.051</t>
  </si>
  <si>
    <t>.062</t>
  </si>
  <si>
    <t>.099</t>
  </si>
  <si>
    <t>.095</t>
  </si>
  <si>
    <t>.025</t>
  </si>
  <si>
    <t>.036</t>
  </si>
  <si>
    <t>.006</t>
  </si>
  <si>
    <t xml:space="preserve"> RECEPCION DE PRODUCTO Y MAQUILAS    DE  E N E R O    2010</t>
  </si>
  <si>
    <t>COMERCIO</t>
  </si>
  <si>
    <t>CENTRAL</t>
  </si>
  <si>
    <t>.007</t>
  </si>
  <si>
    <t>.008</t>
  </si>
  <si>
    <t>.009</t>
  </si>
  <si>
    <t>.037</t>
  </si>
  <si>
    <t>.059</t>
  </si>
  <si>
    <t>.073</t>
  </si>
  <si>
    <t>.088</t>
  </si>
  <si>
    <t>.089</t>
  </si>
  <si>
    <t>.098</t>
  </si>
  <si>
    <t>.030</t>
  </si>
  <si>
    <t>.067</t>
  </si>
  <si>
    <t>.087</t>
  </si>
  <si>
    <t>.081</t>
  </si>
  <si>
    <t>.020</t>
  </si>
  <si>
    <t>.050</t>
  </si>
  <si>
    <t xml:space="preserve"> RECEPCION DE PRODUCTO       ENERO 2010</t>
  </si>
  <si>
    <t xml:space="preserve">MENOS CIC </t>
  </si>
  <si>
    <t>.0969</t>
  </si>
  <si>
    <t>.0990</t>
  </si>
  <si>
    <t>.1012</t>
  </si>
  <si>
    <t>.1023</t>
  </si>
  <si>
    <t>.1040</t>
  </si>
  <si>
    <t>.504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</si>
</sst>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[$$-80A]#,##0.00"/>
  </numFmts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6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u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u/>
      <sz val="14"/>
      <color theme="5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24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" fontId="0" fillId="0" borderId="0" xfId="0" applyNumberFormat="1"/>
    <xf numFmtId="164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0" fillId="2" borderId="4" xfId="0" applyFill="1" applyBorder="1" applyAlignment="1">
      <alignment horizontal="center"/>
    </xf>
    <xf numFmtId="164" fontId="0" fillId="2" borderId="4" xfId="0" applyNumberFormat="1" applyFill="1" applyBorder="1"/>
    <xf numFmtId="0" fontId="0" fillId="2" borderId="4" xfId="0" applyFill="1" applyBorder="1"/>
    <xf numFmtId="0" fontId="1" fillId="0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 vertical="center" wrapText="1"/>
    </xf>
    <xf numFmtId="164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 wrapText="1"/>
    </xf>
    <xf numFmtId="164" fontId="1" fillId="3" borderId="5" xfId="0" applyNumberFormat="1" applyFont="1" applyFill="1" applyBorder="1" applyAlignment="1">
      <alignment horizontal="center" wrapText="1"/>
    </xf>
    <xf numFmtId="0" fontId="6" fillId="0" borderId="5" xfId="0" applyFont="1" applyFill="1" applyBorder="1" applyAlignment="1">
      <alignment horizontal="center"/>
    </xf>
    <xf numFmtId="16" fontId="0" fillId="0" borderId="0" xfId="0" applyNumberFormat="1" applyFill="1" applyAlignment="1">
      <alignment horizontal="center"/>
    </xf>
    <xf numFmtId="16" fontId="0" fillId="0" borderId="0" xfId="0" applyNumberFormat="1" applyFill="1"/>
    <xf numFmtId="164" fontId="0" fillId="0" borderId="0" xfId="0" applyNumberFormat="1" applyFill="1"/>
    <xf numFmtId="0" fontId="0" fillId="0" borderId="0" xfId="0" applyFill="1"/>
    <xf numFmtId="164" fontId="0" fillId="0" borderId="0" xfId="0" applyNumberFormat="1" applyFont="1" applyFill="1"/>
    <xf numFmtId="0" fontId="14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left"/>
    </xf>
    <xf numFmtId="16" fontId="15" fillId="0" borderId="0" xfId="0" applyNumberFormat="1" applyFont="1" applyFill="1" applyAlignment="1">
      <alignment horizontal="right"/>
    </xf>
    <xf numFmtId="0" fontId="0" fillId="0" borderId="0" xfId="0" applyFill="1" applyAlignment="1">
      <alignment wrapText="1"/>
    </xf>
    <xf numFmtId="16" fontId="0" fillId="0" borderId="0" xfId="0" applyNumberFormat="1" applyFont="1" applyFill="1" applyAlignment="1">
      <alignment wrapText="1"/>
    </xf>
    <xf numFmtId="0" fontId="0" fillId="0" borderId="5" xfId="0" applyFill="1" applyBorder="1" applyAlignment="1">
      <alignment horizontal="center"/>
    </xf>
    <xf numFmtId="0" fontId="0" fillId="0" borderId="5" xfId="0" applyFont="1" applyFill="1" applyBorder="1"/>
    <xf numFmtId="164" fontId="0" fillId="0" borderId="5" xfId="0" applyNumberFormat="1" applyFill="1" applyBorder="1"/>
    <xf numFmtId="16" fontId="0" fillId="0" borderId="5" xfId="0" applyNumberFormat="1" applyFill="1" applyBorder="1"/>
    <xf numFmtId="0" fontId="0" fillId="2" borderId="0" xfId="0" applyFill="1" applyAlignment="1">
      <alignment horizontal="center"/>
    </xf>
    <xf numFmtId="164" fontId="0" fillId="2" borderId="0" xfId="0" applyNumberFormat="1" applyFill="1"/>
    <xf numFmtId="164" fontId="13" fillId="2" borderId="0" xfId="0" applyNumberFormat="1" applyFont="1" applyFill="1" applyAlignment="1">
      <alignment horizontal="center" wrapText="1"/>
    </xf>
    <xf numFmtId="164" fontId="10" fillId="2" borderId="0" xfId="0" applyNumberFormat="1" applyFont="1" applyFill="1" applyAlignment="1">
      <alignment horizontal="center" wrapText="1"/>
    </xf>
    <xf numFmtId="4" fontId="0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center"/>
    </xf>
    <xf numFmtId="16" fontId="18" fillId="0" borderId="0" xfId="0" applyNumberFormat="1" applyFont="1" applyFill="1"/>
    <xf numFmtId="16" fontId="4" fillId="0" borderId="0" xfId="0" applyNumberFormat="1" applyFont="1" applyFill="1"/>
    <xf numFmtId="164" fontId="4" fillId="0" borderId="0" xfId="0" applyNumberFormat="1" applyFont="1" applyFill="1"/>
    <xf numFmtId="0" fontId="19" fillId="0" borderId="0" xfId="0" applyFont="1" applyFill="1" applyBorder="1"/>
    <xf numFmtId="0" fontId="13" fillId="0" borderId="0" xfId="0" applyFont="1" applyFill="1" applyBorder="1"/>
    <xf numFmtId="164" fontId="1" fillId="0" borderId="0" xfId="0" applyNumberFormat="1" applyFont="1" applyFill="1"/>
    <xf numFmtId="0" fontId="1" fillId="0" borderId="0" xfId="0" applyFont="1" applyFill="1"/>
    <xf numFmtId="0" fontId="0" fillId="0" borderId="5" xfId="0" applyFill="1" applyBorder="1"/>
    <xf numFmtId="164" fontId="16" fillId="2" borderId="4" xfId="0" applyNumberFormat="1" applyFont="1" applyFill="1" applyBorder="1" applyAlignment="1">
      <alignment horizontal="center"/>
    </xf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3" fillId="0" borderId="0" xfId="0" applyNumberFormat="1" applyFont="1" applyFill="1" applyBorder="1"/>
    <xf numFmtId="16" fontId="0" fillId="2" borderId="0" xfId="0" applyNumberFormat="1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16" fontId="0" fillId="0" borderId="5" xfId="0" applyNumberFormat="1" applyFill="1" applyBorder="1" applyAlignment="1">
      <alignment horizontal="center"/>
    </xf>
    <xf numFmtId="0" fontId="14" fillId="0" borderId="5" xfId="0" applyFont="1" applyFill="1" applyBorder="1"/>
    <xf numFmtId="0" fontId="19" fillId="0" borderId="0" xfId="0" applyFont="1" applyFill="1"/>
    <xf numFmtId="164" fontId="3" fillId="0" borderId="3" xfId="0" applyNumberFormat="1" applyFont="1" applyFill="1" applyBorder="1"/>
    <xf numFmtId="16" fontId="0" fillId="0" borderId="0" xfId="0" applyNumberFormat="1" applyAlignment="1">
      <alignment horizontal="center"/>
    </xf>
    <xf numFmtId="164" fontId="0" fillId="0" borderId="5" xfId="0" applyNumberFormat="1" applyFont="1" applyFill="1" applyBorder="1" applyAlignment="1">
      <alignment horizontal="right"/>
    </xf>
    <xf numFmtId="164" fontId="7" fillId="0" borderId="0" xfId="0" applyNumberFormat="1" applyFont="1" applyFill="1" applyBorder="1" applyAlignment="1">
      <alignment horizontal="right"/>
    </xf>
    <xf numFmtId="0" fontId="1" fillId="0" borderId="0" xfId="0" applyFont="1" applyFill="1" applyBorder="1"/>
    <xf numFmtId="164" fontId="1" fillId="5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5" xfId="0" applyFont="1" applyFill="1" applyBorder="1" applyAlignment="1">
      <alignment horizontal="left"/>
    </xf>
    <xf numFmtId="164" fontId="1" fillId="0" borderId="5" xfId="0" applyNumberFormat="1" applyFont="1" applyFill="1" applyBorder="1"/>
    <xf numFmtId="16" fontId="4" fillId="0" borderId="5" xfId="0" applyNumberFormat="1" applyFont="1" applyFill="1" applyBorder="1"/>
    <xf numFmtId="0" fontId="9" fillId="0" borderId="0" xfId="0" applyFont="1" applyAlignment="1">
      <alignment horizontal="center"/>
    </xf>
    <xf numFmtId="164" fontId="20" fillId="0" borderId="0" xfId="0" applyNumberFormat="1" applyFont="1" applyFill="1"/>
    <xf numFmtId="0" fontId="20" fillId="0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164" fontId="20" fillId="0" borderId="0" xfId="0" applyNumberFormat="1" applyFont="1" applyFill="1" applyBorder="1"/>
    <xf numFmtId="0" fontId="4" fillId="0" borderId="0" xfId="0" applyFont="1" applyFill="1" applyAlignment="1">
      <alignment horizontal="right"/>
    </xf>
    <xf numFmtId="164" fontId="7" fillId="0" borderId="0" xfId="0" applyNumberFormat="1" applyFont="1"/>
    <xf numFmtId="16" fontId="4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left"/>
    </xf>
    <xf numFmtId="16" fontId="0" fillId="0" borderId="0" xfId="0" applyNumberFormat="1" applyFont="1" applyFill="1"/>
    <xf numFmtId="164" fontId="21" fillId="0" borderId="0" xfId="0" applyNumberFormat="1" applyFon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2" fillId="0" borderId="1" xfId="0" applyFont="1" applyBorder="1"/>
    <xf numFmtId="0" fontId="22" fillId="0" borderId="2" xfId="0" applyFont="1" applyBorder="1"/>
    <xf numFmtId="164" fontId="22" fillId="0" borderId="3" xfId="0" applyNumberFormat="1" applyFont="1" applyBorder="1"/>
    <xf numFmtId="16" fontId="23" fillId="0" borderId="0" xfId="0" applyNumberFormat="1" applyFont="1"/>
    <xf numFmtId="0" fontId="23" fillId="0" borderId="0" xfId="0" applyFont="1"/>
    <xf numFmtId="164" fontId="25" fillId="0" borderId="0" xfId="0" applyNumberFormat="1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164" fontId="0" fillId="0" borderId="0" xfId="0" applyNumberFormat="1" applyFont="1" applyAlignment="1">
      <alignment horizontal="right" vertical="center"/>
    </xf>
    <xf numFmtId="164" fontId="0" fillId="0" borderId="0" xfId="0" applyNumberFormat="1" applyFont="1" applyFill="1" applyBorder="1" applyAlignment="1">
      <alignment horizontal="right"/>
    </xf>
    <xf numFmtId="0" fontId="20" fillId="0" borderId="0" xfId="0" applyFont="1" applyAlignment="1">
      <alignment horizontal="center" wrapText="1"/>
    </xf>
    <xf numFmtId="0" fontId="24" fillId="0" borderId="0" xfId="0" applyFont="1"/>
    <xf numFmtId="16" fontId="0" fillId="0" borderId="0" xfId="0" applyNumberFormat="1" applyFill="1" applyBorder="1"/>
    <xf numFmtId="0" fontId="20" fillId="0" borderId="0" xfId="0" applyFont="1" applyFill="1" applyBorder="1" applyAlignment="1">
      <alignment horizontal="center"/>
    </xf>
    <xf numFmtId="0" fontId="0" fillId="0" borderId="0" xfId="0" applyFill="1" applyBorder="1"/>
    <xf numFmtId="16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 applyAlignment="1">
      <alignment horizontal="right"/>
    </xf>
    <xf numFmtId="164" fontId="28" fillId="0" borderId="0" xfId="0" applyNumberFormat="1" applyFont="1" applyFill="1" applyBorder="1" applyAlignment="1">
      <alignment horizontal="right"/>
    </xf>
    <xf numFmtId="0" fontId="9" fillId="0" borderId="0" xfId="0" applyFont="1" applyAlignment="1">
      <alignment horizontal="center"/>
    </xf>
    <xf numFmtId="0" fontId="21" fillId="0" borderId="7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164" fontId="26" fillId="0" borderId="8" xfId="0" applyNumberFormat="1" applyFont="1" applyBorder="1" applyAlignment="1">
      <alignment horizontal="center" vertical="center"/>
    </xf>
    <xf numFmtId="164" fontId="26" fillId="0" borderId="10" xfId="0" applyNumberFormat="1" applyFont="1" applyBorder="1" applyAlignment="1">
      <alignment horizontal="center" vertical="center"/>
    </xf>
    <xf numFmtId="15" fontId="0" fillId="0" borderId="0" xfId="0" applyNumberFormat="1" applyAlignment="1">
      <alignment horizontal="center"/>
    </xf>
    <xf numFmtId="0" fontId="20" fillId="0" borderId="0" xfId="0" applyFont="1" applyFill="1" applyBorder="1"/>
    <xf numFmtId="0" fontId="27" fillId="0" borderId="0" xfId="0" applyFont="1" applyFill="1" applyBorder="1" applyAlignment="1">
      <alignment wrapText="1"/>
    </xf>
    <xf numFmtId="164" fontId="2" fillId="0" borderId="0" xfId="0" applyNumberFormat="1" applyFont="1" applyBorder="1"/>
    <xf numFmtId="0" fontId="0" fillId="0" borderId="0" xfId="0" applyFont="1" applyBorder="1" applyAlignment="1">
      <alignment horizontal="left"/>
    </xf>
    <xf numFmtId="0" fontId="0" fillId="0" borderId="0" xfId="0" applyFont="1" applyFill="1" applyBorder="1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vertical="center"/>
    </xf>
    <xf numFmtId="16" fontId="0" fillId="0" borderId="0" xfId="0" applyNumberFormat="1" applyFont="1" applyBorder="1" applyAlignment="1">
      <alignment horizontal="right" vertical="center"/>
    </xf>
    <xf numFmtId="164" fontId="27" fillId="0" borderId="0" xfId="0" applyNumberFormat="1" applyFont="1" applyFill="1" applyBorder="1" applyAlignment="1">
      <alignment horizontal="right"/>
    </xf>
    <xf numFmtId="164" fontId="0" fillId="0" borderId="5" xfId="0" applyNumberFormat="1" applyBorder="1"/>
    <xf numFmtId="0" fontId="4" fillId="0" borderId="0" xfId="0" applyFont="1" applyAlignment="1">
      <alignment horizontal="right"/>
    </xf>
    <xf numFmtId="165" fontId="0" fillId="0" borderId="0" xfId="0" applyNumberFormat="1"/>
    <xf numFmtId="165" fontId="2" fillId="0" borderId="6" xfId="0" applyNumberFormat="1" applyFont="1" applyBorder="1" applyAlignment="1">
      <alignment horizontal="center"/>
    </xf>
    <xf numFmtId="165" fontId="21" fillId="0" borderId="11" xfId="0" applyNumberFormat="1" applyFont="1" applyBorder="1" applyAlignment="1">
      <alignment horizontal="center" vertical="center"/>
    </xf>
    <xf numFmtId="165" fontId="21" fillId="0" borderId="6" xfId="0" applyNumberFormat="1" applyFont="1" applyBorder="1" applyAlignment="1">
      <alignment horizontal="center" vertical="center"/>
    </xf>
    <xf numFmtId="165" fontId="20" fillId="0" borderId="0" xfId="0" applyNumberFormat="1" applyFont="1" applyAlignment="1">
      <alignment horizontal="center" wrapText="1"/>
    </xf>
    <xf numFmtId="165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Fill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5" fontId="27" fillId="0" borderId="0" xfId="0" applyNumberFormat="1" applyFont="1" applyFill="1" applyBorder="1" applyAlignment="1">
      <alignment horizontal="center" wrapText="1"/>
    </xf>
    <xf numFmtId="165" fontId="1" fillId="0" borderId="0" xfId="0" applyNumberFormat="1" applyFont="1" applyFill="1" applyBorder="1" applyAlignment="1">
      <alignment horizontal="center"/>
    </xf>
    <xf numFmtId="165" fontId="13" fillId="0" borderId="0" xfId="0" applyNumberFormat="1" applyFont="1" applyFill="1" applyBorder="1" applyAlignment="1">
      <alignment horizontal="center"/>
    </xf>
    <xf numFmtId="165" fontId="3" fillId="0" borderId="2" xfId="0" applyNumberFormat="1" applyFont="1" applyFill="1" applyBorder="1" applyAlignment="1">
      <alignment horizontal="center"/>
    </xf>
    <xf numFmtId="165" fontId="0" fillId="0" borderId="12" xfId="0" applyNumberFormat="1" applyFill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2" xfId="0" applyNumberFormat="1" applyFont="1" applyBorder="1" applyAlignment="1">
      <alignment horizontal="center"/>
    </xf>
    <xf numFmtId="165" fontId="20" fillId="0" borderId="12" xfId="0" applyNumberFormat="1" applyFont="1" applyFill="1" applyBorder="1" applyAlignment="1">
      <alignment horizontal="center"/>
    </xf>
    <xf numFmtId="165" fontId="0" fillId="0" borderId="12" xfId="0" applyNumberFormat="1" applyFill="1" applyBorder="1" applyAlignment="1">
      <alignment horizontal="center" vertical="center"/>
    </xf>
    <xf numFmtId="165" fontId="0" fillId="0" borderId="12" xfId="0" applyNumberFormat="1" applyFont="1" applyFill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1" fillId="0" borderId="14" xfId="0" applyNumberFormat="1" applyFont="1" applyBorder="1" applyAlignment="1">
      <alignment horizontal="center" vertical="center"/>
    </xf>
    <xf numFmtId="0" fontId="24" fillId="0" borderId="0" xfId="0" applyFont="1" applyFill="1"/>
    <xf numFmtId="0" fontId="7" fillId="0" borderId="2" xfId="0" applyFont="1" applyBorder="1" applyAlignment="1">
      <alignment horizontal="center" vertical="center"/>
    </xf>
    <xf numFmtId="4" fontId="20" fillId="0" borderId="0" xfId="0" applyNumberFormat="1" applyFont="1" applyFill="1" applyAlignment="1">
      <alignment horizontal="center"/>
    </xf>
    <xf numFmtId="4" fontId="0" fillId="0" borderId="0" xfId="0" applyNumberFormat="1" applyFont="1" applyFill="1" applyAlignment="1">
      <alignment horizont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4" fontId="20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64" fontId="25" fillId="0" borderId="1" xfId="0" applyNumberFormat="1" applyFont="1" applyFill="1" applyBorder="1"/>
    <xf numFmtId="4" fontId="0" fillId="0" borderId="0" xfId="0" applyNumberFormat="1" applyAlignment="1">
      <alignment horizontal="right"/>
    </xf>
    <xf numFmtId="4" fontId="20" fillId="0" borderId="0" xfId="0" applyNumberFormat="1" applyFont="1" applyFill="1" applyAlignment="1">
      <alignment horizontal="right"/>
    </xf>
    <xf numFmtId="4" fontId="20" fillId="0" borderId="0" xfId="0" applyNumberFormat="1" applyFont="1" applyFill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" fontId="0" fillId="6" borderId="0" xfId="0" applyNumberFormat="1" applyFill="1"/>
    <xf numFmtId="0" fontId="20" fillId="6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3" xfId="0" applyFont="1" applyBorder="1" applyAlignment="1">
      <alignment horizontal="right" vertical="center"/>
    </xf>
    <xf numFmtId="164" fontId="7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0" fontId="20" fillId="0" borderId="0" xfId="0" applyFont="1" applyFill="1" applyAlignment="1">
      <alignment horizontal="right"/>
    </xf>
    <xf numFmtId="0" fontId="2" fillId="0" borderId="6" xfId="0" applyFont="1" applyBorder="1" applyAlignment="1"/>
    <xf numFmtId="0" fontId="0" fillId="0" borderId="0" xfId="0" applyAlignment="1"/>
    <xf numFmtId="0" fontId="1" fillId="0" borderId="2" xfId="0" applyFont="1" applyBorder="1" applyAlignment="1">
      <alignment vertical="center"/>
    </xf>
    <xf numFmtId="0" fontId="0" fillId="0" borderId="0" xfId="0" applyFill="1" applyAlignment="1"/>
    <xf numFmtId="4" fontId="20" fillId="0" borderId="0" xfId="0" applyNumberFormat="1" applyFont="1" applyFill="1" applyAlignment="1"/>
    <xf numFmtId="0" fontId="4" fillId="0" borderId="0" xfId="0" applyFont="1" applyFill="1" applyAlignment="1"/>
    <xf numFmtId="164" fontId="27" fillId="0" borderId="15" xfId="0" applyNumberFormat="1" applyFont="1" applyFill="1" applyBorder="1" applyAlignment="1">
      <alignment horizontal="right"/>
    </xf>
    <xf numFmtId="164" fontId="7" fillId="0" borderId="0" xfId="0" applyNumberFormat="1" applyFont="1" applyFill="1" applyBorder="1"/>
    <xf numFmtId="0" fontId="1" fillId="0" borderId="5" xfId="0" applyFont="1" applyFill="1" applyBorder="1" applyAlignment="1">
      <alignment horizontal="center" vertical="center"/>
    </xf>
    <xf numFmtId="0" fontId="0" fillId="0" borderId="6" xfId="0" applyBorder="1"/>
    <xf numFmtId="165" fontId="20" fillId="0" borderId="0" xfId="0" applyNumberFormat="1" applyFont="1" applyFill="1"/>
    <xf numFmtId="165" fontId="2" fillId="0" borderId="14" xfId="0" applyNumberFormat="1" applyFont="1" applyBorder="1"/>
    <xf numFmtId="0" fontId="9" fillId="0" borderId="0" xfId="0" applyFont="1" applyAlignment="1">
      <alignment horizontal="center"/>
    </xf>
    <xf numFmtId="0" fontId="20" fillId="0" borderId="0" xfId="0" applyFont="1" applyFill="1"/>
    <xf numFmtId="0" fontId="20" fillId="0" borderId="0" xfId="0" applyFont="1" applyBorder="1" applyAlignment="1">
      <alignment horizontal="left"/>
    </xf>
    <xf numFmtId="0" fontId="20" fillId="0" borderId="0" xfId="0" applyFont="1" applyFill="1" applyBorder="1" applyAlignment="1">
      <alignment vertical="center"/>
    </xf>
    <xf numFmtId="0" fontId="20" fillId="0" borderId="0" xfId="0" applyFont="1"/>
    <xf numFmtId="0" fontId="7" fillId="0" borderId="2" xfId="0" applyFont="1" applyBorder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4" fontId="20" fillId="0" borderId="0" xfId="0" applyNumberFormat="1" applyFont="1" applyAlignment="1">
      <alignment horizontal="right"/>
    </xf>
    <xf numFmtId="164" fontId="1" fillId="5" borderId="0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24" fillId="0" borderId="0" xfId="0" applyFont="1" applyAlignment="1">
      <alignment horizontal="right"/>
    </xf>
    <xf numFmtId="16" fontId="0" fillId="0" borderId="0" xfId="0" applyNumberFormat="1" applyAlignment="1">
      <alignment horizontal="right"/>
    </xf>
    <xf numFmtId="0" fontId="21" fillId="0" borderId="0" xfId="0" applyFont="1" applyBorder="1" applyAlignment="1">
      <alignment horizontal="center" vertical="center"/>
    </xf>
    <xf numFmtId="165" fontId="21" fillId="0" borderId="0" xfId="0" applyNumberFormat="1" applyFont="1" applyBorder="1" applyAlignment="1">
      <alignment horizontal="center" vertical="center"/>
    </xf>
    <xf numFmtId="164" fontId="26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right" vertical="center"/>
    </xf>
    <xf numFmtId="16" fontId="0" fillId="0" borderId="0" xfId="0" applyNumberFormat="1" applyFont="1" applyAlignment="1">
      <alignment horizontal="right"/>
    </xf>
    <xf numFmtId="2" fontId="20" fillId="0" borderId="0" xfId="0" applyNumberFormat="1" applyFont="1" applyFill="1" applyAlignment="1">
      <alignment horizontal="right"/>
    </xf>
    <xf numFmtId="0" fontId="2" fillId="0" borderId="6" xfId="0" applyFont="1" applyBorder="1" applyAlignment="1">
      <alignment horizontal="left"/>
    </xf>
    <xf numFmtId="164" fontId="0" fillId="6" borderId="0" xfId="0" applyNumberFormat="1" applyFill="1"/>
    <xf numFmtId="164" fontId="0" fillId="6" borderId="0" xfId="0" applyNumberFormat="1" applyFont="1" applyFill="1"/>
    <xf numFmtId="16" fontId="4" fillId="0" borderId="0" xfId="0" applyNumberFormat="1" applyFont="1" applyFill="1" applyAlignment="1">
      <alignment wrapText="1"/>
    </xf>
    <xf numFmtId="0" fontId="1" fillId="0" borderId="0" xfId="0" applyFont="1" applyFill="1" applyAlignment="1">
      <alignment horizontal="center"/>
    </xf>
    <xf numFmtId="0" fontId="6" fillId="0" borderId="0" xfId="0" applyFont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165" fontId="20" fillId="0" borderId="0" xfId="0" applyNumberFormat="1" applyFont="1" applyBorder="1" applyAlignment="1">
      <alignment horizontal="center" vertical="center"/>
    </xf>
    <xf numFmtId="16" fontId="20" fillId="0" borderId="0" xfId="0" applyNumberFormat="1" applyFont="1" applyBorder="1" applyAlignment="1">
      <alignment horizontal="right" vertical="center"/>
    </xf>
    <xf numFmtId="2" fontId="20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17" fontId="8" fillId="0" borderId="0" xfId="0" applyNumberFormat="1" applyFont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5" fillId="2" borderId="0" xfId="0" applyFont="1" applyFill="1" applyAlignment="1">
      <alignment horizontal="center"/>
    </xf>
    <xf numFmtId="0" fontId="7" fillId="2" borderId="4" xfId="0" applyFont="1" applyFill="1" applyBorder="1" applyAlignment="1">
      <alignment horizontal="center"/>
    </xf>
    <xf numFmtId="164" fontId="16" fillId="4" borderId="1" xfId="0" applyNumberFormat="1" applyFont="1" applyFill="1" applyBorder="1" applyAlignment="1">
      <alignment horizontal="center"/>
    </xf>
    <xf numFmtId="164" fontId="16" fillId="4" borderId="2" xfId="0" applyNumberFormat="1" applyFont="1" applyFill="1" applyBorder="1" applyAlignment="1">
      <alignment horizontal="center"/>
    </xf>
    <xf numFmtId="164" fontId="16" fillId="4" borderId="3" xfId="0" applyNumberFormat="1" applyFont="1" applyFill="1" applyBorder="1" applyAlignment="1">
      <alignment horizontal="center"/>
    </xf>
    <xf numFmtId="164" fontId="17" fillId="2" borderId="0" xfId="0" applyNumberFormat="1" applyFont="1" applyFill="1" applyAlignment="1">
      <alignment horizontal="center"/>
    </xf>
    <xf numFmtId="164" fontId="29" fillId="0" borderId="16" xfId="0" applyNumberFormat="1" applyFont="1" applyFill="1" applyBorder="1" applyAlignment="1">
      <alignment horizontal="center" vertical="center"/>
    </xf>
    <xf numFmtId="164" fontId="29" fillId="0" borderId="0" xfId="0" applyNumberFormat="1" applyFont="1" applyFill="1" applyAlignment="1">
      <alignment horizontal="center" vertical="center"/>
    </xf>
    <xf numFmtId="0" fontId="29" fillId="0" borderId="6" xfId="0" applyFont="1" applyFill="1" applyBorder="1" applyAlignment="1">
      <alignment horizontal="right"/>
    </xf>
    <xf numFmtId="0" fontId="29" fillId="0" borderId="0" xfId="0" applyFont="1" applyFill="1" applyAlignment="1">
      <alignment horizontal="right" vertical="center"/>
    </xf>
    <xf numFmtId="0" fontId="8" fillId="0" borderId="0" xfId="0" applyFont="1" applyAlignment="1">
      <alignment horizontal="right" wrapText="1"/>
    </xf>
    <xf numFmtId="0" fontId="8" fillId="0" borderId="6" xfId="0" applyFont="1" applyBorder="1" applyAlignment="1">
      <alignment horizontal="right" wrapText="1"/>
    </xf>
    <xf numFmtId="164" fontId="16" fillId="0" borderId="1" xfId="0" applyNumberFormat="1" applyFont="1" applyFill="1" applyBorder="1" applyAlignment="1">
      <alignment horizontal="center"/>
    </xf>
    <xf numFmtId="164" fontId="16" fillId="0" borderId="2" xfId="0" applyNumberFormat="1" applyFont="1" applyFill="1" applyBorder="1" applyAlignment="1">
      <alignment horizontal="center"/>
    </xf>
    <xf numFmtId="164" fontId="16" fillId="0" borderId="3" xfId="0" applyNumberFormat="1" applyFont="1" applyFill="1" applyBorder="1" applyAlignment="1">
      <alignment horizontal="center"/>
    </xf>
    <xf numFmtId="0" fontId="16" fillId="7" borderId="4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6" fillId="0" borderId="6" xfId="0" applyNumberFormat="1" applyFont="1" applyFill="1" applyBorder="1" applyAlignment="1">
      <alignment horizontal="center"/>
    </xf>
    <xf numFmtId="164" fontId="16" fillId="8" borderId="1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504032</xdr:colOff>
      <xdr:row>36</xdr:row>
      <xdr:rowOff>57943</xdr:rowOff>
    </xdr:from>
    <xdr:to>
      <xdr:col>3</xdr:col>
      <xdr:colOff>505620</xdr:colOff>
      <xdr:row>39</xdr:row>
      <xdr:rowOff>10318</xdr:rowOff>
    </xdr:to>
    <xdr:cxnSp macro="">
      <xdr:nvCxnSpPr>
        <xdr:cNvPr id="2" name="1 Conector recto de flecha"/>
        <xdr:cNvCxnSpPr/>
      </xdr:nvCxnSpPr>
      <xdr:spPr>
        <a:xfrm rot="5400000">
          <a:off x="3862388" y="8605837"/>
          <a:ext cx="52387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36</xdr:row>
      <xdr:rowOff>19050</xdr:rowOff>
    </xdr:from>
    <xdr:to>
      <xdr:col>5</xdr:col>
      <xdr:colOff>485777</xdr:colOff>
      <xdr:row>38</xdr:row>
      <xdr:rowOff>152400</xdr:rowOff>
    </xdr:to>
    <xdr:cxnSp macro="">
      <xdr:nvCxnSpPr>
        <xdr:cNvPr id="3" name="2 Conector recto de flecha"/>
        <xdr:cNvCxnSpPr/>
      </xdr:nvCxnSpPr>
      <xdr:spPr>
        <a:xfrm rot="5400000">
          <a:off x="6019801" y="8562974"/>
          <a:ext cx="51435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504032</xdr:colOff>
      <xdr:row>18</xdr:row>
      <xdr:rowOff>57943</xdr:rowOff>
    </xdr:from>
    <xdr:to>
      <xdr:col>3</xdr:col>
      <xdr:colOff>505620</xdr:colOff>
      <xdr:row>21</xdr:row>
      <xdr:rowOff>10318</xdr:rowOff>
    </xdr:to>
    <xdr:cxnSp macro="">
      <xdr:nvCxnSpPr>
        <xdr:cNvPr id="4" name="3 Conector recto de flecha"/>
        <xdr:cNvCxnSpPr/>
      </xdr:nvCxnSpPr>
      <xdr:spPr>
        <a:xfrm rot="5400000">
          <a:off x="9015413" y="6386512"/>
          <a:ext cx="52387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18</xdr:row>
      <xdr:rowOff>19050</xdr:rowOff>
    </xdr:from>
    <xdr:to>
      <xdr:col>5</xdr:col>
      <xdr:colOff>485777</xdr:colOff>
      <xdr:row>20</xdr:row>
      <xdr:rowOff>152400</xdr:rowOff>
    </xdr:to>
    <xdr:cxnSp macro="">
      <xdr:nvCxnSpPr>
        <xdr:cNvPr id="5" name="4 Conector recto de flecha"/>
        <xdr:cNvCxnSpPr/>
      </xdr:nvCxnSpPr>
      <xdr:spPr>
        <a:xfrm rot="5400000">
          <a:off x="10953751" y="6343649"/>
          <a:ext cx="51435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504032</xdr:colOff>
      <xdr:row>91</xdr:row>
      <xdr:rowOff>57943</xdr:rowOff>
    </xdr:from>
    <xdr:to>
      <xdr:col>3</xdr:col>
      <xdr:colOff>505620</xdr:colOff>
      <xdr:row>94</xdr:row>
      <xdr:rowOff>10318</xdr:rowOff>
    </xdr:to>
    <xdr:cxnSp macro="">
      <xdr:nvCxnSpPr>
        <xdr:cNvPr id="2" name="1 Conector recto de flecha"/>
        <xdr:cNvCxnSpPr/>
      </xdr:nvCxnSpPr>
      <xdr:spPr>
        <a:xfrm rot="5400000">
          <a:off x="3471863" y="8672512"/>
          <a:ext cx="52387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91</xdr:row>
      <xdr:rowOff>19050</xdr:rowOff>
    </xdr:from>
    <xdr:to>
      <xdr:col>5</xdr:col>
      <xdr:colOff>485777</xdr:colOff>
      <xdr:row>93</xdr:row>
      <xdr:rowOff>152400</xdr:rowOff>
    </xdr:to>
    <xdr:cxnSp macro="">
      <xdr:nvCxnSpPr>
        <xdr:cNvPr id="3" name="2 Conector recto de flecha"/>
        <xdr:cNvCxnSpPr/>
      </xdr:nvCxnSpPr>
      <xdr:spPr>
        <a:xfrm rot="5400000">
          <a:off x="5829301" y="8629649"/>
          <a:ext cx="51435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56"/>
  <sheetViews>
    <sheetView workbookViewId="0">
      <selection activeCell="B4" sqref="B4:G19"/>
    </sheetView>
  </sheetViews>
  <sheetFormatPr baseColWidth="10" defaultRowHeight="15"/>
  <cols>
    <col min="1" max="1" width="7.28515625" customWidth="1"/>
    <col min="5" max="5" width="24.42578125" customWidth="1"/>
    <col min="7" max="7" width="15.5703125" bestFit="1" customWidth="1"/>
    <col min="12" max="12" width="11.42578125" style="165"/>
    <col min="13" max="13" width="16.7109375" customWidth="1"/>
    <col min="15" max="15" width="17.5703125" customWidth="1"/>
    <col min="16" max="16" width="13.85546875" customWidth="1"/>
    <col min="17" max="17" width="7.5703125" customWidth="1"/>
    <col min="21" max="21" width="14.28515625" customWidth="1"/>
    <col min="23" max="23" width="15.5703125" bestFit="1" customWidth="1"/>
    <col min="24" max="24" width="8.140625" customWidth="1"/>
  </cols>
  <sheetData>
    <row r="1" spans="1:25" ht="18.75" customHeight="1">
      <c r="A1" s="1"/>
      <c r="C1" s="1"/>
      <c r="D1" s="165"/>
      <c r="F1" s="126"/>
      <c r="G1" s="218" t="s">
        <v>91</v>
      </c>
      <c r="H1" s="216">
        <v>3</v>
      </c>
      <c r="I1" s="1"/>
      <c r="K1" s="1"/>
      <c r="N1" s="126"/>
      <c r="O1" s="220" t="s">
        <v>42</v>
      </c>
      <c r="P1" s="216">
        <v>2</v>
      </c>
      <c r="Q1" s="1"/>
      <c r="S1" s="1"/>
      <c r="T1" s="1"/>
      <c r="V1" s="126"/>
      <c r="W1" s="220" t="s">
        <v>42</v>
      </c>
      <c r="X1" s="216">
        <v>1</v>
      </c>
      <c r="Y1" s="104"/>
    </row>
    <row r="2" spans="1:25" ht="24" customHeight="1" thickBot="1">
      <c r="A2" s="1"/>
      <c r="B2" s="217" t="s">
        <v>17</v>
      </c>
      <c r="C2" s="217"/>
      <c r="D2" s="217"/>
      <c r="E2" s="217"/>
      <c r="F2" s="122"/>
      <c r="G2" s="219"/>
      <c r="H2" s="216"/>
      <c r="I2" s="1"/>
      <c r="J2" s="217" t="s">
        <v>17</v>
      </c>
      <c r="K2" s="217"/>
      <c r="L2" s="217"/>
      <c r="M2" s="217"/>
      <c r="N2" s="122"/>
      <c r="O2" s="219"/>
      <c r="P2" s="216"/>
      <c r="Q2" s="1"/>
      <c r="R2" s="217" t="s">
        <v>17</v>
      </c>
      <c r="S2" s="217"/>
      <c r="T2" s="217"/>
      <c r="U2" s="217"/>
      <c r="V2" s="122"/>
      <c r="W2" s="219"/>
      <c r="X2" s="216"/>
      <c r="Y2" s="104"/>
    </row>
    <row r="3" spans="1:25" ht="29.25" customHeight="1" thickBot="1">
      <c r="A3" s="8"/>
      <c r="B3" s="2" t="s">
        <v>0</v>
      </c>
      <c r="C3" s="3" t="s">
        <v>1</v>
      </c>
      <c r="D3" s="188" t="s">
        <v>43</v>
      </c>
      <c r="E3" s="3" t="s">
        <v>2</v>
      </c>
      <c r="F3" s="142" t="s">
        <v>39</v>
      </c>
      <c r="G3" s="4" t="s">
        <v>3</v>
      </c>
      <c r="I3" s="8"/>
      <c r="J3" s="2" t="s">
        <v>0</v>
      </c>
      <c r="K3" s="3" t="s">
        <v>1</v>
      </c>
      <c r="L3" s="188" t="s">
        <v>43</v>
      </c>
      <c r="M3" s="3" t="s">
        <v>2</v>
      </c>
      <c r="N3" s="142" t="s">
        <v>39</v>
      </c>
      <c r="O3" s="4" t="s">
        <v>3</v>
      </c>
      <c r="Q3" s="8"/>
      <c r="R3" s="2" t="s">
        <v>0</v>
      </c>
      <c r="S3" s="3" t="s">
        <v>1</v>
      </c>
      <c r="T3" s="144" t="s">
        <v>43</v>
      </c>
      <c r="U3" s="3" t="s">
        <v>2</v>
      </c>
      <c r="V3" s="142" t="s">
        <v>39</v>
      </c>
      <c r="W3" s="4" t="s">
        <v>3</v>
      </c>
    </row>
    <row r="4" spans="1:25" ht="15.75">
      <c r="A4" s="5">
        <v>1</v>
      </c>
      <c r="B4" s="82">
        <v>40191</v>
      </c>
      <c r="C4" s="75" t="s">
        <v>90</v>
      </c>
      <c r="D4" s="170">
        <v>1780</v>
      </c>
      <c r="E4" s="25" t="s">
        <v>44</v>
      </c>
      <c r="F4" s="135">
        <v>29</v>
      </c>
      <c r="G4" s="74">
        <f t="shared" ref="G4:G28" si="0">F4*D4</f>
        <v>51620</v>
      </c>
      <c r="I4" s="5">
        <v>1</v>
      </c>
      <c r="J4" s="82">
        <v>40182</v>
      </c>
      <c r="K4" s="75" t="s">
        <v>66</v>
      </c>
      <c r="L4" s="170">
        <v>724.66</v>
      </c>
      <c r="M4" s="25" t="s">
        <v>46</v>
      </c>
      <c r="N4" s="135">
        <v>38</v>
      </c>
      <c r="O4" s="74">
        <f t="shared" ref="O4:O28" si="1">N4*L4</f>
        <v>27537.079999999998</v>
      </c>
      <c r="Q4" s="5">
        <v>1</v>
      </c>
      <c r="R4" s="82">
        <v>40169</v>
      </c>
      <c r="S4" s="75" t="s">
        <v>48</v>
      </c>
      <c r="T4" s="75">
        <v>515.70000000000005</v>
      </c>
      <c r="U4" s="25" t="s">
        <v>44</v>
      </c>
      <c r="V4" s="135">
        <v>29.1</v>
      </c>
      <c r="W4" s="74">
        <f t="shared" ref="W4:W28" si="2">V4*T4</f>
        <v>15006.870000000003</v>
      </c>
    </row>
    <row r="5" spans="1:25" ht="15.75">
      <c r="A5" s="5">
        <v>2</v>
      </c>
      <c r="B5" s="23">
        <v>40191</v>
      </c>
      <c r="C5" s="75" t="s">
        <v>92</v>
      </c>
      <c r="D5" s="154">
        <v>1860</v>
      </c>
      <c r="E5" s="25" t="s">
        <v>44</v>
      </c>
      <c r="F5" s="135">
        <v>29</v>
      </c>
      <c r="G5" s="74">
        <f t="shared" si="0"/>
        <v>53940</v>
      </c>
      <c r="I5" s="5"/>
      <c r="J5" s="23"/>
      <c r="K5" s="75"/>
      <c r="L5" s="154">
        <v>291</v>
      </c>
      <c r="M5" s="25" t="s">
        <v>44</v>
      </c>
      <c r="N5" s="135">
        <v>29.5</v>
      </c>
      <c r="O5" s="74">
        <f t="shared" si="1"/>
        <v>8584.5</v>
      </c>
      <c r="Q5" s="5"/>
      <c r="R5" s="23"/>
      <c r="S5" s="75"/>
      <c r="T5" s="145">
        <v>54.36</v>
      </c>
      <c r="U5" s="25" t="s">
        <v>45</v>
      </c>
      <c r="V5" s="135">
        <v>38</v>
      </c>
      <c r="W5" s="74">
        <f t="shared" si="2"/>
        <v>2065.6799999999998</v>
      </c>
    </row>
    <row r="6" spans="1:25" ht="15.75">
      <c r="A6" s="5">
        <v>3</v>
      </c>
      <c r="B6" s="23">
        <v>40192</v>
      </c>
      <c r="C6" s="9" t="s">
        <v>93</v>
      </c>
      <c r="D6" s="154">
        <v>1680</v>
      </c>
      <c r="E6" s="100" t="s">
        <v>44</v>
      </c>
      <c r="F6" s="135">
        <v>29</v>
      </c>
      <c r="G6" s="74">
        <f t="shared" si="0"/>
        <v>48720</v>
      </c>
      <c r="I6" s="5">
        <v>2</v>
      </c>
      <c r="J6" s="23">
        <v>40182</v>
      </c>
      <c r="K6" s="9" t="s">
        <v>67</v>
      </c>
      <c r="L6" s="154">
        <v>179.66</v>
      </c>
      <c r="M6" s="100" t="s">
        <v>45</v>
      </c>
      <c r="N6" s="135">
        <v>16</v>
      </c>
      <c r="O6" s="74">
        <f t="shared" si="1"/>
        <v>2874.56</v>
      </c>
      <c r="Q6" s="5">
        <v>2</v>
      </c>
      <c r="R6" s="6">
        <v>40170</v>
      </c>
      <c r="S6" s="1" t="s">
        <v>49</v>
      </c>
      <c r="T6" s="153">
        <v>2020</v>
      </c>
      <c r="U6" s="100" t="s">
        <v>44</v>
      </c>
      <c r="V6" s="136">
        <v>29.1</v>
      </c>
      <c r="W6" s="74">
        <f t="shared" si="2"/>
        <v>58782</v>
      </c>
    </row>
    <row r="7" spans="1:25" ht="15.75">
      <c r="A7" s="5">
        <v>4</v>
      </c>
      <c r="B7" s="23">
        <v>40196</v>
      </c>
      <c r="C7" s="75" t="s">
        <v>94</v>
      </c>
      <c r="D7" s="154">
        <v>1480</v>
      </c>
      <c r="E7" s="100" t="s">
        <v>44</v>
      </c>
      <c r="F7" s="135">
        <v>29</v>
      </c>
      <c r="G7" s="74">
        <f t="shared" si="0"/>
        <v>42920</v>
      </c>
      <c r="I7" s="5">
        <v>3</v>
      </c>
      <c r="J7" s="23">
        <v>40183</v>
      </c>
      <c r="K7" s="75" t="s">
        <v>68</v>
      </c>
      <c r="L7" s="154">
        <v>473</v>
      </c>
      <c r="M7" s="100" t="s">
        <v>46</v>
      </c>
      <c r="N7" s="135">
        <v>38</v>
      </c>
      <c r="O7" s="74">
        <f t="shared" si="1"/>
        <v>17974</v>
      </c>
      <c r="Q7" s="5">
        <v>3</v>
      </c>
      <c r="R7" s="23">
        <v>40170</v>
      </c>
      <c r="S7" s="75" t="s">
        <v>50</v>
      </c>
      <c r="T7" s="154">
        <v>2080</v>
      </c>
      <c r="U7" s="100" t="s">
        <v>44</v>
      </c>
      <c r="V7" s="135">
        <v>29.5</v>
      </c>
      <c r="W7" s="74">
        <f t="shared" si="2"/>
        <v>61360</v>
      </c>
    </row>
    <row r="8" spans="1:25" ht="15.75">
      <c r="A8" s="5">
        <v>5</v>
      </c>
      <c r="B8" s="23">
        <v>40197</v>
      </c>
      <c r="C8" s="75" t="s">
        <v>95</v>
      </c>
      <c r="D8" s="154">
        <v>381.38</v>
      </c>
      <c r="E8" s="100" t="s">
        <v>45</v>
      </c>
      <c r="F8" s="135">
        <v>15</v>
      </c>
      <c r="G8" s="74">
        <f t="shared" si="0"/>
        <v>5720.7</v>
      </c>
      <c r="I8" s="5"/>
      <c r="J8" s="23"/>
      <c r="K8" s="75"/>
      <c r="L8" s="154">
        <v>599.78</v>
      </c>
      <c r="M8" s="100" t="s">
        <v>44</v>
      </c>
      <c r="N8" s="135">
        <v>29.5</v>
      </c>
      <c r="O8" s="74">
        <f t="shared" si="1"/>
        <v>17693.509999999998</v>
      </c>
      <c r="Q8" s="5">
        <v>4</v>
      </c>
      <c r="R8" s="23">
        <v>40171</v>
      </c>
      <c r="S8" s="75" t="s">
        <v>51</v>
      </c>
      <c r="T8" s="154">
        <v>14.18</v>
      </c>
      <c r="U8" s="100" t="s">
        <v>45</v>
      </c>
      <c r="V8" s="135">
        <v>38</v>
      </c>
      <c r="W8" s="74">
        <f t="shared" si="2"/>
        <v>538.84</v>
      </c>
    </row>
    <row r="9" spans="1:25" ht="15.75">
      <c r="A9" s="5"/>
      <c r="B9" s="23"/>
      <c r="C9" s="75"/>
      <c r="D9" s="154">
        <v>17.760000000000002</v>
      </c>
      <c r="E9" s="100" t="s">
        <v>70</v>
      </c>
      <c r="F9" s="135">
        <v>38</v>
      </c>
      <c r="G9" s="74">
        <f t="shared" si="0"/>
        <v>674.88000000000011</v>
      </c>
      <c r="I9" s="5">
        <v>4</v>
      </c>
      <c r="J9" s="23">
        <v>40184</v>
      </c>
      <c r="K9" s="75" t="s">
        <v>69</v>
      </c>
      <c r="L9" s="154">
        <v>128.19999999999999</v>
      </c>
      <c r="M9" s="100" t="s">
        <v>70</v>
      </c>
      <c r="N9" s="135">
        <v>37</v>
      </c>
      <c r="O9" s="74">
        <f t="shared" si="1"/>
        <v>4743.3999999999996</v>
      </c>
      <c r="Q9" s="5">
        <v>5</v>
      </c>
      <c r="R9" s="23">
        <v>40173</v>
      </c>
      <c r="S9" s="75" t="s">
        <v>52</v>
      </c>
      <c r="T9" s="154">
        <v>2780</v>
      </c>
      <c r="U9" s="100" t="s">
        <v>44</v>
      </c>
      <c r="V9" s="135">
        <v>29.5</v>
      </c>
      <c r="W9" s="74">
        <f t="shared" si="2"/>
        <v>82010</v>
      </c>
    </row>
    <row r="10" spans="1:25" ht="15.75">
      <c r="A10" s="5">
        <v>6</v>
      </c>
      <c r="B10" s="23">
        <v>40198</v>
      </c>
      <c r="C10" s="75" t="s">
        <v>96</v>
      </c>
      <c r="D10" s="154">
        <v>564.9</v>
      </c>
      <c r="E10" s="100" t="s">
        <v>46</v>
      </c>
      <c r="F10" s="135">
        <v>37</v>
      </c>
      <c r="G10" s="74">
        <f t="shared" si="0"/>
        <v>20901.3</v>
      </c>
      <c r="I10" s="5">
        <v>5</v>
      </c>
      <c r="J10" s="23">
        <v>40185</v>
      </c>
      <c r="K10" s="75" t="s">
        <v>71</v>
      </c>
      <c r="L10" s="154">
        <v>264.10000000000002</v>
      </c>
      <c r="M10" s="100" t="s">
        <v>46</v>
      </c>
      <c r="N10" s="135">
        <v>37</v>
      </c>
      <c r="O10" s="74">
        <f t="shared" si="1"/>
        <v>9771.7000000000007</v>
      </c>
      <c r="Q10" s="5">
        <v>6</v>
      </c>
      <c r="R10" s="23">
        <v>40175</v>
      </c>
      <c r="S10" s="75" t="s">
        <v>53</v>
      </c>
      <c r="T10" s="154">
        <f>514.8+123.6+70.7</f>
        <v>709.1</v>
      </c>
      <c r="U10" s="100" t="s">
        <v>46</v>
      </c>
      <c r="V10" s="135">
        <v>38</v>
      </c>
      <c r="W10" s="74">
        <f t="shared" si="2"/>
        <v>26945.8</v>
      </c>
    </row>
    <row r="11" spans="1:25" ht="15" customHeight="1">
      <c r="A11" s="5"/>
      <c r="B11" s="23"/>
      <c r="C11" s="75"/>
      <c r="D11" s="154">
        <v>854.66</v>
      </c>
      <c r="E11" s="100" t="s">
        <v>44</v>
      </c>
      <c r="F11" s="135">
        <v>29</v>
      </c>
      <c r="G11" s="74">
        <f t="shared" si="0"/>
        <v>24785.14</v>
      </c>
      <c r="I11" s="5"/>
      <c r="J11" s="23"/>
      <c r="K11" s="75"/>
      <c r="L11" s="154">
        <v>1177.8</v>
      </c>
      <c r="M11" s="100" t="s">
        <v>44</v>
      </c>
      <c r="N11" s="135">
        <v>29</v>
      </c>
      <c r="O11" s="74">
        <f t="shared" si="1"/>
        <v>34156.199999999997</v>
      </c>
      <c r="Q11" s="5"/>
      <c r="R11" s="23"/>
      <c r="S11" s="75"/>
      <c r="T11" s="154">
        <v>23.26</v>
      </c>
      <c r="U11" s="100" t="s">
        <v>45</v>
      </c>
      <c r="V11" s="135">
        <v>18</v>
      </c>
      <c r="W11" s="74">
        <f t="shared" si="2"/>
        <v>418.68</v>
      </c>
    </row>
    <row r="12" spans="1:25" ht="15.75" customHeight="1">
      <c r="A12" s="5">
        <v>7</v>
      </c>
      <c r="B12" s="23">
        <v>40199</v>
      </c>
      <c r="C12" s="75" t="s">
        <v>97</v>
      </c>
      <c r="D12" s="154">
        <v>662.9</v>
      </c>
      <c r="E12" s="100" t="s">
        <v>46</v>
      </c>
      <c r="F12" s="135">
        <v>37</v>
      </c>
      <c r="G12" s="74">
        <f t="shared" si="0"/>
        <v>24527.3</v>
      </c>
      <c r="I12" s="5">
        <v>6</v>
      </c>
      <c r="J12" s="23">
        <v>40186</v>
      </c>
      <c r="K12" s="75" t="s">
        <v>73</v>
      </c>
      <c r="L12" s="154">
        <v>468.3</v>
      </c>
      <c r="M12" s="100" t="s">
        <v>46</v>
      </c>
      <c r="N12" s="135">
        <v>37.5</v>
      </c>
      <c r="O12" s="74">
        <f t="shared" si="1"/>
        <v>17561.25</v>
      </c>
      <c r="Q12" s="5">
        <v>7</v>
      </c>
      <c r="R12" s="23">
        <v>40176</v>
      </c>
      <c r="S12" s="75" t="s">
        <v>54</v>
      </c>
      <c r="T12" s="154">
        <v>610.9</v>
      </c>
      <c r="U12" s="100" t="s">
        <v>46</v>
      </c>
      <c r="V12" s="135">
        <v>38</v>
      </c>
      <c r="W12" s="74">
        <f t="shared" si="2"/>
        <v>23214.2</v>
      </c>
    </row>
    <row r="13" spans="1:25" ht="15.75">
      <c r="A13" s="5"/>
      <c r="B13" s="23"/>
      <c r="C13" s="75"/>
      <c r="D13" s="154">
        <v>923.12</v>
      </c>
      <c r="E13" s="100" t="s">
        <v>44</v>
      </c>
      <c r="F13" s="135">
        <v>28.6</v>
      </c>
      <c r="G13" s="74">
        <f t="shared" si="0"/>
        <v>26401.232</v>
      </c>
      <c r="I13" s="5"/>
      <c r="J13" s="23"/>
      <c r="K13" s="75"/>
      <c r="L13" s="154">
        <v>1810</v>
      </c>
      <c r="M13" s="100" t="s">
        <v>44</v>
      </c>
      <c r="N13" s="135">
        <v>29</v>
      </c>
      <c r="O13" s="74">
        <f t="shared" si="1"/>
        <v>52490</v>
      </c>
      <c r="Q13" s="5"/>
      <c r="R13" s="23"/>
      <c r="S13" s="75"/>
      <c r="T13" s="154">
        <v>42.36</v>
      </c>
      <c r="U13" s="100" t="s">
        <v>45</v>
      </c>
      <c r="V13" s="135">
        <v>40</v>
      </c>
      <c r="W13" s="74">
        <f t="shared" si="2"/>
        <v>1694.4</v>
      </c>
    </row>
    <row r="14" spans="1:25" ht="15.75">
      <c r="A14" s="5">
        <v>8</v>
      </c>
      <c r="B14" s="23">
        <v>40200</v>
      </c>
      <c r="C14" s="75" t="s">
        <v>98</v>
      </c>
      <c r="D14" s="154">
        <v>536.6</v>
      </c>
      <c r="E14" s="100" t="s">
        <v>46</v>
      </c>
      <c r="F14" s="135">
        <v>36.5</v>
      </c>
      <c r="G14" s="74">
        <f t="shared" si="0"/>
        <v>19585.900000000001</v>
      </c>
      <c r="I14" s="5">
        <v>8</v>
      </c>
      <c r="J14" s="23">
        <v>40186</v>
      </c>
      <c r="K14" s="75" t="s">
        <v>72</v>
      </c>
      <c r="L14" s="154">
        <v>984.66</v>
      </c>
      <c r="M14" s="100" t="s">
        <v>44</v>
      </c>
      <c r="N14" s="135">
        <v>29</v>
      </c>
      <c r="O14" s="74">
        <f t="shared" si="1"/>
        <v>28555.14</v>
      </c>
      <c r="Q14" s="5">
        <v>8</v>
      </c>
      <c r="R14" s="23">
        <v>40177</v>
      </c>
      <c r="S14" s="75" t="s">
        <v>56</v>
      </c>
      <c r="T14" s="154">
        <v>481.8</v>
      </c>
      <c r="U14" s="100" t="s">
        <v>46</v>
      </c>
      <c r="V14" s="135">
        <v>38</v>
      </c>
      <c r="W14" s="74">
        <f t="shared" si="2"/>
        <v>18308.400000000001</v>
      </c>
    </row>
    <row r="15" spans="1:25" ht="15.75">
      <c r="A15" s="5">
        <v>9</v>
      </c>
      <c r="B15" s="23"/>
      <c r="C15" s="75"/>
      <c r="D15" s="154">
        <v>884.22</v>
      </c>
      <c r="E15" s="100" t="s">
        <v>44</v>
      </c>
      <c r="F15" s="135">
        <v>28.5</v>
      </c>
      <c r="G15" s="74">
        <f t="shared" si="0"/>
        <v>25200.27</v>
      </c>
      <c r="H15" s="24"/>
      <c r="I15" s="5">
        <v>9</v>
      </c>
      <c r="J15" s="23">
        <v>40187</v>
      </c>
      <c r="K15" s="75" t="s">
        <v>74</v>
      </c>
      <c r="L15" s="154">
        <v>573.29999999999995</v>
      </c>
      <c r="M15" s="100" t="s">
        <v>46</v>
      </c>
      <c r="N15" s="135">
        <v>37</v>
      </c>
      <c r="O15" s="74">
        <f t="shared" si="1"/>
        <v>21212.1</v>
      </c>
      <c r="P15" s="24"/>
      <c r="Q15" s="5"/>
      <c r="R15" s="23"/>
      <c r="T15" s="154">
        <v>719.24</v>
      </c>
      <c r="U15" s="100" t="s">
        <v>44</v>
      </c>
      <c r="V15" s="135">
        <v>29.5</v>
      </c>
      <c r="W15" s="74">
        <f t="shared" si="2"/>
        <v>21217.58</v>
      </c>
      <c r="X15" s="24"/>
      <c r="Y15" s="24"/>
    </row>
    <row r="16" spans="1:25" ht="15.75">
      <c r="A16" s="5">
        <v>10</v>
      </c>
      <c r="B16" s="23">
        <v>40202</v>
      </c>
      <c r="C16" s="75" t="s">
        <v>106</v>
      </c>
      <c r="D16" s="154">
        <v>1860</v>
      </c>
      <c r="E16" s="100" t="s">
        <v>44</v>
      </c>
      <c r="F16" s="135">
        <v>28.5</v>
      </c>
      <c r="G16" s="74">
        <f t="shared" si="0"/>
        <v>53010</v>
      </c>
      <c r="H16" s="24"/>
      <c r="I16" s="5">
        <v>10</v>
      </c>
      <c r="J16" s="23">
        <v>40189</v>
      </c>
      <c r="K16" s="75" t="s">
        <v>75</v>
      </c>
      <c r="L16" s="154">
        <v>1700</v>
      </c>
      <c r="M16" s="100" t="s">
        <v>44</v>
      </c>
      <c r="N16" s="135">
        <v>29</v>
      </c>
      <c r="O16" s="74">
        <f t="shared" si="1"/>
        <v>49300</v>
      </c>
      <c r="P16" s="24"/>
      <c r="Q16" s="5">
        <v>9</v>
      </c>
      <c r="R16" s="23">
        <v>40177</v>
      </c>
      <c r="S16" s="75" t="s">
        <v>57</v>
      </c>
      <c r="T16" s="154">
        <v>1327.38</v>
      </c>
      <c r="U16" s="100" t="s">
        <v>44</v>
      </c>
      <c r="V16" s="135">
        <v>29.5</v>
      </c>
      <c r="W16" s="74">
        <f t="shared" si="2"/>
        <v>39157.710000000006</v>
      </c>
      <c r="X16" s="24"/>
      <c r="Y16" s="24"/>
    </row>
    <row r="17" spans="1:25" ht="15.75">
      <c r="A17" s="5">
        <v>11</v>
      </c>
      <c r="B17" s="23">
        <v>40202</v>
      </c>
      <c r="C17" s="75" t="s">
        <v>107</v>
      </c>
      <c r="D17" s="154">
        <v>561</v>
      </c>
      <c r="E17" s="184" t="s">
        <v>46</v>
      </c>
      <c r="F17" s="135">
        <v>36.5</v>
      </c>
      <c r="G17" s="74">
        <f t="shared" si="0"/>
        <v>20476.5</v>
      </c>
      <c r="I17" s="5">
        <v>11</v>
      </c>
      <c r="J17" s="23">
        <v>40190</v>
      </c>
      <c r="K17" s="75" t="s">
        <v>76</v>
      </c>
      <c r="L17" s="154">
        <v>75</v>
      </c>
      <c r="M17" s="184" t="s">
        <v>77</v>
      </c>
      <c r="N17" s="135">
        <v>37.5</v>
      </c>
      <c r="O17" s="74">
        <f t="shared" si="1"/>
        <v>2812.5</v>
      </c>
      <c r="Q17" s="5">
        <v>10</v>
      </c>
      <c r="R17" s="23">
        <v>40177</v>
      </c>
      <c r="S17" s="75" t="s">
        <v>55</v>
      </c>
      <c r="T17" s="154">
        <v>1890</v>
      </c>
      <c r="U17" s="143" t="s">
        <v>44</v>
      </c>
      <c r="V17" s="135">
        <v>29.5</v>
      </c>
      <c r="W17" s="74">
        <f t="shared" si="2"/>
        <v>55755</v>
      </c>
    </row>
    <row r="18" spans="1:25" ht="15.75">
      <c r="A18" s="5"/>
      <c r="B18" s="23">
        <v>40203</v>
      </c>
      <c r="C18" s="99" t="s">
        <v>108</v>
      </c>
      <c r="D18" s="155">
        <v>1540</v>
      </c>
      <c r="E18" s="110" t="s">
        <v>44</v>
      </c>
      <c r="F18" s="135">
        <v>28.4</v>
      </c>
      <c r="G18" s="74">
        <f t="shared" si="0"/>
        <v>43736</v>
      </c>
      <c r="I18" s="5"/>
      <c r="J18" s="23"/>
      <c r="K18" s="99"/>
      <c r="L18" s="155">
        <v>296.7</v>
      </c>
      <c r="M18" s="110" t="s">
        <v>45</v>
      </c>
      <c r="N18" s="135">
        <v>14.5</v>
      </c>
      <c r="O18" s="74">
        <f t="shared" si="1"/>
        <v>4302.1499999999996</v>
      </c>
      <c r="Q18" s="5">
        <v>11</v>
      </c>
      <c r="R18" s="159">
        <v>40178</v>
      </c>
      <c r="S18" s="160" t="s">
        <v>58</v>
      </c>
      <c r="T18" s="155">
        <v>491.2</v>
      </c>
      <c r="U18" s="100" t="s">
        <v>46</v>
      </c>
      <c r="V18" s="135">
        <v>38</v>
      </c>
      <c r="W18" s="74">
        <f t="shared" si="2"/>
        <v>18665.599999999999</v>
      </c>
    </row>
    <row r="19" spans="1:25" ht="15.75">
      <c r="A19" s="5"/>
      <c r="B19" s="23">
        <v>40204</v>
      </c>
      <c r="C19" s="75" t="s">
        <v>109</v>
      </c>
      <c r="D19" s="154">
        <v>1390</v>
      </c>
      <c r="E19" s="110" t="s">
        <v>44</v>
      </c>
      <c r="F19" s="135">
        <v>28.4</v>
      </c>
      <c r="G19" s="74">
        <f t="shared" si="0"/>
        <v>39476</v>
      </c>
      <c r="I19" s="5"/>
      <c r="J19" s="23"/>
      <c r="K19" s="75"/>
      <c r="L19" s="154"/>
      <c r="M19" s="110"/>
      <c r="N19" s="135"/>
      <c r="O19" s="74">
        <f t="shared" si="1"/>
        <v>0</v>
      </c>
      <c r="Q19" s="5"/>
      <c r="R19" s="23"/>
      <c r="S19" s="75"/>
      <c r="T19" s="154"/>
      <c r="U19" s="100"/>
      <c r="V19" s="135"/>
      <c r="W19" s="74">
        <f t="shared" si="2"/>
        <v>0</v>
      </c>
    </row>
    <row r="20" spans="1:25" ht="15.75">
      <c r="A20" s="5"/>
      <c r="B20" s="23"/>
      <c r="C20" s="75"/>
      <c r="D20" s="154"/>
      <c r="E20" s="110"/>
      <c r="F20" s="135"/>
      <c r="G20" s="74">
        <f t="shared" si="0"/>
        <v>0</v>
      </c>
      <c r="I20" s="5"/>
      <c r="J20" s="23"/>
      <c r="K20" s="75"/>
      <c r="L20" s="154"/>
      <c r="M20" s="110"/>
      <c r="N20" s="135"/>
      <c r="O20" s="74">
        <f t="shared" si="1"/>
        <v>0</v>
      </c>
      <c r="Q20" s="5">
        <v>12</v>
      </c>
      <c r="R20" s="23">
        <v>40180</v>
      </c>
      <c r="S20" s="75" t="s">
        <v>65</v>
      </c>
      <c r="T20" s="154">
        <v>1780</v>
      </c>
      <c r="U20" s="100" t="s">
        <v>44</v>
      </c>
      <c r="V20" s="135">
        <v>29.5</v>
      </c>
      <c r="W20" s="74">
        <f t="shared" si="2"/>
        <v>52510</v>
      </c>
    </row>
    <row r="21" spans="1:25" ht="23.25" customHeight="1">
      <c r="A21" s="5"/>
      <c r="B21" s="23"/>
      <c r="C21" s="9"/>
      <c r="D21" s="154"/>
      <c r="E21" s="110"/>
      <c r="F21" s="135"/>
      <c r="G21" s="74">
        <f t="shared" si="0"/>
        <v>0</v>
      </c>
      <c r="I21" s="5"/>
      <c r="J21" s="23"/>
      <c r="K21" s="9"/>
      <c r="L21" s="154"/>
      <c r="M21" s="110"/>
      <c r="N21" s="135"/>
      <c r="O21" s="74">
        <f t="shared" si="1"/>
        <v>0</v>
      </c>
      <c r="Q21" s="5"/>
      <c r="R21" s="23"/>
      <c r="S21" s="9"/>
      <c r="T21" s="41"/>
      <c r="U21" s="100"/>
      <c r="V21" s="135"/>
      <c r="W21" s="74">
        <f t="shared" si="2"/>
        <v>0</v>
      </c>
    </row>
    <row r="22" spans="1:25" ht="15.75">
      <c r="A22" s="5"/>
      <c r="B22" s="6"/>
      <c r="C22" s="75"/>
      <c r="D22" s="154"/>
      <c r="E22" s="185"/>
      <c r="F22" s="137"/>
      <c r="G22" s="74">
        <f t="shared" si="0"/>
        <v>0</v>
      </c>
      <c r="I22" s="5"/>
      <c r="J22" s="6"/>
      <c r="K22" s="75"/>
      <c r="L22" s="154"/>
      <c r="M22" s="185"/>
      <c r="N22" s="137"/>
      <c r="O22" s="74">
        <f t="shared" si="1"/>
        <v>0</v>
      </c>
      <c r="Q22" s="5"/>
      <c r="R22" s="6"/>
      <c r="S22" s="75"/>
      <c r="T22" s="154"/>
      <c r="U22" s="113"/>
      <c r="V22" s="137"/>
      <c r="W22" s="74">
        <f t="shared" si="2"/>
        <v>0</v>
      </c>
    </row>
    <row r="23" spans="1:25" ht="15.75">
      <c r="A23" s="5"/>
      <c r="B23" s="6"/>
      <c r="C23" s="75"/>
      <c r="D23" s="154"/>
      <c r="E23" s="110"/>
      <c r="F23" s="138"/>
      <c r="G23" s="74">
        <f t="shared" si="0"/>
        <v>0</v>
      </c>
      <c r="I23" s="5"/>
      <c r="J23" s="6"/>
      <c r="K23" s="75"/>
      <c r="L23" s="154"/>
      <c r="M23" s="110"/>
      <c r="N23" s="138"/>
      <c r="O23" s="74">
        <f t="shared" si="1"/>
        <v>0</v>
      </c>
      <c r="Q23" s="5"/>
      <c r="R23" s="6"/>
      <c r="S23" s="75"/>
      <c r="T23" s="145"/>
      <c r="U23" s="110"/>
      <c r="V23" s="138"/>
      <c r="W23" s="74">
        <f t="shared" si="2"/>
        <v>0</v>
      </c>
    </row>
    <row r="24" spans="1:25" ht="15" customHeight="1">
      <c r="A24" s="5"/>
      <c r="B24" s="117"/>
      <c r="C24" s="115"/>
      <c r="D24" s="189"/>
      <c r="E24" s="186"/>
      <c r="F24" s="139"/>
      <c r="G24" s="74">
        <f t="shared" si="0"/>
        <v>0</v>
      </c>
      <c r="H24" s="183"/>
      <c r="I24" s="5"/>
      <c r="J24" s="117"/>
      <c r="K24" s="115"/>
      <c r="L24" s="189"/>
      <c r="M24" s="186"/>
      <c r="N24" s="139"/>
      <c r="O24" s="74">
        <f t="shared" si="1"/>
        <v>0</v>
      </c>
      <c r="P24" s="158"/>
      <c r="Q24" s="5"/>
      <c r="R24" s="117"/>
      <c r="S24" s="115"/>
      <c r="T24" s="147"/>
      <c r="U24" s="116"/>
      <c r="V24" s="139"/>
      <c r="W24" s="74">
        <f t="shared" si="2"/>
        <v>0</v>
      </c>
      <c r="X24" s="157"/>
      <c r="Y24" s="104"/>
    </row>
    <row r="25" spans="1:25" ht="15.75">
      <c r="A25" s="5"/>
      <c r="D25" s="153"/>
      <c r="E25" s="110"/>
      <c r="F25" s="140"/>
      <c r="G25" s="74">
        <f t="shared" si="0"/>
        <v>0</v>
      </c>
      <c r="I25" s="5"/>
      <c r="L25" s="153"/>
      <c r="M25" s="110"/>
      <c r="N25" s="140"/>
      <c r="O25" s="74">
        <f t="shared" si="1"/>
        <v>0</v>
      </c>
      <c r="Q25" s="5"/>
      <c r="T25" s="148"/>
      <c r="U25" s="114"/>
      <c r="V25" s="140"/>
      <c r="W25" s="74">
        <f t="shared" si="2"/>
        <v>0</v>
      </c>
    </row>
    <row r="26" spans="1:25" ht="16.5" customHeight="1">
      <c r="A26" s="5"/>
      <c r="B26" s="6"/>
      <c r="C26" s="93"/>
      <c r="D26" s="41"/>
      <c r="E26" s="187"/>
      <c r="F26" s="136"/>
      <c r="G26" s="74">
        <f t="shared" si="0"/>
        <v>0</v>
      </c>
      <c r="I26" s="5"/>
      <c r="J26" s="6"/>
      <c r="K26" s="93"/>
      <c r="L26" s="41"/>
      <c r="M26" s="187"/>
      <c r="N26" s="136"/>
      <c r="O26" s="74">
        <f t="shared" si="1"/>
        <v>0</v>
      </c>
      <c r="Q26" s="5"/>
      <c r="R26" s="6"/>
      <c r="S26" s="93"/>
      <c r="T26" s="146"/>
      <c r="V26" s="136"/>
      <c r="W26" s="74">
        <f t="shared" si="2"/>
        <v>0</v>
      </c>
    </row>
    <row r="27" spans="1:25" ht="15.75">
      <c r="A27" s="5"/>
      <c r="B27" s="6"/>
      <c r="C27" s="93"/>
      <c r="D27" s="41"/>
      <c r="E27" s="187"/>
      <c r="F27" s="136"/>
      <c r="G27" s="74">
        <f t="shared" si="0"/>
        <v>0</v>
      </c>
      <c r="I27" s="5"/>
      <c r="J27" s="6"/>
      <c r="K27" s="93"/>
      <c r="L27" s="41"/>
      <c r="M27" s="187"/>
      <c r="N27" s="136"/>
      <c r="O27" s="74">
        <f t="shared" si="1"/>
        <v>0</v>
      </c>
      <c r="Q27" s="5"/>
      <c r="R27" s="6"/>
      <c r="S27" s="93"/>
      <c r="T27" s="146"/>
      <c r="V27" s="136"/>
      <c r="W27" s="74">
        <f t="shared" si="2"/>
        <v>0</v>
      </c>
    </row>
    <row r="28" spans="1:25" ht="15.75">
      <c r="A28" s="5"/>
      <c r="B28" s="6"/>
      <c r="C28" s="76"/>
      <c r="D28" s="190"/>
      <c r="F28" s="136"/>
      <c r="G28" s="74">
        <f t="shared" si="0"/>
        <v>0</v>
      </c>
      <c r="I28" s="5"/>
      <c r="J28" s="6"/>
      <c r="K28" s="76"/>
      <c r="L28" s="190"/>
      <c r="N28" s="136"/>
      <c r="O28" s="74">
        <f t="shared" si="1"/>
        <v>0</v>
      </c>
      <c r="Q28" s="5"/>
      <c r="R28" s="6"/>
      <c r="S28" s="76"/>
      <c r="T28" s="149"/>
      <c r="V28" s="136"/>
      <c r="W28" s="74">
        <f t="shared" si="2"/>
        <v>0</v>
      </c>
    </row>
    <row r="29" spans="1:25" ht="16.5" thickBot="1">
      <c r="A29" s="5"/>
      <c r="B29" s="6"/>
      <c r="C29" s="76"/>
      <c r="D29" s="190"/>
      <c r="F29" s="141"/>
      <c r="G29" s="119">
        <v>0</v>
      </c>
      <c r="I29" s="5"/>
      <c r="J29" s="6"/>
      <c r="K29" s="76"/>
      <c r="L29" s="190"/>
      <c r="N29" s="141"/>
      <c r="O29" s="119">
        <v>0</v>
      </c>
      <c r="Q29" s="5"/>
      <c r="R29" s="6"/>
      <c r="S29" s="76"/>
      <c r="T29" s="149"/>
      <c r="V29" s="141"/>
      <c r="W29" s="119">
        <v>0</v>
      </c>
    </row>
    <row r="30" spans="1:25" ht="16.5" thickTop="1">
      <c r="A30" s="5"/>
      <c r="D30" s="165"/>
      <c r="E30" s="120" t="s">
        <v>37</v>
      </c>
      <c r="F30" s="129"/>
      <c r="G30" s="79">
        <f>SUM(G4:G29)</f>
        <v>501695.22200000007</v>
      </c>
      <c r="I30" s="5"/>
      <c r="M30" s="120" t="s">
        <v>37</v>
      </c>
      <c r="N30" s="129"/>
      <c r="O30" s="79">
        <f>SUM(O4:O29)</f>
        <v>299568.08999999997</v>
      </c>
      <c r="Q30" s="5"/>
      <c r="U30" s="120" t="s">
        <v>37</v>
      </c>
      <c r="V30" s="129"/>
      <c r="W30" s="79">
        <f>SUM(W4:W29)</f>
        <v>477650.76</v>
      </c>
    </row>
    <row r="31" spans="1:25">
      <c r="A31" s="5"/>
      <c r="D31" s="165"/>
      <c r="F31" s="126"/>
      <c r="G31" s="7"/>
      <c r="I31" s="5"/>
      <c r="N31" s="126"/>
      <c r="O31" s="7"/>
      <c r="Q31" s="5"/>
      <c r="V31" s="126"/>
      <c r="W31" s="7"/>
    </row>
    <row r="32" spans="1:25">
      <c r="A32" s="5"/>
      <c r="B32" s="23"/>
      <c r="C32" s="67" t="s">
        <v>16</v>
      </c>
      <c r="D32" s="191"/>
      <c r="F32" s="126"/>
      <c r="G32" s="118"/>
      <c r="I32" s="5"/>
      <c r="J32" s="23"/>
      <c r="K32" s="67" t="s">
        <v>16</v>
      </c>
      <c r="L32" s="191"/>
      <c r="N32" s="126"/>
      <c r="O32" s="118"/>
      <c r="Q32" s="5"/>
      <c r="R32" s="23"/>
      <c r="S32" s="67" t="s">
        <v>16</v>
      </c>
      <c r="T32" s="67"/>
      <c r="V32" s="126"/>
      <c r="W32" s="118"/>
    </row>
    <row r="33" spans="1:23" ht="15.75">
      <c r="A33" s="5">
        <v>1</v>
      </c>
      <c r="B33" s="23">
        <v>40204</v>
      </c>
      <c r="C33" s="75" t="s">
        <v>110</v>
      </c>
      <c r="D33" s="200">
        <v>868.8</v>
      </c>
      <c r="E33" s="25" t="s">
        <v>44</v>
      </c>
      <c r="F33" s="128">
        <v>28.4</v>
      </c>
      <c r="G33" s="74">
        <f>F33*D33</f>
        <v>24673.919999999998</v>
      </c>
      <c r="I33" s="5">
        <v>1</v>
      </c>
      <c r="J33" s="23">
        <v>40189</v>
      </c>
      <c r="K33" s="75" t="s">
        <v>78</v>
      </c>
      <c r="L33" s="170">
        <v>762.2</v>
      </c>
      <c r="M33" s="25" t="s">
        <v>44</v>
      </c>
      <c r="N33" s="128">
        <v>29</v>
      </c>
      <c r="O33" s="74">
        <f>N33*L33</f>
        <v>22103.800000000003</v>
      </c>
      <c r="Q33" s="5">
        <v>1</v>
      </c>
      <c r="R33" s="23">
        <v>40174</v>
      </c>
      <c r="S33" s="75" t="s">
        <v>59</v>
      </c>
      <c r="T33" s="75">
        <v>223.9</v>
      </c>
      <c r="U33" s="25" t="s">
        <v>44</v>
      </c>
      <c r="V33" s="128">
        <v>29.5</v>
      </c>
      <c r="W33" s="74">
        <f>V33*T33</f>
        <v>6605.05</v>
      </c>
    </row>
    <row r="34" spans="1:23" ht="15.75">
      <c r="A34" s="5">
        <v>2</v>
      </c>
      <c r="B34" s="23"/>
      <c r="C34" s="42"/>
      <c r="D34" s="78"/>
      <c r="E34" s="25"/>
      <c r="F34" s="128"/>
      <c r="G34" s="74"/>
      <c r="I34" s="5">
        <v>2</v>
      </c>
      <c r="J34" s="23"/>
      <c r="K34" s="42"/>
      <c r="L34" s="78">
        <v>98.62</v>
      </c>
      <c r="M34" s="25" t="s">
        <v>79</v>
      </c>
      <c r="N34" s="128">
        <v>29</v>
      </c>
      <c r="O34" s="74">
        <f>N34*L34</f>
        <v>2859.98</v>
      </c>
      <c r="Q34" s="5">
        <v>2</v>
      </c>
      <c r="R34" s="23">
        <v>40176</v>
      </c>
      <c r="S34" s="42" t="s">
        <v>60</v>
      </c>
      <c r="T34" s="42">
        <v>928.62</v>
      </c>
      <c r="U34" s="25" t="s">
        <v>44</v>
      </c>
      <c r="V34" s="128">
        <v>29.5</v>
      </c>
      <c r="W34" s="74">
        <f>V34*T34</f>
        <v>27394.29</v>
      </c>
    </row>
    <row r="35" spans="1:23" ht="15.75" customHeight="1">
      <c r="A35" s="5"/>
      <c r="B35" s="23"/>
      <c r="C35" s="42"/>
      <c r="D35" s="78"/>
      <c r="E35" s="78" t="s">
        <v>18</v>
      </c>
      <c r="F35" s="130"/>
      <c r="G35" s="79">
        <f>SUM(G32:G34)</f>
        <v>24673.919999999998</v>
      </c>
      <c r="I35" s="5"/>
      <c r="J35" s="23"/>
      <c r="K35" s="42"/>
      <c r="L35" s="78"/>
      <c r="M35" s="78" t="s">
        <v>18</v>
      </c>
      <c r="N35" s="130"/>
      <c r="O35" s="79">
        <f>SUM(O32:O34)</f>
        <v>24963.780000000002</v>
      </c>
      <c r="Q35" s="5"/>
      <c r="R35" s="23"/>
      <c r="S35" s="42"/>
      <c r="T35" s="42"/>
      <c r="U35" s="78" t="s">
        <v>18</v>
      </c>
      <c r="V35" s="130"/>
      <c r="W35" s="79">
        <f>SUM(W32:W34)</f>
        <v>33999.340000000004</v>
      </c>
    </row>
    <row r="36" spans="1:23" ht="15.75" customHeight="1">
      <c r="A36" s="5"/>
      <c r="D36" s="165"/>
      <c r="E36" s="111"/>
      <c r="F36" s="131"/>
      <c r="G36" s="11"/>
      <c r="I36" s="5"/>
      <c r="M36" s="111"/>
      <c r="N36" s="131"/>
      <c r="O36" s="11"/>
      <c r="Q36" s="5"/>
      <c r="U36" s="111"/>
      <c r="V36" s="131"/>
      <c r="W36" s="11"/>
    </row>
    <row r="37" spans="1:23">
      <c r="A37" s="5"/>
      <c r="D37" s="165"/>
      <c r="E37" s="111"/>
      <c r="F37" s="131"/>
      <c r="G37" s="11"/>
      <c r="I37" s="5"/>
      <c r="M37" s="111"/>
      <c r="N37" s="131"/>
      <c r="O37" s="11"/>
      <c r="Q37" s="5"/>
      <c r="U37" s="111"/>
      <c r="V37" s="131"/>
      <c r="W37" s="11"/>
    </row>
    <row r="38" spans="1:23" ht="18.75">
      <c r="A38" s="5"/>
      <c r="D38" s="165"/>
      <c r="E38" s="111"/>
      <c r="F38" s="131"/>
      <c r="G38" s="112"/>
      <c r="I38" s="5"/>
      <c r="M38" s="111"/>
      <c r="N38" s="131"/>
      <c r="O38" s="112"/>
      <c r="Q38" s="5"/>
      <c r="U38" s="111"/>
      <c r="V38" s="131"/>
      <c r="W38" s="112"/>
    </row>
    <row r="39" spans="1:23" ht="15.75" thickBot="1">
      <c r="A39" s="5"/>
      <c r="B39" s="23"/>
      <c r="C39" s="42"/>
      <c r="D39" s="78"/>
      <c r="F39" s="126"/>
      <c r="I39" s="5"/>
      <c r="J39" s="23"/>
      <c r="K39" s="42"/>
      <c r="L39" s="78"/>
      <c r="N39" s="126"/>
      <c r="Q39" s="5"/>
      <c r="R39" s="23"/>
      <c r="S39" s="42"/>
      <c r="T39" s="42"/>
      <c r="V39" s="126"/>
    </row>
    <row r="40" spans="1:23" ht="18.75" customHeight="1">
      <c r="A40" s="46"/>
      <c r="B40" s="23"/>
      <c r="C40" s="42"/>
      <c r="D40" s="78"/>
      <c r="E40" s="195" t="s">
        <v>34</v>
      </c>
      <c r="F40" s="196"/>
      <c r="G40" s="197">
        <f>G35+G30</f>
        <v>526369.14200000011</v>
      </c>
      <c r="I40" s="46"/>
      <c r="J40" s="23"/>
      <c r="K40" s="42"/>
      <c r="L40" s="78"/>
      <c r="M40" s="195" t="s">
        <v>34</v>
      </c>
      <c r="N40" s="196"/>
      <c r="O40" s="197">
        <f>O35+O30</f>
        <v>324531.87</v>
      </c>
      <c r="Q40" s="46"/>
      <c r="R40" s="23"/>
      <c r="S40" s="42"/>
      <c r="T40" s="42"/>
      <c r="U40" s="105" t="s">
        <v>34</v>
      </c>
      <c r="V40" s="123"/>
      <c r="W40" s="107">
        <f>W35+W30</f>
        <v>511650.10000000003</v>
      </c>
    </row>
    <row r="41" spans="1:23" ht="12" customHeight="1" thickBot="1">
      <c r="A41" s="46"/>
      <c r="B41" s="23"/>
      <c r="C41" s="42"/>
      <c r="D41" s="78"/>
      <c r="E41" s="195"/>
      <c r="F41" s="196"/>
      <c r="G41" s="197"/>
      <c r="I41" s="46"/>
      <c r="J41" s="23"/>
      <c r="K41" s="42"/>
      <c r="L41" s="78"/>
      <c r="M41" s="195"/>
      <c r="N41" s="196"/>
      <c r="O41" s="197"/>
      <c r="Q41" s="46"/>
      <c r="R41" s="23"/>
      <c r="S41" s="42"/>
      <c r="T41" s="42"/>
      <c r="U41" s="106"/>
      <c r="V41" s="124"/>
      <c r="W41" s="108"/>
    </row>
    <row r="42" spans="1:23" ht="23.25" customHeight="1">
      <c r="A42" s="46"/>
      <c r="B42" s="63"/>
      <c r="D42" s="165"/>
      <c r="E42" s="215"/>
      <c r="F42" s="215"/>
      <c r="G42" s="198"/>
      <c r="I42" s="46"/>
      <c r="J42" s="63"/>
      <c r="M42" s="215" t="s">
        <v>80</v>
      </c>
      <c r="N42" s="215"/>
      <c r="O42" s="198">
        <v>510575.72</v>
      </c>
      <c r="Q42" s="46"/>
      <c r="R42" s="63"/>
      <c r="U42" s="96"/>
      <c r="V42" s="125"/>
      <c r="W42" s="94"/>
    </row>
    <row r="43" spans="1:23">
      <c r="A43" s="46"/>
      <c r="B43" s="101"/>
      <c r="D43" s="199">
        <v>40206</v>
      </c>
      <c r="E43" s="1" t="s">
        <v>99</v>
      </c>
      <c r="F43" s="126" t="s">
        <v>100</v>
      </c>
      <c r="G43" s="95">
        <v>58024.4</v>
      </c>
      <c r="I43" s="46"/>
      <c r="J43" s="101" t="s">
        <v>81</v>
      </c>
      <c r="L43" s="192"/>
      <c r="M43" s="1" t="s">
        <v>82</v>
      </c>
      <c r="N43" s="126"/>
      <c r="O43" s="95">
        <v>250000</v>
      </c>
      <c r="Q43" s="46"/>
      <c r="R43" s="101">
        <v>40173</v>
      </c>
      <c r="T43" s="150"/>
      <c r="U43" s="1" t="s">
        <v>64</v>
      </c>
      <c r="V43" s="126"/>
      <c r="W43" s="95">
        <v>1074.3800000000001</v>
      </c>
    </row>
    <row r="44" spans="1:23">
      <c r="A44" s="46"/>
      <c r="B44" s="63"/>
      <c r="C44" s="97"/>
      <c r="D44" s="199">
        <v>40206</v>
      </c>
      <c r="E44" s="1" t="s">
        <v>101</v>
      </c>
      <c r="F44" s="126" t="s">
        <v>100</v>
      </c>
      <c r="G44" s="95">
        <v>50000</v>
      </c>
      <c r="I44" s="46"/>
      <c r="J44" s="63" t="s">
        <v>83</v>
      </c>
      <c r="K44" s="97"/>
      <c r="L44" s="192"/>
      <c r="M44" s="1" t="s">
        <v>84</v>
      </c>
      <c r="N44" s="126"/>
      <c r="O44" s="95">
        <v>250000</v>
      </c>
      <c r="Q44" s="46"/>
      <c r="R44" s="63"/>
      <c r="S44" s="97"/>
      <c r="T44" s="150"/>
      <c r="U44" s="151"/>
      <c r="V44" s="126"/>
      <c r="W44" s="95"/>
    </row>
    <row r="45" spans="1:23">
      <c r="A45" s="46"/>
      <c r="B45" s="63"/>
      <c r="D45" s="199">
        <v>40206</v>
      </c>
      <c r="E45" s="1" t="s">
        <v>102</v>
      </c>
      <c r="F45" s="126" t="s">
        <v>103</v>
      </c>
      <c r="G45" s="102">
        <v>135000</v>
      </c>
      <c r="I45" s="46"/>
      <c r="J45" s="63" t="s">
        <v>85</v>
      </c>
      <c r="L45" s="192"/>
      <c r="M45" s="1" t="s">
        <v>86</v>
      </c>
      <c r="N45" s="126"/>
      <c r="O45" s="102">
        <v>85107.59</v>
      </c>
      <c r="Q45" s="46"/>
      <c r="R45" s="63"/>
      <c r="T45" s="150"/>
      <c r="U45" s="151"/>
      <c r="V45" s="126"/>
      <c r="W45" s="102"/>
    </row>
    <row r="46" spans="1:23">
      <c r="A46" s="46"/>
      <c r="B46" s="101"/>
      <c r="C46" s="97"/>
      <c r="D46" s="199">
        <v>40206</v>
      </c>
      <c r="E46" s="1" t="s">
        <v>104</v>
      </c>
      <c r="F46" s="127" t="s">
        <v>105</v>
      </c>
      <c r="G46" s="95">
        <v>200000</v>
      </c>
      <c r="I46" s="46"/>
      <c r="J46" s="101" t="s">
        <v>85</v>
      </c>
      <c r="K46" s="97"/>
      <c r="L46" s="192"/>
      <c r="M46" s="1" t="s">
        <v>87</v>
      </c>
      <c r="N46" s="127"/>
      <c r="O46" s="95">
        <v>250000</v>
      </c>
      <c r="Q46" s="46"/>
      <c r="R46" s="101"/>
      <c r="S46" s="97"/>
      <c r="T46" s="150"/>
      <c r="U46" s="151"/>
      <c r="V46" s="127"/>
      <c r="W46" s="95"/>
    </row>
    <row r="47" spans="1:23">
      <c r="A47" s="46"/>
      <c r="B47" s="63"/>
      <c r="C47" s="97"/>
      <c r="D47" s="199">
        <v>40213</v>
      </c>
      <c r="E47" s="1" t="s">
        <v>111</v>
      </c>
      <c r="F47" s="126" t="s">
        <v>105</v>
      </c>
      <c r="G47" s="95">
        <v>83344.740000000005</v>
      </c>
      <c r="I47" s="46"/>
      <c r="J47" s="63"/>
      <c r="K47" s="97"/>
      <c r="L47" s="192"/>
      <c r="M47" s="151"/>
      <c r="N47" s="126"/>
      <c r="O47" s="95"/>
      <c r="Q47" s="46"/>
      <c r="R47" s="63"/>
      <c r="S47" s="97"/>
      <c r="T47" s="150"/>
      <c r="U47" s="151"/>
      <c r="V47" s="126"/>
      <c r="W47" s="95"/>
    </row>
    <row r="48" spans="1:23" ht="15.75" thickBot="1">
      <c r="A48" s="46"/>
      <c r="B48" s="63"/>
      <c r="C48" s="97"/>
      <c r="D48" s="193"/>
      <c r="E48" s="1"/>
      <c r="F48" s="126"/>
      <c r="G48" s="64"/>
      <c r="I48" s="46"/>
      <c r="J48" s="63"/>
      <c r="K48" s="97"/>
      <c r="L48" s="193"/>
      <c r="M48" s="1"/>
      <c r="N48" s="126"/>
      <c r="O48" s="64"/>
      <c r="Q48" s="46"/>
      <c r="R48" s="63"/>
      <c r="S48" s="97"/>
      <c r="T48" s="97"/>
      <c r="U48" s="1"/>
      <c r="V48" s="126"/>
      <c r="W48" s="64"/>
    </row>
    <row r="49" spans="1:23" ht="16.5" thickTop="1">
      <c r="A49" s="10"/>
      <c r="B49" s="46" t="s">
        <v>35</v>
      </c>
      <c r="C49" s="1"/>
      <c r="D49" s="165"/>
      <c r="E49" s="66" t="s">
        <v>15</v>
      </c>
      <c r="F49" s="132"/>
      <c r="G49" s="65">
        <f>SUM(G43:G48)</f>
        <v>526369.14</v>
      </c>
      <c r="I49" s="10"/>
      <c r="J49" s="46" t="s">
        <v>35</v>
      </c>
      <c r="K49" s="1"/>
      <c r="M49" s="66" t="s">
        <v>15</v>
      </c>
      <c r="N49" s="132"/>
      <c r="O49" s="65">
        <f>SUM(O43:O48)</f>
        <v>835107.59</v>
      </c>
      <c r="Q49" s="10"/>
      <c r="R49" s="46" t="s">
        <v>35</v>
      </c>
      <c r="S49" s="1"/>
      <c r="T49" s="1"/>
      <c r="U49" s="66" t="s">
        <v>15</v>
      </c>
      <c r="V49" s="132"/>
      <c r="W49" s="65">
        <f>SUM(W42:W48)</f>
        <v>1074.3800000000001</v>
      </c>
    </row>
    <row r="50" spans="1:23" ht="15.75" thickBot="1">
      <c r="B50" s="46"/>
      <c r="C50" s="63"/>
      <c r="D50" s="194"/>
      <c r="E50" s="47"/>
      <c r="F50" s="133"/>
      <c r="G50" s="54"/>
      <c r="J50" s="46"/>
      <c r="K50" s="63"/>
      <c r="L50" s="194"/>
      <c r="M50" s="47"/>
      <c r="N50" s="133"/>
      <c r="O50" s="54"/>
      <c r="R50" s="46"/>
      <c r="S50" s="63"/>
      <c r="T50" s="63"/>
      <c r="U50" s="47"/>
      <c r="V50" s="133"/>
      <c r="W50" s="54"/>
    </row>
    <row r="51" spans="1:23" ht="19.5" thickBot="1">
      <c r="B51" s="46"/>
      <c r="C51" s="103"/>
      <c r="D51" s="103"/>
      <c r="E51" s="152" t="s">
        <v>89</v>
      </c>
      <c r="F51" s="134"/>
      <c r="G51" s="62">
        <f>G40-G49+G42</f>
        <v>2.0000000949949026E-3</v>
      </c>
      <c r="J51" s="46"/>
      <c r="K51" s="103"/>
      <c r="L51" s="103"/>
      <c r="M51" s="152" t="s">
        <v>88</v>
      </c>
      <c r="N51" s="134"/>
      <c r="O51" s="62">
        <f>O40-O49+O42</f>
        <v>0</v>
      </c>
      <c r="R51" s="46"/>
      <c r="S51" s="103"/>
      <c r="T51" s="103"/>
      <c r="U51" s="152" t="s">
        <v>47</v>
      </c>
      <c r="V51" s="134"/>
      <c r="W51" s="62">
        <f>W40-W49</f>
        <v>510575.72000000003</v>
      </c>
    </row>
    <row r="52" spans="1:23">
      <c r="D52" s="165"/>
    </row>
    <row r="56" spans="1:23" ht="15.75" customHeight="1"/>
  </sheetData>
  <mergeCells count="11">
    <mergeCell ref="E42:F42"/>
    <mergeCell ref="X1:X2"/>
    <mergeCell ref="R2:U2"/>
    <mergeCell ref="G1:G2"/>
    <mergeCell ref="H1:H2"/>
    <mergeCell ref="B2:E2"/>
    <mergeCell ref="J2:M2"/>
    <mergeCell ref="M42:N42"/>
    <mergeCell ref="O1:O2"/>
    <mergeCell ref="P1:P2"/>
    <mergeCell ref="W1:W2"/>
  </mergeCells>
  <printOptions gridLines="1"/>
  <pageMargins left="0.70866141732283472" right="0.70866141732283472" top="0.43307086614173229" bottom="0.35433070866141736" header="0.31496062992125984" footer="0.31496062992125984"/>
  <pageSetup scale="8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4"/>
  <sheetViews>
    <sheetView workbookViewId="0">
      <selection activeCell="C8" sqref="C8"/>
    </sheetView>
  </sheetViews>
  <sheetFormatPr baseColWidth="10" defaultRowHeight="15"/>
  <cols>
    <col min="1" max="1" width="10.85546875" customWidth="1"/>
    <col min="2" max="2" width="6.42578125" customWidth="1"/>
    <col min="3" max="3" width="26.5703125" bestFit="1" customWidth="1"/>
    <col min="4" max="4" width="16.28515625" customWidth="1"/>
    <col min="5" max="5" width="13.5703125" bestFit="1" customWidth="1"/>
  </cols>
  <sheetData>
    <row r="1" spans="1:8" ht="18.75" customHeight="1">
      <c r="A1" s="9"/>
      <c r="B1" s="221" t="s">
        <v>141</v>
      </c>
      <c r="C1" s="221"/>
      <c r="D1" s="221"/>
      <c r="E1" s="221"/>
      <c r="F1" s="221"/>
      <c r="G1" s="12"/>
      <c r="H1" s="12"/>
    </row>
    <row r="2" spans="1:8" ht="18.75" customHeight="1">
      <c r="A2" s="13"/>
      <c r="B2" s="222"/>
      <c r="C2" s="222"/>
      <c r="D2" s="14"/>
      <c r="E2" s="15"/>
      <c r="F2" s="14"/>
      <c r="G2" s="15"/>
      <c r="H2" s="12"/>
    </row>
    <row r="3" spans="1:8" ht="31.5" thickBot="1">
      <c r="A3" s="16" t="s">
        <v>0</v>
      </c>
      <c r="B3" s="16" t="s">
        <v>10</v>
      </c>
      <c r="C3" s="17" t="s">
        <v>4</v>
      </c>
      <c r="D3" s="18" t="s">
        <v>3</v>
      </c>
      <c r="E3" s="19" t="s">
        <v>5</v>
      </c>
      <c r="F3" s="20" t="s">
        <v>6</v>
      </c>
      <c r="G3" s="21" t="s">
        <v>7</v>
      </c>
      <c r="H3" s="12"/>
    </row>
    <row r="4" spans="1:8" ht="15.75" thickTop="1">
      <c r="A4" s="22">
        <v>40179</v>
      </c>
      <c r="B4" s="9" t="s">
        <v>115</v>
      </c>
      <c r="C4" s="25" t="s">
        <v>142</v>
      </c>
      <c r="D4" s="26"/>
      <c r="E4" s="44"/>
      <c r="F4" s="45"/>
      <c r="G4" s="24">
        <f>D4-F4</f>
        <v>0</v>
      </c>
      <c r="H4" s="12"/>
    </row>
    <row r="5" spans="1:8">
      <c r="A5" s="22">
        <v>40179</v>
      </c>
      <c r="B5" s="9" t="s">
        <v>114</v>
      </c>
      <c r="C5" s="25" t="s">
        <v>143</v>
      </c>
      <c r="D5" s="24">
        <v>17420</v>
      </c>
      <c r="E5" s="44"/>
      <c r="F5" s="45"/>
      <c r="G5" s="24">
        <f t="shared" ref="G5:G33" si="0">D5-F5</f>
        <v>17420</v>
      </c>
      <c r="H5" s="12"/>
    </row>
    <row r="6" spans="1:8">
      <c r="A6" s="22">
        <v>40180</v>
      </c>
      <c r="B6" s="9" t="s">
        <v>116</v>
      </c>
      <c r="C6" s="25" t="s">
        <v>144</v>
      </c>
      <c r="D6" s="202"/>
      <c r="E6" s="44" t="s">
        <v>145</v>
      </c>
      <c r="F6" s="45"/>
      <c r="G6" s="24">
        <f t="shared" si="0"/>
        <v>0</v>
      </c>
      <c r="H6" s="12"/>
    </row>
    <row r="7" spans="1:8">
      <c r="A7" s="22">
        <v>40182</v>
      </c>
      <c r="B7" s="9" t="s">
        <v>117</v>
      </c>
      <c r="C7" s="25" t="s">
        <v>146</v>
      </c>
      <c r="D7" s="24">
        <v>21698.5</v>
      </c>
      <c r="E7" s="44">
        <v>40228</v>
      </c>
      <c r="F7" s="45">
        <v>21698.5</v>
      </c>
      <c r="G7" s="24">
        <f t="shared" si="0"/>
        <v>0</v>
      </c>
      <c r="H7" s="12"/>
    </row>
    <row r="8" spans="1:8">
      <c r="A8" s="22">
        <v>40182</v>
      </c>
      <c r="B8" s="9" t="s">
        <v>118</v>
      </c>
      <c r="C8" s="25" t="s">
        <v>142</v>
      </c>
      <c r="D8" s="24"/>
      <c r="E8" s="44"/>
      <c r="F8" s="45"/>
      <c r="G8" s="24">
        <f t="shared" si="0"/>
        <v>0</v>
      </c>
      <c r="H8" s="12"/>
    </row>
    <row r="9" spans="1:8">
      <c r="A9" s="22">
        <v>40183</v>
      </c>
      <c r="B9" s="9" t="s">
        <v>119</v>
      </c>
      <c r="C9" s="25" t="s">
        <v>147</v>
      </c>
      <c r="D9" s="24">
        <v>22696.5</v>
      </c>
      <c r="E9" s="44">
        <v>40228</v>
      </c>
      <c r="F9" s="45">
        <v>22696.5</v>
      </c>
      <c r="G9" s="24">
        <f t="shared" si="0"/>
        <v>0</v>
      </c>
      <c r="H9" s="12"/>
    </row>
    <row r="10" spans="1:8">
      <c r="A10" s="22">
        <v>40184</v>
      </c>
      <c r="B10" s="9" t="s">
        <v>120</v>
      </c>
      <c r="C10" s="25" t="s">
        <v>148</v>
      </c>
      <c r="D10" s="24">
        <v>21094</v>
      </c>
      <c r="E10" s="44">
        <v>40228</v>
      </c>
      <c r="F10" s="45">
        <v>21094</v>
      </c>
      <c r="G10" s="24">
        <f t="shared" si="0"/>
        <v>0</v>
      </c>
      <c r="H10" s="12"/>
    </row>
    <row r="11" spans="1:8">
      <c r="A11" s="22">
        <v>40184</v>
      </c>
      <c r="B11" s="9" t="s">
        <v>121</v>
      </c>
      <c r="C11" s="25" t="s">
        <v>144</v>
      </c>
      <c r="D11" s="203"/>
      <c r="E11" s="44" t="s">
        <v>149</v>
      </c>
      <c r="F11" s="45"/>
      <c r="G11" s="24">
        <f t="shared" si="0"/>
        <v>0</v>
      </c>
      <c r="H11" s="12"/>
    </row>
    <row r="12" spans="1:8">
      <c r="A12" s="22">
        <v>40185</v>
      </c>
      <c r="B12" s="9" t="s">
        <v>122</v>
      </c>
      <c r="C12" s="28" t="s">
        <v>144</v>
      </c>
      <c r="D12" s="203"/>
      <c r="E12" s="44" t="s">
        <v>150</v>
      </c>
      <c r="F12" s="45"/>
      <c r="G12" s="24">
        <f t="shared" si="0"/>
        <v>0</v>
      </c>
      <c r="H12" s="12"/>
    </row>
    <row r="13" spans="1:8">
      <c r="A13" s="22">
        <v>40185</v>
      </c>
      <c r="B13" s="9" t="s">
        <v>123</v>
      </c>
      <c r="C13" s="28" t="s">
        <v>151</v>
      </c>
      <c r="D13" s="26">
        <v>31939.5</v>
      </c>
      <c r="E13" s="44">
        <v>40228</v>
      </c>
      <c r="F13" s="45">
        <v>31939.5</v>
      </c>
      <c r="G13" s="24">
        <f t="shared" si="0"/>
        <v>0</v>
      </c>
      <c r="H13" s="12"/>
    </row>
    <row r="14" spans="1:8">
      <c r="A14" s="22">
        <v>40187</v>
      </c>
      <c r="B14" s="9" t="s">
        <v>124</v>
      </c>
      <c r="C14" s="28" t="s">
        <v>142</v>
      </c>
      <c r="D14" s="26"/>
      <c r="E14" s="44"/>
      <c r="F14" s="45"/>
      <c r="G14" s="24">
        <f t="shared" si="0"/>
        <v>0</v>
      </c>
      <c r="H14" s="12"/>
    </row>
    <row r="15" spans="1:8">
      <c r="A15" s="22">
        <v>40187</v>
      </c>
      <c r="B15" s="9" t="s">
        <v>125</v>
      </c>
      <c r="C15" s="31" t="s">
        <v>143</v>
      </c>
      <c r="D15" s="26">
        <v>19879.2</v>
      </c>
      <c r="E15" s="44"/>
      <c r="F15" s="45"/>
      <c r="G15" s="24">
        <f t="shared" si="0"/>
        <v>19879.2</v>
      </c>
      <c r="H15" s="12"/>
    </row>
    <row r="16" spans="1:8">
      <c r="A16" s="22">
        <v>40189</v>
      </c>
      <c r="B16" s="9" t="s">
        <v>126</v>
      </c>
      <c r="C16" s="28" t="s">
        <v>143</v>
      </c>
      <c r="D16" s="26">
        <v>19983.400000000001</v>
      </c>
      <c r="E16" s="44"/>
      <c r="F16" s="45"/>
      <c r="G16" s="24">
        <f t="shared" si="0"/>
        <v>19983.400000000001</v>
      </c>
      <c r="H16" s="12"/>
    </row>
    <row r="17" spans="1:8" ht="15" customHeight="1">
      <c r="A17" s="22">
        <v>40189</v>
      </c>
      <c r="B17" s="9" t="s">
        <v>127</v>
      </c>
      <c r="C17" s="28" t="s">
        <v>152</v>
      </c>
      <c r="D17" s="26">
        <v>37080</v>
      </c>
      <c r="E17" s="44">
        <v>40228</v>
      </c>
      <c r="F17" s="45">
        <v>37080</v>
      </c>
      <c r="G17" s="24">
        <f t="shared" si="0"/>
        <v>0</v>
      </c>
      <c r="H17" s="12"/>
    </row>
    <row r="18" spans="1:8" ht="15.75" customHeight="1">
      <c r="A18" s="22">
        <v>40191</v>
      </c>
      <c r="B18" s="9" t="s">
        <v>128</v>
      </c>
      <c r="C18" s="28" t="s">
        <v>144</v>
      </c>
      <c r="D18" s="203"/>
      <c r="E18" s="44" t="s">
        <v>153</v>
      </c>
      <c r="F18" s="45"/>
      <c r="G18" s="24">
        <f t="shared" si="0"/>
        <v>0</v>
      </c>
      <c r="H18" s="12"/>
    </row>
    <row r="19" spans="1:8">
      <c r="A19" s="22">
        <v>40192</v>
      </c>
      <c r="B19" s="9" t="s">
        <v>129</v>
      </c>
      <c r="C19" s="31" t="s">
        <v>154</v>
      </c>
      <c r="D19" s="26">
        <v>35683</v>
      </c>
      <c r="E19" s="44">
        <v>40228</v>
      </c>
      <c r="F19" s="45">
        <v>35683</v>
      </c>
      <c r="G19" s="24">
        <f t="shared" si="0"/>
        <v>0</v>
      </c>
      <c r="H19" s="12"/>
    </row>
    <row r="20" spans="1:8">
      <c r="A20" s="22">
        <v>40193</v>
      </c>
      <c r="B20" s="9" t="s">
        <v>130</v>
      </c>
      <c r="C20" s="28" t="s">
        <v>143</v>
      </c>
      <c r="D20" s="24">
        <v>23326</v>
      </c>
      <c r="E20" s="44"/>
      <c r="F20" s="45"/>
      <c r="G20" s="24">
        <f t="shared" si="0"/>
        <v>23326</v>
      </c>
      <c r="H20" s="12"/>
    </row>
    <row r="21" spans="1:8">
      <c r="A21" s="22">
        <v>40196</v>
      </c>
      <c r="B21" s="9" t="s">
        <v>131</v>
      </c>
      <c r="C21" s="28" t="s">
        <v>143</v>
      </c>
      <c r="D21" s="26">
        <v>15907</v>
      </c>
      <c r="E21" s="44"/>
      <c r="F21" s="45"/>
      <c r="G21" s="24">
        <f t="shared" si="0"/>
        <v>15907</v>
      </c>
      <c r="H21" s="12"/>
    </row>
    <row r="22" spans="1:8">
      <c r="A22" s="22">
        <v>40196</v>
      </c>
      <c r="B22" s="9" t="s">
        <v>132</v>
      </c>
      <c r="C22" s="29" t="s">
        <v>155</v>
      </c>
      <c r="D22" s="24">
        <v>27720</v>
      </c>
      <c r="E22" s="44">
        <v>40228</v>
      </c>
      <c r="F22" s="45">
        <v>27720</v>
      </c>
      <c r="G22" s="24">
        <f t="shared" si="0"/>
        <v>0</v>
      </c>
      <c r="H22" s="12"/>
    </row>
    <row r="23" spans="1:8">
      <c r="A23" s="22">
        <v>40198</v>
      </c>
      <c r="B23" s="9" t="s">
        <v>133</v>
      </c>
      <c r="C23" s="28" t="s">
        <v>142</v>
      </c>
      <c r="D23" s="26"/>
      <c r="E23" s="43"/>
      <c r="F23" s="45"/>
      <c r="G23" s="24">
        <f t="shared" si="0"/>
        <v>0</v>
      </c>
      <c r="H23" s="12"/>
    </row>
    <row r="24" spans="1:8">
      <c r="A24" s="22">
        <v>40198</v>
      </c>
      <c r="B24" s="9" t="s">
        <v>134</v>
      </c>
      <c r="C24" s="28" t="s">
        <v>143</v>
      </c>
      <c r="D24" s="24">
        <v>10286</v>
      </c>
      <c r="E24" s="44"/>
      <c r="F24" s="45"/>
      <c r="G24" s="24">
        <f t="shared" si="0"/>
        <v>10286</v>
      </c>
      <c r="H24" s="12"/>
    </row>
    <row r="25" spans="1:8">
      <c r="A25" s="22">
        <v>40200</v>
      </c>
      <c r="B25" s="9" t="s">
        <v>135</v>
      </c>
      <c r="C25" s="28" t="s">
        <v>156</v>
      </c>
      <c r="D25" s="24">
        <v>31330</v>
      </c>
      <c r="E25" s="80">
        <v>40228</v>
      </c>
      <c r="F25" s="45">
        <v>31330</v>
      </c>
      <c r="G25" s="24">
        <f t="shared" si="0"/>
        <v>0</v>
      </c>
      <c r="H25" s="12"/>
    </row>
    <row r="26" spans="1:8">
      <c r="A26" s="22">
        <v>40203</v>
      </c>
      <c r="B26" s="9" t="s">
        <v>136</v>
      </c>
      <c r="C26" s="28" t="s">
        <v>143</v>
      </c>
      <c r="D26" s="24">
        <v>23275</v>
      </c>
      <c r="E26" s="44"/>
      <c r="F26" s="45"/>
      <c r="G26" s="24">
        <f t="shared" si="0"/>
        <v>23275</v>
      </c>
      <c r="H26" s="12"/>
    </row>
    <row r="27" spans="1:8">
      <c r="A27" s="22">
        <v>40204</v>
      </c>
      <c r="B27" s="9" t="s">
        <v>137</v>
      </c>
      <c r="C27" s="28" t="s">
        <v>157</v>
      </c>
      <c r="D27" s="24">
        <v>16234</v>
      </c>
      <c r="E27" s="44">
        <v>40228</v>
      </c>
      <c r="F27" s="45">
        <v>16234</v>
      </c>
      <c r="G27" s="24">
        <f t="shared" si="0"/>
        <v>0</v>
      </c>
      <c r="H27" s="12"/>
    </row>
    <row r="28" spans="1:8">
      <c r="A28" s="22">
        <v>40206</v>
      </c>
      <c r="B28" s="9" t="s">
        <v>138</v>
      </c>
      <c r="C28" s="27" t="s">
        <v>142</v>
      </c>
      <c r="D28" s="24"/>
      <c r="E28" s="30"/>
      <c r="F28" s="24"/>
      <c r="G28" s="24">
        <f t="shared" si="0"/>
        <v>0</v>
      </c>
      <c r="H28" s="12"/>
    </row>
    <row r="29" spans="1:8">
      <c r="A29" s="22">
        <v>40206</v>
      </c>
      <c r="B29" s="9" t="s">
        <v>139</v>
      </c>
      <c r="C29" s="28" t="s">
        <v>158</v>
      </c>
      <c r="D29" s="24">
        <v>35064</v>
      </c>
      <c r="E29" s="44">
        <v>40228</v>
      </c>
      <c r="F29" s="45">
        <v>35064</v>
      </c>
      <c r="G29" s="24">
        <f t="shared" si="0"/>
        <v>0</v>
      </c>
      <c r="H29" s="12"/>
    </row>
    <row r="30" spans="1:8">
      <c r="A30" s="22">
        <v>40207</v>
      </c>
      <c r="B30" s="9" t="s">
        <v>140</v>
      </c>
      <c r="C30" s="31" t="s">
        <v>159</v>
      </c>
      <c r="D30" s="24">
        <v>26946</v>
      </c>
      <c r="E30" s="204">
        <v>40228</v>
      </c>
      <c r="F30" s="45">
        <v>26946</v>
      </c>
      <c r="G30" s="24">
        <f t="shared" si="0"/>
        <v>0</v>
      </c>
      <c r="H30" s="12"/>
    </row>
    <row r="31" spans="1:8">
      <c r="A31" s="22">
        <v>40207</v>
      </c>
      <c r="B31" s="9" t="s">
        <v>160</v>
      </c>
      <c r="C31" s="31" t="s">
        <v>143</v>
      </c>
      <c r="D31" s="24">
        <v>18894</v>
      </c>
      <c r="E31" s="23"/>
      <c r="F31" s="24"/>
      <c r="G31" s="24">
        <f t="shared" si="0"/>
        <v>18894</v>
      </c>
      <c r="H31" s="12"/>
    </row>
    <row r="32" spans="1:8">
      <c r="A32" s="22">
        <v>40209</v>
      </c>
      <c r="B32" s="9" t="s">
        <v>161</v>
      </c>
      <c r="C32" s="25" t="s">
        <v>162</v>
      </c>
      <c r="D32" s="24">
        <v>20095</v>
      </c>
      <c r="E32" s="44">
        <v>40228</v>
      </c>
      <c r="F32" s="45">
        <v>20095</v>
      </c>
      <c r="G32" s="24">
        <f t="shared" si="0"/>
        <v>0</v>
      </c>
      <c r="H32" s="12"/>
    </row>
    <row r="33" spans="1:8" ht="15.75" thickBot="1">
      <c r="A33" s="33"/>
      <c r="B33" s="33"/>
      <c r="C33" s="34"/>
      <c r="D33" s="35"/>
      <c r="E33" s="36"/>
      <c r="F33" s="35"/>
      <c r="G33" s="35">
        <f t="shared" si="0"/>
        <v>0</v>
      </c>
      <c r="H33" s="12"/>
    </row>
    <row r="34" spans="1:8" ht="15.75" thickTop="1">
      <c r="A34" s="37"/>
      <c r="B34" s="37"/>
      <c r="C34" s="12"/>
      <c r="D34" s="38">
        <f>SUM(D4:D33)</f>
        <v>476551.1</v>
      </c>
      <c r="E34" s="38"/>
      <c r="F34" s="38">
        <f>SUM(F4:F33)</f>
        <v>327580.5</v>
      </c>
      <c r="G34" s="38"/>
      <c r="H34" s="12"/>
    </row>
    <row r="35" spans="1:8">
      <c r="A35" s="37"/>
      <c r="B35" s="37"/>
      <c r="C35" s="12"/>
      <c r="D35" s="38"/>
      <c r="E35" s="38"/>
      <c r="F35" s="38"/>
      <c r="G35" s="38"/>
      <c r="H35" s="12"/>
    </row>
    <row r="36" spans="1:8">
      <c r="A36" s="37"/>
      <c r="B36" s="37"/>
      <c r="C36" s="12"/>
      <c r="D36" s="38"/>
      <c r="E36" s="38"/>
      <c r="F36" s="38"/>
      <c r="G36" s="38"/>
      <c r="H36" s="12"/>
    </row>
    <row r="37" spans="1:8">
      <c r="A37" s="37"/>
      <c r="B37" s="37"/>
      <c r="C37" s="12"/>
      <c r="D37" s="38"/>
      <c r="E37" s="12"/>
      <c r="F37" s="38"/>
      <c r="G37" s="38"/>
      <c r="H37" s="12"/>
    </row>
    <row r="38" spans="1:8">
      <c r="A38" s="37"/>
      <c r="B38" s="37"/>
      <c r="C38" s="12"/>
      <c r="D38" s="38"/>
      <c r="E38" s="12"/>
      <c r="F38" s="38"/>
      <c r="G38" s="38"/>
      <c r="H38" s="12"/>
    </row>
    <row r="39" spans="1:8">
      <c r="A39" s="37"/>
      <c r="B39" s="37"/>
      <c r="C39" s="12"/>
      <c r="D39" s="38"/>
      <c r="E39" s="12"/>
      <c r="F39" s="38"/>
      <c r="G39" s="38"/>
      <c r="H39" s="12"/>
    </row>
    <row r="40" spans="1:8" ht="30">
      <c r="A40" s="37"/>
      <c r="B40" s="37"/>
      <c r="C40" s="12"/>
      <c r="D40" s="39" t="s">
        <v>8</v>
      </c>
      <c r="E40" s="12"/>
      <c r="F40" s="40" t="s">
        <v>9</v>
      </c>
      <c r="G40" s="38"/>
      <c r="H40" s="12"/>
    </row>
    <row r="41" spans="1:8" ht="15.75" thickBot="1">
      <c r="A41" s="37"/>
      <c r="B41" s="37"/>
      <c r="C41" s="12"/>
      <c r="D41" s="39"/>
      <c r="E41" s="12"/>
      <c r="F41" s="40"/>
      <c r="G41" s="38"/>
      <c r="H41" s="12"/>
    </row>
    <row r="42" spans="1:8" ht="21.75" thickBot="1">
      <c r="A42" s="37"/>
      <c r="B42" s="37"/>
      <c r="C42" s="12"/>
      <c r="D42" s="223">
        <f>D34-F34</f>
        <v>148970.59999999998</v>
      </c>
      <c r="E42" s="224"/>
      <c r="F42" s="225"/>
      <c r="G42" s="12"/>
      <c r="H42" s="12"/>
    </row>
    <row r="43" spans="1:8">
      <c r="A43" s="37"/>
      <c r="B43" s="37"/>
      <c r="C43" s="12"/>
      <c r="D43" s="12"/>
      <c r="E43" s="12"/>
      <c r="F43" s="12"/>
      <c r="G43" s="12"/>
      <c r="H43" s="12"/>
    </row>
    <row r="44" spans="1:8">
      <c r="A44" s="37"/>
      <c r="B44" s="37"/>
      <c r="C44" s="12"/>
      <c r="D44" s="38"/>
      <c r="E44" s="12"/>
      <c r="F44" s="38"/>
      <c r="G44" s="12"/>
      <c r="H44" s="12"/>
    </row>
    <row r="45" spans="1:8" ht="18.75">
      <c r="A45" s="37"/>
      <c r="B45" s="37"/>
      <c r="C45" s="12"/>
      <c r="D45" s="226" t="s">
        <v>11</v>
      </c>
      <c r="E45" s="226"/>
      <c r="F45" s="226"/>
      <c r="G45" s="12"/>
      <c r="H45" s="12"/>
    </row>
    <row r="46" spans="1:8">
      <c r="A46" s="37"/>
      <c r="B46" s="37"/>
      <c r="C46" s="12"/>
      <c r="D46" s="12"/>
      <c r="E46" s="12"/>
      <c r="F46" s="12"/>
      <c r="G46" s="12"/>
      <c r="H46" s="12"/>
    </row>
    <row r="47" spans="1:8">
      <c r="A47" s="12"/>
      <c r="B47" s="12"/>
      <c r="C47" s="12"/>
      <c r="D47" s="12"/>
      <c r="E47" s="12"/>
      <c r="F47" s="12"/>
      <c r="G47" s="12"/>
      <c r="H47" s="12"/>
    </row>
    <row r="48" spans="1:8">
      <c r="A48" s="12"/>
      <c r="B48" s="12"/>
      <c r="C48" s="12"/>
      <c r="D48" s="12"/>
      <c r="E48" s="12"/>
      <c r="F48" s="12"/>
      <c r="G48" s="12"/>
      <c r="H48" s="12"/>
    </row>
    <row r="49" spans="1:8">
      <c r="A49" s="12"/>
      <c r="B49" s="12"/>
      <c r="C49" s="12"/>
      <c r="D49" s="12"/>
      <c r="E49" s="12"/>
      <c r="F49" s="12"/>
      <c r="G49" s="12"/>
      <c r="H49" s="12"/>
    </row>
    <row r="50" spans="1:8">
      <c r="A50" s="12"/>
      <c r="B50" s="12"/>
      <c r="C50" s="12"/>
      <c r="D50" s="12"/>
      <c r="E50" s="12"/>
      <c r="F50" s="12"/>
      <c r="G50" s="12"/>
      <c r="H50" s="12"/>
    </row>
    <row r="51" spans="1:8">
      <c r="A51" s="12"/>
      <c r="B51" s="12"/>
      <c r="C51" s="12"/>
      <c r="D51" s="12"/>
      <c r="E51" s="12"/>
      <c r="F51" s="12"/>
      <c r="G51" s="12"/>
      <c r="H51" s="12"/>
    </row>
    <row r="52" spans="1:8">
      <c r="A52" s="12"/>
      <c r="B52" s="12"/>
      <c r="C52" s="12"/>
      <c r="D52" s="12"/>
      <c r="E52" s="12"/>
      <c r="F52" s="12"/>
      <c r="G52" s="12"/>
      <c r="H52" s="12"/>
    </row>
    <row r="53" spans="1:8">
      <c r="A53" s="12"/>
      <c r="B53" s="12"/>
      <c r="C53" s="12"/>
      <c r="D53" s="12"/>
      <c r="E53" s="12"/>
      <c r="F53" s="12"/>
      <c r="G53" s="12"/>
      <c r="H53" s="12"/>
    </row>
    <row r="54" spans="1:8">
      <c r="H54" s="12"/>
    </row>
  </sheetData>
  <mergeCells count="4">
    <mergeCell ref="B1:F1"/>
    <mergeCell ref="B2:C2"/>
    <mergeCell ref="D42:F42"/>
    <mergeCell ref="D45:F45"/>
  </mergeCells>
  <printOptions gridLines="1"/>
  <pageMargins left="0.28000000000000003" right="0.35" top="0.51" bottom="0.74803149606299213" header="0.31" footer="0.31496062992125984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9"/>
  <sheetViews>
    <sheetView topLeftCell="A27" workbookViewId="0">
      <selection activeCell="D44" sqref="D44"/>
    </sheetView>
  </sheetViews>
  <sheetFormatPr baseColWidth="10" defaultRowHeight="15"/>
  <cols>
    <col min="1" max="1" width="6.42578125" customWidth="1"/>
    <col min="2" max="2" width="11.42578125" style="1"/>
    <col min="4" max="4" width="12.28515625" style="172" customWidth="1"/>
    <col min="5" max="5" width="21.7109375" customWidth="1"/>
    <col min="6" max="6" width="8.5703125" style="126" customWidth="1"/>
    <col min="7" max="7" width="17.85546875" style="165" bestFit="1" customWidth="1"/>
    <col min="8" max="8" width="3.28515625" customWidth="1"/>
    <col min="9" max="9" width="6.28515625" customWidth="1"/>
    <col min="12" max="12" width="11.5703125" customWidth="1"/>
    <col min="13" max="13" width="17.42578125" customWidth="1"/>
    <col min="14" max="14" width="9.140625" customWidth="1"/>
    <col min="15" max="15" width="14.140625" bestFit="1" customWidth="1"/>
  </cols>
  <sheetData>
    <row r="1" spans="1:15" ht="9.75" customHeight="1">
      <c r="A1" s="1"/>
      <c r="C1" s="1"/>
      <c r="G1" s="231" t="s">
        <v>113</v>
      </c>
      <c r="H1" s="216"/>
      <c r="I1" s="1"/>
      <c r="K1" s="1"/>
      <c r="N1" s="220" t="s">
        <v>112</v>
      </c>
      <c r="O1" s="73"/>
    </row>
    <row r="2" spans="1:15" ht="19.5" customHeight="1" thickBot="1">
      <c r="A2" s="1"/>
      <c r="B2" s="201" t="s">
        <v>17</v>
      </c>
      <c r="C2" s="171"/>
      <c r="D2" s="171"/>
      <c r="E2" s="156"/>
      <c r="F2" s="122"/>
      <c r="G2" s="232"/>
      <c r="H2" s="216"/>
      <c r="I2" s="1"/>
      <c r="J2" s="171" t="s">
        <v>38</v>
      </c>
      <c r="K2" s="171"/>
      <c r="L2" s="171"/>
      <c r="M2" s="156"/>
      <c r="N2" s="219"/>
      <c r="O2" s="180"/>
    </row>
    <row r="3" spans="1:15" ht="15.75" thickBot="1">
      <c r="A3" s="8"/>
      <c r="B3" s="2" t="s">
        <v>0</v>
      </c>
      <c r="C3" s="3" t="s">
        <v>1</v>
      </c>
      <c r="D3" s="173" t="s">
        <v>43</v>
      </c>
      <c r="E3" s="3" t="s">
        <v>2</v>
      </c>
      <c r="F3" s="142" t="s">
        <v>39</v>
      </c>
      <c r="G3" s="163" t="s">
        <v>3</v>
      </c>
      <c r="I3" s="8"/>
      <c r="J3" s="2" t="s">
        <v>0</v>
      </c>
      <c r="K3" s="3" t="s">
        <v>1</v>
      </c>
      <c r="L3" s="3" t="s">
        <v>43</v>
      </c>
      <c r="M3" s="3" t="s">
        <v>2</v>
      </c>
      <c r="N3" s="3" t="s">
        <v>61</v>
      </c>
      <c r="O3" s="179" t="s">
        <v>3</v>
      </c>
    </row>
    <row r="4" spans="1:15" ht="15.75">
      <c r="A4" s="207"/>
      <c r="B4" s="213">
        <v>40180</v>
      </c>
      <c r="C4" s="210" t="s">
        <v>206</v>
      </c>
      <c r="D4" s="214">
        <v>1780</v>
      </c>
      <c r="E4" s="211" t="s">
        <v>44</v>
      </c>
      <c r="F4" s="212">
        <v>29.5</v>
      </c>
      <c r="G4" s="74">
        <f t="shared" ref="G4:G41" si="0">F4*D4</f>
        <v>52510</v>
      </c>
      <c r="I4" s="207"/>
      <c r="J4" s="208"/>
      <c r="K4" s="208"/>
      <c r="L4" s="208"/>
      <c r="M4" s="208"/>
      <c r="N4" s="208"/>
      <c r="O4" s="209"/>
    </row>
    <row r="5" spans="1:15" ht="15.75">
      <c r="A5" s="5">
        <v>1</v>
      </c>
      <c r="B5" s="82">
        <v>40182</v>
      </c>
      <c r="C5" s="75" t="s">
        <v>66</v>
      </c>
      <c r="D5" s="170">
        <v>724.66</v>
      </c>
      <c r="E5" s="25" t="s">
        <v>46</v>
      </c>
      <c r="F5" s="135">
        <v>38</v>
      </c>
      <c r="G5" s="74">
        <f t="shared" si="0"/>
        <v>27537.079999999998</v>
      </c>
      <c r="I5" s="5">
        <v>1</v>
      </c>
      <c r="J5" s="23">
        <v>40189</v>
      </c>
      <c r="K5" s="75" t="s">
        <v>78</v>
      </c>
      <c r="L5" s="170">
        <v>762.2</v>
      </c>
      <c r="M5" s="25" t="s">
        <v>44</v>
      </c>
      <c r="N5" s="128">
        <v>29</v>
      </c>
      <c r="O5" s="74">
        <f>N5*L5</f>
        <v>22103.800000000003</v>
      </c>
    </row>
    <row r="6" spans="1:15" ht="15.75">
      <c r="A6" s="5"/>
      <c r="B6" s="23"/>
      <c r="C6" s="75"/>
      <c r="D6" s="154">
        <v>291</v>
      </c>
      <c r="E6" s="25" t="s">
        <v>44</v>
      </c>
      <c r="F6" s="135">
        <v>29.5</v>
      </c>
      <c r="G6" s="74">
        <f t="shared" si="0"/>
        <v>8584.5</v>
      </c>
      <c r="I6" s="5"/>
      <c r="J6" s="23"/>
      <c r="K6" s="42"/>
      <c r="L6" s="78">
        <v>98.62</v>
      </c>
      <c r="M6" s="25" t="s">
        <v>79</v>
      </c>
      <c r="N6" s="128">
        <v>29</v>
      </c>
      <c r="O6" s="74">
        <f>N6*L6</f>
        <v>2859.98</v>
      </c>
    </row>
    <row r="7" spans="1:15" ht="15.75">
      <c r="A7" s="5">
        <v>2</v>
      </c>
      <c r="B7" s="23">
        <v>40182</v>
      </c>
      <c r="C7" s="9" t="s">
        <v>67</v>
      </c>
      <c r="D7" s="154">
        <v>179.66</v>
      </c>
      <c r="E7" s="100" t="s">
        <v>45</v>
      </c>
      <c r="F7" s="135">
        <v>16</v>
      </c>
      <c r="G7" s="74">
        <f t="shared" si="0"/>
        <v>2874.56</v>
      </c>
      <c r="I7" s="5">
        <v>2</v>
      </c>
      <c r="J7" s="23">
        <v>40204</v>
      </c>
      <c r="K7" s="75" t="s">
        <v>110</v>
      </c>
      <c r="L7" s="200">
        <v>868.8</v>
      </c>
      <c r="M7" s="25" t="s">
        <v>44</v>
      </c>
      <c r="N7" s="128">
        <v>28.4</v>
      </c>
      <c r="O7" s="74">
        <f>N7*L7</f>
        <v>24673.919999999998</v>
      </c>
    </row>
    <row r="8" spans="1:15" ht="15.75">
      <c r="A8" s="5">
        <v>3</v>
      </c>
      <c r="B8" s="23">
        <v>40183</v>
      </c>
      <c r="C8" s="75" t="s">
        <v>68</v>
      </c>
      <c r="D8" s="154">
        <v>473</v>
      </c>
      <c r="E8" s="100" t="s">
        <v>46</v>
      </c>
      <c r="F8" s="135">
        <v>38</v>
      </c>
      <c r="G8" s="74">
        <f t="shared" si="0"/>
        <v>17974</v>
      </c>
      <c r="I8" s="5"/>
      <c r="J8" s="23"/>
      <c r="K8" s="42"/>
      <c r="L8" s="42"/>
      <c r="M8" s="25"/>
      <c r="N8" s="128"/>
      <c r="O8" s="181">
        <f>N8*L8</f>
        <v>0</v>
      </c>
    </row>
    <row r="9" spans="1:15" ht="15.75">
      <c r="A9" s="5"/>
      <c r="B9" s="23"/>
      <c r="C9" s="75"/>
      <c r="D9" s="154">
        <v>599.78</v>
      </c>
      <c r="E9" s="100" t="s">
        <v>44</v>
      </c>
      <c r="F9" s="135">
        <v>29.5</v>
      </c>
      <c r="G9" s="74">
        <f t="shared" si="0"/>
        <v>17693.509999999998</v>
      </c>
      <c r="H9" s="24"/>
      <c r="I9" s="5"/>
      <c r="J9" s="23"/>
      <c r="K9" s="75"/>
      <c r="L9" s="168"/>
      <c r="M9" s="25"/>
      <c r="N9" s="77"/>
      <c r="O9" s="121">
        <v>0</v>
      </c>
    </row>
    <row r="10" spans="1:15" ht="15" customHeight="1" thickBot="1">
      <c r="A10" s="5">
        <v>4</v>
      </c>
      <c r="B10" s="23">
        <v>40184</v>
      </c>
      <c r="C10" s="75" t="s">
        <v>69</v>
      </c>
      <c r="D10" s="154">
        <v>128.19999999999999</v>
      </c>
      <c r="E10" s="100" t="s">
        <v>70</v>
      </c>
      <c r="F10" s="135">
        <v>37</v>
      </c>
      <c r="G10" s="74">
        <f t="shared" si="0"/>
        <v>4743.3999999999996</v>
      </c>
      <c r="H10" s="24"/>
      <c r="I10" s="5"/>
      <c r="J10" s="23"/>
      <c r="K10" s="75"/>
      <c r="L10" s="168"/>
      <c r="M10" s="25"/>
      <c r="N10" s="77"/>
      <c r="O10" s="121">
        <v>0</v>
      </c>
    </row>
    <row r="11" spans="1:15" ht="15.75" customHeight="1" thickBot="1">
      <c r="A11" s="5">
        <v>5</v>
      </c>
      <c r="B11" s="23">
        <v>40185</v>
      </c>
      <c r="C11" s="75" t="s">
        <v>71</v>
      </c>
      <c r="D11" s="154">
        <v>264.10000000000002</v>
      </c>
      <c r="E11" s="100" t="s">
        <v>46</v>
      </c>
      <c r="F11" s="135">
        <v>37</v>
      </c>
      <c r="G11" s="74">
        <f t="shared" si="0"/>
        <v>9771.7000000000007</v>
      </c>
      <c r="I11" s="5"/>
      <c r="J11" s="23"/>
      <c r="K11" s="75"/>
      <c r="L11" s="168"/>
      <c r="M11" s="229" t="s">
        <v>62</v>
      </c>
      <c r="N11" s="229"/>
      <c r="O11" s="182">
        <f>SUM(O5:O10)</f>
        <v>49637.7</v>
      </c>
    </row>
    <row r="12" spans="1:15" ht="15.75">
      <c r="A12" s="5"/>
      <c r="B12" s="23"/>
      <c r="C12" s="75"/>
      <c r="D12" s="154">
        <v>1177.8</v>
      </c>
      <c r="E12" s="100" t="s">
        <v>44</v>
      </c>
      <c r="F12" s="135">
        <v>29</v>
      </c>
      <c r="G12" s="74">
        <f t="shared" si="0"/>
        <v>34156.199999999997</v>
      </c>
      <c r="I12" s="5"/>
      <c r="J12" s="98"/>
      <c r="K12" s="99"/>
      <c r="L12" s="169"/>
      <c r="M12" s="100"/>
      <c r="N12" s="77"/>
      <c r="O12" s="121"/>
    </row>
    <row r="13" spans="1:15" ht="15.75">
      <c r="A13" s="5">
        <v>6</v>
      </c>
      <c r="B13" s="23">
        <v>40186</v>
      </c>
      <c r="C13" s="75" t="s">
        <v>73</v>
      </c>
      <c r="D13" s="154">
        <v>468.3</v>
      </c>
      <c r="E13" s="100" t="s">
        <v>46</v>
      </c>
      <c r="F13" s="135">
        <v>37.5</v>
      </c>
      <c r="G13" s="74">
        <f t="shared" si="0"/>
        <v>17561.25</v>
      </c>
      <c r="I13" s="5"/>
      <c r="J13" s="23"/>
      <c r="K13" s="75"/>
      <c r="L13" s="169"/>
      <c r="M13" s="100"/>
      <c r="N13" s="77"/>
      <c r="O13" s="121"/>
    </row>
    <row r="14" spans="1:15" ht="15.75">
      <c r="A14" s="5"/>
      <c r="B14" s="23"/>
      <c r="C14" s="75"/>
      <c r="D14" s="154">
        <v>1810</v>
      </c>
      <c r="E14" s="100" t="s">
        <v>44</v>
      </c>
      <c r="F14" s="135">
        <v>29</v>
      </c>
      <c r="G14" s="74">
        <f t="shared" si="0"/>
        <v>52490</v>
      </c>
      <c r="I14" s="5"/>
      <c r="J14" s="23"/>
      <c r="K14" s="75"/>
      <c r="L14" s="169"/>
      <c r="M14" s="100"/>
      <c r="N14" s="77"/>
    </row>
    <row r="15" spans="1:15" ht="15.75">
      <c r="A15" s="5">
        <v>7</v>
      </c>
      <c r="B15" s="23">
        <v>40186</v>
      </c>
      <c r="C15" s="75" t="s">
        <v>72</v>
      </c>
      <c r="D15" s="154">
        <v>984.66</v>
      </c>
      <c r="E15" s="100" t="s">
        <v>44</v>
      </c>
      <c r="F15" s="135">
        <v>29</v>
      </c>
      <c r="G15" s="74">
        <f t="shared" si="0"/>
        <v>28555.14</v>
      </c>
      <c r="I15" s="5"/>
      <c r="J15" s="23"/>
      <c r="K15" s="75"/>
      <c r="L15" s="100"/>
      <c r="M15" s="100"/>
      <c r="N15" s="178"/>
    </row>
    <row r="16" spans="1:15" ht="15.75">
      <c r="A16" s="5">
        <v>8</v>
      </c>
      <c r="B16" s="23">
        <v>40187</v>
      </c>
      <c r="C16" s="75" t="s">
        <v>74</v>
      </c>
      <c r="D16" s="154">
        <v>573.29999999999995</v>
      </c>
      <c r="E16" s="100" t="s">
        <v>46</v>
      </c>
      <c r="F16" s="135">
        <v>37</v>
      </c>
      <c r="G16" s="74">
        <f t="shared" si="0"/>
        <v>21212.1</v>
      </c>
      <c r="I16" s="5"/>
      <c r="J16" s="6"/>
      <c r="K16" s="75"/>
      <c r="L16" s="68"/>
      <c r="M16" s="68"/>
      <c r="N16" s="92"/>
    </row>
    <row r="17" spans="1:7" ht="15.75">
      <c r="A17" s="5">
        <v>9</v>
      </c>
      <c r="B17" s="23">
        <v>40189</v>
      </c>
      <c r="C17" s="75" t="s">
        <v>75</v>
      </c>
      <c r="D17" s="154">
        <v>1700</v>
      </c>
      <c r="E17" s="100" t="s">
        <v>44</v>
      </c>
      <c r="F17" s="135">
        <v>29</v>
      </c>
      <c r="G17" s="74">
        <f t="shared" si="0"/>
        <v>49300</v>
      </c>
    </row>
    <row r="18" spans="1:7" ht="15.75">
      <c r="A18" s="5">
        <v>10</v>
      </c>
      <c r="B18" s="23">
        <v>40190</v>
      </c>
      <c r="C18" s="75" t="s">
        <v>76</v>
      </c>
      <c r="D18" s="154">
        <v>75</v>
      </c>
      <c r="E18" s="184" t="s">
        <v>77</v>
      </c>
      <c r="F18" s="135">
        <v>37.5</v>
      </c>
      <c r="G18" s="74">
        <f t="shared" si="0"/>
        <v>2812.5</v>
      </c>
    </row>
    <row r="19" spans="1:7" ht="15.75">
      <c r="A19" s="5"/>
      <c r="B19" s="23"/>
      <c r="C19" s="99"/>
      <c r="D19" s="155">
        <v>296.7</v>
      </c>
      <c r="E19" s="110" t="s">
        <v>45</v>
      </c>
      <c r="F19" s="135">
        <v>14.5</v>
      </c>
      <c r="G19" s="74">
        <f t="shared" si="0"/>
        <v>4302.1499999999996</v>
      </c>
    </row>
    <row r="20" spans="1:7" ht="15.75">
      <c r="A20" s="5">
        <v>11</v>
      </c>
      <c r="B20" s="82">
        <v>40191</v>
      </c>
      <c r="C20" s="75" t="s">
        <v>90</v>
      </c>
      <c r="D20" s="170">
        <v>1780</v>
      </c>
      <c r="E20" s="25" t="s">
        <v>44</v>
      </c>
      <c r="F20" s="135">
        <v>29</v>
      </c>
      <c r="G20" s="74">
        <f t="shared" si="0"/>
        <v>51620</v>
      </c>
    </row>
    <row r="21" spans="1:7" ht="15.75">
      <c r="A21" s="5">
        <v>12</v>
      </c>
      <c r="B21" s="23">
        <v>40191</v>
      </c>
      <c r="C21" s="75" t="s">
        <v>92</v>
      </c>
      <c r="D21" s="154">
        <v>1860</v>
      </c>
      <c r="E21" s="25" t="s">
        <v>44</v>
      </c>
      <c r="F21" s="135">
        <v>29</v>
      </c>
      <c r="G21" s="74">
        <f t="shared" si="0"/>
        <v>53940</v>
      </c>
    </row>
    <row r="22" spans="1:7" ht="15.75">
      <c r="A22" s="5">
        <v>13</v>
      </c>
      <c r="B22" s="23">
        <v>40192</v>
      </c>
      <c r="C22" s="9" t="s">
        <v>93</v>
      </c>
      <c r="D22" s="154">
        <v>1680</v>
      </c>
      <c r="E22" s="100" t="s">
        <v>44</v>
      </c>
      <c r="F22" s="135">
        <v>29</v>
      </c>
      <c r="G22" s="74">
        <f t="shared" si="0"/>
        <v>48720</v>
      </c>
    </row>
    <row r="23" spans="1:7" ht="15.75">
      <c r="A23" s="5">
        <v>14</v>
      </c>
      <c r="B23" s="23">
        <v>40196</v>
      </c>
      <c r="C23" s="75" t="s">
        <v>94</v>
      </c>
      <c r="D23" s="154">
        <v>1480</v>
      </c>
      <c r="E23" s="100" t="s">
        <v>44</v>
      </c>
      <c r="F23" s="135">
        <v>29</v>
      </c>
      <c r="G23" s="74">
        <f t="shared" si="0"/>
        <v>42920</v>
      </c>
    </row>
    <row r="24" spans="1:7" ht="15.75">
      <c r="A24" s="5">
        <v>15</v>
      </c>
      <c r="B24" s="23">
        <v>40197</v>
      </c>
      <c r="C24" s="75" t="s">
        <v>95</v>
      </c>
      <c r="D24" s="154">
        <v>381.38</v>
      </c>
      <c r="E24" s="100" t="s">
        <v>45</v>
      </c>
      <c r="F24" s="135">
        <v>15</v>
      </c>
      <c r="G24" s="74">
        <f t="shared" si="0"/>
        <v>5720.7</v>
      </c>
    </row>
    <row r="25" spans="1:7" ht="15.75">
      <c r="A25" s="5"/>
      <c r="B25" s="23"/>
      <c r="C25" s="75"/>
      <c r="D25" s="154">
        <v>17.760000000000002</v>
      </c>
      <c r="E25" s="100" t="s">
        <v>70</v>
      </c>
      <c r="F25" s="135">
        <v>38</v>
      </c>
      <c r="G25" s="74">
        <f t="shared" si="0"/>
        <v>674.88000000000011</v>
      </c>
    </row>
    <row r="26" spans="1:7" ht="15.75">
      <c r="A26" s="5">
        <v>16</v>
      </c>
      <c r="B26" s="23">
        <v>40198</v>
      </c>
      <c r="C26" s="75" t="s">
        <v>96</v>
      </c>
      <c r="D26" s="154">
        <v>564.9</v>
      </c>
      <c r="E26" s="100" t="s">
        <v>46</v>
      </c>
      <c r="F26" s="135">
        <v>37</v>
      </c>
      <c r="G26" s="74">
        <f t="shared" si="0"/>
        <v>20901.3</v>
      </c>
    </row>
    <row r="27" spans="1:7" ht="15.75">
      <c r="A27" s="5"/>
      <c r="B27" s="23"/>
      <c r="C27" s="75"/>
      <c r="D27" s="154">
        <v>854.66</v>
      </c>
      <c r="E27" s="100" t="s">
        <v>44</v>
      </c>
      <c r="F27" s="135">
        <v>29</v>
      </c>
      <c r="G27" s="74">
        <f t="shared" si="0"/>
        <v>24785.14</v>
      </c>
    </row>
    <row r="28" spans="1:7" ht="15.75">
      <c r="A28" s="5">
        <v>17</v>
      </c>
      <c r="B28" s="23">
        <v>40199</v>
      </c>
      <c r="C28" s="75" t="s">
        <v>97</v>
      </c>
      <c r="D28" s="154">
        <v>662.9</v>
      </c>
      <c r="E28" s="100" t="s">
        <v>46</v>
      </c>
      <c r="F28" s="135">
        <v>37</v>
      </c>
      <c r="G28" s="74">
        <f t="shared" si="0"/>
        <v>24527.3</v>
      </c>
    </row>
    <row r="29" spans="1:7" ht="15.75">
      <c r="A29" s="5"/>
      <c r="B29" s="23"/>
      <c r="C29" s="75"/>
      <c r="D29" s="154">
        <v>923.12</v>
      </c>
      <c r="E29" s="100" t="s">
        <v>44</v>
      </c>
      <c r="F29" s="135">
        <v>28.6</v>
      </c>
      <c r="G29" s="74">
        <f t="shared" si="0"/>
        <v>26401.232</v>
      </c>
    </row>
    <row r="30" spans="1:7" ht="15.75">
      <c r="A30" s="5">
        <v>18</v>
      </c>
      <c r="B30" s="23">
        <v>40200</v>
      </c>
      <c r="C30" s="75" t="s">
        <v>98</v>
      </c>
      <c r="D30" s="154">
        <v>536.6</v>
      </c>
      <c r="E30" s="100" t="s">
        <v>46</v>
      </c>
      <c r="F30" s="135">
        <v>36.5</v>
      </c>
      <c r="G30" s="74">
        <f t="shared" si="0"/>
        <v>19585.900000000001</v>
      </c>
    </row>
    <row r="31" spans="1:7" ht="15.75">
      <c r="A31" s="5"/>
      <c r="B31" s="23"/>
      <c r="C31" s="75"/>
      <c r="D31" s="154">
        <v>884.22</v>
      </c>
      <c r="E31" s="100" t="s">
        <v>44</v>
      </c>
      <c r="F31" s="135">
        <v>28.5</v>
      </c>
      <c r="G31" s="74">
        <f t="shared" si="0"/>
        <v>25200.27</v>
      </c>
    </row>
    <row r="32" spans="1:7" ht="15.75">
      <c r="A32" s="5">
        <v>19</v>
      </c>
      <c r="B32" s="23">
        <v>40202</v>
      </c>
      <c r="C32" s="75" t="s">
        <v>106</v>
      </c>
      <c r="D32" s="154">
        <v>1860</v>
      </c>
      <c r="E32" s="100" t="s">
        <v>44</v>
      </c>
      <c r="F32" s="135">
        <v>28.5</v>
      </c>
      <c r="G32" s="74">
        <f t="shared" si="0"/>
        <v>53010</v>
      </c>
    </row>
    <row r="33" spans="1:7" ht="15.75">
      <c r="A33" s="5">
        <v>20</v>
      </c>
      <c r="B33" s="23">
        <v>40202</v>
      </c>
      <c r="C33" s="75" t="s">
        <v>107</v>
      </c>
      <c r="D33" s="154">
        <v>561</v>
      </c>
      <c r="E33" s="184" t="s">
        <v>46</v>
      </c>
      <c r="F33" s="135">
        <v>36.5</v>
      </c>
      <c r="G33" s="74">
        <f t="shared" si="0"/>
        <v>20476.5</v>
      </c>
    </row>
    <row r="34" spans="1:7" ht="15.75">
      <c r="A34" s="5">
        <v>21</v>
      </c>
      <c r="B34" s="23">
        <v>40203</v>
      </c>
      <c r="C34" s="99" t="s">
        <v>108</v>
      </c>
      <c r="D34" s="155">
        <v>1540</v>
      </c>
      <c r="E34" s="110" t="s">
        <v>44</v>
      </c>
      <c r="F34" s="135">
        <v>28.4</v>
      </c>
      <c r="G34" s="74">
        <f t="shared" si="0"/>
        <v>43736</v>
      </c>
    </row>
    <row r="35" spans="1:7" ht="15.75">
      <c r="A35" s="5">
        <v>22</v>
      </c>
      <c r="B35" s="23">
        <v>40204</v>
      </c>
      <c r="C35" s="75" t="s">
        <v>109</v>
      </c>
      <c r="D35" s="154">
        <v>1390</v>
      </c>
      <c r="E35" s="110" t="s">
        <v>44</v>
      </c>
      <c r="F35" s="135">
        <v>28.4</v>
      </c>
      <c r="G35" s="74">
        <f t="shared" si="0"/>
        <v>39476</v>
      </c>
    </row>
    <row r="36" spans="1:7" ht="15.75">
      <c r="A36" s="5">
        <v>23</v>
      </c>
      <c r="B36" s="82">
        <v>40204</v>
      </c>
      <c r="C36" s="75" t="s">
        <v>201</v>
      </c>
      <c r="D36" s="170">
        <v>187.26</v>
      </c>
      <c r="E36" s="25" t="s">
        <v>45</v>
      </c>
      <c r="F36" s="135">
        <v>15.5</v>
      </c>
      <c r="G36" s="74">
        <f t="shared" si="0"/>
        <v>2902.5299999999997</v>
      </c>
    </row>
    <row r="37" spans="1:7" ht="15.75">
      <c r="A37" s="5">
        <v>24</v>
      </c>
      <c r="B37" s="23">
        <v>40206</v>
      </c>
      <c r="C37" s="75" t="s">
        <v>202</v>
      </c>
      <c r="D37" s="154">
        <v>2020</v>
      </c>
      <c r="E37" s="25" t="s">
        <v>44</v>
      </c>
      <c r="F37" s="135">
        <v>28.4</v>
      </c>
      <c r="G37" s="74">
        <f t="shared" si="0"/>
        <v>57368</v>
      </c>
    </row>
    <row r="38" spans="1:7" ht="15.75">
      <c r="A38" s="5">
        <v>25</v>
      </c>
      <c r="B38" s="23">
        <v>40207</v>
      </c>
      <c r="C38" s="75" t="s">
        <v>203</v>
      </c>
      <c r="D38" s="154">
        <v>1780</v>
      </c>
      <c r="E38" s="100" t="s">
        <v>44</v>
      </c>
      <c r="F38" s="135">
        <v>28</v>
      </c>
      <c r="G38" s="74">
        <f t="shared" si="0"/>
        <v>49840</v>
      </c>
    </row>
    <row r="39" spans="1:7" ht="15.75">
      <c r="A39" s="5">
        <v>26</v>
      </c>
      <c r="B39" s="23">
        <v>40207</v>
      </c>
      <c r="C39" s="75" t="s">
        <v>204</v>
      </c>
      <c r="D39" s="154">
        <v>2520</v>
      </c>
      <c r="E39" s="100" t="s">
        <v>44</v>
      </c>
      <c r="F39" s="135">
        <v>28</v>
      </c>
      <c r="G39" s="74">
        <f t="shared" si="0"/>
        <v>70560</v>
      </c>
    </row>
    <row r="40" spans="1:7" ht="15.75">
      <c r="A40" s="5">
        <v>27</v>
      </c>
      <c r="B40" s="23">
        <v>40209</v>
      </c>
      <c r="C40" s="75" t="s">
        <v>205</v>
      </c>
      <c r="D40" s="154">
        <v>23.1</v>
      </c>
      <c r="E40" s="100" t="s">
        <v>45</v>
      </c>
      <c r="F40" s="135">
        <v>39</v>
      </c>
      <c r="G40" s="74">
        <f t="shared" si="0"/>
        <v>900.90000000000009</v>
      </c>
    </row>
    <row r="41" spans="1:7" ht="15.75">
      <c r="A41" s="5"/>
      <c r="B41" s="23"/>
      <c r="C41" s="75" t="s">
        <v>205</v>
      </c>
      <c r="D41" s="154">
        <v>156.91999999999999</v>
      </c>
      <c r="E41" s="100" t="s">
        <v>77</v>
      </c>
      <c r="F41" s="135">
        <v>36</v>
      </c>
      <c r="G41" s="74">
        <f t="shared" si="0"/>
        <v>5649.12</v>
      </c>
    </row>
    <row r="42" spans="1:7" ht="15.75">
      <c r="A42" s="5"/>
      <c r="B42" s="22"/>
      <c r="C42" s="75"/>
      <c r="D42" s="175"/>
      <c r="E42" s="162"/>
      <c r="F42" s="135"/>
      <c r="G42" s="74">
        <f t="shared" ref="G42" si="1">F42*D42</f>
        <v>0</v>
      </c>
    </row>
    <row r="43" spans="1:7" ht="15.75" thickBot="1">
      <c r="A43" s="5"/>
      <c r="B43" s="22"/>
      <c r="C43" s="161"/>
      <c r="E43" s="1"/>
      <c r="F43" s="141"/>
      <c r="G43" s="177">
        <v>0</v>
      </c>
    </row>
    <row r="44" spans="1:7" ht="16.5" thickTop="1">
      <c r="A44" s="5"/>
      <c r="B44" s="22"/>
      <c r="C44" s="75"/>
      <c r="D44" s="174"/>
      <c r="E44" s="230" t="s">
        <v>63</v>
      </c>
      <c r="F44" s="230"/>
      <c r="G44" s="227">
        <f t="shared" ref="G44" si="2">SUM(G4:G43)</f>
        <v>1040993.8620000002</v>
      </c>
    </row>
    <row r="45" spans="1:7" ht="15" customHeight="1">
      <c r="A45" s="5"/>
      <c r="E45" s="230"/>
      <c r="F45" s="230"/>
      <c r="G45" s="228"/>
    </row>
    <row r="46" spans="1:7" ht="15.75">
      <c r="A46" s="5"/>
      <c r="B46" s="22"/>
      <c r="C46" s="42"/>
      <c r="D46" s="176"/>
      <c r="E46" s="78"/>
      <c r="F46" s="130"/>
      <c r="G46" s="164"/>
    </row>
    <row r="47" spans="1:7">
      <c r="A47" s="5"/>
      <c r="D47" s="111"/>
      <c r="E47" s="111"/>
      <c r="F47" s="131"/>
      <c r="G47" s="166"/>
    </row>
    <row r="48" spans="1:7">
      <c r="A48" s="5"/>
      <c r="D48" s="111"/>
      <c r="E48" s="111"/>
      <c r="F48" s="131"/>
      <c r="G48" s="166"/>
    </row>
    <row r="49" spans="1:7" ht="18.75">
      <c r="A49" s="5"/>
      <c r="D49" s="111"/>
      <c r="E49" s="111"/>
      <c r="F49" s="131"/>
      <c r="G49" s="167"/>
    </row>
  </sheetData>
  <mergeCells count="6">
    <mergeCell ref="G44:G45"/>
    <mergeCell ref="M11:N11"/>
    <mergeCell ref="E44:F45"/>
    <mergeCell ref="N1:N2"/>
    <mergeCell ref="G1:G2"/>
    <mergeCell ref="H1:H2"/>
  </mergeCells>
  <printOptions gridLines="1"/>
  <pageMargins left="0.70866141732283472" right="0.70866141732283472" top="0.43307086614173229" bottom="0.35433070866141736" header="0.31496062992125984" footer="0.31496062992125984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2"/>
  <sheetViews>
    <sheetView workbookViewId="0">
      <selection activeCell="A2" sqref="A2"/>
    </sheetView>
  </sheetViews>
  <sheetFormatPr baseColWidth="10" defaultRowHeight="15"/>
  <cols>
    <col min="1" max="1" width="10.85546875" customWidth="1"/>
    <col min="2" max="2" width="6.42578125" customWidth="1"/>
    <col min="3" max="3" width="22.85546875" customWidth="1"/>
    <col min="4" max="4" width="16.28515625" customWidth="1"/>
    <col min="5" max="6" width="13" customWidth="1"/>
    <col min="7" max="7" width="12.7109375" bestFit="1" customWidth="1"/>
  </cols>
  <sheetData>
    <row r="1" spans="1:7" ht="18.75" customHeight="1">
      <c r="A1" s="221" t="s">
        <v>199</v>
      </c>
      <c r="B1" s="221"/>
      <c r="C1" s="221"/>
      <c r="D1" s="221"/>
      <c r="E1" s="221"/>
      <c r="F1" s="221"/>
      <c r="G1" s="12"/>
    </row>
    <row r="2" spans="1:7" ht="18.75" customHeight="1">
      <c r="A2" s="13"/>
      <c r="B2" s="222"/>
      <c r="C2" s="222"/>
      <c r="D2" s="14"/>
      <c r="E2" s="15"/>
      <c r="F2" s="14"/>
      <c r="G2" s="15"/>
    </row>
    <row r="3" spans="1:7" ht="31.5" thickBot="1">
      <c r="A3" s="16" t="s">
        <v>0</v>
      </c>
      <c r="B3" s="16" t="s">
        <v>10</v>
      </c>
      <c r="C3" s="17" t="s">
        <v>4</v>
      </c>
      <c r="D3" s="18" t="s">
        <v>3</v>
      </c>
      <c r="E3" s="19" t="s">
        <v>5</v>
      </c>
      <c r="F3" s="20" t="s">
        <v>6</v>
      </c>
      <c r="G3" s="21" t="s">
        <v>7</v>
      </c>
    </row>
    <row r="4" spans="1:7" ht="15.75" thickTop="1">
      <c r="A4" s="22">
        <v>40179</v>
      </c>
      <c r="B4" s="9" t="s">
        <v>114</v>
      </c>
      <c r="C4" s="25" t="s">
        <v>143</v>
      </c>
      <c r="D4" s="24">
        <v>17420</v>
      </c>
      <c r="E4" s="23"/>
      <c r="F4" s="24"/>
      <c r="G4" s="24">
        <f>D4-F4</f>
        <v>17420</v>
      </c>
    </row>
    <row r="5" spans="1:7">
      <c r="A5" s="22">
        <v>40187</v>
      </c>
      <c r="B5" s="9" t="s">
        <v>125</v>
      </c>
      <c r="C5" s="31" t="s">
        <v>143</v>
      </c>
      <c r="D5" s="26">
        <v>19879.2</v>
      </c>
      <c r="E5" s="44"/>
      <c r="F5" s="24"/>
      <c r="G5" s="24">
        <f t="shared" ref="G5:G14" si="0">D5-F5</f>
        <v>19879.2</v>
      </c>
    </row>
    <row r="6" spans="1:7">
      <c r="A6" s="22">
        <v>40189</v>
      </c>
      <c r="B6" s="9" t="s">
        <v>126</v>
      </c>
      <c r="C6" s="28" t="s">
        <v>143</v>
      </c>
      <c r="D6" s="26">
        <v>19983.400000000001</v>
      </c>
      <c r="E6" s="44"/>
      <c r="F6" s="24"/>
      <c r="G6" s="24">
        <f t="shared" si="0"/>
        <v>19983.400000000001</v>
      </c>
    </row>
    <row r="7" spans="1:7">
      <c r="A7" s="22">
        <v>40193</v>
      </c>
      <c r="B7" s="9" t="s">
        <v>130</v>
      </c>
      <c r="C7" s="28" t="s">
        <v>143</v>
      </c>
      <c r="D7" s="24">
        <v>23326</v>
      </c>
      <c r="E7" s="44"/>
      <c r="F7" s="24"/>
      <c r="G7" s="24">
        <f t="shared" si="0"/>
        <v>23326</v>
      </c>
    </row>
    <row r="8" spans="1:7">
      <c r="A8" s="22">
        <v>40196</v>
      </c>
      <c r="B8" s="9" t="s">
        <v>131</v>
      </c>
      <c r="C8" s="28" t="s">
        <v>143</v>
      </c>
      <c r="D8" s="26">
        <v>15907</v>
      </c>
      <c r="E8" s="44"/>
      <c r="F8" s="26"/>
      <c r="G8" s="24">
        <f t="shared" si="0"/>
        <v>15907</v>
      </c>
    </row>
    <row r="9" spans="1:7" ht="15.75" customHeight="1">
      <c r="A9" s="22">
        <v>40198</v>
      </c>
      <c r="B9" s="205" t="s">
        <v>134</v>
      </c>
      <c r="C9" s="28" t="s">
        <v>143</v>
      </c>
      <c r="D9" s="24">
        <v>10286</v>
      </c>
      <c r="E9" s="44"/>
      <c r="F9" s="24"/>
      <c r="G9" s="24">
        <f t="shared" si="0"/>
        <v>10286</v>
      </c>
    </row>
    <row r="10" spans="1:7" ht="15.75" customHeight="1">
      <c r="A10" s="22">
        <v>40203</v>
      </c>
      <c r="B10" s="9" t="s">
        <v>136</v>
      </c>
      <c r="C10" s="28" t="s">
        <v>143</v>
      </c>
      <c r="D10" s="24">
        <v>23275</v>
      </c>
      <c r="E10" s="23"/>
      <c r="F10" s="24"/>
      <c r="G10" s="24">
        <f t="shared" si="0"/>
        <v>23275</v>
      </c>
    </row>
    <row r="11" spans="1:7">
      <c r="A11" s="22">
        <v>40207</v>
      </c>
      <c r="B11" s="9" t="s">
        <v>160</v>
      </c>
      <c r="C11" s="31" t="s">
        <v>143</v>
      </c>
      <c r="D11" s="24">
        <v>18894</v>
      </c>
      <c r="E11" s="23"/>
      <c r="F11" s="24"/>
      <c r="G11" s="24">
        <f t="shared" si="0"/>
        <v>18894</v>
      </c>
    </row>
    <row r="12" spans="1:7">
      <c r="A12" s="22"/>
      <c r="B12" s="9"/>
      <c r="C12" s="25"/>
      <c r="D12" s="24"/>
      <c r="E12" s="32"/>
      <c r="F12" s="24"/>
      <c r="G12" s="24">
        <f t="shared" si="0"/>
        <v>0</v>
      </c>
    </row>
    <row r="13" spans="1:7">
      <c r="E13" s="23"/>
      <c r="F13" s="24"/>
      <c r="G13" s="24">
        <f t="shared" si="0"/>
        <v>0</v>
      </c>
    </row>
    <row r="14" spans="1:7">
      <c r="A14" s="22"/>
      <c r="B14" s="9"/>
      <c r="C14" s="28"/>
      <c r="D14" s="24"/>
      <c r="E14" s="23"/>
      <c r="F14" s="24"/>
      <c r="G14" s="24">
        <f t="shared" si="0"/>
        <v>0</v>
      </c>
    </row>
    <row r="15" spans="1:7" ht="15.75" thickBot="1">
      <c r="A15" s="59"/>
      <c r="B15" s="33"/>
      <c r="C15" s="60"/>
      <c r="D15" s="35"/>
      <c r="E15" s="36"/>
      <c r="F15" s="35"/>
      <c r="G15" s="35">
        <f t="shared" ref="G15" si="1">G14+D15-F15</f>
        <v>0</v>
      </c>
    </row>
    <row r="16" spans="1:7" ht="16.5" thickTop="1" thickBot="1">
      <c r="A16" s="55"/>
      <c r="B16" s="37"/>
      <c r="C16" s="56"/>
      <c r="D16" s="38">
        <f>SUM(D4:D15)</f>
        <v>148970.6</v>
      </c>
      <c r="E16" s="38"/>
      <c r="F16" s="38">
        <f>SUM(F4:F15)</f>
        <v>0</v>
      </c>
      <c r="G16" s="35"/>
    </row>
    <row r="17" spans="1:7" ht="15.75" thickTop="1">
      <c r="A17" s="55"/>
      <c r="B17" s="37"/>
      <c r="C17" s="56"/>
      <c r="D17" s="38"/>
      <c r="E17" s="38"/>
      <c r="F17" s="38"/>
      <c r="G17" s="38"/>
    </row>
    <row r="18" spans="1:7">
      <c r="A18" s="55"/>
      <c r="B18" s="55"/>
      <c r="C18" s="57"/>
      <c r="D18" s="38"/>
      <c r="E18" s="38"/>
      <c r="F18" s="38"/>
      <c r="G18" s="38"/>
    </row>
    <row r="19" spans="1:7">
      <c r="A19" s="55"/>
      <c r="B19" s="37"/>
      <c r="C19" s="58"/>
      <c r="D19" s="38"/>
      <c r="E19" s="12"/>
      <c r="F19" s="38"/>
      <c r="G19" s="38"/>
    </row>
    <row r="20" spans="1:7">
      <c r="A20" s="37"/>
      <c r="B20" s="37"/>
      <c r="C20" s="12"/>
      <c r="D20" s="38"/>
      <c r="E20" s="12"/>
      <c r="F20" s="38"/>
      <c r="G20" s="38"/>
    </row>
    <row r="21" spans="1:7">
      <c r="A21" s="37"/>
      <c r="B21" s="37"/>
      <c r="C21" s="12"/>
      <c r="D21" s="38"/>
      <c r="E21" s="12"/>
      <c r="F21" s="38"/>
      <c r="G21" s="38"/>
    </row>
    <row r="22" spans="1:7" ht="30">
      <c r="A22" s="37"/>
      <c r="B22" s="37"/>
      <c r="C22" s="12"/>
      <c r="D22" s="39" t="s">
        <v>8</v>
      </c>
      <c r="E22" s="12"/>
      <c r="F22" s="40" t="s">
        <v>9</v>
      </c>
      <c r="G22" s="38"/>
    </row>
    <row r="23" spans="1:7" ht="15.75" thickBot="1">
      <c r="A23" s="37"/>
      <c r="B23" s="37"/>
      <c r="C23" s="12"/>
      <c r="D23" s="39"/>
      <c r="E23" s="12"/>
      <c r="F23" s="40"/>
      <c r="G23" s="38"/>
    </row>
    <row r="24" spans="1:7" ht="21.75" thickBot="1">
      <c r="A24" s="37"/>
      <c r="B24" s="37"/>
      <c r="C24" s="12"/>
      <c r="D24" s="233">
        <f>D16-F16</f>
        <v>148970.6</v>
      </c>
      <c r="E24" s="234"/>
      <c r="F24" s="235"/>
      <c r="G24" s="12"/>
    </row>
    <row r="25" spans="1:7">
      <c r="A25" s="37"/>
      <c r="B25" s="37"/>
      <c r="C25" s="12"/>
      <c r="D25" s="12"/>
      <c r="E25" s="12"/>
      <c r="F25" s="12"/>
      <c r="G25" s="12"/>
    </row>
    <row r="26" spans="1:7">
      <c r="A26" s="37"/>
      <c r="B26" s="37"/>
      <c r="C26" s="12"/>
      <c r="D26" s="38"/>
      <c r="E26" s="12"/>
      <c r="F26" s="38"/>
      <c r="G26" s="12"/>
    </row>
    <row r="27" spans="1:7" ht="18.75">
      <c r="A27" s="37"/>
      <c r="B27" s="37"/>
      <c r="C27" s="12"/>
      <c r="D27" s="226" t="s">
        <v>11</v>
      </c>
      <c r="E27" s="226"/>
      <c r="F27" s="226"/>
      <c r="G27" s="12"/>
    </row>
    <row r="28" spans="1:7">
      <c r="A28" s="37"/>
      <c r="B28" s="37"/>
      <c r="C28" s="12"/>
      <c r="D28" s="12"/>
      <c r="E28" s="12"/>
      <c r="F28" s="12"/>
      <c r="G28" s="12"/>
    </row>
    <row r="29" spans="1:7">
      <c r="A29" s="12"/>
      <c r="B29" s="12"/>
      <c r="C29" s="12"/>
      <c r="D29" s="12"/>
      <c r="E29" s="12"/>
      <c r="F29" s="12"/>
      <c r="G29" s="12"/>
    </row>
    <row r="30" spans="1:7">
      <c r="A30" s="12"/>
      <c r="B30" s="12"/>
      <c r="C30" s="12"/>
      <c r="D30" s="12"/>
      <c r="E30" s="12"/>
      <c r="F30" s="12"/>
      <c r="G30" s="12"/>
    </row>
    <row r="31" spans="1:7">
      <c r="A31" s="61"/>
      <c r="B31" s="61"/>
      <c r="C31" s="61"/>
      <c r="D31" s="61"/>
      <c r="E31" s="61"/>
      <c r="F31" s="61"/>
      <c r="G31" s="61"/>
    </row>
    <row r="32" spans="1:7">
      <c r="A32" s="61"/>
      <c r="B32" s="61"/>
      <c r="C32" s="61"/>
      <c r="D32" s="61"/>
      <c r="E32" s="61"/>
      <c r="F32" s="61"/>
      <c r="G32" s="61"/>
    </row>
  </sheetData>
  <mergeCells count="4">
    <mergeCell ref="B2:C2"/>
    <mergeCell ref="D24:F24"/>
    <mergeCell ref="D27:F27"/>
    <mergeCell ref="A1:F1"/>
  </mergeCells>
  <printOptions gridLines="1"/>
  <pageMargins left="0.51181102362204722" right="0.6692913385826772" top="0.74803149606299213" bottom="1.1023622047244095" header="0.31496062992125984" footer="0.31496062992125984"/>
  <pageSetup scale="95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01"/>
  <sheetViews>
    <sheetView tabSelected="1" topLeftCell="A79" workbookViewId="0">
      <selection activeCell="D97" sqref="D97"/>
    </sheetView>
  </sheetViews>
  <sheetFormatPr baseColWidth="10" defaultRowHeight="15"/>
  <cols>
    <col min="1" max="1" width="10.85546875" customWidth="1"/>
    <col min="2" max="2" width="6.42578125" customWidth="1"/>
    <col min="3" max="3" width="29.7109375" customWidth="1"/>
    <col min="4" max="4" width="16.28515625" customWidth="1"/>
    <col min="5" max="5" width="14.85546875" customWidth="1"/>
  </cols>
  <sheetData>
    <row r="1" spans="1:7" ht="18.75" customHeight="1">
      <c r="A1" s="9"/>
      <c r="B1" s="221" t="s">
        <v>181</v>
      </c>
      <c r="C1" s="221"/>
      <c r="D1" s="221"/>
      <c r="E1" s="221"/>
      <c r="F1" s="221"/>
      <c r="G1" s="12"/>
    </row>
    <row r="2" spans="1:7" ht="18.75" customHeight="1">
      <c r="A2" s="13"/>
      <c r="B2" s="236" t="s">
        <v>183</v>
      </c>
      <c r="C2" s="236"/>
      <c r="D2" s="51" t="s">
        <v>12</v>
      </c>
      <c r="E2" s="15"/>
      <c r="F2" s="14"/>
      <c r="G2" s="15"/>
    </row>
    <row r="3" spans="1:7" ht="31.5" thickBot="1">
      <c r="A3" s="16" t="s">
        <v>0</v>
      </c>
      <c r="B3" s="16" t="s">
        <v>10</v>
      </c>
      <c r="C3" s="17" t="s">
        <v>4</v>
      </c>
      <c r="D3" s="18" t="s">
        <v>3</v>
      </c>
      <c r="E3" s="19" t="s">
        <v>5</v>
      </c>
      <c r="F3" s="20" t="s">
        <v>6</v>
      </c>
      <c r="G3" s="21" t="s">
        <v>7</v>
      </c>
    </row>
    <row r="4" spans="1:7" ht="15.75" thickTop="1">
      <c r="A4" s="22">
        <v>40182</v>
      </c>
      <c r="B4" s="9" t="s">
        <v>117</v>
      </c>
      <c r="C4" s="25" t="s">
        <v>146</v>
      </c>
      <c r="D4" s="24">
        <v>21698.5</v>
      </c>
      <c r="E4" s="44">
        <v>40228</v>
      </c>
      <c r="F4" s="45">
        <v>21698.5</v>
      </c>
      <c r="G4" s="24">
        <f t="shared" ref="G4:G15" si="0">D4-F4</f>
        <v>0</v>
      </c>
    </row>
    <row r="5" spans="1:7">
      <c r="A5" s="22">
        <v>40183</v>
      </c>
      <c r="B5" s="9" t="s">
        <v>119</v>
      </c>
      <c r="C5" s="25" t="s">
        <v>147</v>
      </c>
      <c r="D5" s="24">
        <v>22696.5</v>
      </c>
      <c r="E5" s="44">
        <v>40228</v>
      </c>
      <c r="F5" s="45">
        <v>22696.5</v>
      </c>
      <c r="G5" s="24">
        <f t="shared" si="0"/>
        <v>0</v>
      </c>
    </row>
    <row r="6" spans="1:7">
      <c r="A6" s="22">
        <v>40184</v>
      </c>
      <c r="B6" s="9" t="s">
        <v>120</v>
      </c>
      <c r="C6" s="25" t="s">
        <v>148</v>
      </c>
      <c r="D6" s="24">
        <v>21094</v>
      </c>
      <c r="E6" s="44">
        <v>40228</v>
      </c>
      <c r="F6" s="45">
        <v>21094</v>
      </c>
      <c r="G6" s="24">
        <f t="shared" si="0"/>
        <v>0</v>
      </c>
    </row>
    <row r="7" spans="1:7">
      <c r="A7" s="22">
        <v>40185</v>
      </c>
      <c r="B7" s="9" t="s">
        <v>123</v>
      </c>
      <c r="C7" s="28" t="s">
        <v>151</v>
      </c>
      <c r="D7" s="26">
        <v>31939.5</v>
      </c>
      <c r="E7" s="44">
        <v>40228</v>
      </c>
      <c r="F7" s="45">
        <v>31939.5</v>
      </c>
      <c r="G7" s="24">
        <f t="shared" si="0"/>
        <v>0</v>
      </c>
    </row>
    <row r="8" spans="1:7">
      <c r="A8" s="22">
        <v>40189</v>
      </c>
      <c r="B8" s="9" t="s">
        <v>127</v>
      </c>
      <c r="C8" s="28" t="s">
        <v>152</v>
      </c>
      <c r="D8" s="26">
        <v>37080</v>
      </c>
      <c r="E8" s="44">
        <v>40228</v>
      </c>
      <c r="F8" s="45">
        <v>37080</v>
      </c>
      <c r="G8" s="24">
        <f t="shared" si="0"/>
        <v>0</v>
      </c>
    </row>
    <row r="9" spans="1:7">
      <c r="A9" s="22">
        <v>40192</v>
      </c>
      <c r="B9" s="9" t="s">
        <v>129</v>
      </c>
      <c r="C9" s="31" t="s">
        <v>154</v>
      </c>
      <c r="D9" s="26">
        <v>35683</v>
      </c>
      <c r="E9" s="44">
        <v>40228</v>
      </c>
      <c r="F9" s="45">
        <v>35683</v>
      </c>
      <c r="G9" s="24">
        <f t="shared" si="0"/>
        <v>0</v>
      </c>
    </row>
    <row r="10" spans="1:7">
      <c r="A10" s="22">
        <v>40196</v>
      </c>
      <c r="B10" s="9" t="s">
        <v>132</v>
      </c>
      <c r="C10" s="29" t="s">
        <v>155</v>
      </c>
      <c r="D10" s="24">
        <v>27720</v>
      </c>
      <c r="E10" s="44">
        <v>40228</v>
      </c>
      <c r="F10" s="45">
        <v>27720</v>
      </c>
      <c r="G10" s="24">
        <f t="shared" si="0"/>
        <v>0</v>
      </c>
    </row>
    <row r="11" spans="1:7">
      <c r="A11" s="22">
        <v>40200</v>
      </c>
      <c r="B11" s="9" t="s">
        <v>135</v>
      </c>
      <c r="C11" s="28" t="s">
        <v>156</v>
      </c>
      <c r="D11" s="24">
        <v>31330</v>
      </c>
      <c r="E11" s="80">
        <v>40228</v>
      </c>
      <c r="F11" s="45">
        <v>31330</v>
      </c>
      <c r="G11" s="24">
        <f t="shared" si="0"/>
        <v>0</v>
      </c>
    </row>
    <row r="12" spans="1:7">
      <c r="A12" s="22">
        <v>40204</v>
      </c>
      <c r="B12" s="9" t="s">
        <v>137</v>
      </c>
      <c r="C12" s="28" t="s">
        <v>157</v>
      </c>
      <c r="D12" s="24">
        <v>16234</v>
      </c>
      <c r="E12" s="44">
        <v>40228</v>
      </c>
      <c r="F12" s="45">
        <v>16234</v>
      </c>
      <c r="G12" s="24">
        <f t="shared" si="0"/>
        <v>0</v>
      </c>
    </row>
    <row r="13" spans="1:7">
      <c r="A13" s="22">
        <v>40206</v>
      </c>
      <c r="B13" s="9" t="s">
        <v>139</v>
      </c>
      <c r="C13" s="28" t="s">
        <v>158</v>
      </c>
      <c r="D13" s="24">
        <v>35064</v>
      </c>
      <c r="E13" s="44">
        <v>40228</v>
      </c>
      <c r="F13" s="45">
        <v>35064</v>
      </c>
      <c r="G13" s="24">
        <f t="shared" si="0"/>
        <v>0</v>
      </c>
    </row>
    <row r="14" spans="1:7">
      <c r="A14" s="22">
        <v>40207</v>
      </c>
      <c r="B14" s="9" t="s">
        <v>140</v>
      </c>
      <c r="C14" s="31" t="s">
        <v>159</v>
      </c>
      <c r="D14" s="24">
        <v>26946</v>
      </c>
      <c r="E14" s="204">
        <v>40228</v>
      </c>
      <c r="F14" s="45">
        <v>26946</v>
      </c>
      <c r="G14" s="24">
        <f t="shared" si="0"/>
        <v>0</v>
      </c>
    </row>
    <row r="15" spans="1:7">
      <c r="A15" s="22">
        <v>40209</v>
      </c>
      <c r="B15" s="9" t="s">
        <v>161</v>
      </c>
      <c r="C15" s="25" t="s">
        <v>162</v>
      </c>
      <c r="D15" s="24">
        <v>20095</v>
      </c>
      <c r="E15" s="44">
        <v>40228</v>
      </c>
      <c r="F15" s="45">
        <v>20095</v>
      </c>
      <c r="G15" s="24">
        <f t="shared" si="0"/>
        <v>0</v>
      </c>
    </row>
    <row r="16" spans="1:7">
      <c r="A16" s="22"/>
      <c r="B16" s="9"/>
      <c r="C16" s="25"/>
      <c r="D16" s="26"/>
      <c r="E16" s="44"/>
      <c r="F16" s="24"/>
      <c r="G16" s="24">
        <f t="shared" ref="G16:G48" si="1">D16-F16</f>
        <v>0</v>
      </c>
    </row>
    <row r="17" spans="1:7">
      <c r="A17" s="22"/>
      <c r="B17" s="9"/>
      <c r="C17" s="25"/>
      <c r="D17" s="24"/>
      <c r="E17" s="44"/>
      <c r="F17" s="24"/>
      <c r="G17" s="24">
        <f t="shared" si="1"/>
        <v>0</v>
      </c>
    </row>
    <row r="18" spans="1:7">
      <c r="A18" s="22"/>
      <c r="B18" s="9"/>
      <c r="C18" s="25"/>
      <c r="D18" s="24"/>
      <c r="E18" s="44"/>
      <c r="F18" s="24"/>
      <c r="G18" s="24">
        <f t="shared" si="1"/>
        <v>0</v>
      </c>
    </row>
    <row r="19" spans="1:7">
      <c r="A19" s="22"/>
      <c r="B19" s="9"/>
      <c r="C19" s="25"/>
      <c r="D19" s="24"/>
      <c r="E19" s="44"/>
      <c r="F19" s="24"/>
      <c r="G19" s="24">
        <f t="shared" si="1"/>
        <v>0</v>
      </c>
    </row>
    <row r="20" spans="1:7">
      <c r="A20" s="22"/>
      <c r="B20" s="9"/>
      <c r="C20" s="25"/>
      <c r="D20" s="24"/>
      <c r="E20" s="44"/>
      <c r="F20" s="24"/>
      <c r="G20" s="24">
        <f t="shared" si="1"/>
        <v>0</v>
      </c>
    </row>
    <row r="21" spans="1:7" ht="15.75" thickBot="1">
      <c r="A21" s="33"/>
      <c r="B21" s="33"/>
      <c r="C21" s="50"/>
      <c r="D21" s="35">
        <v>0</v>
      </c>
      <c r="E21" s="35"/>
      <c r="F21" s="35">
        <v>0</v>
      </c>
      <c r="G21" s="35">
        <f t="shared" si="1"/>
        <v>0</v>
      </c>
    </row>
    <row r="22" spans="1:7" ht="15.75" thickTop="1">
      <c r="A22" s="37"/>
      <c r="B22" s="37"/>
      <c r="C22" s="53" t="s">
        <v>13</v>
      </c>
      <c r="D22" s="52">
        <f>SUM(D4:D21)</f>
        <v>327580.5</v>
      </c>
      <c r="E22" s="38"/>
      <c r="F22" s="38">
        <f>SUM(F4:F21)</f>
        <v>327580.5</v>
      </c>
      <c r="G22" s="38"/>
    </row>
    <row r="23" spans="1:7">
      <c r="A23" s="37"/>
      <c r="B23" s="37"/>
      <c r="C23" s="53"/>
      <c r="D23" s="52"/>
      <c r="E23" s="38"/>
      <c r="F23" s="38"/>
      <c r="G23" s="38"/>
    </row>
    <row r="24" spans="1:7">
      <c r="A24" s="37"/>
      <c r="B24" s="37"/>
      <c r="C24" s="53"/>
      <c r="D24" s="52"/>
      <c r="E24" s="38"/>
      <c r="F24" s="38"/>
      <c r="G24" s="38"/>
    </row>
    <row r="25" spans="1:7">
      <c r="A25" s="22"/>
      <c r="B25" s="9"/>
      <c r="C25" s="81"/>
      <c r="D25" s="48"/>
      <c r="E25" s="24"/>
      <c r="F25" s="24"/>
      <c r="G25" s="38"/>
    </row>
    <row r="26" spans="1:7">
      <c r="A26" s="22">
        <v>40180</v>
      </c>
      <c r="B26" s="9" t="s">
        <v>163</v>
      </c>
      <c r="C26" s="29" t="s">
        <v>164</v>
      </c>
      <c r="D26" s="48">
        <v>8000</v>
      </c>
      <c r="E26" s="44"/>
      <c r="F26" s="24"/>
      <c r="G26" s="24">
        <f t="shared" si="1"/>
        <v>8000</v>
      </c>
    </row>
    <row r="27" spans="1:7">
      <c r="A27" s="22">
        <v>40182</v>
      </c>
      <c r="B27" s="9" t="s">
        <v>165</v>
      </c>
      <c r="C27" s="29" t="s">
        <v>164</v>
      </c>
      <c r="D27" s="48">
        <v>26703.8</v>
      </c>
      <c r="E27" s="44"/>
      <c r="F27" s="24"/>
      <c r="G27" s="24">
        <f t="shared" si="1"/>
        <v>26703.8</v>
      </c>
    </row>
    <row r="28" spans="1:7">
      <c r="A28" s="22">
        <v>40183</v>
      </c>
      <c r="B28" s="9" t="s">
        <v>166</v>
      </c>
      <c r="C28" s="29" t="s">
        <v>164</v>
      </c>
      <c r="D28" s="48">
        <v>1961.8</v>
      </c>
      <c r="E28" s="44"/>
      <c r="F28" s="24"/>
      <c r="G28" s="24">
        <f t="shared" si="1"/>
        <v>1961.8</v>
      </c>
    </row>
    <row r="29" spans="1:7">
      <c r="A29" s="22">
        <v>40184</v>
      </c>
      <c r="B29" s="9" t="s">
        <v>167</v>
      </c>
      <c r="C29" s="29" t="s">
        <v>164</v>
      </c>
      <c r="D29" s="48">
        <v>25260.16</v>
      </c>
      <c r="E29" s="44"/>
      <c r="F29" s="24"/>
      <c r="G29" s="24">
        <f t="shared" si="1"/>
        <v>25260.16</v>
      </c>
    </row>
    <row r="30" spans="1:7">
      <c r="A30" s="22">
        <v>40184</v>
      </c>
      <c r="B30" s="9" t="s">
        <v>168</v>
      </c>
      <c r="C30" s="29" t="s">
        <v>142</v>
      </c>
      <c r="D30" s="48">
        <v>1582.3</v>
      </c>
      <c r="E30" s="44"/>
      <c r="F30" s="24"/>
      <c r="G30" s="24">
        <f t="shared" si="1"/>
        <v>1582.3</v>
      </c>
    </row>
    <row r="31" spans="1:7">
      <c r="A31" s="22">
        <v>40187</v>
      </c>
      <c r="B31" s="9" t="s">
        <v>169</v>
      </c>
      <c r="C31" s="29" t="s">
        <v>164</v>
      </c>
      <c r="D31" s="48">
        <v>8000</v>
      </c>
      <c r="E31" s="44"/>
      <c r="F31" s="24"/>
      <c r="G31" s="24">
        <f t="shared" si="1"/>
        <v>8000</v>
      </c>
    </row>
    <row r="32" spans="1:7">
      <c r="A32" s="22">
        <v>40190</v>
      </c>
      <c r="B32" s="9" t="s">
        <v>170</v>
      </c>
      <c r="C32" s="29" t="s">
        <v>171</v>
      </c>
      <c r="D32" s="48">
        <v>16611.5</v>
      </c>
      <c r="E32" s="44"/>
      <c r="F32" s="24"/>
      <c r="G32" s="24">
        <f t="shared" si="1"/>
        <v>16611.5</v>
      </c>
    </row>
    <row r="33" spans="1:7">
      <c r="A33" s="22">
        <v>40191</v>
      </c>
      <c r="B33" s="9" t="s">
        <v>172</v>
      </c>
      <c r="C33" s="29" t="s">
        <v>164</v>
      </c>
      <c r="D33" s="48">
        <v>28417.68</v>
      </c>
      <c r="E33" s="44"/>
      <c r="F33" s="24"/>
      <c r="G33" s="24">
        <f t="shared" si="1"/>
        <v>28417.68</v>
      </c>
    </row>
    <row r="34" spans="1:7">
      <c r="A34" s="22">
        <v>40192</v>
      </c>
      <c r="B34" s="9" t="s">
        <v>173</v>
      </c>
      <c r="C34" s="29" t="s">
        <v>164</v>
      </c>
      <c r="D34" s="48">
        <v>6207.2</v>
      </c>
      <c r="E34" s="44"/>
      <c r="F34" s="24"/>
      <c r="G34" s="24">
        <f t="shared" si="1"/>
        <v>6207.2</v>
      </c>
    </row>
    <row r="35" spans="1:7">
      <c r="A35" s="22">
        <v>40193</v>
      </c>
      <c r="B35" s="9" t="s">
        <v>174</v>
      </c>
      <c r="C35" s="29" t="s">
        <v>164</v>
      </c>
      <c r="D35" s="48">
        <v>11320</v>
      </c>
      <c r="E35" s="44"/>
      <c r="F35" s="24"/>
      <c r="G35" s="24">
        <f t="shared" si="1"/>
        <v>11320</v>
      </c>
    </row>
    <row r="36" spans="1:7">
      <c r="A36" s="22">
        <v>40194</v>
      </c>
      <c r="B36" s="9" t="s">
        <v>175</v>
      </c>
      <c r="C36" s="29" t="s">
        <v>164</v>
      </c>
      <c r="D36" s="48">
        <v>4510.84</v>
      </c>
      <c r="E36" s="44"/>
      <c r="F36" s="24"/>
      <c r="G36" s="24">
        <f t="shared" si="1"/>
        <v>4510.84</v>
      </c>
    </row>
    <row r="37" spans="1:7">
      <c r="A37" s="22">
        <v>40197</v>
      </c>
      <c r="B37" s="9" t="s">
        <v>176</v>
      </c>
      <c r="C37" s="29" t="s">
        <v>164</v>
      </c>
      <c r="D37" s="48">
        <v>14205.4</v>
      </c>
      <c r="E37" s="44"/>
      <c r="F37" s="24"/>
      <c r="G37" s="24">
        <f t="shared" si="1"/>
        <v>14205.4</v>
      </c>
    </row>
    <row r="38" spans="1:7">
      <c r="A38" s="22">
        <v>40201</v>
      </c>
      <c r="B38" s="9" t="s">
        <v>177</v>
      </c>
      <c r="C38" s="29" t="s">
        <v>164</v>
      </c>
      <c r="D38" s="48">
        <v>12000</v>
      </c>
      <c r="E38" s="44"/>
      <c r="F38" s="24"/>
      <c r="G38" s="24">
        <f t="shared" si="1"/>
        <v>12000</v>
      </c>
    </row>
    <row r="39" spans="1:7">
      <c r="A39" s="22">
        <v>40204</v>
      </c>
      <c r="B39" s="9" t="s">
        <v>178</v>
      </c>
      <c r="C39" s="29" t="s">
        <v>164</v>
      </c>
      <c r="D39" s="48">
        <v>16592.400000000001</v>
      </c>
      <c r="E39" s="44"/>
      <c r="F39" s="24"/>
      <c r="G39" s="24">
        <f t="shared" si="1"/>
        <v>16592.400000000001</v>
      </c>
    </row>
    <row r="40" spans="1:7">
      <c r="A40" s="22">
        <v>40205</v>
      </c>
      <c r="B40" s="9" t="s">
        <v>179</v>
      </c>
      <c r="C40" s="29" t="s">
        <v>164</v>
      </c>
      <c r="D40" s="48">
        <v>1150</v>
      </c>
      <c r="E40" s="44"/>
      <c r="F40" s="24"/>
      <c r="G40" s="24">
        <f t="shared" si="1"/>
        <v>1150</v>
      </c>
    </row>
    <row r="41" spans="1:7">
      <c r="A41" s="22">
        <v>40208</v>
      </c>
      <c r="B41" s="9" t="s">
        <v>180</v>
      </c>
      <c r="C41" s="29" t="s">
        <v>171</v>
      </c>
      <c r="D41" s="48">
        <v>5525.08</v>
      </c>
      <c r="E41" s="44"/>
      <c r="F41" s="24"/>
      <c r="G41" s="24">
        <f t="shared" si="1"/>
        <v>5525.08</v>
      </c>
    </row>
    <row r="42" spans="1:7">
      <c r="A42" s="22"/>
      <c r="B42" s="9"/>
      <c r="C42" s="29"/>
      <c r="D42" s="48"/>
      <c r="E42" s="44"/>
      <c r="F42" s="24"/>
      <c r="G42" s="24">
        <f t="shared" si="1"/>
        <v>0</v>
      </c>
    </row>
    <row r="43" spans="1:7">
      <c r="A43" s="22"/>
      <c r="B43" s="9"/>
      <c r="C43" s="29"/>
      <c r="D43" s="48"/>
      <c r="E43" s="44"/>
      <c r="F43" s="24"/>
      <c r="G43" s="24">
        <f t="shared" si="1"/>
        <v>0</v>
      </c>
    </row>
    <row r="44" spans="1:7">
      <c r="A44" s="22"/>
      <c r="B44" s="9"/>
      <c r="C44" s="29"/>
      <c r="D44" s="48"/>
      <c r="E44" s="44"/>
      <c r="F44" s="24"/>
      <c r="G44" s="24">
        <f t="shared" si="1"/>
        <v>0</v>
      </c>
    </row>
    <row r="45" spans="1:7">
      <c r="A45" s="22"/>
      <c r="B45" s="9"/>
      <c r="C45" s="29"/>
      <c r="D45" s="48"/>
      <c r="E45" s="44"/>
      <c r="F45" s="24"/>
      <c r="G45" s="24">
        <f t="shared" si="1"/>
        <v>0</v>
      </c>
    </row>
    <row r="46" spans="1:7">
      <c r="A46" s="22"/>
      <c r="B46" s="9"/>
      <c r="C46" s="29"/>
      <c r="D46" s="48"/>
      <c r="E46" s="44"/>
      <c r="F46" s="24"/>
      <c r="G46" s="24">
        <f t="shared" si="1"/>
        <v>0</v>
      </c>
    </row>
    <row r="47" spans="1:7" ht="15.75" thickBot="1">
      <c r="A47" s="33"/>
      <c r="B47" s="33"/>
      <c r="C47" s="70"/>
      <c r="D47" s="71">
        <v>0</v>
      </c>
      <c r="E47" s="72"/>
      <c r="F47" s="35">
        <v>0</v>
      </c>
      <c r="G47" s="35">
        <f t="shared" si="1"/>
        <v>0</v>
      </c>
    </row>
    <row r="48" spans="1:7" ht="15.75" thickTop="1">
      <c r="A48" s="9"/>
      <c r="B48" s="9"/>
      <c r="C48" s="69"/>
      <c r="D48" s="48">
        <f>SUM(D25:D47)</f>
        <v>188048.15999999997</v>
      </c>
      <c r="E48" s="24"/>
      <c r="F48" s="24">
        <f>SUM(F26:F47)</f>
        <v>0</v>
      </c>
      <c r="G48" s="24">
        <f t="shared" si="1"/>
        <v>188048.15999999997</v>
      </c>
    </row>
    <row r="49" spans="1:7">
      <c r="A49" s="9"/>
      <c r="B49" s="9"/>
      <c r="C49" s="69"/>
      <c r="D49" s="48"/>
      <c r="E49" s="24"/>
      <c r="F49" s="24"/>
      <c r="G49" s="24"/>
    </row>
    <row r="50" spans="1:7">
      <c r="A50" s="9"/>
      <c r="B50" s="9"/>
      <c r="C50" s="69"/>
      <c r="D50" s="48"/>
      <c r="E50" s="24"/>
      <c r="F50" s="24"/>
      <c r="G50" s="24"/>
    </row>
    <row r="51" spans="1:7">
      <c r="A51" s="9"/>
      <c r="B51" s="9"/>
      <c r="C51" s="69"/>
      <c r="D51" s="48"/>
      <c r="E51" s="24"/>
      <c r="F51" s="24"/>
      <c r="G51" s="24"/>
    </row>
    <row r="52" spans="1:7">
      <c r="A52" s="9"/>
      <c r="B52" s="9"/>
      <c r="C52" s="69"/>
      <c r="D52" s="48"/>
      <c r="E52" s="24"/>
      <c r="F52" s="24"/>
      <c r="G52" s="24"/>
    </row>
    <row r="53" spans="1:7">
      <c r="A53" s="9"/>
      <c r="B53" s="9"/>
      <c r="C53" s="69"/>
      <c r="D53" s="48"/>
      <c r="E53" s="24"/>
      <c r="F53" s="24"/>
      <c r="G53" s="24"/>
    </row>
    <row r="54" spans="1:7">
      <c r="A54" s="9"/>
      <c r="B54" s="9"/>
      <c r="C54" s="69"/>
      <c r="D54" s="48"/>
      <c r="E54" s="24"/>
      <c r="F54" s="24"/>
      <c r="G54" s="24"/>
    </row>
    <row r="55" spans="1:7">
      <c r="A55" s="9"/>
      <c r="B55" s="9"/>
      <c r="C55" s="69"/>
      <c r="D55" s="48"/>
      <c r="E55" s="24"/>
      <c r="F55" s="24"/>
      <c r="G55" s="24"/>
    </row>
    <row r="56" spans="1:7">
      <c r="A56" s="9"/>
      <c r="B56" s="9"/>
      <c r="C56" s="69"/>
      <c r="D56" s="48"/>
      <c r="E56" s="24"/>
      <c r="F56" s="24"/>
      <c r="G56" s="24"/>
    </row>
    <row r="57" spans="1:7">
      <c r="A57" s="9"/>
      <c r="B57" s="9"/>
      <c r="C57" s="69"/>
      <c r="D57" s="48"/>
      <c r="E57" s="24"/>
      <c r="F57" s="24"/>
      <c r="G57" s="24"/>
    </row>
    <row r="58" spans="1:7" ht="18.75">
      <c r="A58" s="9"/>
      <c r="B58" s="221" t="str">
        <f>B1</f>
        <v xml:space="preserve"> RECEPCION DE PRODUCTO Y MAQUILAS    DE  E N E R O    2010</v>
      </c>
      <c r="C58" s="221"/>
      <c r="D58" s="221"/>
      <c r="E58" s="221"/>
      <c r="F58" s="221"/>
      <c r="G58" s="12"/>
    </row>
    <row r="59" spans="1:7" ht="23.25">
      <c r="A59" s="13"/>
      <c r="B59" s="237" t="s">
        <v>182</v>
      </c>
      <c r="C59" s="237"/>
      <c r="D59" s="51" t="s">
        <v>12</v>
      </c>
      <c r="E59" s="15"/>
      <c r="F59" s="14"/>
      <c r="G59" s="15"/>
    </row>
    <row r="60" spans="1:7" ht="31.5" thickBot="1">
      <c r="A60" s="16" t="s">
        <v>0</v>
      </c>
      <c r="B60" s="16" t="s">
        <v>10</v>
      </c>
      <c r="C60" s="17" t="s">
        <v>4</v>
      </c>
      <c r="D60" s="18" t="s">
        <v>3</v>
      </c>
      <c r="E60" s="19" t="s">
        <v>5</v>
      </c>
      <c r="F60" s="20" t="s">
        <v>6</v>
      </c>
      <c r="G60" s="21" t="s">
        <v>7</v>
      </c>
    </row>
    <row r="61" spans="1:7" ht="15.75" thickTop="1">
      <c r="A61" s="22">
        <v>40180</v>
      </c>
      <c r="B61" s="9" t="s">
        <v>184</v>
      </c>
      <c r="C61" s="25" t="s">
        <v>164</v>
      </c>
      <c r="D61" s="26">
        <v>31575.200000000001</v>
      </c>
      <c r="E61" s="44"/>
      <c r="F61" s="45"/>
      <c r="G61" s="24">
        <f>D61-F61</f>
        <v>31575.200000000001</v>
      </c>
    </row>
    <row r="62" spans="1:7">
      <c r="A62" s="22">
        <v>40180</v>
      </c>
      <c r="B62" s="9" t="s">
        <v>185</v>
      </c>
      <c r="C62" s="25" t="s">
        <v>164</v>
      </c>
      <c r="D62" s="24">
        <v>771.26</v>
      </c>
      <c r="E62" s="44"/>
      <c r="F62" s="45"/>
      <c r="G62" s="24">
        <f t="shared" ref="G62:G87" si="2">D62-F62</f>
        <v>771.26</v>
      </c>
    </row>
    <row r="63" spans="1:7">
      <c r="A63" s="22">
        <v>40180</v>
      </c>
      <c r="B63" s="9" t="s">
        <v>186</v>
      </c>
      <c r="C63" s="25" t="s">
        <v>164</v>
      </c>
      <c r="D63" s="24">
        <v>4171.18</v>
      </c>
      <c r="E63" s="44"/>
      <c r="F63" s="45"/>
      <c r="G63" s="24">
        <f t="shared" si="2"/>
        <v>4171.18</v>
      </c>
    </row>
    <row r="64" spans="1:7">
      <c r="A64" s="22">
        <v>40183</v>
      </c>
      <c r="B64" s="9" t="s">
        <v>179</v>
      </c>
      <c r="C64" s="25" t="s">
        <v>164</v>
      </c>
      <c r="D64" s="24">
        <v>979.92</v>
      </c>
      <c r="E64" s="44"/>
      <c r="F64" s="24"/>
      <c r="G64" s="24">
        <f t="shared" si="2"/>
        <v>979.92</v>
      </c>
    </row>
    <row r="65" spans="1:7">
      <c r="A65" s="22">
        <v>40183</v>
      </c>
      <c r="B65" s="9" t="s">
        <v>187</v>
      </c>
      <c r="C65" s="25" t="s">
        <v>164</v>
      </c>
      <c r="D65" s="24">
        <v>156187.20000000001</v>
      </c>
      <c r="E65" s="44"/>
      <c r="F65" s="24"/>
      <c r="G65" s="24">
        <f t="shared" si="2"/>
        <v>156187.20000000001</v>
      </c>
    </row>
    <row r="66" spans="1:7">
      <c r="A66" s="22">
        <v>40185</v>
      </c>
      <c r="B66" s="9" t="s">
        <v>188</v>
      </c>
      <c r="C66" s="25" t="s">
        <v>164</v>
      </c>
      <c r="D66" s="26">
        <v>1130.6400000000001</v>
      </c>
      <c r="E66" s="44"/>
      <c r="F66" s="24"/>
      <c r="G66" s="24">
        <f t="shared" si="2"/>
        <v>1130.6400000000001</v>
      </c>
    </row>
    <row r="67" spans="1:7">
      <c r="A67" s="22">
        <v>40186</v>
      </c>
      <c r="B67" s="9" t="s">
        <v>189</v>
      </c>
      <c r="C67" s="49" t="s">
        <v>164</v>
      </c>
      <c r="D67" s="26">
        <v>224996.88</v>
      </c>
      <c r="E67" s="44"/>
      <c r="F67" s="24"/>
      <c r="G67" s="24">
        <f t="shared" si="2"/>
        <v>224996.88</v>
      </c>
    </row>
    <row r="68" spans="1:7">
      <c r="A68" s="22">
        <v>40188</v>
      </c>
      <c r="B68" s="9" t="s">
        <v>190</v>
      </c>
      <c r="C68" s="31" t="s">
        <v>164</v>
      </c>
      <c r="D68" s="26">
        <v>769.6</v>
      </c>
      <c r="E68" s="44"/>
      <c r="F68" s="24"/>
      <c r="G68" s="24">
        <f t="shared" si="2"/>
        <v>769.6</v>
      </c>
    </row>
    <row r="69" spans="1:7">
      <c r="A69" s="22">
        <v>40187</v>
      </c>
      <c r="B69" s="9" t="s">
        <v>191</v>
      </c>
      <c r="C69" s="25" t="s">
        <v>164</v>
      </c>
      <c r="D69" s="26">
        <v>1578.76</v>
      </c>
      <c r="E69" s="44"/>
      <c r="F69" s="24"/>
      <c r="G69" s="24">
        <f t="shared" si="2"/>
        <v>1578.76</v>
      </c>
    </row>
    <row r="70" spans="1:7">
      <c r="A70" s="22">
        <v>40188</v>
      </c>
      <c r="B70" s="9" t="s">
        <v>177</v>
      </c>
      <c r="C70" s="25" t="s">
        <v>164</v>
      </c>
      <c r="D70" s="26">
        <v>394.69</v>
      </c>
      <c r="E70" s="44"/>
      <c r="F70" s="24"/>
      <c r="G70" s="24">
        <f t="shared" si="2"/>
        <v>394.69</v>
      </c>
    </row>
    <row r="71" spans="1:7">
      <c r="A71" s="22">
        <v>40188</v>
      </c>
      <c r="B71" s="9" t="s">
        <v>192</v>
      </c>
      <c r="C71" s="31" t="s">
        <v>164</v>
      </c>
      <c r="D71" s="26">
        <v>1469.88</v>
      </c>
      <c r="E71" s="44"/>
      <c r="F71" s="24"/>
      <c r="G71" s="24">
        <f t="shared" si="2"/>
        <v>1469.88</v>
      </c>
    </row>
    <row r="72" spans="1:7">
      <c r="A72" s="22">
        <v>40188</v>
      </c>
      <c r="B72" s="9" t="s">
        <v>176</v>
      </c>
      <c r="C72" s="29" t="s">
        <v>164</v>
      </c>
      <c r="D72" s="24">
        <v>489.96</v>
      </c>
      <c r="E72" s="44"/>
      <c r="F72" s="24"/>
      <c r="G72" s="24">
        <f t="shared" si="2"/>
        <v>489.96</v>
      </c>
    </row>
    <row r="73" spans="1:7">
      <c r="A73" s="22">
        <v>40189</v>
      </c>
      <c r="B73" s="9" t="s">
        <v>184</v>
      </c>
      <c r="C73" s="25" t="s">
        <v>164</v>
      </c>
      <c r="D73" s="26">
        <v>394.4</v>
      </c>
      <c r="E73" s="44"/>
      <c r="F73" s="24"/>
      <c r="G73" s="24">
        <f t="shared" si="2"/>
        <v>394.4</v>
      </c>
    </row>
    <row r="74" spans="1:7">
      <c r="A74" s="22">
        <v>40189</v>
      </c>
      <c r="B74" s="9" t="s">
        <v>185</v>
      </c>
      <c r="C74" s="25" t="s">
        <v>164</v>
      </c>
      <c r="D74" s="24">
        <v>82008</v>
      </c>
      <c r="E74" s="44"/>
      <c r="F74" s="24"/>
      <c r="G74" s="24">
        <f t="shared" si="2"/>
        <v>82008</v>
      </c>
    </row>
    <row r="75" spans="1:7">
      <c r="A75" s="22">
        <v>40191</v>
      </c>
      <c r="B75" s="9" t="s">
        <v>193</v>
      </c>
      <c r="C75" s="25" t="s">
        <v>164</v>
      </c>
      <c r="D75" s="24">
        <v>31575.200000000001</v>
      </c>
      <c r="E75" s="44"/>
      <c r="F75" s="24"/>
      <c r="G75" s="24">
        <f t="shared" si="2"/>
        <v>31575.200000000001</v>
      </c>
    </row>
    <row r="76" spans="1:7">
      <c r="A76" s="22">
        <v>40193</v>
      </c>
      <c r="B76" s="9" t="s">
        <v>167</v>
      </c>
      <c r="C76" s="25" t="s">
        <v>164</v>
      </c>
      <c r="D76" s="24">
        <v>4190.5</v>
      </c>
      <c r="E76" s="44"/>
      <c r="F76" s="24"/>
      <c r="G76" s="24">
        <f t="shared" si="2"/>
        <v>4190.5</v>
      </c>
    </row>
    <row r="77" spans="1:7">
      <c r="A77" s="22">
        <v>40193</v>
      </c>
      <c r="B77" s="9" t="s">
        <v>194</v>
      </c>
      <c r="C77" s="25" t="s">
        <v>164</v>
      </c>
      <c r="D77" s="24">
        <v>1189.5</v>
      </c>
      <c r="E77" s="44"/>
      <c r="F77" s="24"/>
      <c r="G77" s="24">
        <f t="shared" si="2"/>
        <v>1189.5</v>
      </c>
    </row>
    <row r="78" spans="1:7">
      <c r="A78" s="22">
        <v>40196</v>
      </c>
      <c r="B78" s="9" t="s">
        <v>195</v>
      </c>
      <c r="C78" s="25" t="s">
        <v>164</v>
      </c>
      <c r="D78" s="24">
        <v>219228</v>
      </c>
      <c r="E78" s="44"/>
      <c r="F78" s="24"/>
      <c r="G78" s="24">
        <f t="shared" si="2"/>
        <v>219228</v>
      </c>
    </row>
    <row r="79" spans="1:7">
      <c r="A79" s="22">
        <v>40200</v>
      </c>
      <c r="B79" s="9" t="s">
        <v>196</v>
      </c>
      <c r="C79" s="25" t="s">
        <v>164</v>
      </c>
      <c r="D79" s="24">
        <v>2885.32</v>
      </c>
      <c r="E79" s="44"/>
      <c r="F79" s="24"/>
      <c r="G79" s="24">
        <f t="shared" si="2"/>
        <v>2885.32</v>
      </c>
    </row>
    <row r="80" spans="1:7">
      <c r="A80" s="22">
        <v>40204</v>
      </c>
      <c r="B80" s="9" t="s">
        <v>197</v>
      </c>
      <c r="C80" s="25" t="s">
        <v>164</v>
      </c>
      <c r="D80" s="24">
        <v>2486</v>
      </c>
      <c r="E80" s="44"/>
      <c r="F80" s="24"/>
      <c r="G80" s="24">
        <f t="shared" si="2"/>
        <v>2486</v>
      </c>
    </row>
    <row r="81" spans="1:7">
      <c r="A81" s="22">
        <v>40205</v>
      </c>
      <c r="B81" s="9" t="s">
        <v>166</v>
      </c>
      <c r="C81" s="25" t="s">
        <v>164</v>
      </c>
      <c r="D81" s="24">
        <v>394.69</v>
      </c>
      <c r="E81" s="44"/>
      <c r="F81" s="24"/>
      <c r="G81" s="24">
        <f t="shared" si="2"/>
        <v>394.69</v>
      </c>
    </row>
    <row r="82" spans="1:7">
      <c r="A82" s="22">
        <v>40208</v>
      </c>
      <c r="B82" s="9" t="s">
        <v>186</v>
      </c>
      <c r="C82" s="25" t="s">
        <v>164</v>
      </c>
      <c r="D82" s="24">
        <v>21016</v>
      </c>
      <c r="E82" s="44"/>
      <c r="F82" s="24"/>
      <c r="G82" s="24">
        <f t="shared" si="2"/>
        <v>21016</v>
      </c>
    </row>
    <row r="83" spans="1:7">
      <c r="A83" s="22">
        <v>40206</v>
      </c>
      <c r="B83" s="9" t="s">
        <v>198</v>
      </c>
      <c r="C83" s="25" t="s">
        <v>164</v>
      </c>
      <c r="D83" s="24">
        <v>3729</v>
      </c>
      <c r="E83" s="44"/>
      <c r="F83" s="24"/>
      <c r="G83" s="24">
        <f t="shared" si="2"/>
        <v>3729</v>
      </c>
    </row>
    <row r="84" spans="1:7">
      <c r="A84" s="22">
        <v>40207</v>
      </c>
      <c r="B84" s="9">
        <v>97750</v>
      </c>
      <c r="C84" s="25" t="s">
        <v>164</v>
      </c>
      <c r="D84" s="24">
        <v>20060</v>
      </c>
      <c r="E84" s="44"/>
      <c r="F84" s="24"/>
      <c r="G84" s="24">
        <f t="shared" si="2"/>
        <v>20060</v>
      </c>
    </row>
    <row r="85" spans="1:7">
      <c r="A85" s="22"/>
      <c r="B85" s="9"/>
      <c r="C85" s="25"/>
      <c r="D85" s="24"/>
      <c r="E85" s="44"/>
      <c r="F85" s="24"/>
      <c r="G85" s="24">
        <f t="shared" si="2"/>
        <v>0</v>
      </c>
    </row>
    <row r="86" spans="1:7">
      <c r="A86" s="22"/>
      <c r="B86" s="9"/>
      <c r="C86" s="25"/>
      <c r="D86" s="24"/>
      <c r="E86" s="44"/>
      <c r="F86" s="24"/>
      <c r="G86" s="24">
        <f t="shared" si="2"/>
        <v>0</v>
      </c>
    </row>
    <row r="87" spans="1:7" ht="15.75" thickBot="1">
      <c r="A87" s="33"/>
      <c r="B87" s="33"/>
      <c r="C87" s="50"/>
      <c r="D87" s="35">
        <v>0</v>
      </c>
      <c r="E87" s="35"/>
      <c r="F87" s="35">
        <v>0</v>
      </c>
      <c r="G87" s="35">
        <f t="shared" si="2"/>
        <v>0</v>
      </c>
    </row>
    <row r="88" spans="1:7" ht="15.75" thickTop="1">
      <c r="A88" s="37"/>
      <c r="B88" s="37"/>
      <c r="C88" s="53" t="s">
        <v>13</v>
      </c>
      <c r="D88" s="52">
        <f>SUM(D61:D87)</f>
        <v>813671.77999999991</v>
      </c>
      <c r="E88" s="38"/>
      <c r="F88" s="38">
        <f>SUM(F64:F87)</f>
        <v>0</v>
      </c>
      <c r="G88" s="38"/>
    </row>
    <row r="89" spans="1:7">
      <c r="A89" s="37"/>
      <c r="B89" s="37"/>
      <c r="C89" s="53"/>
      <c r="D89" s="52"/>
      <c r="E89" s="38"/>
      <c r="F89" s="38"/>
      <c r="G89" s="38"/>
    </row>
    <row r="90" spans="1:7">
      <c r="A90" s="9"/>
      <c r="B90" s="9"/>
      <c r="C90" s="69"/>
      <c r="D90" s="48"/>
      <c r="E90" s="24"/>
      <c r="F90" s="24"/>
      <c r="G90" s="24"/>
    </row>
    <row r="91" spans="1:7">
      <c r="A91" s="9"/>
      <c r="B91" s="9"/>
      <c r="C91" s="69"/>
      <c r="D91" s="48"/>
      <c r="E91" s="24"/>
      <c r="F91" s="24"/>
      <c r="G91" s="24"/>
    </row>
    <row r="92" spans="1:7">
      <c r="A92" s="37"/>
      <c r="B92" s="37"/>
      <c r="C92" s="12"/>
      <c r="D92" s="38"/>
      <c r="E92" s="12"/>
      <c r="F92" s="38"/>
      <c r="G92" s="38"/>
    </row>
    <row r="93" spans="1:7">
      <c r="A93" s="37"/>
      <c r="B93" s="37"/>
      <c r="C93" s="12"/>
      <c r="D93" s="38"/>
      <c r="E93" s="12"/>
      <c r="F93" s="38"/>
      <c r="G93" s="38"/>
    </row>
    <row r="94" spans="1:7">
      <c r="A94" s="37"/>
      <c r="B94" s="37"/>
      <c r="C94" s="12"/>
      <c r="D94" s="38"/>
      <c r="E94" s="12"/>
      <c r="F94" s="38"/>
      <c r="G94" s="38"/>
    </row>
    <row r="95" spans="1:7" ht="30">
      <c r="A95" s="37"/>
      <c r="B95" s="37"/>
      <c r="C95" s="12"/>
      <c r="D95" s="39" t="s">
        <v>8</v>
      </c>
      <c r="E95" s="12"/>
      <c r="F95" s="40" t="s">
        <v>9</v>
      </c>
      <c r="G95" s="38"/>
    </row>
    <row r="96" spans="1:7">
      <c r="A96" s="37"/>
      <c r="B96" s="37"/>
      <c r="C96" s="12"/>
      <c r="D96" s="39"/>
      <c r="E96" s="12"/>
      <c r="F96" s="40"/>
      <c r="G96" s="38"/>
    </row>
    <row r="97" spans="1:7" ht="18.75">
      <c r="A97" s="37"/>
      <c r="B97" s="37"/>
      <c r="C97" s="12"/>
      <c r="D97" s="206" t="s">
        <v>200</v>
      </c>
      <c r="E97" s="238">
        <v>-813671.78</v>
      </c>
      <c r="F97" s="238"/>
      <c r="G97" s="12"/>
    </row>
    <row r="98" spans="1:7" ht="19.5" thickBot="1">
      <c r="A98" s="37"/>
      <c r="B98" s="37"/>
      <c r="C98" s="12"/>
      <c r="D98" s="180"/>
      <c r="E98" s="239">
        <f>D48+D22+D88</f>
        <v>1329300.44</v>
      </c>
      <c r="F98" s="239"/>
      <c r="G98" s="12"/>
    </row>
    <row r="99" spans="1:7" ht="21">
      <c r="A99" s="37"/>
      <c r="B99" s="37"/>
      <c r="C99" s="12"/>
      <c r="E99" s="240">
        <f>E98+E97</f>
        <v>515628.65999999992</v>
      </c>
      <c r="F99" s="240"/>
      <c r="G99" s="12"/>
    </row>
    <row r="100" spans="1:7" ht="18.75">
      <c r="A100" s="37"/>
      <c r="B100" s="37"/>
      <c r="C100" s="12"/>
      <c r="D100" s="226" t="s">
        <v>14</v>
      </c>
      <c r="E100" s="226"/>
      <c r="F100" s="226"/>
      <c r="G100" s="12"/>
    </row>
    <row r="101" spans="1:7">
      <c r="A101" s="37"/>
      <c r="B101" s="37"/>
      <c r="C101" s="12"/>
      <c r="D101" s="12"/>
      <c r="E101" s="12"/>
      <c r="F101" s="12"/>
      <c r="G101" s="12"/>
    </row>
  </sheetData>
  <mergeCells count="8">
    <mergeCell ref="B1:F1"/>
    <mergeCell ref="B2:C2"/>
    <mergeCell ref="D100:F100"/>
    <mergeCell ref="B58:F58"/>
    <mergeCell ref="B59:C59"/>
    <mergeCell ref="E97:F97"/>
    <mergeCell ref="E98:F98"/>
    <mergeCell ref="E99:F99"/>
  </mergeCells>
  <printOptions gridLines="1"/>
  <pageMargins left="0.35433070866141736" right="0.31496062992125984" top="0.48" bottom="0.46" header="0.31496062992125984" footer="0.31496062992125984"/>
  <pageSetup paperSize="9" scale="90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2:G30"/>
  <sheetViews>
    <sheetView topLeftCell="A4" workbookViewId="0">
      <selection activeCell="B25" sqref="B25"/>
    </sheetView>
  </sheetViews>
  <sheetFormatPr baseColWidth="10" defaultRowHeight="15"/>
  <cols>
    <col min="3" max="3" width="11.85546875" bestFit="1" customWidth="1"/>
    <col min="4" max="4" width="25.85546875" customWidth="1"/>
    <col min="6" max="6" width="17.28515625" customWidth="1"/>
  </cols>
  <sheetData>
    <row r="2" spans="1:7" ht="18.75">
      <c r="B2" s="241" t="s">
        <v>19</v>
      </c>
      <c r="C2" s="241"/>
      <c r="D2" s="241"/>
      <c r="E2" s="241"/>
      <c r="F2" s="241"/>
      <c r="G2" s="241"/>
    </row>
    <row r="4" spans="1:7" ht="15.75" thickBot="1"/>
    <row r="5" spans="1:7" ht="19.5" thickBot="1">
      <c r="A5" s="84"/>
      <c r="B5" s="85" t="s">
        <v>0</v>
      </c>
      <c r="C5" s="85" t="s">
        <v>20</v>
      </c>
      <c r="D5" s="85" t="s">
        <v>21</v>
      </c>
      <c r="E5" s="85"/>
      <c r="F5" s="86" t="s">
        <v>3</v>
      </c>
    </row>
    <row r="6" spans="1:7">
      <c r="F6" s="7"/>
    </row>
    <row r="7" spans="1:7" ht="15.75">
      <c r="D7" t="s">
        <v>22</v>
      </c>
      <c r="F7" s="83">
        <v>2484562.19</v>
      </c>
    </row>
    <row r="8" spans="1:7">
      <c r="B8" t="s">
        <v>24</v>
      </c>
      <c r="D8" t="s">
        <v>23</v>
      </c>
      <c r="F8" s="7">
        <v>-2095240.57</v>
      </c>
    </row>
    <row r="9" spans="1:7">
      <c r="F9" s="7">
        <v>0</v>
      </c>
    </row>
    <row r="10" spans="1:7" ht="15.75">
      <c r="D10" s="91" t="s">
        <v>25</v>
      </c>
      <c r="F10" s="83">
        <v>363803.56</v>
      </c>
    </row>
    <row r="11" spans="1:7">
      <c r="B11" s="1" t="s">
        <v>26</v>
      </c>
      <c r="D11" t="s">
        <v>23</v>
      </c>
      <c r="F11" s="7">
        <v>-100258.75</v>
      </c>
    </row>
    <row r="12" spans="1:7">
      <c r="B12" s="1" t="s">
        <v>28</v>
      </c>
      <c r="D12" t="s">
        <v>29</v>
      </c>
      <c r="F12" s="7">
        <v>-150000</v>
      </c>
    </row>
    <row r="13" spans="1:7">
      <c r="B13" s="63" t="s">
        <v>30</v>
      </c>
      <c r="D13" t="s">
        <v>31</v>
      </c>
      <c r="F13" s="7">
        <v>-26455.69</v>
      </c>
    </row>
    <row r="14" spans="1:7">
      <c r="B14" s="1" t="s">
        <v>30</v>
      </c>
      <c r="D14" t="s">
        <v>32</v>
      </c>
      <c r="F14" s="7">
        <v>-28413.63</v>
      </c>
    </row>
    <row r="15" spans="1:7">
      <c r="B15" s="1" t="s">
        <v>30</v>
      </c>
      <c r="D15" t="s">
        <v>33</v>
      </c>
      <c r="F15" s="7">
        <v>-12224.62</v>
      </c>
    </row>
    <row r="16" spans="1:7">
      <c r="B16" s="109">
        <v>40144</v>
      </c>
      <c r="D16" t="s">
        <v>36</v>
      </c>
      <c r="F16" s="7">
        <v>-100000</v>
      </c>
    </row>
    <row r="17" spans="2:6">
      <c r="B17" s="6">
        <v>40162</v>
      </c>
      <c r="D17" t="s">
        <v>40</v>
      </c>
      <c r="F17" s="7">
        <v>-103792.92</v>
      </c>
    </row>
    <row r="18" spans="2:6">
      <c r="F18" s="7"/>
    </row>
    <row r="19" spans="2:6" ht="15.75" thickBot="1">
      <c r="F19" s="7">
        <v>0</v>
      </c>
    </row>
    <row r="20" spans="2:6" ht="19.5" thickBot="1">
      <c r="D20" s="87" t="s">
        <v>27</v>
      </c>
      <c r="E20" s="88"/>
      <c r="F20" s="89">
        <f>SUM(F7:F19)</f>
        <v>231979.56999999995</v>
      </c>
    </row>
    <row r="21" spans="2:6">
      <c r="F21" s="7"/>
    </row>
    <row r="22" spans="2:6">
      <c r="F22" s="7"/>
    </row>
    <row r="23" spans="2:6">
      <c r="F23" s="7"/>
    </row>
    <row r="24" spans="2:6">
      <c r="B24" s="90" t="s">
        <v>41</v>
      </c>
      <c r="F24" s="7"/>
    </row>
    <row r="25" spans="2:6">
      <c r="F25" s="7"/>
    </row>
    <row r="26" spans="2:6">
      <c r="F26" s="7"/>
    </row>
    <row r="27" spans="2:6">
      <c r="F27" s="7"/>
    </row>
    <row r="28" spans="2:6">
      <c r="F28" s="7"/>
    </row>
    <row r="29" spans="2:6">
      <c r="F29" s="7"/>
    </row>
    <row r="30" spans="2:6">
      <c r="F30" s="7"/>
    </row>
  </sheetData>
  <mergeCells count="1">
    <mergeCell ref="B2:G2"/>
  </mergeCells>
  <printOptions gridLines="1"/>
  <pageMargins left="0.70866141732283472" right="0.70866141732283472" top="0.74803149606299213" bottom="0.74803149606299213" header="0.31496062992125984" footer="0.31496062992125984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PROLEDO</vt:lpstr>
      <vt:lpstr>FOLIOS P-MAQ</vt:lpstr>
      <vt:lpstr>C O M P R A S  </vt:lpstr>
      <vt:lpstr>GERARDO PULIDO</vt:lpstr>
      <vt:lpstr>ALBICIA</vt:lpstr>
      <vt:lpstr>ARCHIBALDO</vt:lpstr>
      <vt:lpstr>Hoja2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cic</cp:lastModifiedBy>
  <cp:lastPrinted>2010-02-26T15:42:41Z</cp:lastPrinted>
  <dcterms:created xsi:type="dcterms:W3CDTF">2009-01-19T14:45:30Z</dcterms:created>
  <dcterms:modified xsi:type="dcterms:W3CDTF">2010-04-16T20:41:42Z</dcterms:modified>
</cp:coreProperties>
</file>