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2765" windowHeight="5160"/>
  </bookViews>
  <sheets>
    <sheet name="inv gral jul 08" sheetId="1" r:id="rId1"/>
    <sheet name="hoja 2" sheetId="2" r:id="rId2"/>
    <sheet name="Hoja3" sheetId="3" r:id="rId3"/>
  </sheets>
  <externalReferences>
    <externalReference r:id="rId4"/>
  </externalReferences>
  <calcPr calcId="124519"/>
</workbook>
</file>

<file path=xl/calcChain.xml><?xml version="1.0" encoding="utf-8"?>
<calcChain xmlns="http://schemas.openxmlformats.org/spreadsheetml/2006/main">
  <c r="P44" i="1"/>
  <c r="P32"/>
  <c r="P16"/>
  <c r="J10"/>
  <c r="J11"/>
  <c r="J12"/>
  <c r="J13"/>
  <c r="J14"/>
  <c r="J15"/>
  <c r="J16"/>
  <c r="J17"/>
  <c r="J18"/>
  <c r="J19"/>
  <c r="J20"/>
  <c r="J21"/>
  <c r="J22"/>
  <c r="J23"/>
  <c r="J24"/>
  <c r="J25"/>
  <c r="J26"/>
  <c r="E27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C45"/>
  <c r="J45"/>
  <c r="C46"/>
  <c r="J46"/>
  <c r="C47"/>
  <c r="J47"/>
  <c r="C48"/>
  <c r="J48"/>
  <c r="J50"/>
  <c r="D10"/>
  <c r="H10"/>
  <c r="D11"/>
  <c r="H11"/>
  <c r="D12"/>
  <c r="H12"/>
  <c r="D13"/>
  <c r="H13"/>
  <c r="D14"/>
  <c r="H14"/>
  <c r="D15"/>
  <c r="H15"/>
  <c r="D16"/>
  <c r="H16"/>
  <c r="D17"/>
  <c r="H17"/>
  <c r="D18"/>
  <c r="H18"/>
  <c r="D19"/>
  <c r="H19"/>
  <c r="D20"/>
  <c r="H20"/>
  <c r="D21"/>
  <c r="H21"/>
  <c r="D22"/>
  <c r="H22"/>
  <c r="D23"/>
  <c r="H23"/>
  <c r="D24"/>
  <c r="H24"/>
  <c r="D25"/>
  <c r="H25"/>
  <c r="D26"/>
  <c r="H26"/>
  <c r="F27"/>
  <c r="D27"/>
  <c r="H27"/>
  <c r="D28"/>
  <c r="H28"/>
  <c r="D29"/>
  <c r="H29"/>
  <c r="D30"/>
  <c r="H30"/>
  <c r="D31"/>
  <c r="H31"/>
  <c r="D32"/>
  <c r="H32"/>
  <c r="D33"/>
  <c r="H33"/>
  <c r="D34"/>
  <c r="H34"/>
  <c r="D35"/>
  <c r="H35"/>
  <c r="D36"/>
  <c r="H36"/>
  <c r="D37"/>
  <c r="H37"/>
  <c r="D38"/>
  <c r="H38"/>
  <c r="D39"/>
  <c r="H39"/>
  <c r="D40"/>
  <c r="H40"/>
  <c r="D41"/>
  <c r="H41"/>
  <c r="D42"/>
  <c r="H42"/>
  <c r="D43"/>
  <c r="H43"/>
  <c r="D44"/>
  <c r="H44"/>
  <c r="H50"/>
  <c r="C10"/>
  <c r="G10"/>
  <c r="C11"/>
  <c r="G11"/>
  <c r="C12"/>
  <c r="G12"/>
  <c r="C13"/>
  <c r="G13"/>
  <c r="C14"/>
  <c r="G14"/>
  <c r="C15"/>
  <c r="G15"/>
  <c r="C16"/>
  <c r="G16"/>
  <c r="C17"/>
  <c r="G17"/>
  <c r="C18"/>
  <c r="G18"/>
  <c r="C19"/>
  <c r="G19"/>
  <c r="C20"/>
  <c r="G20"/>
  <c r="C21"/>
  <c r="G21"/>
  <c r="C22"/>
  <c r="G22"/>
  <c r="C23"/>
  <c r="G23"/>
  <c r="C24"/>
  <c r="G24"/>
  <c r="C25"/>
  <c r="G25"/>
  <c r="C26"/>
  <c r="G26"/>
  <c r="C27"/>
  <c r="G27"/>
  <c r="C28"/>
  <c r="G28"/>
  <c r="C29"/>
  <c r="G29"/>
  <c r="C30"/>
  <c r="G30"/>
  <c r="C31"/>
  <c r="G31"/>
  <c r="C32"/>
  <c r="G32"/>
  <c r="C33"/>
  <c r="G33"/>
  <c r="C34"/>
  <c r="G34"/>
  <c r="C35"/>
  <c r="G35"/>
  <c r="C36"/>
  <c r="G36"/>
  <c r="C37"/>
  <c r="G37"/>
  <c r="C38"/>
  <c r="G38"/>
  <c r="C39"/>
  <c r="G39"/>
  <c r="C40"/>
  <c r="G40"/>
  <c r="C41"/>
  <c r="G41"/>
  <c r="C42"/>
  <c r="G42"/>
  <c r="C43"/>
  <c r="G43"/>
  <c r="C44"/>
  <c r="G44"/>
  <c r="G50"/>
  <c r="F50"/>
  <c r="E50"/>
  <c r="D45"/>
  <c r="D46"/>
  <c r="D47"/>
  <c r="D48"/>
  <c r="D50"/>
  <c r="C50"/>
  <c r="K48"/>
  <c r="A48"/>
  <c r="K47"/>
  <c r="A47"/>
  <c r="K46"/>
  <c r="A46"/>
  <c r="K45"/>
  <c r="A45"/>
  <c r="K44"/>
  <c r="A44"/>
  <c r="K43"/>
  <c r="A43"/>
  <c r="K42"/>
  <c r="A42"/>
  <c r="K41"/>
  <c r="A41"/>
  <c r="K40"/>
  <c r="A40"/>
  <c r="K39"/>
  <c r="A39"/>
  <c r="K38"/>
  <c r="A38"/>
  <c r="K37"/>
  <c r="A37"/>
  <c r="K36"/>
  <c r="A36"/>
  <c r="K35"/>
  <c r="A35"/>
  <c r="K34"/>
  <c r="A34"/>
  <c r="K33"/>
  <c r="A33"/>
  <c r="K32"/>
  <c r="A32"/>
  <c r="K31"/>
  <c r="A31"/>
  <c r="K30"/>
  <c r="A30"/>
  <c r="K29"/>
  <c r="A29"/>
  <c r="K28"/>
  <c r="A28"/>
  <c r="K27"/>
  <c r="A27"/>
  <c r="K26"/>
  <c r="A26"/>
  <c r="K25"/>
  <c r="A25"/>
  <c r="K24"/>
  <c r="A24"/>
  <c r="K23"/>
  <c r="A23"/>
  <c r="K22"/>
  <c r="A22"/>
  <c r="K21"/>
  <c r="A21"/>
  <c r="K20"/>
  <c r="A20"/>
  <c r="A19"/>
  <c r="K18"/>
  <c r="A18"/>
  <c r="K17"/>
  <c r="A17"/>
  <c r="K16"/>
  <c r="A16"/>
  <c r="K15"/>
  <c r="A15"/>
  <c r="K14"/>
  <c r="A14"/>
  <c r="K13"/>
  <c r="A13"/>
  <c r="K12"/>
  <c r="A12"/>
  <c r="K11"/>
  <c r="A11"/>
  <c r="K10"/>
  <c r="A10"/>
</calcChain>
</file>

<file path=xl/sharedStrings.xml><?xml version="1.0" encoding="utf-8"?>
<sst xmlns="http://schemas.openxmlformats.org/spreadsheetml/2006/main" count="38" uniqueCount="15">
  <si>
    <t>PRODUCTO</t>
  </si>
  <si>
    <t>TOTAL</t>
  </si>
  <si>
    <t>ALMACEN CENTRAL CONGELADOS</t>
  </si>
  <si>
    <t xml:space="preserve">INVENTARIO GENERAL </t>
  </si>
  <si>
    <t>DIA</t>
  </si>
  <si>
    <t>teorico</t>
  </si>
  <si>
    <t>real</t>
  </si>
  <si>
    <t>diferencia</t>
  </si>
  <si>
    <t xml:space="preserve">CANTIDAD </t>
  </si>
  <si>
    <t>UD</t>
  </si>
  <si>
    <t>$ COMPRA</t>
  </si>
  <si>
    <t>$ traspaso</t>
  </si>
  <si>
    <t>Para todos</t>
  </si>
  <si>
    <t>33.00/CIC</t>
  </si>
  <si>
    <t>235.00/CIC</t>
  </si>
</sst>
</file>

<file path=xl/styles.xml><?xml version="1.0" encoding="utf-8"?>
<styleSheet xmlns="http://schemas.openxmlformats.org/spreadsheetml/2006/main">
  <numFmts count="2">
    <numFmt numFmtId="164" formatCode="&quot;$&quot;#,##0.00"/>
    <numFmt numFmtId="165" formatCode="#,##0.00_ ;[Red]\-#,##0.00\ "/>
  </numFmts>
  <fonts count="11">
    <font>
      <sz val="11"/>
      <color theme="1"/>
      <name val="Calibri"/>
      <family val="2"/>
      <scheme val="minor"/>
    </font>
    <font>
      <sz val="8"/>
      <name val="Calibri"/>
      <family val="2"/>
    </font>
    <font>
      <b/>
      <i/>
      <sz val="16"/>
      <name val="Arial"/>
      <family val="2"/>
    </font>
    <font>
      <b/>
      <i/>
      <sz val="10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2"/>
      <color indexed="10"/>
      <name val="Arial"/>
      <family val="2"/>
    </font>
    <font>
      <sz val="12"/>
      <color indexed="10"/>
      <name val="Arial"/>
      <family val="2"/>
    </font>
    <font>
      <sz val="10"/>
      <color indexed="10"/>
      <name val="Arial"/>
      <family val="2"/>
    </font>
    <font>
      <sz val="10"/>
      <color indexed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4" fontId="0" fillId="0" borderId="0" xfId="0" applyNumberFormat="1"/>
    <xf numFmtId="164" fontId="0" fillId="0" borderId="0" xfId="0" applyNumberFormat="1"/>
    <xf numFmtId="0" fontId="0" fillId="0" borderId="0" xfId="0" applyBorder="1"/>
    <xf numFmtId="4" fontId="2" fillId="0" borderId="0" xfId="0" applyNumberFormat="1" applyFont="1"/>
    <xf numFmtId="0" fontId="3" fillId="0" borderId="0" xfId="0" applyFont="1"/>
    <xf numFmtId="0" fontId="4" fillId="0" borderId="0" xfId="0" applyFont="1"/>
    <xf numFmtId="0" fontId="5" fillId="0" borderId="0" xfId="0" applyFont="1"/>
    <xf numFmtId="14" fontId="5" fillId="0" borderId="0" xfId="0" quotePrefix="1" applyNumberFormat="1" applyFont="1" applyBorder="1"/>
    <xf numFmtId="164" fontId="0" fillId="0" borderId="0" xfId="0" applyNumberFormat="1" applyBorder="1"/>
    <xf numFmtId="14" fontId="5" fillId="0" borderId="0" xfId="0" applyNumberFormat="1" applyFont="1" applyBorder="1"/>
    <xf numFmtId="0" fontId="5" fillId="0" borderId="1" xfId="0" applyFont="1" applyBorder="1"/>
    <xf numFmtId="0" fontId="5" fillId="0" borderId="2" xfId="0" applyFont="1" applyBorder="1"/>
    <xf numFmtId="0" fontId="5" fillId="0" borderId="3" xfId="0" applyFont="1" applyBorder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0" xfId="0" applyFont="1" applyFill="1" applyBorder="1"/>
    <xf numFmtId="0" fontId="5" fillId="0" borderId="0" xfId="0" applyFont="1" applyFill="1" applyBorder="1" applyAlignment="1">
      <alignment horizontal="center"/>
    </xf>
    <xf numFmtId="0" fontId="0" fillId="0" borderId="0" xfId="0" applyFill="1"/>
    <xf numFmtId="4" fontId="6" fillId="0" borderId="1" xfId="0" applyNumberFormat="1" applyFont="1" applyBorder="1"/>
    <xf numFmtId="0" fontId="6" fillId="0" borderId="5" xfId="0" applyFont="1" applyBorder="1"/>
    <xf numFmtId="4" fontId="6" fillId="0" borderId="3" xfId="0" applyNumberFormat="1" applyFont="1" applyBorder="1"/>
    <xf numFmtId="0" fontId="6" fillId="0" borderId="3" xfId="0" applyFont="1" applyBorder="1"/>
    <xf numFmtId="4" fontId="6" fillId="0" borderId="4" xfId="0" applyNumberFormat="1" applyFont="1" applyBorder="1"/>
    <xf numFmtId="164" fontId="6" fillId="0" borderId="3" xfId="0" applyNumberFormat="1" applyFont="1" applyBorder="1"/>
    <xf numFmtId="165" fontId="6" fillId="0" borderId="0" xfId="0" applyNumberFormat="1" applyFont="1" applyFill="1" applyBorder="1"/>
    <xf numFmtId="165" fontId="7" fillId="0" borderId="0" xfId="0" applyNumberFormat="1" applyFont="1" applyFill="1" applyBorder="1"/>
    <xf numFmtId="0" fontId="8" fillId="0" borderId="0" xfId="0" applyFont="1" applyFill="1"/>
    <xf numFmtId="0" fontId="6" fillId="0" borderId="6" xfId="0" applyNumberFormat="1" applyFont="1" applyBorder="1"/>
    <xf numFmtId="164" fontId="6" fillId="0" borderId="4" xfId="0" applyNumberFormat="1" applyFont="1" applyBorder="1"/>
    <xf numFmtId="4" fontId="6" fillId="0" borderId="7" xfId="0" applyNumberFormat="1" applyFont="1" applyBorder="1"/>
    <xf numFmtId="0" fontId="6" fillId="0" borderId="6" xfId="0" applyFont="1" applyBorder="1"/>
    <xf numFmtId="4" fontId="6" fillId="0" borderId="6" xfId="0" applyNumberFormat="1" applyFont="1" applyBorder="1"/>
    <xf numFmtId="0" fontId="9" fillId="0" borderId="0" xfId="0" applyFont="1"/>
    <xf numFmtId="0" fontId="7" fillId="0" borderId="0" xfId="0" applyFont="1" applyFill="1"/>
    <xf numFmtId="0" fontId="8" fillId="0" borderId="0" xfId="0" applyFont="1"/>
    <xf numFmtId="2" fontId="7" fillId="0" borderId="0" xfId="0" applyNumberFormat="1" applyFont="1" applyFill="1"/>
    <xf numFmtId="3" fontId="6" fillId="0" borderId="6" xfId="0" applyNumberFormat="1" applyFont="1" applyBorder="1"/>
    <xf numFmtId="0" fontId="10" fillId="0" borderId="0" xfId="0" applyFont="1"/>
    <xf numFmtId="0" fontId="6" fillId="0" borderId="1" xfId="0" applyFont="1" applyBorder="1"/>
    <xf numFmtId="0" fontId="6" fillId="0" borderId="4" xfId="0" applyFont="1" applyBorder="1"/>
    <xf numFmtId="3" fontId="6" fillId="0" borderId="3" xfId="0" applyNumberFormat="1" applyFont="1" applyBorder="1"/>
    <xf numFmtId="3" fontId="6" fillId="0" borderId="4" xfId="0" applyNumberFormat="1" applyFont="1" applyBorder="1"/>
    <xf numFmtId="4" fontId="6" fillId="0" borderId="8" xfId="0" applyNumberFormat="1" applyFont="1" applyBorder="1"/>
    <xf numFmtId="0" fontId="5" fillId="0" borderId="0" xfId="0" applyFont="1" applyAlignment="1">
      <alignment horizontal="right"/>
    </xf>
    <xf numFmtId="4" fontId="5" fillId="0" borderId="3" xfId="0" applyNumberFormat="1" applyFont="1" applyBorder="1"/>
    <xf numFmtId="3" fontId="5" fillId="0" borderId="3" xfId="0" applyNumberFormat="1" applyFont="1" applyBorder="1"/>
    <xf numFmtId="164" fontId="5" fillId="0" borderId="5" xfId="0" applyNumberFormat="1" applyFont="1" applyBorder="1"/>
    <xf numFmtId="164" fontId="5" fillId="0" borderId="3" xfId="0" applyNumberFormat="1" applyFont="1" applyBorder="1"/>
    <xf numFmtId="4" fontId="5" fillId="0" borderId="0" xfId="0" applyNumberFormat="1" applyFont="1" applyFill="1" applyBorder="1"/>
    <xf numFmtId="4" fontId="6" fillId="2" borderId="3" xfId="0" applyNumberFormat="1" applyFont="1" applyFill="1" applyBorder="1"/>
    <xf numFmtId="4" fontId="6" fillId="2" borderId="4" xfId="0" applyNumberFormat="1" applyFont="1" applyFill="1" applyBorder="1"/>
    <xf numFmtId="0" fontId="6" fillId="2" borderId="4" xfId="0" applyNumberFormat="1" applyFont="1" applyFill="1" applyBorder="1"/>
    <xf numFmtId="4" fontId="6" fillId="3" borderId="4" xfId="0" applyNumberFormat="1" applyFont="1" applyFill="1" applyBorder="1"/>
    <xf numFmtId="4" fontId="6" fillId="3" borderId="3" xfId="0" applyNumberFormat="1" applyFont="1" applyFill="1" applyBorder="1"/>
    <xf numFmtId="4" fontId="6" fillId="4" borderId="3" xfId="0" applyNumberFormat="1" applyFont="1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1</xdr:row>
      <xdr:rowOff>47625</xdr:rowOff>
    </xdr:from>
    <xdr:to>
      <xdr:col>0</xdr:col>
      <xdr:colOff>1104900</xdr:colOff>
      <xdr:row>6</xdr:row>
      <xdr:rowOff>9525</xdr:rowOff>
    </xdr:to>
    <xdr:pic>
      <xdr:nvPicPr>
        <xdr:cNvPr id="1025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5725" y="238125"/>
          <a:ext cx="1019175" cy="1019175"/>
        </a:xfrm>
        <a:prstGeom prst="rect">
          <a:avLst/>
        </a:prstGeom>
        <a:noFill/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USUARIO%20FINAL/Mis%20documentos/Mis%20archivos%20recibidos/Kardex/20009/KACjul09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eneral"/>
      <sheetName val="Bolsa 25X35"/>
      <sheetName val="Bolsa 30X40"/>
      <sheetName val="Bolsa 35X45"/>
      <sheetName val="Bolsa 40X60"/>
      <sheetName val="BUCHE "/>
      <sheetName val="CABEZA DE LOMO Combos"/>
      <sheetName val="CABEZA DE LOMO seaboard"/>
      <sheetName val="CARNERO"/>
      <sheetName val="CONTRA SWIFT"/>
      <sheetName val="Contra Excel"/>
      <sheetName val="CONTRA IBP"/>
      <sheetName val="Corbata Curlys"/>
      <sheetName val="CORBATA Smithfield"/>
      <sheetName val="Corbata IBP"/>
      <sheetName val="costilla Rupari"/>
      <sheetName val="CUERO CAB DE LOMO FARMLAD"/>
      <sheetName val="CUERO PAPEL BELLY"/>
      <sheetName val="Cuero SM"/>
      <sheetName val="Espaldilla de Carnero"/>
      <sheetName val="ESPALDILLA DE CORDERO "/>
      <sheetName val="Filete de pescado"/>
      <sheetName val="Filete pescado BASA"/>
      <sheetName val="GRASA DE PUERCO"/>
      <sheetName val="LENGUA DE CERDO "/>
      <sheetName val="Lengua de Res"/>
      <sheetName val="Manteca"/>
      <sheetName val="Marrana en Combo"/>
      <sheetName val="Menudo Aurora"/>
      <sheetName val="MENUDO EXCEL 86M"/>
      <sheetName val="Menudo IBP"/>
      <sheetName val="NANA "/>
      <sheetName val="PATITAS"/>
      <sheetName val="Pavo Crudo"/>
      <sheetName val="PERNIL CON PIEL"/>
      <sheetName val="Pulpa Negra"/>
      <sheetName val="Recorte 80-20"/>
      <sheetName val="SESOS EN COPA "/>
      <sheetName val="Sesos marqueta"/>
      <sheetName val="Trompa Excel"/>
      <sheetName val="Trompa Farmland"/>
      <sheetName val="Tocino IBP"/>
    </sheetNames>
    <sheetDataSet>
      <sheetData sheetId="0"/>
      <sheetData sheetId="1">
        <row r="5">
          <cell r="C5" t="str">
            <v>BOLSA 25X35</v>
          </cell>
        </row>
        <row r="208">
          <cell r="G208">
            <v>352.98</v>
          </cell>
          <cell r="H208">
            <v>15</v>
          </cell>
        </row>
      </sheetData>
      <sheetData sheetId="2">
        <row r="5">
          <cell r="C5" t="str">
            <v>BOLSA 30X40</v>
          </cell>
        </row>
        <row r="207">
          <cell r="G207">
            <v>377.39999999999992</v>
          </cell>
          <cell r="H207">
            <v>26</v>
          </cell>
        </row>
      </sheetData>
      <sheetData sheetId="3">
        <row r="5">
          <cell r="C5" t="str">
            <v>BOLSA 35X45</v>
          </cell>
        </row>
        <row r="208">
          <cell r="G208">
            <v>334.69</v>
          </cell>
          <cell r="H208">
            <v>20</v>
          </cell>
        </row>
      </sheetData>
      <sheetData sheetId="4">
        <row r="5">
          <cell r="C5" t="str">
            <v>BOLSA 40X60</v>
          </cell>
        </row>
        <row r="208">
          <cell r="G208">
            <v>35.500000000000028</v>
          </cell>
          <cell r="H208">
            <v>2</v>
          </cell>
        </row>
      </sheetData>
      <sheetData sheetId="5">
        <row r="5">
          <cell r="C5" t="str">
            <v xml:space="preserve">BUCHE </v>
          </cell>
        </row>
        <row r="212">
          <cell r="G212">
            <v>2039.9700000000003</v>
          </cell>
          <cell r="H212">
            <v>150</v>
          </cell>
        </row>
      </sheetData>
      <sheetData sheetId="6">
        <row r="5">
          <cell r="C5" t="str">
            <v>CABEZA DE LOMO COMBOS</v>
          </cell>
        </row>
        <row r="211">
          <cell r="G211">
            <v>10043.700000000001</v>
          </cell>
          <cell r="H211">
            <v>11</v>
          </cell>
        </row>
      </sheetData>
      <sheetData sheetId="7"/>
      <sheetData sheetId="8">
        <row r="5">
          <cell r="C5" t="str">
            <v>CARNERO</v>
          </cell>
        </row>
        <row r="208">
          <cell r="G208">
            <v>1510.3600000000004</v>
          </cell>
          <cell r="H208">
            <v>83</v>
          </cell>
        </row>
      </sheetData>
      <sheetData sheetId="9">
        <row r="5">
          <cell r="C5" t="str">
            <v>CONTRA (GOOSENECK) SWIFT</v>
          </cell>
        </row>
        <row r="198">
          <cell r="G198">
            <v>18826</v>
          </cell>
          <cell r="H198">
            <v>659</v>
          </cell>
        </row>
      </sheetData>
      <sheetData sheetId="10">
        <row r="5">
          <cell r="C5" t="str">
            <v>CONTRA EXCEL</v>
          </cell>
        </row>
        <row r="208">
          <cell r="G208">
            <v>4587.8500000000004</v>
          </cell>
          <cell r="H208">
            <v>171</v>
          </cell>
        </row>
      </sheetData>
      <sheetData sheetId="11">
        <row r="5">
          <cell r="C5" t="str">
            <v>CONTRA (GOOSENECK) IBP</v>
          </cell>
        </row>
        <row r="196">
          <cell r="G196">
            <v>0</v>
          </cell>
          <cell r="H196">
            <v>0</v>
          </cell>
        </row>
      </sheetData>
      <sheetData sheetId="12">
        <row r="5">
          <cell r="C5" t="str">
            <v>CORBATA CURLY'S</v>
          </cell>
        </row>
        <row r="209">
          <cell r="G209">
            <v>544.40000000000032</v>
          </cell>
          <cell r="H209">
            <v>40</v>
          </cell>
        </row>
      </sheetData>
      <sheetData sheetId="13">
        <row r="5">
          <cell r="C5" t="str">
            <v>CORBATA  SMITHFIELD</v>
          </cell>
        </row>
        <row r="209">
          <cell r="G209">
            <v>5.6843418860808015E-14</v>
          </cell>
          <cell r="H209">
            <v>0</v>
          </cell>
        </row>
      </sheetData>
      <sheetData sheetId="14">
        <row r="5">
          <cell r="C5" t="str">
            <v>CORBATA IBP</v>
          </cell>
        </row>
        <row r="206">
          <cell r="G206">
            <v>7523</v>
          </cell>
          <cell r="H206">
            <v>552</v>
          </cell>
        </row>
      </sheetData>
      <sheetData sheetId="15">
        <row r="5">
          <cell r="C5" t="str">
            <v>COSTILLA RUPARI</v>
          </cell>
        </row>
        <row r="208">
          <cell r="G208">
            <v>4008.8200000000006</v>
          </cell>
          <cell r="H208">
            <v>883</v>
          </cell>
        </row>
      </sheetData>
      <sheetData sheetId="16">
        <row r="5">
          <cell r="C5" t="str">
            <v>CUERO DE CABEZA DE LOMO</v>
          </cell>
        </row>
        <row r="210">
          <cell r="G210">
            <v>0</v>
          </cell>
          <cell r="H210">
            <v>0</v>
          </cell>
        </row>
      </sheetData>
      <sheetData sheetId="17">
        <row r="5">
          <cell r="C5" t="str">
            <v>CUERO PAPEL BELLY FARMLAND</v>
          </cell>
        </row>
        <row r="214">
          <cell r="G214">
            <v>38080.780000000013</v>
          </cell>
          <cell r="H214">
            <v>1399</v>
          </cell>
        </row>
      </sheetData>
      <sheetData sheetId="18">
        <row r="5">
          <cell r="C5" t="str">
            <v>CUERO BELLY SAN MATEO</v>
          </cell>
        </row>
        <row r="208">
          <cell r="G208">
            <v>0</v>
          </cell>
          <cell r="H208">
            <v>0</v>
          </cell>
        </row>
      </sheetData>
      <sheetData sheetId="19">
        <row r="5">
          <cell r="C5" t="str">
            <v>ESPALDILLA DE CARNERO</v>
          </cell>
        </row>
        <row r="207">
          <cell r="G207">
            <v>4233.2800000000007</v>
          </cell>
          <cell r="H207">
            <v>185</v>
          </cell>
        </row>
      </sheetData>
      <sheetData sheetId="20">
        <row r="5">
          <cell r="C5" t="str">
            <v>ESPALDILLA DE CORDERO ALLIANZ</v>
          </cell>
        </row>
        <row r="207">
          <cell r="G207">
            <v>0</v>
          </cell>
          <cell r="H207">
            <v>0</v>
          </cell>
        </row>
      </sheetData>
      <sheetData sheetId="21">
        <row r="5">
          <cell r="C5" t="str">
            <v>FILETE DE PESCADO</v>
          </cell>
        </row>
        <row r="207">
          <cell r="G207">
            <v>0</v>
          </cell>
          <cell r="H207">
            <v>0</v>
          </cell>
        </row>
      </sheetData>
      <sheetData sheetId="22">
        <row r="5">
          <cell r="C5" t="str">
            <v>FILETE DE PESCADO BASA</v>
          </cell>
        </row>
        <row r="207">
          <cell r="G207">
            <v>0</v>
          </cell>
          <cell r="H207">
            <v>0</v>
          </cell>
        </row>
      </sheetData>
      <sheetData sheetId="23"/>
      <sheetData sheetId="24">
        <row r="5">
          <cell r="C5" t="str">
            <v xml:space="preserve">LENGUA DE CERDO </v>
          </cell>
        </row>
        <row r="214">
          <cell r="G214">
            <v>913.34</v>
          </cell>
          <cell r="H214">
            <v>39</v>
          </cell>
        </row>
      </sheetData>
      <sheetData sheetId="25">
        <row r="5">
          <cell r="C5" t="str">
            <v xml:space="preserve">LENGUA DE RES </v>
          </cell>
        </row>
        <row r="211">
          <cell r="G211">
            <v>122.75000000000001</v>
          </cell>
          <cell r="H211">
            <v>11</v>
          </cell>
        </row>
      </sheetData>
      <sheetData sheetId="26">
        <row r="5">
          <cell r="C5" t="str">
            <v>MANTECA</v>
          </cell>
        </row>
        <row r="208">
          <cell r="G208">
            <v>425</v>
          </cell>
          <cell r="H208">
            <v>25</v>
          </cell>
        </row>
      </sheetData>
      <sheetData sheetId="27">
        <row r="5">
          <cell r="C5" t="str">
            <v>MARRANA EN COMBO</v>
          </cell>
        </row>
        <row r="207">
          <cell r="G207">
            <v>0</v>
          </cell>
          <cell r="H207">
            <v>0</v>
          </cell>
        </row>
      </sheetData>
      <sheetData sheetId="28">
        <row r="5">
          <cell r="C5" t="str">
            <v>MENUDO AURORA</v>
          </cell>
        </row>
        <row r="207">
          <cell r="G207">
            <v>15367.720000000001</v>
          </cell>
          <cell r="H207">
            <v>484</v>
          </cell>
        </row>
      </sheetData>
      <sheetData sheetId="29">
        <row r="5">
          <cell r="C5" t="str">
            <v>MENUDO EXCEL</v>
          </cell>
        </row>
        <row r="210">
          <cell r="G210">
            <v>65981.280000000013</v>
          </cell>
          <cell r="H210">
            <v>2424</v>
          </cell>
        </row>
      </sheetData>
      <sheetData sheetId="30">
        <row r="5">
          <cell r="C5" t="str">
            <v>MENUDO IBP</v>
          </cell>
        </row>
        <row r="207">
          <cell r="G207">
            <v>-2.7284841053187847E-12</v>
          </cell>
          <cell r="H207">
            <v>0</v>
          </cell>
        </row>
      </sheetData>
      <sheetData sheetId="31">
        <row r="5">
          <cell r="C5" t="str">
            <v xml:space="preserve">NANA </v>
          </cell>
        </row>
        <row r="208">
          <cell r="G208">
            <v>2449.8000000000002</v>
          </cell>
          <cell r="H208">
            <v>180</v>
          </cell>
        </row>
      </sheetData>
      <sheetData sheetId="32">
        <row r="5">
          <cell r="C5" t="str">
            <v xml:space="preserve">PATITAS DE CERDO </v>
          </cell>
        </row>
        <row r="208">
          <cell r="G208">
            <v>0</v>
          </cell>
          <cell r="H208">
            <v>0</v>
          </cell>
        </row>
      </sheetData>
      <sheetData sheetId="33">
        <row r="5">
          <cell r="C5" t="str">
            <v>PAVO CRUDO</v>
          </cell>
        </row>
        <row r="207">
          <cell r="G207">
            <v>6583.03</v>
          </cell>
          <cell r="H207">
            <v>332</v>
          </cell>
        </row>
      </sheetData>
      <sheetData sheetId="34">
        <row r="5">
          <cell r="C5" t="str">
            <v>PERNIL CON PIEL</v>
          </cell>
        </row>
        <row r="1305">
          <cell r="G1305">
            <v>18559.69999999999</v>
          </cell>
          <cell r="H1305">
            <v>20</v>
          </cell>
        </row>
      </sheetData>
      <sheetData sheetId="35">
        <row r="5">
          <cell r="C5" t="str">
            <v>PULPA NEGRA</v>
          </cell>
        </row>
        <row r="207">
          <cell r="G207">
            <v>0</v>
          </cell>
          <cell r="H207">
            <v>0</v>
          </cell>
        </row>
      </sheetData>
      <sheetData sheetId="36">
        <row r="5">
          <cell r="C5" t="str">
            <v>RECORTE 80-20</v>
          </cell>
        </row>
        <row r="207">
          <cell r="G207">
            <v>0</v>
          </cell>
          <cell r="H207">
            <v>0</v>
          </cell>
        </row>
      </sheetData>
      <sheetData sheetId="37">
        <row r="5">
          <cell r="C5" t="str">
            <v>SESOS EN COPA FARMLAND</v>
          </cell>
        </row>
        <row r="212">
          <cell r="G212">
            <v>11426.01</v>
          </cell>
          <cell r="H212">
            <v>2100</v>
          </cell>
        </row>
      </sheetData>
      <sheetData sheetId="38">
        <row r="5">
          <cell r="C5" t="str">
            <v>SESOS MARQUETA</v>
          </cell>
        </row>
        <row r="208">
          <cell r="G208">
            <v>0</v>
          </cell>
          <cell r="H208">
            <v>0</v>
          </cell>
        </row>
      </sheetData>
      <sheetData sheetId="39">
        <row r="5">
          <cell r="C5" t="str">
            <v>TROMPA EXCEL</v>
          </cell>
        </row>
        <row r="208">
          <cell r="G208">
            <v>0</v>
          </cell>
          <cell r="H208">
            <v>0</v>
          </cell>
        </row>
      </sheetData>
      <sheetData sheetId="40">
        <row r="5">
          <cell r="C5" t="str">
            <v>TROMPA FARMLAND</v>
          </cell>
        </row>
        <row r="207">
          <cell r="G207">
            <v>0</v>
          </cell>
          <cell r="H207">
            <v>0</v>
          </cell>
        </row>
      </sheetData>
      <sheetData sheetId="41">
        <row r="5">
          <cell r="C5" t="str">
            <v>TOCINO IBP</v>
          </cell>
        </row>
        <row r="207">
          <cell r="G207">
            <v>0</v>
          </cell>
          <cell r="H207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56"/>
  <sheetViews>
    <sheetView tabSelected="1" topLeftCell="B1" zoomScale="75" workbookViewId="0">
      <selection activeCell="P50" sqref="P50"/>
    </sheetView>
  </sheetViews>
  <sheetFormatPr baseColWidth="10" defaultRowHeight="15"/>
  <cols>
    <col min="1" max="1" width="17.140625" customWidth="1"/>
    <col min="2" max="2" width="28.28515625" customWidth="1"/>
    <col min="3" max="3" width="13.42578125" customWidth="1"/>
    <col min="4" max="8" width="15.140625" customWidth="1"/>
    <col min="9" max="9" width="14" style="2" customWidth="1"/>
    <col min="10" max="10" width="16.42578125" style="2" customWidth="1"/>
    <col min="11" max="11" width="13.42578125" hidden="1" customWidth="1"/>
    <col min="12" max="12" width="0" hidden="1" customWidth="1"/>
    <col min="13" max="13" width="12.7109375" hidden="1" customWidth="1"/>
    <col min="14" max="14" width="0" hidden="1" customWidth="1"/>
  </cols>
  <sheetData>
    <row r="1" spans="1:16">
      <c r="C1" s="1"/>
    </row>
    <row r="2" spans="1:16" ht="20.25">
      <c r="B2" s="4" t="s">
        <v>2</v>
      </c>
    </row>
    <row r="3" spans="1:16">
      <c r="A3" s="5"/>
      <c r="C3" s="1"/>
    </row>
    <row r="4" spans="1:16">
      <c r="A4" s="5"/>
      <c r="C4" s="1"/>
    </row>
    <row r="5" spans="1:16" ht="18">
      <c r="B5" s="6" t="s">
        <v>3</v>
      </c>
    </row>
    <row r="7" spans="1:16" ht="15.75">
      <c r="B7" s="3"/>
      <c r="C7" s="7" t="s">
        <v>4</v>
      </c>
      <c r="D7" s="8">
        <v>40025</v>
      </c>
      <c r="E7" s="8"/>
      <c r="F7" s="8"/>
      <c r="G7" s="8"/>
      <c r="H7" s="8"/>
      <c r="I7" s="9"/>
    </row>
    <row r="8" spans="1:16" ht="15.75">
      <c r="B8" s="3"/>
      <c r="C8" s="7" t="s">
        <v>5</v>
      </c>
      <c r="D8" s="8"/>
      <c r="E8" s="10" t="s">
        <v>6</v>
      </c>
      <c r="F8" s="8"/>
      <c r="G8" s="10" t="s">
        <v>7</v>
      </c>
      <c r="H8" s="8"/>
      <c r="I8" s="9"/>
    </row>
    <row r="9" spans="1:16" ht="17.25" customHeight="1">
      <c r="A9" s="11" t="s">
        <v>0</v>
      </c>
      <c r="B9" s="12"/>
      <c r="C9" s="13" t="s">
        <v>8</v>
      </c>
      <c r="D9" s="14" t="s">
        <v>9</v>
      </c>
      <c r="E9" s="13" t="s">
        <v>8</v>
      </c>
      <c r="F9" s="14" t="s">
        <v>9</v>
      </c>
      <c r="G9" s="13" t="s">
        <v>8</v>
      </c>
      <c r="H9" s="14" t="s">
        <v>9</v>
      </c>
      <c r="I9" s="15" t="s">
        <v>10</v>
      </c>
      <c r="J9" s="14" t="s">
        <v>1</v>
      </c>
      <c r="K9" s="16" t="s">
        <v>11</v>
      </c>
      <c r="L9" s="17"/>
      <c r="M9" s="18"/>
    </row>
    <row r="10" spans="1:16" ht="15.75">
      <c r="A10" s="19" t="str">
        <f>'[1]Bolsa 25X35'!$C$5</f>
        <v>BOLSA 25X35</v>
      </c>
      <c r="B10" s="20"/>
      <c r="C10" s="50">
        <f>'[1]Bolsa 25X35'!$G$208</f>
        <v>352.98</v>
      </c>
      <c r="D10" s="22">
        <f>'[1]Bolsa 25X35'!$H$208</f>
        <v>15</v>
      </c>
      <c r="E10" s="23">
        <v>352.98</v>
      </c>
      <c r="F10" s="22">
        <v>15</v>
      </c>
      <c r="G10" s="21">
        <f>E10-C10</f>
        <v>0</v>
      </c>
      <c r="H10" s="22">
        <f>F10-D10</f>
        <v>0</v>
      </c>
      <c r="I10" s="24">
        <v>22</v>
      </c>
      <c r="J10" s="24">
        <f>I10*E10</f>
        <v>7765.56</v>
      </c>
      <c r="K10" s="25">
        <f t="shared" ref="K10:K18" si="0">I10+0.5</f>
        <v>22.5</v>
      </c>
      <c r="L10" s="26">
        <v>23</v>
      </c>
      <c r="M10" s="27" t="s">
        <v>12</v>
      </c>
    </row>
    <row r="11" spans="1:16" ht="18" customHeight="1">
      <c r="A11" s="19" t="str">
        <f>'[1]Bolsa 30X40'!C5</f>
        <v>BOLSA 30X40</v>
      </c>
      <c r="B11" s="20"/>
      <c r="C11" s="51">
        <f>'[1]Bolsa 30X40'!G207</f>
        <v>377.39999999999992</v>
      </c>
      <c r="D11" s="28">
        <f>'[1]Bolsa 30X40'!H207</f>
        <v>26</v>
      </c>
      <c r="E11" s="23">
        <v>377.4</v>
      </c>
      <c r="F11" s="28">
        <v>26</v>
      </c>
      <c r="G11" s="21">
        <f t="shared" ref="G11:H44" si="1">E11-C11</f>
        <v>0</v>
      </c>
      <c r="H11" s="22">
        <f t="shared" si="1"/>
        <v>0</v>
      </c>
      <c r="I11" s="29">
        <v>22</v>
      </c>
      <c r="J11" s="24">
        <f t="shared" ref="J11:J44" si="2">I11*E11</f>
        <v>8302.7999999999993</v>
      </c>
      <c r="K11" s="25">
        <f t="shared" si="0"/>
        <v>22.5</v>
      </c>
      <c r="L11" s="26">
        <v>23</v>
      </c>
      <c r="M11" s="27" t="s">
        <v>12</v>
      </c>
    </row>
    <row r="12" spans="1:16" ht="18.75" customHeight="1">
      <c r="A12" s="30" t="str">
        <f>'[1]Bolsa 35X45'!$C$5</f>
        <v>BOLSA 35X45</v>
      </c>
      <c r="B12" s="20"/>
      <c r="C12" s="51">
        <f>'[1]Bolsa 35X45'!$G$208</f>
        <v>334.69</v>
      </c>
      <c r="D12" s="31">
        <f>'[1]Bolsa 35X45'!$H$208</f>
        <v>20</v>
      </c>
      <c r="E12" s="23">
        <v>334.69</v>
      </c>
      <c r="F12" s="31">
        <v>20</v>
      </c>
      <c r="G12" s="21">
        <f t="shared" si="1"/>
        <v>0</v>
      </c>
      <c r="H12" s="22">
        <f t="shared" si="1"/>
        <v>0</v>
      </c>
      <c r="I12" s="24">
        <v>22</v>
      </c>
      <c r="J12" s="24">
        <f t="shared" si="2"/>
        <v>7363.18</v>
      </c>
      <c r="K12" s="25">
        <f t="shared" si="0"/>
        <v>22.5</v>
      </c>
      <c r="L12" s="26">
        <v>23</v>
      </c>
      <c r="M12" s="27" t="s">
        <v>12</v>
      </c>
    </row>
    <row r="13" spans="1:16" ht="18.75" customHeight="1">
      <c r="A13" s="30" t="str">
        <f>'[1]Bolsa 40X60'!$C$5</f>
        <v>BOLSA 40X60</v>
      </c>
      <c r="B13" s="20"/>
      <c r="C13" s="51">
        <f>'[1]Bolsa 40X60'!$G$208</f>
        <v>35.500000000000028</v>
      </c>
      <c r="D13" s="31">
        <f>'[1]Bolsa 40X60'!$H$208</f>
        <v>2</v>
      </c>
      <c r="E13" s="23">
        <v>35.5</v>
      </c>
      <c r="F13" s="31">
        <v>2</v>
      </c>
      <c r="G13" s="21">
        <f t="shared" si="1"/>
        <v>0</v>
      </c>
      <c r="H13" s="22">
        <f t="shared" si="1"/>
        <v>0</v>
      </c>
      <c r="I13" s="24">
        <v>22</v>
      </c>
      <c r="J13" s="24">
        <f t="shared" si="2"/>
        <v>781</v>
      </c>
      <c r="K13" s="25">
        <f t="shared" si="0"/>
        <v>22.5</v>
      </c>
      <c r="L13" s="26">
        <v>23</v>
      </c>
      <c r="M13" s="27" t="s">
        <v>12</v>
      </c>
    </row>
    <row r="14" spans="1:16" ht="15.75">
      <c r="A14" s="30" t="str">
        <f>'[1]BUCHE '!$C$5</f>
        <v xml:space="preserve">BUCHE </v>
      </c>
      <c r="B14" s="20"/>
      <c r="C14" s="51">
        <f>'[1]BUCHE '!$G$212</f>
        <v>2039.9700000000003</v>
      </c>
      <c r="D14" s="31">
        <f>'[1]BUCHE '!$H$212</f>
        <v>150</v>
      </c>
      <c r="E14" s="23">
        <v>2041.5</v>
      </c>
      <c r="F14" s="31">
        <v>150</v>
      </c>
      <c r="G14" s="21">
        <f t="shared" si="1"/>
        <v>1.5299999999997453</v>
      </c>
      <c r="H14" s="22">
        <f t="shared" si="1"/>
        <v>0</v>
      </c>
      <c r="I14" s="24">
        <v>30</v>
      </c>
      <c r="J14" s="24">
        <f t="shared" si="2"/>
        <v>61245</v>
      </c>
      <c r="K14" s="25">
        <f t="shared" si="0"/>
        <v>30.5</v>
      </c>
      <c r="L14" s="26">
        <v>33</v>
      </c>
      <c r="M14" s="27" t="s">
        <v>12</v>
      </c>
    </row>
    <row r="15" spans="1:16" ht="18.75" customHeight="1">
      <c r="A15" s="30" t="str">
        <f>'[1]CABEZA DE LOMO Combos'!$C$5</f>
        <v>CABEZA DE LOMO COMBOS</v>
      </c>
      <c r="B15" s="20"/>
      <c r="C15" s="51">
        <f>'[1]CABEZA DE LOMO Combos'!$G$211</f>
        <v>10043.700000000001</v>
      </c>
      <c r="D15" s="31">
        <f>'[1]CABEZA DE LOMO Combos'!$H$211</f>
        <v>11</v>
      </c>
      <c r="E15" s="23">
        <v>10043.700000000001</v>
      </c>
      <c r="F15" s="31">
        <v>11</v>
      </c>
      <c r="G15" s="21">
        <f t="shared" si="1"/>
        <v>0</v>
      </c>
      <c r="H15" s="22">
        <f t="shared" si="1"/>
        <v>0</v>
      </c>
      <c r="I15" s="24">
        <v>25.3</v>
      </c>
      <c r="J15" s="24">
        <f t="shared" si="2"/>
        <v>254105.61000000002</v>
      </c>
      <c r="K15" s="25">
        <f t="shared" si="0"/>
        <v>25.8</v>
      </c>
      <c r="L15" s="26">
        <v>26.5</v>
      </c>
      <c r="M15" s="18"/>
    </row>
    <row r="16" spans="1:16" ht="18.75" customHeight="1">
      <c r="A16" s="30" t="str">
        <f>[1]CARNERO!$C$5</f>
        <v>CARNERO</v>
      </c>
      <c r="B16" s="20"/>
      <c r="C16" s="53">
        <f>[1]CARNERO!$G$208</f>
        <v>1510.3600000000004</v>
      </c>
      <c r="D16" s="31">
        <f>[1]CARNERO!$H$208</f>
        <v>83</v>
      </c>
      <c r="E16" s="23">
        <v>1510.36</v>
      </c>
      <c r="F16" s="31">
        <v>83</v>
      </c>
      <c r="G16" s="21">
        <f t="shared" si="1"/>
        <v>0</v>
      </c>
      <c r="H16" s="22">
        <f t="shared" si="1"/>
        <v>0</v>
      </c>
      <c r="I16" s="24">
        <v>49.5</v>
      </c>
      <c r="J16" s="24">
        <f t="shared" si="2"/>
        <v>74762.819999999992</v>
      </c>
      <c r="K16" s="25">
        <f t="shared" si="0"/>
        <v>50</v>
      </c>
      <c r="L16" s="26">
        <v>51.5</v>
      </c>
      <c r="M16" s="27" t="s">
        <v>12</v>
      </c>
      <c r="O16">
        <v>1509.1</v>
      </c>
      <c r="P16" s="1">
        <f>O16-C16</f>
        <v>-1.2600000000004457</v>
      </c>
    </row>
    <row r="17" spans="1:16" ht="18.75" hidden="1" customHeight="1">
      <c r="A17" s="30" t="str">
        <f>'[1]CONTRA IBP'!$C$5</f>
        <v>CONTRA (GOOSENECK) IBP</v>
      </c>
      <c r="B17" s="20"/>
      <c r="C17" s="32">
        <f>'[1]CONTRA IBP'!$G$196</f>
        <v>0</v>
      </c>
      <c r="D17" s="31">
        <f>'[1]CONTRA IBP'!$H$196</f>
        <v>0</v>
      </c>
      <c r="E17" s="23"/>
      <c r="F17" s="31"/>
      <c r="G17" s="21">
        <f t="shared" si="1"/>
        <v>0</v>
      </c>
      <c r="H17" s="22">
        <f t="shared" si="1"/>
        <v>0</v>
      </c>
      <c r="I17" s="24">
        <v>50.5</v>
      </c>
      <c r="J17" s="24">
        <f t="shared" si="2"/>
        <v>0</v>
      </c>
      <c r="K17" s="25">
        <f t="shared" si="0"/>
        <v>51</v>
      </c>
      <c r="L17" s="25"/>
      <c r="M17" s="18"/>
    </row>
    <row r="18" spans="1:16" ht="18.75" customHeight="1">
      <c r="A18" s="30" t="str">
        <f>'[1]CONTRA SWIFT'!$C$5</f>
        <v>CONTRA (GOOSENECK) SWIFT</v>
      </c>
      <c r="B18" s="20"/>
      <c r="C18" s="51">
        <f>'[1]CONTRA SWIFT'!$G$198</f>
        <v>18826</v>
      </c>
      <c r="D18" s="31">
        <f>'[1]CONTRA SWIFT'!$H$198</f>
        <v>659</v>
      </c>
      <c r="E18" s="23">
        <v>18826</v>
      </c>
      <c r="F18" s="31">
        <v>659</v>
      </c>
      <c r="G18" s="21">
        <f t="shared" si="1"/>
        <v>0</v>
      </c>
      <c r="H18" s="22">
        <f t="shared" si="1"/>
        <v>0</v>
      </c>
      <c r="I18" s="24">
        <v>41</v>
      </c>
      <c r="J18" s="24">
        <f t="shared" si="2"/>
        <v>771866</v>
      </c>
      <c r="K18" s="25">
        <f t="shared" si="0"/>
        <v>41.5</v>
      </c>
      <c r="L18" s="26">
        <v>57.5</v>
      </c>
      <c r="M18" s="27" t="s">
        <v>12</v>
      </c>
      <c r="N18" s="33"/>
    </row>
    <row r="19" spans="1:16" ht="18.75" customHeight="1">
      <c r="A19" s="30" t="str">
        <f>'[1]Contra Excel'!C5</f>
        <v>CONTRA EXCEL</v>
      </c>
      <c r="B19" s="20"/>
      <c r="C19" s="52">
        <f>'[1]Contra Excel'!G208</f>
        <v>4587.8500000000004</v>
      </c>
      <c r="D19" s="28">
        <f>'[1]Contra Excel'!H208</f>
        <v>171</v>
      </c>
      <c r="E19" s="23">
        <v>4587.75</v>
      </c>
      <c r="F19" s="28">
        <v>171</v>
      </c>
      <c r="G19" s="21">
        <f t="shared" si="1"/>
        <v>-0.1000000000003638</v>
      </c>
      <c r="H19" s="22">
        <f t="shared" si="1"/>
        <v>0</v>
      </c>
      <c r="I19" s="24">
        <v>43</v>
      </c>
      <c r="J19" s="24">
        <f t="shared" si="2"/>
        <v>197273.25</v>
      </c>
      <c r="K19" s="26"/>
      <c r="L19" s="26">
        <v>47</v>
      </c>
      <c r="M19" s="27" t="s">
        <v>12</v>
      </c>
    </row>
    <row r="20" spans="1:16" ht="18.75" hidden="1" customHeight="1">
      <c r="A20" s="30" t="str">
        <f>'[1]CORBATA Smithfield'!$C$5</f>
        <v>CORBATA  SMITHFIELD</v>
      </c>
      <c r="B20" s="20"/>
      <c r="C20" s="23">
        <f>'[1]CORBATA Smithfield'!$G$209</f>
        <v>5.6843418860808015E-14</v>
      </c>
      <c r="D20" s="31">
        <f>'[1]CORBATA Smithfield'!$H$209</f>
        <v>0</v>
      </c>
      <c r="E20" s="23"/>
      <c r="F20" s="31"/>
      <c r="G20" s="21">
        <f t="shared" si="1"/>
        <v>-5.6843418860808015E-14</v>
      </c>
      <c r="H20" s="22">
        <f t="shared" si="1"/>
        <v>0</v>
      </c>
      <c r="I20" s="24">
        <v>30.5</v>
      </c>
      <c r="J20" s="24">
        <f t="shared" si="2"/>
        <v>0</v>
      </c>
      <c r="K20" s="25">
        <f t="shared" ref="K20:K48" si="3">I20+0.5</f>
        <v>31</v>
      </c>
      <c r="L20" s="26">
        <v>33</v>
      </c>
      <c r="M20" s="34" t="s">
        <v>12</v>
      </c>
    </row>
    <row r="21" spans="1:16" ht="18.75" customHeight="1">
      <c r="A21" s="30" t="str">
        <f>'[1]Corbata Curlys'!$C$5</f>
        <v>CORBATA CURLY'S</v>
      </c>
      <c r="B21" s="20"/>
      <c r="C21" s="51">
        <f>'[1]Corbata Curlys'!$G$209</f>
        <v>544.40000000000032</v>
      </c>
      <c r="D21" s="31">
        <f>'[1]Corbata Curlys'!$H$209</f>
        <v>40</v>
      </c>
      <c r="E21" s="23">
        <v>544.4</v>
      </c>
      <c r="F21" s="31">
        <v>40</v>
      </c>
      <c r="G21" s="21">
        <f t="shared" si="1"/>
        <v>0</v>
      </c>
      <c r="H21" s="22">
        <f t="shared" si="1"/>
        <v>0</v>
      </c>
      <c r="I21" s="24">
        <v>32</v>
      </c>
      <c r="J21" s="24">
        <f t="shared" si="2"/>
        <v>17420.8</v>
      </c>
      <c r="K21" s="25">
        <f t="shared" si="3"/>
        <v>32.5</v>
      </c>
      <c r="L21" s="26">
        <v>34</v>
      </c>
      <c r="M21" s="34"/>
      <c r="N21" s="35" t="s">
        <v>13</v>
      </c>
    </row>
    <row r="22" spans="1:16" ht="18" customHeight="1">
      <c r="A22" s="30" t="str">
        <f>'[1]Corbata IBP'!$C$5</f>
        <v>CORBATA IBP</v>
      </c>
      <c r="B22" s="20"/>
      <c r="C22" s="51">
        <f>'[1]Corbata IBP'!$G$206</f>
        <v>7523</v>
      </c>
      <c r="D22" s="31">
        <f>'[1]Corbata IBP'!$H$206</f>
        <v>552</v>
      </c>
      <c r="E22" s="23">
        <v>7523</v>
      </c>
      <c r="F22" s="31">
        <v>552</v>
      </c>
      <c r="G22" s="21">
        <f t="shared" si="1"/>
        <v>0</v>
      </c>
      <c r="H22" s="22">
        <f t="shared" si="1"/>
        <v>0</v>
      </c>
      <c r="I22" s="24">
        <v>33.5</v>
      </c>
      <c r="J22" s="24">
        <f t="shared" si="2"/>
        <v>252020.5</v>
      </c>
      <c r="K22" s="25">
        <f t="shared" si="3"/>
        <v>34</v>
      </c>
      <c r="L22" s="26">
        <v>36</v>
      </c>
      <c r="M22" s="34" t="s">
        <v>12</v>
      </c>
    </row>
    <row r="23" spans="1:16" ht="18" customHeight="1">
      <c r="A23" s="30" t="str">
        <f>'[1]costilla Rupari'!$C$5</f>
        <v>COSTILLA RUPARI</v>
      </c>
      <c r="B23" s="20"/>
      <c r="C23" s="51">
        <f>'[1]costilla Rupari'!$G$208</f>
        <v>4008.8200000000006</v>
      </c>
      <c r="D23" s="31">
        <f>'[1]costilla Rupari'!$H$208</f>
        <v>883</v>
      </c>
      <c r="E23" s="23">
        <v>4008.82</v>
      </c>
      <c r="F23" s="31">
        <v>883</v>
      </c>
      <c r="G23" s="21">
        <f t="shared" si="1"/>
        <v>0</v>
      </c>
      <c r="H23" s="22">
        <f t="shared" si="1"/>
        <v>0</v>
      </c>
      <c r="I23" s="24">
        <v>10.89</v>
      </c>
      <c r="J23" s="24">
        <f t="shared" si="2"/>
        <v>43656.049800000001</v>
      </c>
      <c r="K23" s="25">
        <f t="shared" si="3"/>
        <v>11.39</v>
      </c>
      <c r="L23" s="25">
        <v>10.199999999999999</v>
      </c>
      <c r="M23" s="18"/>
    </row>
    <row r="24" spans="1:16" ht="18.75" hidden="1" customHeight="1">
      <c r="A24" s="30" t="str">
        <f>'[1]Cuero SM'!$C$5</f>
        <v>CUERO BELLY SAN MATEO</v>
      </c>
      <c r="B24" s="20"/>
      <c r="C24" s="23">
        <f>'[1]Cuero SM'!$G$208</f>
        <v>0</v>
      </c>
      <c r="D24" s="31">
        <f>'[1]Cuero SM'!$H$208</f>
        <v>0</v>
      </c>
      <c r="E24" s="23"/>
      <c r="F24" s="31"/>
      <c r="G24" s="21">
        <f t="shared" si="1"/>
        <v>0</v>
      </c>
      <c r="H24" s="22">
        <f t="shared" si="1"/>
        <v>0</v>
      </c>
      <c r="I24" s="24">
        <v>14</v>
      </c>
      <c r="J24" s="24">
        <f t="shared" si="2"/>
        <v>0</v>
      </c>
      <c r="K24" s="25">
        <f t="shared" si="3"/>
        <v>14.5</v>
      </c>
      <c r="L24" s="25"/>
      <c r="M24" s="18"/>
    </row>
    <row r="25" spans="1:16" ht="18.75" hidden="1" customHeight="1">
      <c r="A25" s="30" t="str">
        <f>'[1]CUERO CAB DE LOMO FARMLAD'!$C$5</f>
        <v>CUERO DE CABEZA DE LOMO</v>
      </c>
      <c r="B25" s="20"/>
      <c r="C25" s="23">
        <f>'[1]CUERO CAB DE LOMO FARMLAD'!$G$210</f>
        <v>0</v>
      </c>
      <c r="D25" s="31">
        <f>'[1]CUERO CAB DE LOMO FARMLAD'!$H$210</f>
        <v>0</v>
      </c>
      <c r="E25" s="23"/>
      <c r="F25" s="31"/>
      <c r="G25" s="21">
        <f t="shared" si="1"/>
        <v>0</v>
      </c>
      <c r="H25" s="22">
        <f t="shared" si="1"/>
        <v>0</v>
      </c>
      <c r="I25" s="24">
        <v>10.85</v>
      </c>
      <c r="J25" s="24">
        <f t="shared" si="2"/>
        <v>0</v>
      </c>
      <c r="K25" s="25">
        <f t="shared" si="3"/>
        <v>11.35</v>
      </c>
      <c r="L25" s="25"/>
      <c r="M25" s="18"/>
    </row>
    <row r="26" spans="1:16" ht="18.75" customHeight="1">
      <c r="A26" s="30" t="str">
        <f>'[1]CUERO PAPEL BELLY'!$C$5</f>
        <v>CUERO PAPEL BELLY FARMLAND</v>
      </c>
      <c r="B26" s="20"/>
      <c r="C26" s="51">
        <f>'[1]CUERO PAPEL BELLY'!$G$214</f>
        <v>38080.780000000013</v>
      </c>
      <c r="D26" s="31">
        <f>'[1]CUERO PAPEL BELLY'!$H$214</f>
        <v>1399</v>
      </c>
      <c r="E26" s="23">
        <v>38080.78</v>
      </c>
      <c r="F26" s="31">
        <v>1399</v>
      </c>
      <c r="G26" s="21">
        <f t="shared" si="1"/>
        <v>0</v>
      </c>
      <c r="H26" s="22">
        <f t="shared" si="1"/>
        <v>0</v>
      </c>
      <c r="I26" s="24">
        <v>13.72</v>
      </c>
      <c r="J26" s="24">
        <f t="shared" si="2"/>
        <v>522468.30160000001</v>
      </c>
      <c r="K26" s="25">
        <f t="shared" si="3"/>
        <v>14.22</v>
      </c>
      <c r="L26" s="26">
        <v>14.5</v>
      </c>
      <c r="M26" s="36">
        <v>17</v>
      </c>
    </row>
    <row r="27" spans="1:16" ht="18.75" customHeight="1">
      <c r="A27" s="30" t="str">
        <f>'[1]Espaldilla de Carnero'!C5</f>
        <v>ESPALDILLA DE CARNERO</v>
      </c>
      <c r="B27" s="20"/>
      <c r="C27" s="51">
        <f>'[1]Espaldilla de Carnero'!G207</f>
        <v>4233.2800000000007</v>
      </c>
      <c r="D27" s="37">
        <f>'[1]Espaldilla de Carnero'!H207</f>
        <v>185</v>
      </c>
      <c r="E27" s="23">
        <f>817.98+3415.4</f>
        <v>4233.38</v>
      </c>
      <c r="F27" s="37">
        <f>35+150</f>
        <v>185</v>
      </c>
      <c r="G27" s="21">
        <f t="shared" si="1"/>
        <v>9.9999999999454303E-2</v>
      </c>
      <c r="H27" s="22">
        <f t="shared" si="1"/>
        <v>0</v>
      </c>
      <c r="I27" s="24">
        <v>47.62</v>
      </c>
      <c r="J27" s="24">
        <f t="shared" si="2"/>
        <v>201593.55559999999</v>
      </c>
      <c r="K27" s="25">
        <f t="shared" si="3"/>
        <v>48.12</v>
      </c>
      <c r="L27" s="26">
        <v>51.5</v>
      </c>
      <c r="M27" s="34" t="s">
        <v>12</v>
      </c>
    </row>
    <row r="28" spans="1:16" ht="18.75" hidden="1" customHeight="1">
      <c r="A28" s="30" t="str">
        <f>'[1]ESPALDILLA DE CORDERO '!$C$5</f>
        <v>ESPALDILLA DE CORDERO ALLIANZ</v>
      </c>
      <c r="B28" s="20"/>
      <c r="C28" s="23">
        <f>'[1]ESPALDILLA DE CORDERO '!$G$207</f>
        <v>0</v>
      </c>
      <c r="D28" s="31">
        <f>'[1]ESPALDILLA DE CORDERO '!$H$207</f>
        <v>0</v>
      </c>
      <c r="E28" s="23"/>
      <c r="F28" s="31"/>
      <c r="G28" s="21">
        <f t="shared" si="1"/>
        <v>0</v>
      </c>
      <c r="H28" s="22">
        <f t="shared" si="1"/>
        <v>0</v>
      </c>
      <c r="I28" s="24">
        <v>38</v>
      </c>
      <c r="J28" s="24">
        <f t="shared" si="2"/>
        <v>0</v>
      </c>
      <c r="K28" s="25">
        <f t="shared" si="3"/>
        <v>38.5</v>
      </c>
      <c r="L28" s="25"/>
      <c r="M28" s="18"/>
    </row>
    <row r="29" spans="1:16" ht="18.75" hidden="1" customHeight="1">
      <c r="A29" s="30" t="str">
        <f>'[1]Filete de pescado'!C5</f>
        <v>FILETE DE PESCADO</v>
      </c>
      <c r="B29" s="20"/>
      <c r="C29" s="23">
        <f>'[1]Filete de pescado'!G207</f>
        <v>0</v>
      </c>
      <c r="D29" s="37">
        <f>'[1]Filete de pescado'!H207</f>
        <v>0</v>
      </c>
      <c r="E29" s="23"/>
      <c r="F29" s="37"/>
      <c r="G29" s="21">
        <f t="shared" si="1"/>
        <v>0</v>
      </c>
      <c r="H29" s="22">
        <f t="shared" si="1"/>
        <v>0</v>
      </c>
      <c r="I29" s="24">
        <v>23</v>
      </c>
      <c r="J29" s="24">
        <f t="shared" si="2"/>
        <v>0</v>
      </c>
      <c r="K29" s="25">
        <f t="shared" si="3"/>
        <v>23.5</v>
      </c>
      <c r="L29" s="25"/>
      <c r="M29" s="18"/>
    </row>
    <row r="30" spans="1:16" ht="18.75" hidden="1" customHeight="1" thickBot="1">
      <c r="A30" s="30" t="str">
        <f>'[1]Filete pescado BASA'!$C$5</f>
        <v>FILETE DE PESCADO BASA</v>
      </c>
      <c r="B30" s="20"/>
      <c r="C30" s="23">
        <f>'[1]Filete pescado BASA'!$G$207</f>
        <v>0</v>
      </c>
      <c r="D30" s="31">
        <f>'[1]Filete pescado BASA'!$H$207</f>
        <v>0</v>
      </c>
      <c r="E30" s="23"/>
      <c r="F30" s="31"/>
      <c r="G30" s="21">
        <f t="shared" si="1"/>
        <v>0</v>
      </c>
      <c r="H30" s="22">
        <f t="shared" si="1"/>
        <v>0</v>
      </c>
      <c r="I30" s="24">
        <v>25</v>
      </c>
      <c r="J30" s="24">
        <f t="shared" si="2"/>
        <v>0</v>
      </c>
      <c r="K30" s="25">
        <f t="shared" si="3"/>
        <v>25.5</v>
      </c>
      <c r="L30" s="26">
        <v>26.5</v>
      </c>
      <c r="M30" s="34" t="s">
        <v>12</v>
      </c>
    </row>
    <row r="31" spans="1:16" ht="18.75" customHeight="1">
      <c r="A31" s="30" t="str">
        <f>'[1]LENGUA DE CERDO '!$C$5</f>
        <v xml:space="preserve">LENGUA DE CERDO </v>
      </c>
      <c r="B31" s="20"/>
      <c r="C31" s="51">
        <f>'[1]LENGUA DE CERDO '!$G$214</f>
        <v>913.34</v>
      </c>
      <c r="D31" s="31">
        <f>'[1]LENGUA DE CERDO '!$H$214</f>
        <v>39</v>
      </c>
      <c r="E31" s="23">
        <v>908.74</v>
      </c>
      <c r="F31" s="31">
        <v>39</v>
      </c>
      <c r="G31" s="21">
        <f t="shared" si="1"/>
        <v>-4.6000000000000227</v>
      </c>
      <c r="H31" s="22">
        <f t="shared" si="1"/>
        <v>0</v>
      </c>
      <c r="I31" s="24">
        <v>35</v>
      </c>
      <c r="J31" s="24">
        <f t="shared" si="2"/>
        <v>31805.9</v>
      </c>
      <c r="K31" s="25">
        <f t="shared" si="3"/>
        <v>35.5</v>
      </c>
      <c r="L31" s="26">
        <v>40</v>
      </c>
      <c r="M31" s="34" t="s">
        <v>12</v>
      </c>
    </row>
    <row r="32" spans="1:16" ht="18" customHeight="1">
      <c r="A32" s="30" t="str">
        <f>'[1]Lengua de Res'!$C$5</f>
        <v xml:space="preserve">LENGUA DE RES </v>
      </c>
      <c r="B32" s="20"/>
      <c r="C32" s="53">
        <f>'[1]Lengua de Res'!$G$211</f>
        <v>122.75000000000001</v>
      </c>
      <c r="D32" s="31">
        <f>'[1]Lengua de Res'!$H$211</f>
        <v>11</v>
      </c>
      <c r="E32" s="23">
        <v>124.21</v>
      </c>
      <c r="F32" s="31">
        <v>11</v>
      </c>
      <c r="G32" s="21">
        <f t="shared" si="1"/>
        <v>1.4599999999999795</v>
      </c>
      <c r="H32" s="22">
        <f t="shared" si="1"/>
        <v>0</v>
      </c>
      <c r="I32" s="24">
        <v>39.5</v>
      </c>
      <c r="J32" s="24">
        <f t="shared" si="2"/>
        <v>4906.2950000000001</v>
      </c>
      <c r="K32" s="25">
        <f t="shared" si="3"/>
        <v>40</v>
      </c>
      <c r="L32" s="26">
        <v>48</v>
      </c>
      <c r="M32" s="34" t="s">
        <v>12</v>
      </c>
      <c r="N32" s="38"/>
      <c r="O32">
        <v>125.44</v>
      </c>
      <c r="P32" s="1">
        <f>O32-C32</f>
        <v>2.6899999999999835</v>
      </c>
    </row>
    <row r="33" spans="1:16" ht="17.25" customHeight="1">
      <c r="A33" s="30" t="str">
        <f>[1]Manteca!$C$5</f>
        <v>MANTECA</v>
      </c>
      <c r="B33" s="20"/>
      <c r="C33" s="51">
        <f>[1]Manteca!$G$208</f>
        <v>425</v>
      </c>
      <c r="D33" s="31">
        <f>[1]Manteca!$H$208</f>
        <v>25</v>
      </c>
      <c r="E33" s="23">
        <v>425</v>
      </c>
      <c r="F33" s="31">
        <v>25</v>
      </c>
      <c r="G33" s="21">
        <f t="shared" si="1"/>
        <v>0</v>
      </c>
      <c r="H33" s="22">
        <f t="shared" si="1"/>
        <v>0</v>
      </c>
      <c r="I33" s="24">
        <v>13.4</v>
      </c>
      <c r="J33" s="24">
        <f t="shared" si="2"/>
        <v>5695</v>
      </c>
      <c r="K33" s="25">
        <f t="shared" si="3"/>
        <v>13.9</v>
      </c>
      <c r="L33" s="26">
        <v>14</v>
      </c>
      <c r="M33" s="34" t="s">
        <v>12</v>
      </c>
    </row>
    <row r="34" spans="1:16" ht="18" hidden="1" customHeight="1">
      <c r="A34" s="30" t="str">
        <f>'[1]Marrana en Combo'!$C$5</f>
        <v>MARRANA EN COMBO</v>
      </c>
      <c r="B34" s="20"/>
      <c r="C34" s="23">
        <f>'[1]Marrana en Combo'!$G$207</f>
        <v>0</v>
      </c>
      <c r="D34" s="31">
        <f>'[1]Marrana en Combo'!$H$207</f>
        <v>0</v>
      </c>
      <c r="E34" s="23"/>
      <c r="F34" s="31"/>
      <c r="G34" s="21">
        <f t="shared" si="1"/>
        <v>0</v>
      </c>
      <c r="H34" s="22">
        <f t="shared" si="1"/>
        <v>0</v>
      </c>
      <c r="I34" s="24">
        <v>19.2</v>
      </c>
      <c r="J34" s="24">
        <f t="shared" si="2"/>
        <v>0</v>
      </c>
      <c r="K34" s="25">
        <f t="shared" si="3"/>
        <v>19.7</v>
      </c>
      <c r="L34" s="25"/>
      <c r="M34" s="18"/>
    </row>
    <row r="35" spans="1:16" ht="18.75" customHeight="1">
      <c r="A35" s="30" t="str">
        <f>'[1]Menudo Aurora'!$C$5</f>
        <v>MENUDO AURORA</v>
      </c>
      <c r="B35" s="20"/>
      <c r="C35" s="51">
        <f>'[1]Menudo Aurora'!$G$207</f>
        <v>15367.720000000001</v>
      </c>
      <c r="D35" s="31">
        <f>'[1]Menudo Aurora'!$H$207</f>
        <v>484</v>
      </c>
      <c r="E35" s="23">
        <v>15367.97</v>
      </c>
      <c r="F35" s="31">
        <v>484</v>
      </c>
      <c r="G35" s="21">
        <f t="shared" si="1"/>
        <v>0.24999999999818101</v>
      </c>
      <c r="H35" s="22">
        <f t="shared" si="1"/>
        <v>0</v>
      </c>
      <c r="I35" s="24">
        <v>15</v>
      </c>
      <c r="J35" s="24">
        <f t="shared" si="2"/>
        <v>230519.55</v>
      </c>
      <c r="K35" s="25">
        <f t="shared" si="3"/>
        <v>15.5</v>
      </c>
      <c r="L35" s="26">
        <v>18.5</v>
      </c>
      <c r="M35" s="34" t="s">
        <v>12</v>
      </c>
    </row>
    <row r="36" spans="1:16" ht="18.75" customHeight="1">
      <c r="A36" s="30" t="str">
        <f>'[1]MENUDO EXCEL 86M'!$C$5</f>
        <v>MENUDO EXCEL</v>
      </c>
      <c r="B36" s="20"/>
      <c r="C36" s="51">
        <f>'[1]MENUDO EXCEL 86M'!$G$210</f>
        <v>65981.280000000013</v>
      </c>
      <c r="D36" s="31">
        <f>'[1]MENUDO EXCEL 86M'!$H$210</f>
        <v>2424</v>
      </c>
      <c r="E36" s="23">
        <v>65981.279999999999</v>
      </c>
      <c r="F36" s="31">
        <v>2424</v>
      </c>
      <c r="G36" s="21">
        <f t="shared" si="1"/>
        <v>0</v>
      </c>
      <c r="H36" s="22">
        <f t="shared" si="1"/>
        <v>0</v>
      </c>
      <c r="I36" s="24">
        <v>15.5</v>
      </c>
      <c r="J36" s="24">
        <f t="shared" si="2"/>
        <v>1022709.84</v>
      </c>
      <c r="K36" s="25">
        <f t="shared" si="3"/>
        <v>16</v>
      </c>
      <c r="L36" s="26">
        <v>18.5</v>
      </c>
      <c r="M36" s="34" t="s">
        <v>12</v>
      </c>
    </row>
    <row r="37" spans="1:16" ht="18" hidden="1" customHeight="1">
      <c r="A37" s="30" t="str">
        <f>'[1]Menudo IBP'!$C$5</f>
        <v>MENUDO IBP</v>
      </c>
      <c r="B37" s="20"/>
      <c r="C37" s="23">
        <f>'[1]Menudo IBP'!$G$207</f>
        <v>-2.7284841053187847E-12</v>
      </c>
      <c r="D37" s="31">
        <f>'[1]Menudo IBP'!$H$207</f>
        <v>0</v>
      </c>
      <c r="E37" s="23"/>
      <c r="F37" s="31"/>
      <c r="G37" s="21">
        <f t="shared" si="1"/>
        <v>2.7284841053187847E-12</v>
      </c>
      <c r="H37" s="22">
        <f t="shared" si="1"/>
        <v>0</v>
      </c>
      <c r="I37" s="24">
        <v>16.8</v>
      </c>
      <c r="J37" s="24">
        <f t="shared" si="2"/>
        <v>0</v>
      </c>
      <c r="K37" s="25">
        <f t="shared" si="3"/>
        <v>17.3</v>
      </c>
      <c r="L37" s="26">
        <v>18.5</v>
      </c>
      <c r="M37" s="34" t="s">
        <v>12</v>
      </c>
    </row>
    <row r="38" spans="1:16" ht="18.75" customHeight="1">
      <c r="A38" s="30" t="str">
        <f>'[1]NANA '!$C$5</f>
        <v xml:space="preserve">NANA </v>
      </c>
      <c r="B38" s="20"/>
      <c r="C38" s="50">
        <f>'[1]NANA '!$G$208</f>
        <v>2449.8000000000002</v>
      </c>
      <c r="D38" s="39">
        <f>'[1]NANA '!$H$208</f>
        <v>180</v>
      </c>
      <c r="E38" s="23">
        <v>2449.8000000000002</v>
      </c>
      <c r="F38" s="39">
        <v>180</v>
      </c>
      <c r="G38" s="21">
        <f t="shared" si="1"/>
        <v>0</v>
      </c>
      <c r="H38" s="22">
        <f t="shared" si="1"/>
        <v>0</v>
      </c>
      <c r="I38" s="24">
        <v>38.5</v>
      </c>
      <c r="J38" s="24">
        <f t="shared" si="2"/>
        <v>94317.3</v>
      </c>
      <c r="K38" s="25">
        <f t="shared" si="3"/>
        <v>39</v>
      </c>
      <c r="L38" s="25"/>
      <c r="M38" s="18"/>
    </row>
    <row r="39" spans="1:16" ht="18.75" hidden="1" customHeight="1">
      <c r="A39" s="30" t="str">
        <f>[1]PATITAS!$C$5</f>
        <v xml:space="preserve">PATITAS DE CERDO </v>
      </c>
      <c r="B39" s="20"/>
      <c r="C39" s="21">
        <f>[1]PATITAS!$G$208</f>
        <v>0</v>
      </c>
      <c r="D39" s="22">
        <f>[1]PATITAS!$H$208</f>
        <v>0</v>
      </c>
      <c r="E39" s="23"/>
      <c r="F39" s="40"/>
      <c r="G39" s="21">
        <f t="shared" si="1"/>
        <v>0</v>
      </c>
      <c r="H39" s="22">
        <f t="shared" si="1"/>
        <v>0</v>
      </c>
      <c r="I39" s="29">
        <v>15.19</v>
      </c>
      <c r="J39" s="24">
        <f t="shared" si="2"/>
        <v>0</v>
      </c>
      <c r="K39" s="25">
        <f t="shared" si="3"/>
        <v>15.69</v>
      </c>
      <c r="L39" s="26">
        <v>17</v>
      </c>
      <c r="M39" s="34" t="s">
        <v>12</v>
      </c>
    </row>
    <row r="40" spans="1:16" ht="18.75" customHeight="1">
      <c r="A40" s="30" t="str">
        <f>'[1]Pavo Crudo'!C5</f>
        <v>PAVO CRUDO</v>
      </c>
      <c r="B40" s="20"/>
      <c r="C40" s="55">
        <f>'[1]Pavo Crudo'!G207</f>
        <v>6583.03</v>
      </c>
      <c r="D40" s="41">
        <f>'[1]Pavo Crudo'!H207</f>
        <v>332</v>
      </c>
      <c r="E40" s="23">
        <v>6583.03</v>
      </c>
      <c r="F40" s="42">
        <v>332</v>
      </c>
      <c r="G40" s="21">
        <f t="shared" si="1"/>
        <v>0</v>
      </c>
      <c r="H40" s="22">
        <f t="shared" si="1"/>
        <v>0</v>
      </c>
      <c r="I40" s="29">
        <v>25.5</v>
      </c>
      <c r="J40" s="24">
        <f t="shared" si="2"/>
        <v>167867.26499999998</v>
      </c>
      <c r="K40" s="25">
        <f t="shared" si="3"/>
        <v>26</v>
      </c>
      <c r="L40" s="25"/>
      <c r="M40" s="18"/>
    </row>
    <row r="41" spans="1:16" ht="18.75" customHeight="1">
      <c r="A41" s="30" t="str">
        <f>'[1]PERNIL CON PIEL'!$C$5</f>
        <v>PERNIL CON PIEL</v>
      </c>
      <c r="B41" s="20"/>
      <c r="C41" s="50">
        <f>'[1]PERNIL CON PIEL'!G1305</f>
        <v>18559.69999999999</v>
      </c>
      <c r="D41" s="22">
        <f>'[1]PERNIL CON PIEL'!H1305</f>
        <v>20</v>
      </c>
      <c r="E41" s="23">
        <v>18559.7</v>
      </c>
      <c r="F41" s="40">
        <v>20</v>
      </c>
      <c r="G41" s="21">
        <f t="shared" si="1"/>
        <v>0</v>
      </c>
      <c r="H41" s="22">
        <f t="shared" si="1"/>
        <v>0</v>
      </c>
      <c r="I41" s="29">
        <v>21</v>
      </c>
      <c r="J41" s="24">
        <f t="shared" si="2"/>
        <v>389753.7</v>
      </c>
      <c r="K41" s="25">
        <f t="shared" si="3"/>
        <v>21.5</v>
      </c>
      <c r="L41" s="25"/>
      <c r="M41" s="18"/>
    </row>
    <row r="42" spans="1:16" ht="18" hidden="1" customHeight="1">
      <c r="A42" s="30" t="str">
        <f>'[1]Pulpa Negra'!$C$5</f>
        <v>PULPA NEGRA</v>
      </c>
      <c r="B42" s="20"/>
      <c r="C42" s="21">
        <f>'[1]Pulpa Negra'!$G$207</f>
        <v>0</v>
      </c>
      <c r="D42" s="22">
        <f>'[1]Pulpa Negra'!$H$207</f>
        <v>0</v>
      </c>
      <c r="E42" s="23"/>
      <c r="F42" s="40"/>
      <c r="G42" s="21">
        <f t="shared" si="1"/>
        <v>0</v>
      </c>
      <c r="H42" s="22">
        <f t="shared" si="1"/>
        <v>0</v>
      </c>
      <c r="I42" s="29">
        <v>45.5</v>
      </c>
      <c r="J42" s="24">
        <f t="shared" si="2"/>
        <v>0</v>
      </c>
      <c r="K42" s="25">
        <f t="shared" si="3"/>
        <v>46</v>
      </c>
      <c r="L42" s="25"/>
      <c r="M42" s="18"/>
    </row>
    <row r="43" spans="1:16" ht="18" hidden="1" customHeight="1">
      <c r="A43" s="30" t="str">
        <f>'[1]Recorte 80-20'!$C$5</f>
        <v>RECORTE 80-20</v>
      </c>
      <c r="B43" s="20"/>
      <c r="C43" s="21">
        <f>'[1]Recorte 80-20'!$G$207</f>
        <v>0</v>
      </c>
      <c r="D43" s="22">
        <f>'[1]Recorte 80-20'!$H$207</f>
        <v>0</v>
      </c>
      <c r="E43" s="23"/>
      <c r="F43" s="40"/>
      <c r="G43" s="21">
        <f t="shared" si="1"/>
        <v>0</v>
      </c>
      <c r="H43" s="22">
        <f t="shared" si="1"/>
        <v>0</v>
      </c>
      <c r="I43" s="29">
        <v>16</v>
      </c>
      <c r="J43" s="24">
        <f t="shared" si="2"/>
        <v>0</v>
      </c>
      <c r="K43" s="25">
        <f t="shared" si="3"/>
        <v>16.5</v>
      </c>
      <c r="L43" s="25"/>
      <c r="M43" s="18"/>
    </row>
    <row r="44" spans="1:16" ht="18.75" customHeight="1">
      <c r="A44" s="30" t="str">
        <f>'[1]SESOS EN COPA '!$C$5</f>
        <v>SESOS EN COPA FARMLAND</v>
      </c>
      <c r="B44" s="20"/>
      <c r="C44" s="54">
        <f>'[1]SESOS EN COPA '!$G$212</f>
        <v>11426.01</v>
      </c>
      <c r="D44" s="22">
        <f>'[1]SESOS EN COPA '!$H$212</f>
        <v>2100</v>
      </c>
      <c r="E44" s="23">
        <v>11430.72</v>
      </c>
      <c r="F44" s="40">
        <v>2100</v>
      </c>
      <c r="G44" s="21">
        <f t="shared" si="1"/>
        <v>4.7099999999991269</v>
      </c>
      <c r="H44" s="22">
        <f t="shared" si="1"/>
        <v>0</v>
      </c>
      <c r="I44" s="29">
        <v>43</v>
      </c>
      <c r="J44" s="24">
        <f t="shared" si="2"/>
        <v>491520.95999999996</v>
      </c>
      <c r="K44" s="25">
        <f t="shared" si="3"/>
        <v>43.5</v>
      </c>
      <c r="L44" s="26">
        <v>260</v>
      </c>
      <c r="M44" s="34"/>
      <c r="N44" s="35" t="s">
        <v>14</v>
      </c>
      <c r="O44">
        <v>11422.36</v>
      </c>
      <c r="P44" s="1">
        <f>O44-C44</f>
        <v>-3.6499999999996362</v>
      </c>
    </row>
    <row r="45" spans="1:16" ht="18.75" hidden="1" customHeight="1">
      <c r="A45" s="30" t="str">
        <f>'[1]Sesos marqueta'!$C$5</f>
        <v>SESOS MARQUETA</v>
      </c>
      <c r="B45" s="20"/>
      <c r="C45" s="21">
        <f>'[1]Sesos marqueta'!$G$208</f>
        <v>0</v>
      </c>
      <c r="D45" s="22">
        <f>'[1]Sesos marqueta'!$H$208</f>
        <v>0</v>
      </c>
      <c r="E45" s="40"/>
      <c r="F45" s="40"/>
      <c r="G45" s="40"/>
      <c r="H45" s="40"/>
      <c r="I45" s="29">
        <v>30.76</v>
      </c>
      <c r="J45" s="24">
        <f>I45*C45</f>
        <v>0</v>
      </c>
      <c r="K45" s="25">
        <f t="shared" si="3"/>
        <v>31.26</v>
      </c>
      <c r="L45" s="25"/>
      <c r="M45" s="18"/>
    </row>
    <row r="46" spans="1:16" ht="18.75" hidden="1" customHeight="1">
      <c r="A46" s="30" t="str">
        <f>'[1]Tocino IBP'!C5</f>
        <v>TOCINO IBP</v>
      </c>
      <c r="B46" s="20"/>
      <c r="C46" s="21">
        <f>'[1]Tocino IBP'!G207</f>
        <v>0</v>
      </c>
      <c r="D46" s="41">
        <f>'[1]Tocino IBP'!H207</f>
        <v>0</v>
      </c>
      <c r="E46" s="42"/>
      <c r="F46" s="42"/>
      <c r="G46" s="42"/>
      <c r="H46" s="42"/>
      <c r="I46" s="29">
        <v>22.5</v>
      </c>
      <c r="J46" s="24">
        <f>I46*C46</f>
        <v>0</v>
      </c>
      <c r="K46" s="25">
        <f t="shared" si="3"/>
        <v>23</v>
      </c>
      <c r="L46" s="25"/>
      <c r="M46" s="18"/>
    </row>
    <row r="47" spans="1:16" ht="18.75" hidden="1" customHeight="1">
      <c r="A47" s="30" t="str">
        <f>'[1]Trompa Excel'!$C$5</f>
        <v>TROMPA EXCEL</v>
      </c>
      <c r="B47" s="20"/>
      <c r="C47" s="21">
        <f>'[1]Trompa Excel'!$G$208</f>
        <v>0</v>
      </c>
      <c r="D47" s="22">
        <f>'[1]Trompa Excel'!$H$208</f>
        <v>0</v>
      </c>
      <c r="E47" s="40"/>
      <c r="F47" s="40"/>
      <c r="G47" s="40"/>
      <c r="H47" s="40"/>
      <c r="I47" s="29">
        <v>21.4</v>
      </c>
      <c r="J47" s="24">
        <f>I47*C47</f>
        <v>0</v>
      </c>
      <c r="K47" s="25">
        <f t="shared" si="3"/>
        <v>21.9</v>
      </c>
      <c r="L47" s="25"/>
      <c r="M47" s="18"/>
    </row>
    <row r="48" spans="1:16" ht="19.5" hidden="1" customHeight="1">
      <c r="A48" s="43" t="str">
        <f>'[1]Trompa Farmland'!$C$5</f>
        <v>TROMPA FARMLAND</v>
      </c>
      <c r="B48" s="20"/>
      <c r="C48" s="21">
        <f>'[1]Trompa Farmland'!G207</f>
        <v>0</v>
      </c>
      <c r="D48" s="41">
        <f>'[1]Trompa Farmland'!H207</f>
        <v>0</v>
      </c>
      <c r="E48" s="42"/>
      <c r="F48" s="42"/>
      <c r="G48" s="42"/>
      <c r="H48" s="42"/>
      <c r="I48" s="29">
        <v>18.489999999999998</v>
      </c>
      <c r="J48" s="24">
        <f>I48*C48</f>
        <v>0</v>
      </c>
      <c r="K48" s="25">
        <f t="shared" si="3"/>
        <v>18.989999999999998</v>
      </c>
      <c r="L48" s="25"/>
      <c r="M48" s="18"/>
    </row>
    <row r="49" spans="1:13" ht="18" customHeight="1">
      <c r="K49" s="25"/>
      <c r="L49" s="25"/>
      <c r="M49" s="18"/>
    </row>
    <row r="50" spans="1:13" ht="15.75">
      <c r="B50" s="44" t="s">
        <v>1</v>
      </c>
      <c r="C50" s="45">
        <f t="shared" ref="C50:H50" si="4">SUM(C10:C48)</f>
        <v>214327.36</v>
      </c>
      <c r="D50" s="46">
        <f t="shared" si="4"/>
        <v>9811</v>
      </c>
      <c r="E50" s="45">
        <f t="shared" si="4"/>
        <v>214330.71000000002</v>
      </c>
      <c r="F50" s="46">
        <f t="shared" si="4"/>
        <v>9811</v>
      </c>
      <c r="G50" s="45">
        <f t="shared" si="4"/>
        <v>3.3499999999987722</v>
      </c>
      <c r="H50" s="46">
        <f t="shared" si="4"/>
        <v>0</v>
      </c>
      <c r="I50" s="47"/>
      <c r="J50" s="48">
        <f>SUM(J10:J48)</f>
        <v>4859720.2369999997</v>
      </c>
      <c r="K50" s="49"/>
      <c r="L50" s="49"/>
      <c r="M50" s="18"/>
    </row>
    <row r="51" spans="1:13">
      <c r="A51" s="3"/>
      <c r="B51" s="3"/>
      <c r="I51" s="9"/>
      <c r="J51" s="9"/>
      <c r="K51" s="3"/>
      <c r="L51" s="3"/>
    </row>
    <row r="52" spans="1:13">
      <c r="A52" s="3"/>
      <c r="B52" s="3"/>
      <c r="I52" s="9"/>
      <c r="J52" s="9"/>
      <c r="K52" s="3"/>
      <c r="L52" s="3"/>
    </row>
    <row r="53" spans="1:13">
      <c r="A53" s="3"/>
      <c r="B53" s="3"/>
      <c r="I53" s="9"/>
      <c r="J53" s="9"/>
      <c r="K53" s="3"/>
      <c r="L53" s="3"/>
    </row>
    <row r="54" spans="1:13">
      <c r="I54" s="9"/>
      <c r="J54" s="9"/>
      <c r="K54" s="3"/>
      <c r="L54" s="3"/>
    </row>
    <row r="55" spans="1:13">
      <c r="I55" s="9"/>
      <c r="J55" s="9"/>
      <c r="K55" s="3"/>
      <c r="L55" s="3"/>
    </row>
    <row r="56" spans="1:13">
      <c r="I56" s="9"/>
      <c r="J56" s="9"/>
      <c r="K56" s="3"/>
      <c r="L56" s="3"/>
    </row>
  </sheetData>
  <phoneticPr fontId="1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1"/>
  <sheetViews>
    <sheetView workbookViewId="0">
      <selection activeCell="B6" sqref="B6"/>
    </sheetView>
  </sheetViews>
  <sheetFormatPr baseColWidth="10" defaultRowHeight="15"/>
  <cols>
    <col min="2" max="2" width="11.42578125" style="1"/>
  </cols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inv gral jul 08</vt:lpstr>
      <vt:lpstr>hoja 2</vt:lpstr>
      <vt:lpstr>Hoja3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</dc:creator>
  <cp:lastModifiedBy>USUARIO FINAL</cp:lastModifiedBy>
  <dcterms:created xsi:type="dcterms:W3CDTF">2009-05-08T02:21:38Z</dcterms:created>
  <dcterms:modified xsi:type="dcterms:W3CDTF">2009-08-11T19:35:08Z</dcterms:modified>
</cp:coreProperties>
</file>