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60" windowWidth="14040" windowHeight="7515" activeTab="2"/>
  </bookViews>
  <sheets>
    <sheet name="COMERCIO OCTUBRE " sheetId="2" r:id="rId1"/>
    <sheet name="Cic NOVIEMBRE " sheetId="6" r:id="rId2"/>
    <sheet name="Cic   DICIEMBRE   " sheetId="7" r:id="rId3"/>
    <sheet name="Hoja3" sheetId="8" r:id="rId4"/>
  </sheets>
  <calcPr calcId="144525"/>
</workbook>
</file>

<file path=xl/calcChain.xml><?xml version="1.0" encoding="utf-8"?>
<calcChain xmlns="http://schemas.openxmlformats.org/spreadsheetml/2006/main">
  <c r="C37" i="7" l="1"/>
  <c r="C36" i="7" l="1"/>
  <c r="N47" i="7"/>
  <c r="C32" i="6" l="1"/>
  <c r="K37" i="7"/>
  <c r="I37" i="7"/>
  <c r="J39" i="7" s="1"/>
  <c r="F37" i="7"/>
  <c r="F40" i="7" s="1"/>
  <c r="F41" i="7"/>
  <c r="F42" i="7" l="1"/>
  <c r="F44" i="7" s="1"/>
  <c r="F46" i="7" s="1"/>
  <c r="K37" i="6"/>
  <c r="I37" i="6"/>
  <c r="J39" i="6" s="1"/>
  <c r="C37" i="6"/>
  <c r="F41" i="6" s="1"/>
  <c r="F37" i="6"/>
  <c r="F40" i="6" s="1"/>
  <c r="F42" i="6" s="1"/>
  <c r="F44" i="6" s="1"/>
  <c r="F46" i="6" s="1"/>
  <c r="F15" i="2" l="1"/>
  <c r="F14" i="2" l="1"/>
  <c r="F13" i="2"/>
  <c r="F12" i="2"/>
  <c r="F11" i="2"/>
  <c r="F10" i="2"/>
  <c r="F9" i="2"/>
  <c r="F8" i="2"/>
  <c r="F7" i="2"/>
  <c r="F6" i="2"/>
  <c r="F5" i="2"/>
  <c r="F4" i="2"/>
  <c r="C37" i="2" l="1"/>
  <c r="F37" i="2" l="1"/>
  <c r="K37" i="2" l="1"/>
  <c r="F41" i="2"/>
  <c r="I37" i="2"/>
  <c r="J39" i="2" l="1"/>
  <c r="F40" i="2"/>
  <c r="F42" i="2" s="1"/>
  <c r="F44" i="2" s="1"/>
  <c r="F46" i="2" s="1"/>
</calcChain>
</file>

<file path=xl/sharedStrings.xml><?xml version="1.0" encoding="utf-8"?>
<sst xmlns="http://schemas.openxmlformats.org/spreadsheetml/2006/main" count="213" uniqueCount="99">
  <si>
    <t>COMPRAS</t>
  </si>
  <si>
    <t>TOTAL</t>
  </si>
  <si>
    <t>INVENTARIO INICIAL</t>
  </si>
  <si>
    <t>LUZ</t>
  </si>
  <si>
    <t>G  A  S   T  O  S</t>
  </si>
  <si>
    <t>TELEFONOS</t>
  </si>
  <si>
    <t>RENTA</t>
  </si>
  <si>
    <t>GRAN TOTAL GASTOS</t>
  </si>
  <si>
    <t>VENTAS NETAS</t>
  </si>
  <si>
    <t>INVENTARIO FINAL</t>
  </si>
  <si>
    <t>Sub Total 1</t>
  </si>
  <si>
    <t xml:space="preserve">SUB Total 2 </t>
  </si>
  <si>
    <t>GANANCIA</t>
  </si>
  <si>
    <t xml:space="preserve">VENTAS  </t>
  </si>
  <si>
    <t>COMPRA A OBRADOR</t>
  </si>
  <si>
    <t>DESCANSO</t>
  </si>
  <si>
    <t>AGUINALDOS</t>
  </si>
  <si>
    <t xml:space="preserve">BALANCE    DE   OCTUBRE 2014     C O M E R C I O </t>
  </si>
  <si>
    <t>canales</t>
  </si>
  <si>
    <t>pulpa</t>
  </si>
  <si>
    <t>res-canales</t>
  </si>
  <si>
    <t xml:space="preserve">res </t>
  </si>
  <si>
    <t>canales-cabeza</t>
  </si>
  <si>
    <t>CANALES</t>
  </si>
  <si>
    <t>Cuero Canales</t>
  </si>
  <si>
    <t>Pernil  canal</t>
  </si>
  <si>
    <t>EFECTIVOS NLP</t>
  </si>
  <si>
    <t>Res  canales</t>
  </si>
  <si>
    <t>albicia-obrador</t>
  </si>
  <si>
    <t>CAMARAS</t>
  </si>
  <si>
    <t>obrador y sancocho</t>
  </si>
  <si>
    <t>CRECDITOS</t>
  </si>
  <si>
    <t xml:space="preserve">BALANCE    DE   NOVIEMBRE   2014     C O M E R C I O </t>
  </si>
  <si>
    <t>obrador y RES</t>
  </si>
  <si>
    <t>varios</t>
  </si>
  <si>
    <t>obrador</t>
  </si>
  <si>
    <t>EFECTIVOS NLP tio Ricardo</t>
  </si>
  <si>
    <t>obrador &amp; albicia</t>
  </si>
  <si>
    <t>obrador --RES</t>
  </si>
  <si>
    <t>Obrador</t>
  </si>
  <si>
    <t>obrador-central</t>
  </si>
  <si>
    <t>Obrador&amp; albicia</t>
  </si>
  <si>
    <t>LUZ 20-Nov-14</t>
  </si>
  <si>
    <t>obrador-res</t>
  </si>
  <si>
    <t>NOMINA 40</t>
  </si>
  <si>
    <t>NOMINA  41</t>
  </si>
  <si>
    <t>NOMINA  42</t>
  </si>
  <si>
    <t>NOMINA 43</t>
  </si>
  <si>
    <t>NOMINA 44</t>
  </si>
  <si>
    <t>NOMINA 45</t>
  </si>
  <si>
    <t>NOMINA  46</t>
  </si>
  <si>
    <t>NOMINA  47</t>
  </si>
  <si>
    <t>NOMINA 48</t>
  </si>
  <si>
    <t xml:space="preserve">NOMINA </t>
  </si>
  <si>
    <t xml:space="preserve">BALANCE    DE   DICIEMBRE   2014     C O M E R C I O </t>
  </si>
  <si>
    <t>obrador --Res</t>
  </si>
  <si>
    <t>Obrador--Central</t>
  </si>
  <si>
    <t>Obrador--Central---Res</t>
  </si>
  <si>
    <t>Obrador-Central</t>
  </si>
  <si>
    <t>ALBICIA</t>
  </si>
  <si>
    <t>Obrador--Res</t>
  </si>
  <si>
    <t>NOMINA 49</t>
  </si>
  <si>
    <t>NOMINA  50</t>
  </si>
  <si>
    <t>NOMINA  51</t>
  </si>
  <si>
    <t>NOMINA 52</t>
  </si>
  <si>
    <t>COMPRA A ALMACEN</t>
  </si>
  <si>
    <t>,0049 K</t>
  </si>
  <si>
    <t>,0053 K</t>
  </si>
  <si>
    <t>,0056 K</t>
  </si>
  <si>
    <t>,0068 K</t>
  </si>
  <si>
    <t>,0076 K</t>
  </si>
  <si>
    <t>,0085 K</t>
  </si>
  <si>
    <t>,0086 K</t>
  </si>
  <si>
    <t>,0093 K</t>
  </si>
  <si>
    <t>,0098 K</t>
  </si>
  <si>
    <t>,0105 K</t>
  </si>
  <si>
    <t>,0118 K</t>
  </si>
  <si>
    <t>,0126 K</t>
  </si>
  <si>
    <t>,0133 K</t>
  </si>
  <si>
    <t>,0138 K</t>
  </si>
  <si>
    <t>,0144 K</t>
  </si>
  <si>
    <t>,0156k</t>
  </si>
  <si>
    <t>,0159 k</t>
  </si>
  <si>
    <t>,0160 k</t>
  </si>
  <si>
    <t>,0171 k</t>
  </si>
  <si>
    <t>,0183 k</t>
  </si>
  <si>
    <t>,0190 k</t>
  </si>
  <si>
    <t>,0191 k</t>
  </si>
  <si>
    <t>,0222 k</t>
  </si>
  <si>
    <t>,0223 k</t>
  </si>
  <si>
    <t>,0224 k</t>
  </si>
  <si>
    <t>,0225 k</t>
  </si>
  <si>
    <t>,0227 k</t>
  </si>
  <si>
    <t>,0253 k</t>
  </si>
  <si>
    <t>,0257 k</t>
  </si>
  <si>
    <t>,0269 k</t>
  </si>
  <si>
    <t>,0272 k</t>
  </si>
  <si>
    <t>,0284 k</t>
  </si>
  <si>
    <t>,0288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</si>
</sst>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&quot;$&quot;#,##0.00"/>
    <numFmt numFmtId="165" formatCode="[$-C0A]dd\-mmm\-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8"/>
      <color rgb="FF0000FF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</borders>
  <cellStyleXfs count="2">
    <xf numFmtId="0" fontId="0" fillId="0" borderId="0"/>
    <xf numFmtId="44" fontId="17" fillId="0" borderId="0" applyFont="0" applyFill="0" applyBorder="0" applyAlignment="0" applyProtection="0"/>
  </cellStyleXfs>
  <cellXfs count="83">
    <xf numFmtId="0" fontId="0" fillId="0" borderId="0" xfId="0"/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4" fontId="4" fillId="0" borderId="0" xfId="0" applyNumberFormat="1" applyFont="1"/>
    <xf numFmtId="0" fontId="0" fillId="0" borderId="0" xfId="0" applyBorder="1"/>
    <xf numFmtId="0" fontId="4" fillId="0" borderId="1" xfId="0" applyFont="1" applyBorder="1"/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8" fillId="0" borderId="0" xfId="0" applyFont="1"/>
    <xf numFmtId="164" fontId="6" fillId="0" borderId="0" xfId="0" applyNumberFormat="1" applyFont="1" applyAlignment="1">
      <alignment horizontal="center" vertical="center" wrapText="1"/>
    </xf>
    <xf numFmtId="164" fontId="1" fillId="0" borderId="24" xfId="0" applyNumberFormat="1" applyFont="1" applyBorder="1"/>
    <xf numFmtId="0" fontId="0" fillId="0" borderId="24" xfId="0" applyBorder="1"/>
    <xf numFmtId="164" fontId="1" fillId="0" borderId="0" xfId="0" applyNumberFormat="1" applyFont="1" applyBorder="1"/>
    <xf numFmtId="164" fontId="4" fillId="0" borderId="28" xfId="0" applyNumberFormat="1" applyFont="1" applyBorder="1"/>
    <xf numFmtId="0" fontId="10" fillId="0" borderId="0" xfId="0" applyFont="1"/>
    <xf numFmtId="164" fontId="0" fillId="0" borderId="0" xfId="0" applyNumberFormat="1" applyFill="1" applyBorder="1"/>
    <xf numFmtId="0" fontId="5" fillId="0" borderId="0" xfId="0" applyFont="1"/>
    <xf numFmtId="164" fontId="0" fillId="0" borderId="0" xfId="0" applyNumberFormat="1" applyFill="1"/>
    <xf numFmtId="0" fontId="0" fillId="0" borderId="0" xfId="0" applyFill="1"/>
    <xf numFmtId="164" fontId="8" fillId="0" borderId="0" xfId="0" applyNumberFormat="1" applyFont="1" applyFill="1"/>
    <xf numFmtId="164" fontId="5" fillId="0" borderId="0" xfId="0" applyNumberFormat="1" applyFont="1" applyFill="1"/>
    <xf numFmtId="0" fontId="12" fillId="0" borderId="1" xfId="0" applyFont="1" applyBorder="1"/>
    <xf numFmtId="164" fontId="7" fillId="0" borderId="21" xfId="0" applyNumberFormat="1" applyFont="1" applyBorder="1"/>
    <xf numFmtId="164" fontId="1" fillId="0" borderId="8" xfId="0" applyNumberFormat="1" applyFont="1" applyFill="1" applyBorder="1"/>
    <xf numFmtId="164" fontId="1" fillId="0" borderId="13" xfId="0" applyNumberFormat="1" applyFont="1" applyFill="1" applyBorder="1"/>
    <xf numFmtId="164" fontId="1" fillId="0" borderId="5" xfId="0" applyNumberFormat="1" applyFont="1" applyBorder="1"/>
    <xf numFmtId="164" fontId="9" fillId="0" borderId="0" xfId="0" applyNumberFormat="1" applyFont="1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8" xfId="0" applyNumberFormat="1" applyFont="1" applyBorder="1"/>
    <xf numFmtId="164" fontId="1" fillId="0" borderId="10" xfId="0" applyNumberFormat="1" applyFont="1" applyBorder="1"/>
    <xf numFmtId="0" fontId="1" fillId="0" borderId="0" xfId="0" applyFont="1" applyBorder="1"/>
    <xf numFmtId="164" fontId="1" fillId="0" borderId="18" xfId="0" applyNumberFormat="1" applyFont="1" applyBorder="1"/>
    <xf numFmtId="164" fontId="1" fillId="0" borderId="3" xfId="0" applyNumberFormat="1" applyFont="1" applyFill="1" applyBorder="1"/>
    <xf numFmtId="164" fontId="1" fillId="0" borderId="3" xfId="0" applyNumberFormat="1" applyFont="1" applyBorder="1"/>
    <xf numFmtId="164" fontId="1" fillId="0" borderId="13" xfId="0" applyNumberFormat="1" applyFont="1" applyBorder="1"/>
    <xf numFmtId="164" fontId="1" fillId="0" borderId="15" xfId="0" applyNumberFormat="1" applyFont="1" applyBorder="1"/>
    <xf numFmtId="0" fontId="1" fillId="0" borderId="16" xfId="0" applyFont="1" applyBorder="1"/>
    <xf numFmtId="165" fontId="1" fillId="0" borderId="2" xfId="0" applyNumberFormat="1" applyFont="1" applyFill="1" applyBorder="1"/>
    <xf numFmtId="0" fontId="13" fillId="0" borderId="16" xfId="0" applyFont="1" applyBorder="1"/>
    <xf numFmtId="0" fontId="1" fillId="0" borderId="4" xfId="0" applyFont="1" applyBorder="1"/>
    <xf numFmtId="15" fontId="1" fillId="0" borderId="11" xfId="0" applyNumberFormat="1" applyFont="1" applyFill="1" applyBorder="1"/>
    <xf numFmtId="15" fontId="1" fillId="0" borderId="12" xfId="0" applyNumberFormat="1" applyFont="1" applyFill="1" applyBorder="1"/>
    <xf numFmtId="0" fontId="1" fillId="0" borderId="22" xfId="0" applyFont="1" applyBorder="1"/>
    <xf numFmtId="0" fontId="1" fillId="0" borderId="6" xfId="0" applyFont="1" applyBorder="1"/>
    <xf numFmtId="0" fontId="1" fillId="0" borderId="12" xfId="0" applyFont="1" applyBorder="1"/>
    <xf numFmtId="0" fontId="13" fillId="0" borderId="12" xfId="0" applyFont="1" applyBorder="1"/>
    <xf numFmtId="0" fontId="1" fillId="0" borderId="23" xfId="0" applyFont="1" applyBorder="1"/>
    <xf numFmtId="15" fontId="1" fillId="0" borderId="0" xfId="0" applyNumberFormat="1" applyFont="1" applyFill="1" applyBorder="1"/>
    <xf numFmtId="0" fontId="1" fillId="0" borderId="7" xfId="0" applyFont="1" applyBorder="1"/>
    <xf numFmtId="0" fontId="1" fillId="0" borderId="9" xfId="0" applyFont="1" applyBorder="1"/>
    <xf numFmtId="0" fontId="1" fillId="0" borderId="24" xfId="0" applyFont="1" applyBorder="1"/>
    <xf numFmtId="0" fontId="14" fillId="0" borderId="12" xfId="0" applyFont="1" applyBorder="1"/>
    <xf numFmtId="0" fontId="4" fillId="0" borderId="0" xfId="0" applyFont="1" applyAlignment="1">
      <alignment horizontal="center"/>
    </xf>
    <xf numFmtId="164" fontId="14" fillId="0" borderId="0" xfId="0" applyNumberFormat="1" applyFont="1" applyFill="1"/>
    <xf numFmtId="0" fontId="15" fillId="0" borderId="0" xfId="0" applyFont="1"/>
    <xf numFmtId="0" fontId="16" fillId="3" borderId="12" xfId="0" applyFont="1" applyFill="1" applyBorder="1"/>
    <xf numFmtId="0" fontId="4" fillId="0" borderId="0" xfId="0" applyFont="1" applyAlignment="1">
      <alignment horizontal="center"/>
    </xf>
    <xf numFmtId="164" fontId="1" fillId="4" borderId="8" xfId="0" applyNumberFormat="1" applyFont="1" applyFill="1" applyBorder="1"/>
    <xf numFmtId="164" fontId="1" fillId="4" borderId="13" xfId="0" applyNumberFormat="1" applyFont="1" applyFill="1" applyBorder="1"/>
    <xf numFmtId="164" fontId="1" fillId="4" borderId="3" xfId="0" applyNumberFormat="1" applyFont="1" applyFill="1" applyBorder="1"/>
    <xf numFmtId="44" fontId="0" fillId="0" borderId="0" xfId="1" applyFont="1"/>
    <xf numFmtId="44" fontId="1" fillId="0" borderId="0" xfId="1" applyFont="1"/>
    <xf numFmtId="44" fontId="0" fillId="0" borderId="28" xfId="1" applyFont="1" applyBorder="1"/>
    <xf numFmtId="0" fontId="11" fillId="0" borderId="0" xfId="0" applyFont="1" applyFill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64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00FF"/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862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42957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32</xdr:row>
      <xdr:rowOff>95250</xdr:rowOff>
    </xdr:from>
    <xdr:to>
      <xdr:col>11</xdr:col>
      <xdr:colOff>123825</xdr:colOff>
      <xdr:row>38</xdr:row>
      <xdr:rowOff>47626</xdr:rowOff>
    </xdr:to>
    <xdr:cxnSp macro="">
      <xdr:nvCxnSpPr>
        <xdr:cNvPr id="2" name="1 Conector angular"/>
        <xdr:cNvCxnSpPr/>
      </xdr:nvCxnSpPr>
      <xdr:spPr>
        <a:xfrm flipV="1">
          <a:off x="5591175" y="6257925"/>
          <a:ext cx="3390900" cy="1152526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314950" y="7353300"/>
          <a:ext cx="428625" cy="25717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32</xdr:row>
      <xdr:rowOff>95250</xdr:rowOff>
    </xdr:from>
    <xdr:to>
      <xdr:col>11</xdr:col>
      <xdr:colOff>123825</xdr:colOff>
      <xdr:row>38</xdr:row>
      <xdr:rowOff>47626</xdr:rowOff>
    </xdr:to>
    <xdr:cxnSp macro="">
      <xdr:nvCxnSpPr>
        <xdr:cNvPr id="2" name="1 Conector angular"/>
        <xdr:cNvCxnSpPr/>
      </xdr:nvCxnSpPr>
      <xdr:spPr>
        <a:xfrm flipV="1">
          <a:off x="5314950" y="6391275"/>
          <a:ext cx="3629025" cy="1133476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124450" y="7477125"/>
          <a:ext cx="342900" cy="228600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3247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76866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7"/>
  <sheetViews>
    <sheetView workbookViewId="0">
      <pane ySplit="3" topLeftCell="A25" activePane="bottomLeft" state="frozen"/>
      <selection pane="bottomLeft" activeCell="K6" sqref="K6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3.5703125" style="4" customWidth="1"/>
  </cols>
  <sheetData>
    <row r="1" spans="1:11" ht="24" thickBot="1" x14ac:dyDescent="0.4">
      <c r="C1" s="69" t="s">
        <v>17</v>
      </c>
      <c r="D1" s="69"/>
      <c r="E1" s="69"/>
      <c r="F1" s="69"/>
      <c r="G1" s="69"/>
      <c r="H1" s="69"/>
      <c r="I1" s="69"/>
      <c r="J1" s="69"/>
    </row>
    <row r="2" spans="1:11" ht="15.75" thickBot="1" x14ac:dyDescent="0.3">
      <c r="C2" s="12" t="s">
        <v>0</v>
      </c>
      <c r="E2" s="33"/>
      <c r="F2" s="33"/>
    </row>
    <row r="3" spans="1:11" ht="20.25" thickTop="1" thickBot="1" x14ac:dyDescent="0.35">
      <c r="A3" s="9" t="s">
        <v>2</v>
      </c>
      <c r="B3" s="42"/>
      <c r="C3" s="37">
        <v>213588.2</v>
      </c>
      <c r="D3" s="2"/>
      <c r="E3" s="78" t="s">
        <v>13</v>
      </c>
      <c r="F3" s="79"/>
      <c r="I3" s="80" t="s">
        <v>4</v>
      </c>
      <c r="J3" s="81"/>
      <c r="K3" s="82"/>
    </row>
    <row r="4" spans="1:11" ht="15.75" thickTop="1" x14ac:dyDescent="0.25">
      <c r="B4" s="43">
        <v>41913</v>
      </c>
      <c r="C4" s="38">
        <v>17121</v>
      </c>
      <c r="D4" s="22" t="s">
        <v>18</v>
      </c>
      <c r="E4" s="53">
        <v>41913</v>
      </c>
      <c r="F4" s="28">
        <f>54005.6+41217</f>
        <v>95222.6</v>
      </c>
      <c r="G4" s="23"/>
      <c r="H4" s="46">
        <v>41913</v>
      </c>
      <c r="I4" s="29">
        <v>180</v>
      </c>
      <c r="J4" s="48"/>
      <c r="K4" s="49"/>
    </row>
    <row r="5" spans="1:11" x14ac:dyDescent="0.25">
      <c r="B5" s="43">
        <v>41914</v>
      </c>
      <c r="C5" s="38">
        <v>85082.8</v>
      </c>
      <c r="D5" s="24" t="s">
        <v>18</v>
      </c>
      <c r="E5" s="53">
        <v>41914</v>
      </c>
      <c r="F5" s="28">
        <f>65987.5+44437+31050+8717</f>
        <v>150191.5</v>
      </c>
      <c r="G5" s="20"/>
      <c r="H5" s="47">
        <v>41914</v>
      </c>
      <c r="I5" s="29">
        <v>138</v>
      </c>
      <c r="J5" s="50" t="s">
        <v>5</v>
      </c>
      <c r="K5" s="34">
        <v>1025</v>
      </c>
    </row>
    <row r="6" spans="1:11" x14ac:dyDescent="0.25">
      <c r="B6" s="43">
        <v>41915</v>
      </c>
      <c r="C6" s="38">
        <v>54352.6</v>
      </c>
      <c r="D6" s="25"/>
      <c r="E6" s="53">
        <v>41915</v>
      </c>
      <c r="F6" s="28">
        <f>101948+71792.5+15679.2</f>
        <v>189419.7</v>
      </c>
      <c r="G6" s="23"/>
      <c r="H6" s="47">
        <v>41915</v>
      </c>
      <c r="I6" s="29">
        <v>100</v>
      </c>
      <c r="J6" s="50" t="s">
        <v>3</v>
      </c>
      <c r="K6" s="34">
        <v>10000</v>
      </c>
    </row>
    <row r="7" spans="1:11" x14ac:dyDescent="0.25">
      <c r="B7" s="43">
        <v>41916</v>
      </c>
      <c r="C7" s="38">
        <v>70232.600000000006</v>
      </c>
      <c r="D7" s="22"/>
      <c r="E7" s="53">
        <v>41916</v>
      </c>
      <c r="F7" s="28">
        <f>91038.5+32778</f>
        <v>123816.5</v>
      </c>
      <c r="G7" s="23"/>
      <c r="H7" s="47">
        <v>41916</v>
      </c>
      <c r="I7" s="29">
        <v>100</v>
      </c>
      <c r="J7" s="50" t="s">
        <v>6</v>
      </c>
      <c r="K7" s="34">
        <v>28750</v>
      </c>
    </row>
    <row r="8" spans="1:11" x14ac:dyDescent="0.25">
      <c r="B8" s="43">
        <v>41917</v>
      </c>
      <c r="C8" s="38">
        <v>14616</v>
      </c>
      <c r="D8" s="22" t="s">
        <v>19</v>
      </c>
      <c r="E8" s="53">
        <v>41917</v>
      </c>
      <c r="F8" s="28">
        <f>90879+115550+41130+5022+4213+1989+4298</f>
        <v>263081</v>
      </c>
      <c r="G8" s="23"/>
      <c r="H8" s="47">
        <v>41917</v>
      </c>
      <c r="I8" s="29">
        <v>700</v>
      </c>
      <c r="J8" s="50" t="s">
        <v>44</v>
      </c>
      <c r="K8" s="28">
        <v>7900.23</v>
      </c>
    </row>
    <row r="9" spans="1:11" x14ac:dyDescent="0.25">
      <c r="B9" s="43">
        <v>41918</v>
      </c>
      <c r="C9" s="38">
        <v>40707</v>
      </c>
      <c r="D9" s="25" t="s">
        <v>18</v>
      </c>
      <c r="E9" s="53">
        <v>41918</v>
      </c>
      <c r="F9" s="28">
        <f>51398.5+100696.5</f>
        <v>152095</v>
      </c>
      <c r="G9" s="23"/>
      <c r="H9" s="47">
        <v>41918</v>
      </c>
      <c r="I9" s="29">
        <v>305</v>
      </c>
      <c r="J9" s="50" t="s">
        <v>15</v>
      </c>
      <c r="K9" s="28">
        <v>0</v>
      </c>
    </row>
    <row r="10" spans="1:11" x14ac:dyDescent="0.25">
      <c r="A10" s="21"/>
      <c r="B10" s="43">
        <v>41919</v>
      </c>
      <c r="C10" s="38">
        <v>28933.5</v>
      </c>
      <c r="D10" s="25" t="s">
        <v>18</v>
      </c>
      <c r="E10" s="53">
        <v>41919</v>
      </c>
      <c r="F10" s="28">
        <f>109879.5+109334</f>
        <v>219213.5</v>
      </c>
      <c r="G10" s="23"/>
      <c r="H10" s="47">
        <v>41919</v>
      </c>
      <c r="I10" s="29">
        <v>120</v>
      </c>
      <c r="J10" s="50" t="s">
        <v>45</v>
      </c>
      <c r="K10" s="28">
        <v>6953.91</v>
      </c>
    </row>
    <row r="11" spans="1:11" x14ac:dyDescent="0.25">
      <c r="B11" s="43">
        <v>41920</v>
      </c>
      <c r="C11" s="38">
        <v>50489.599999999999</v>
      </c>
      <c r="D11" s="25" t="s">
        <v>20</v>
      </c>
      <c r="E11" s="53">
        <v>41920</v>
      </c>
      <c r="F11" s="28">
        <f>62761.5+44721+1988+8340+25970</f>
        <v>143780.5</v>
      </c>
      <c r="G11" s="23"/>
      <c r="H11" s="47">
        <v>41920</v>
      </c>
      <c r="I11" s="29">
        <v>160</v>
      </c>
      <c r="J11" s="50" t="s">
        <v>15</v>
      </c>
      <c r="K11" s="28">
        <v>0</v>
      </c>
    </row>
    <row r="12" spans="1:11" x14ac:dyDescent="0.25">
      <c r="A12" s="13"/>
      <c r="B12" s="43">
        <v>41921</v>
      </c>
      <c r="C12" s="38">
        <v>84359</v>
      </c>
      <c r="D12" s="25" t="s">
        <v>20</v>
      </c>
      <c r="E12" s="53">
        <v>41921</v>
      </c>
      <c r="F12" s="28">
        <f>90122+11501</f>
        <v>101623</v>
      </c>
      <c r="G12" s="23"/>
      <c r="H12" s="47">
        <v>41921</v>
      </c>
      <c r="I12" s="29">
        <v>1286</v>
      </c>
      <c r="J12" s="50" t="s">
        <v>46</v>
      </c>
      <c r="K12" s="28">
        <v>9044.3799999999992</v>
      </c>
    </row>
    <row r="13" spans="1:11" x14ac:dyDescent="0.25">
      <c r="A13" s="13"/>
      <c r="B13" s="43">
        <v>41922</v>
      </c>
      <c r="C13" s="38">
        <v>27537</v>
      </c>
      <c r="D13" s="25" t="s">
        <v>21</v>
      </c>
      <c r="E13" s="53">
        <v>41922</v>
      </c>
      <c r="F13" s="28">
        <f>83520.5+30722.5+29304</f>
        <v>143547</v>
      </c>
      <c r="G13" s="23"/>
      <c r="H13" s="47">
        <v>41922</v>
      </c>
      <c r="I13" s="29">
        <v>100</v>
      </c>
      <c r="J13" s="50" t="s">
        <v>15</v>
      </c>
      <c r="K13" s="28">
        <v>0</v>
      </c>
    </row>
    <row r="14" spans="1:11" x14ac:dyDescent="0.25">
      <c r="B14" s="43">
        <v>41923</v>
      </c>
      <c r="C14" s="38">
        <v>139611.9</v>
      </c>
      <c r="D14" s="24" t="s">
        <v>18</v>
      </c>
      <c r="E14" s="53">
        <v>41923</v>
      </c>
      <c r="F14" s="28">
        <f>76878+28053+96775</f>
        <v>201706</v>
      </c>
      <c r="G14" s="23"/>
      <c r="H14" s="47">
        <v>41923</v>
      </c>
      <c r="I14" s="29">
        <v>1050</v>
      </c>
      <c r="J14" s="50" t="s">
        <v>47</v>
      </c>
      <c r="K14" s="28">
        <v>9343.85</v>
      </c>
    </row>
    <row r="15" spans="1:11" x14ac:dyDescent="0.25">
      <c r="A15" s="13"/>
      <c r="B15" s="43">
        <v>41924</v>
      </c>
      <c r="C15" s="38">
        <v>0</v>
      </c>
      <c r="D15" s="24"/>
      <c r="E15" s="53">
        <v>41924</v>
      </c>
      <c r="F15" s="28">
        <f>82864+85765.5</f>
        <v>168629.5</v>
      </c>
      <c r="G15" s="23"/>
      <c r="H15" s="47">
        <v>41924</v>
      </c>
      <c r="I15" s="29">
        <v>1800</v>
      </c>
      <c r="J15" s="50" t="s">
        <v>15</v>
      </c>
      <c r="K15" s="28">
        <v>0</v>
      </c>
    </row>
    <row r="16" spans="1:11" x14ac:dyDescent="0.25">
      <c r="A16" s="13"/>
      <c r="B16" s="43">
        <v>41925</v>
      </c>
      <c r="C16" s="38">
        <v>21285.8</v>
      </c>
      <c r="D16" s="25" t="s">
        <v>18</v>
      </c>
      <c r="E16" s="53">
        <v>41925</v>
      </c>
      <c r="F16" s="28">
        <v>214836.5</v>
      </c>
      <c r="G16" s="23"/>
      <c r="H16" s="47">
        <v>41925</v>
      </c>
      <c r="I16" s="29">
        <v>100</v>
      </c>
      <c r="J16" s="50" t="s">
        <v>48</v>
      </c>
      <c r="K16" s="28">
        <v>9910.25</v>
      </c>
    </row>
    <row r="17" spans="1:11" x14ac:dyDescent="0.25">
      <c r="A17" s="13"/>
      <c r="B17" s="43">
        <v>41926</v>
      </c>
      <c r="C17" s="38">
        <v>49578.7</v>
      </c>
      <c r="D17" s="25" t="s">
        <v>18</v>
      </c>
      <c r="E17" s="53">
        <v>41926</v>
      </c>
      <c r="F17" s="28">
        <v>105780.3</v>
      </c>
      <c r="G17" s="23"/>
      <c r="H17" s="47">
        <v>41926</v>
      </c>
      <c r="I17" s="29">
        <v>240</v>
      </c>
      <c r="J17" s="50" t="s">
        <v>15</v>
      </c>
      <c r="K17" s="28">
        <v>0</v>
      </c>
    </row>
    <row r="18" spans="1:11" x14ac:dyDescent="0.25">
      <c r="B18" s="43">
        <v>41927</v>
      </c>
      <c r="C18" s="38">
        <v>44565.8</v>
      </c>
      <c r="D18" s="22"/>
      <c r="E18" s="53">
        <v>41927</v>
      </c>
      <c r="F18" s="28">
        <v>127933.5</v>
      </c>
      <c r="G18" s="23"/>
      <c r="H18" s="47">
        <v>41927</v>
      </c>
      <c r="I18" s="29">
        <v>206</v>
      </c>
      <c r="J18" s="51" t="s">
        <v>16</v>
      </c>
      <c r="K18" s="34">
        <v>0</v>
      </c>
    </row>
    <row r="19" spans="1:11" x14ac:dyDescent="0.25">
      <c r="A19" s="13"/>
      <c r="B19" s="43">
        <v>41928</v>
      </c>
      <c r="C19" s="38">
        <v>62311.8</v>
      </c>
      <c r="D19" s="25"/>
      <c r="E19" s="53">
        <v>41928</v>
      </c>
      <c r="F19" s="28">
        <v>122933</v>
      </c>
      <c r="G19" s="23"/>
      <c r="H19" s="47">
        <v>41928</v>
      </c>
      <c r="I19" s="29">
        <v>200</v>
      </c>
      <c r="J19" s="57" t="s">
        <v>26</v>
      </c>
      <c r="K19" s="34">
        <v>0</v>
      </c>
    </row>
    <row r="20" spans="1:11" x14ac:dyDescent="0.25">
      <c r="B20" s="43">
        <v>41929</v>
      </c>
      <c r="C20" s="38">
        <v>44140.9</v>
      </c>
      <c r="D20" s="22"/>
      <c r="E20" s="53">
        <v>41929</v>
      </c>
      <c r="F20" s="28">
        <v>152580.5</v>
      </c>
      <c r="G20" s="23"/>
      <c r="H20" s="47">
        <v>41929</v>
      </c>
      <c r="I20" s="29">
        <v>180</v>
      </c>
      <c r="J20" s="57" t="s">
        <v>26</v>
      </c>
      <c r="K20" s="34">
        <v>0</v>
      </c>
    </row>
    <row r="21" spans="1:11" x14ac:dyDescent="0.25">
      <c r="B21" s="43">
        <v>41930</v>
      </c>
      <c r="C21" s="38">
        <v>23022.1</v>
      </c>
      <c r="D21" s="24" t="s">
        <v>22</v>
      </c>
      <c r="E21" s="53">
        <v>41930</v>
      </c>
      <c r="F21" s="28">
        <v>145831</v>
      </c>
      <c r="G21" s="23"/>
      <c r="H21" s="47">
        <v>41930</v>
      </c>
      <c r="I21" s="29">
        <v>180</v>
      </c>
      <c r="J21" s="50" t="s">
        <v>29</v>
      </c>
      <c r="K21" s="34">
        <v>6148</v>
      </c>
    </row>
    <row r="22" spans="1:11" x14ac:dyDescent="0.25">
      <c r="B22" s="43">
        <v>41931</v>
      </c>
      <c r="C22" s="38">
        <v>14269.5</v>
      </c>
      <c r="D22" s="22" t="s">
        <v>19</v>
      </c>
      <c r="E22" s="53">
        <v>41931</v>
      </c>
      <c r="F22" s="28">
        <v>116169.5</v>
      </c>
      <c r="G22" s="20"/>
      <c r="H22" s="47">
        <v>41931</v>
      </c>
      <c r="I22" s="29">
        <v>200</v>
      </c>
      <c r="J22" s="50"/>
      <c r="K22" s="34"/>
    </row>
    <row r="23" spans="1:11" x14ac:dyDescent="0.25">
      <c r="A23" s="13"/>
      <c r="B23" s="43">
        <v>41932</v>
      </c>
      <c r="C23" s="38">
        <v>88896</v>
      </c>
      <c r="D23" s="31"/>
      <c r="E23" s="53">
        <v>41932</v>
      </c>
      <c r="F23" s="28">
        <v>122977.5</v>
      </c>
      <c r="G23" s="23"/>
      <c r="H23" s="47">
        <v>41932</v>
      </c>
      <c r="I23" s="29">
        <v>315</v>
      </c>
      <c r="J23" s="50"/>
      <c r="K23" s="34"/>
    </row>
    <row r="24" spans="1:11" x14ac:dyDescent="0.25">
      <c r="A24" s="13"/>
      <c r="B24" s="43">
        <v>41933</v>
      </c>
      <c r="C24" s="38">
        <v>85291.1</v>
      </c>
      <c r="D24" s="25"/>
      <c r="E24" s="53">
        <v>41933</v>
      </c>
      <c r="F24" s="28">
        <v>111697</v>
      </c>
      <c r="G24" s="23"/>
      <c r="H24" s="47">
        <v>41933</v>
      </c>
      <c r="I24" s="29">
        <v>180</v>
      </c>
      <c r="J24" s="50"/>
      <c r="K24" s="34"/>
    </row>
    <row r="25" spans="1:11" x14ac:dyDescent="0.25">
      <c r="B25" s="43">
        <v>41934</v>
      </c>
      <c r="C25" s="38">
        <v>33170.400000000001</v>
      </c>
      <c r="D25" s="31"/>
      <c r="E25" s="53">
        <v>41934</v>
      </c>
      <c r="F25" s="28">
        <v>168657.5</v>
      </c>
      <c r="G25" s="23"/>
      <c r="H25" s="47">
        <v>41934</v>
      </c>
      <c r="I25" s="29">
        <v>126</v>
      </c>
      <c r="J25" s="50"/>
      <c r="K25" s="34"/>
    </row>
    <row r="26" spans="1:11" x14ac:dyDescent="0.25">
      <c r="B26" s="43">
        <v>41935</v>
      </c>
      <c r="C26" s="38">
        <v>41082.6</v>
      </c>
      <c r="D26" s="25" t="s">
        <v>18</v>
      </c>
      <c r="E26" s="53">
        <v>41935</v>
      </c>
      <c r="F26" s="28">
        <v>121217</v>
      </c>
      <c r="G26" s="23"/>
      <c r="H26" s="47">
        <v>41935</v>
      </c>
      <c r="I26" s="29">
        <v>800</v>
      </c>
      <c r="J26" s="50"/>
      <c r="K26" s="34"/>
    </row>
    <row r="27" spans="1:11" x14ac:dyDescent="0.25">
      <c r="B27" s="43">
        <v>41936</v>
      </c>
      <c r="C27" s="38">
        <v>21985.4</v>
      </c>
      <c r="D27" s="25" t="s">
        <v>18</v>
      </c>
      <c r="E27" s="53">
        <v>41936</v>
      </c>
      <c r="F27" s="28">
        <v>146061.5</v>
      </c>
      <c r="G27" s="23"/>
      <c r="H27" s="47">
        <v>41936</v>
      </c>
      <c r="I27" s="29">
        <v>100</v>
      </c>
      <c r="J27" s="50"/>
      <c r="K27" s="34"/>
    </row>
    <row r="28" spans="1:11" x14ac:dyDescent="0.25">
      <c r="B28" s="43">
        <v>41937</v>
      </c>
      <c r="C28" s="38">
        <v>52152.5</v>
      </c>
      <c r="D28" s="31"/>
      <c r="E28" s="53">
        <v>41937</v>
      </c>
      <c r="F28" s="28">
        <v>136235.5</v>
      </c>
      <c r="G28" s="23"/>
      <c r="H28" s="47">
        <v>41937</v>
      </c>
      <c r="I28" s="29">
        <v>200</v>
      </c>
      <c r="J28" s="50"/>
      <c r="K28" s="34"/>
    </row>
    <row r="29" spans="1:11" x14ac:dyDescent="0.25">
      <c r="B29" s="43">
        <v>41938</v>
      </c>
      <c r="C29" s="38">
        <v>0</v>
      </c>
      <c r="D29" s="25"/>
      <c r="E29" s="53">
        <v>41938</v>
      </c>
      <c r="F29" s="28">
        <v>82755</v>
      </c>
      <c r="G29" s="23"/>
      <c r="H29" s="47">
        <v>41938</v>
      </c>
      <c r="I29" s="29">
        <v>280</v>
      </c>
      <c r="J29" s="50"/>
      <c r="K29" s="34"/>
    </row>
    <row r="30" spans="1:11" x14ac:dyDescent="0.25">
      <c r="B30" s="43">
        <v>41939</v>
      </c>
      <c r="C30" s="38">
        <v>55271.1</v>
      </c>
      <c r="D30" s="24" t="s">
        <v>23</v>
      </c>
      <c r="E30" s="53">
        <v>41939</v>
      </c>
      <c r="F30" s="28">
        <v>87772</v>
      </c>
      <c r="G30" s="23"/>
      <c r="H30" s="47">
        <v>41939</v>
      </c>
      <c r="I30" s="29">
        <v>100</v>
      </c>
      <c r="J30" s="50"/>
      <c r="K30" s="34"/>
    </row>
    <row r="31" spans="1:11" x14ac:dyDescent="0.25">
      <c r="B31" s="43">
        <v>41940</v>
      </c>
      <c r="C31" s="38">
        <v>62929</v>
      </c>
      <c r="D31" s="25" t="s">
        <v>24</v>
      </c>
      <c r="E31" s="53">
        <v>41940</v>
      </c>
      <c r="F31" s="28">
        <v>208039.5</v>
      </c>
      <c r="G31" s="23"/>
      <c r="H31" s="47">
        <v>41940</v>
      </c>
      <c r="I31" s="29">
        <v>200</v>
      </c>
      <c r="J31" s="50"/>
      <c r="K31" s="34"/>
    </row>
    <row r="32" spans="1:11" x14ac:dyDescent="0.25">
      <c r="B32" s="43">
        <v>41941</v>
      </c>
      <c r="C32" s="38">
        <v>41631.599999999999</v>
      </c>
      <c r="D32" s="25" t="s">
        <v>25</v>
      </c>
      <c r="E32" s="53">
        <v>41941</v>
      </c>
      <c r="F32" s="28">
        <v>105694.5</v>
      </c>
      <c r="G32" s="23"/>
      <c r="H32" s="47">
        <v>41941</v>
      </c>
      <c r="I32" s="29">
        <v>100</v>
      </c>
      <c r="J32" s="50"/>
      <c r="K32" s="34"/>
    </row>
    <row r="33" spans="1:11" x14ac:dyDescent="0.25">
      <c r="B33" s="43">
        <v>41942</v>
      </c>
      <c r="C33" s="38">
        <v>56803.9</v>
      </c>
      <c r="D33" s="31" t="s">
        <v>27</v>
      </c>
      <c r="E33" s="53">
        <v>41942</v>
      </c>
      <c r="F33" s="28">
        <v>105635</v>
      </c>
      <c r="G33" s="23"/>
      <c r="H33" s="47">
        <v>41942</v>
      </c>
      <c r="I33" s="29">
        <v>230</v>
      </c>
      <c r="J33" s="50"/>
      <c r="K33" s="34"/>
    </row>
    <row r="34" spans="1:11" ht="15.75" thickBot="1" x14ac:dyDescent="0.3">
      <c r="A34" s="13"/>
      <c r="B34" s="43">
        <v>41943</v>
      </c>
      <c r="C34" s="38">
        <v>59932.5</v>
      </c>
      <c r="D34" s="24" t="s">
        <v>28</v>
      </c>
      <c r="E34" s="53">
        <v>41943</v>
      </c>
      <c r="F34" s="28">
        <v>186167</v>
      </c>
      <c r="G34" s="23"/>
      <c r="H34" s="47">
        <v>41943</v>
      </c>
      <c r="I34" s="29">
        <v>170</v>
      </c>
      <c r="J34" s="50"/>
      <c r="K34" s="34"/>
    </row>
    <row r="35" spans="1:11" ht="15.75" thickBot="1" x14ac:dyDescent="0.3">
      <c r="A35" s="26"/>
      <c r="B35" s="44"/>
      <c r="C35" s="39"/>
      <c r="D35" s="1"/>
      <c r="E35" s="54"/>
      <c r="F35" s="34">
        <v>0</v>
      </c>
      <c r="H35" s="10"/>
      <c r="I35" s="40"/>
      <c r="J35" s="50"/>
      <c r="K35" s="34"/>
    </row>
    <row r="36" spans="1:11" ht="15.75" thickBot="1" x14ac:dyDescent="0.3">
      <c r="A36" s="60" t="s">
        <v>14</v>
      </c>
      <c r="B36" s="45"/>
      <c r="C36" s="30">
        <v>3293142.12</v>
      </c>
      <c r="D36" s="1"/>
      <c r="E36" s="55"/>
      <c r="F36" s="35">
        <v>0</v>
      </c>
      <c r="H36" s="11"/>
      <c r="I36" s="41">
        <v>0</v>
      </c>
      <c r="J36" s="52"/>
      <c r="K36" s="35"/>
    </row>
    <row r="37" spans="1:11" x14ac:dyDescent="0.25">
      <c r="B37" s="5" t="s">
        <v>1</v>
      </c>
      <c r="C37" s="6">
        <f>SUM(C3:C36)</f>
        <v>4978094.0200000005</v>
      </c>
      <c r="D37" s="1"/>
      <c r="E37" s="32" t="s">
        <v>1</v>
      </c>
      <c r="F37" s="7">
        <f>SUM(F4:F36)</f>
        <v>4521299.0999999996</v>
      </c>
      <c r="H37" s="4" t="s">
        <v>1</v>
      </c>
      <c r="I37" s="3">
        <f>SUM(I4:I36)</f>
        <v>10146</v>
      </c>
      <c r="J37" s="3"/>
      <c r="K37" s="3">
        <f t="shared" ref="K37" si="0">SUM(K4:K36)</f>
        <v>89075.62</v>
      </c>
    </row>
    <row r="38" spans="1:11" x14ac:dyDescent="0.25">
      <c r="I38" s="3"/>
      <c r="K38" s="3"/>
    </row>
    <row r="39" spans="1:11" ht="15.75" customHeight="1" x14ac:dyDescent="0.25">
      <c r="A39" s="4"/>
      <c r="D39" s="8"/>
      <c r="E39" s="36"/>
      <c r="F39" s="36"/>
      <c r="H39" s="72" t="s">
        <v>7</v>
      </c>
      <c r="I39" s="73"/>
      <c r="J39" s="70">
        <f>I37+K37</f>
        <v>99221.62</v>
      </c>
      <c r="K39" s="71"/>
    </row>
    <row r="40" spans="1:11" ht="15" customHeight="1" x14ac:dyDescent="0.25">
      <c r="D40" s="77" t="s">
        <v>8</v>
      </c>
      <c r="E40" s="77"/>
      <c r="F40" s="17">
        <f>F37-J39</f>
        <v>4422077.4799999995</v>
      </c>
      <c r="I40" s="14"/>
    </row>
    <row r="41" spans="1:11" ht="15.75" thickBot="1" x14ac:dyDescent="0.3">
      <c r="D41" s="16"/>
      <c r="E41" s="56" t="s">
        <v>0</v>
      </c>
      <c r="F41" s="15">
        <f>-C37</f>
        <v>-4978094.0200000005</v>
      </c>
    </row>
    <row r="42" spans="1:11" ht="15.75" thickTop="1" x14ac:dyDescent="0.25">
      <c r="E42" s="4" t="s">
        <v>10</v>
      </c>
      <c r="F42" s="3">
        <f>SUM(F40:F41)</f>
        <v>-556016.54000000097</v>
      </c>
    </row>
    <row r="43" spans="1:11" ht="15.75" thickBot="1" x14ac:dyDescent="0.3">
      <c r="D43" s="76" t="s">
        <v>31</v>
      </c>
      <c r="E43" s="76"/>
      <c r="F43" s="18">
        <v>146082</v>
      </c>
    </row>
    <row r="44" spans="1:11" x14ac:dyDescent="0.25">
      <c r="E44" s="5" t="s">
        <v>11</v>
      </c>
      <c r="F44" s="6">
        <f>F43+F42</f>
        <v>-409934.54000000097</v>
      </c>
    </row>
    <row r="45" spans="1:11" ht="15.75" thickBot="1" x14ac:dyDescent="0.3">
      <c r="D45" s="19" t="s">
        <v>9</v>
      </c>
      <c r="F45" s="17">
        <v>451236.43</v>
      </c>
    </row>
    <row r="46" spans="1:11" ht="18.75" customHeight="1" thickTop="1" thickBot="1" x14ac:dyDescent="0.35">
      <c r="D46" s="74" t="s">
        <v>12</v>
      </c>
      <c r="E46" s="75"/>
      <c r="F46" s="27">
        <f>F45+F44</f>
        <v>41301.889999999024</v>
      </c>
    </row>
    <row r="47" spans="1:11" ht="15.75" thickTop="1" x14ac:dyDescent="0.25"/>
  </sheetData>
  <mergeCells count="8">
    <mergeCell ref="C1:J1"/>
    <mergeCell ref="J39:K39"/>
    <mergeCell ref="H39:I39"/>
    <mergeCell ref="D46:E46"/>
    <mergeCell ref="D43:E43"/>
    <mergeCell ref="D40:E40"/>
    <mergeCell ref="E3:F3"/>
    <mergeCell ref="I3:K3"/>
  </mergeCells>
  <printOptions gridLines="1"/>
  <pageMargins left="0.82677165354330717" right="0.59055118110236227" top="0.39" bottom="0.23622047244094491" header="0.31496062992125984" footer="0.31496062992125984"/>
  <pageSetup scale="8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7"/>
  <sheetViews>
    <sheetView workbookViewId="0">
      <pane ySplit="4" topLeftCell="A26" activePane="bottomLeft" state="frozen"/>
      <selection pane="bottomLeft" activeCell="A37" sqref="A37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3.5703125" style="4" customWidth="1"/>
  </cols>
  <sheetData>
    <row r="1" spans="1:11" ht="24" thickBot="1" x14ac:dyDescent="0.4">
      <c r="C1" s="69" t="s">
        <v>32</v>
      </c>
      <c r="D1" s="69"/>
      <c r="E1" s="69"/>
      <c r="F1" s="69"/>
      <c r="G1" s="69"/>
      <c r="H1" s="69"/>
      <c r="I1" s="69"/>
      <c r="J1" s="69"/>
    </row>
    <row r="2" spans="1:11" ht="15.75" thickBot="1" x14ac:dyDescent="0.3">
      <c r="C2" s="12" t="s">
        <v>0</v>
      </c>
      <c r="E2" s="33"/>
      <c r="F2" s="33"/>
    </row>
    <row r="3" spans="1:11" ht="20.25" thickTop="1" thickBot="1" x14ac:dyDescent="0.35">
      <c r="A3" s="9" t="s">
        <v>2</v>
      </c>
      <c r="B3" s="42"/>
      <c r="C3" s="37">
        <v>451236.43</v>
      </c>
      <c r="D3" s="2"/>
      <c r="E3" s="78" t="s">
        <v>13</v>
      </c>
      <c r="F3" s="79"/>
      <c r="I3" s="80" t="s">
        <v>4</v>
      </c>
      <c r="J3" s="81"/>
      <c r="K3" s="82"/>
    </row>
    <row r="4" spans="1:11" ht="15.75" thickTop="1" x14ac:dyDescent="0.25">
      <c r="B4" s="43">
        <v>41944</v>
      </c>
      <c r="C4" s="38">
        <v>47640.800000000003</v>
      </c>
      <c r="D4" s="59" t="s">
        <v>30</v>
      </c>
      <c r="E4" s="53">
        <v>41944</v>
      </c>
      <c r="F4" s="28">
        <v>159755.5</v>
      </c>
      <c r="G4" s="23"/>
      <c r="H4" s="46">
        <v>41944</v>
      </c>
      <c r="I4" s="29">
        <v>270</v>
      </c>
      <c r="J4" s="48"/>
      <c r="K4" s="49"/>
    </row>
    <row r="5" spans="1:11" x14ac:dyDescent="0.25">
      <c r="B5" s="43">
        <v>41945</v>
      </c>
      <c r="C5" s="38">
        <v>22307.4</v>
      </c>
      <c r="D5" s="24" t="s">
        <v>33</v>
      </c>
      <c r="E5" s="53">
        <v>41945</v>
      </c>
      <c r="F5" s="28">
        <v>93846</v>
      </c>
      <c r="G5" s="20"/>
      <c r="H5" s="47">
        <v>41945</v>
      </c>
      <c r="I5" s="29">
        <v>550</v>
      </c>
      <c r="J5" s="50" t="s">
        <v>5</v>
      </c>
      <c r="K5" s="34">
        <v>0</v>
      </c>
    </row>
    <row r="6" spans="1:11" x14ac:dyDescent="0.25">
      <c r="B6" s="43">
        <v>41946</v>
      </c>
      <c r="C6" s="38">
        <v>56227.4</v>
      </c>
      <c r="D6" s="25" t="s">
        <v>34</v>
      </c>
      <c r="E6" s="53">
        <v>41946</v>
      </c>
      <c r="F6" s="28">
        <v>270383.5</v>
      </c>
      <c r="G6" s="23"/>
      <c r="H6" s="47">
        <v>41946</v>
      </c>
      <c r="I6" s="29">
        <v>220</v>
      </c>
      <c r="J6" s="61" t="s">
        <v>42</v>
      </c>
      <c r="K6" s="34">
        <v>10000</v>
      </c>
    </row>
    <row r="7" spans="1:11" x14ac:dyDescent="0.25">
      <c r="B7" s="43">
        <v>41947</v>
      </c>
      <c r="C7" s="38">
        <v>55194.9</v>
      </c>
      <c r="D7" s="22" t="s">
        <v>35</v>
      </c>
      <c r="E7" s="53">
        <v>41947</v>
      </c>
      <c r="F7" s="28">
        <v>172369.5</v>
      </c>
      <c r="G7" s="23"/>
      <c r="H7" s="47">
        <v>41947</v>
      </c>
      <c r="I7" s="29">
        <v>180</v>
      </c>
      <c r="J7" s="50" t="s">
        <v>6</v>
      </c>
      <c r="K7" s="34">
        <v>28750</v>
      </c>
    </row>
    <row r="8" spans="1:11" x14ac:dyDescent="0.25">
      <c r="B8" s="43">
        <v>41948</v>
      </c>
      <c r="C8" s="38">
        <v>37403.800000000003</v>
      </c>
      <c r="D8" s="22" t="s">
        <v>35</v>
      </c>
      <c r="E8" s="53">
        <v>41948</v>
      </c>
      <c r="F8" s="28">
        <v>98411</v>
      </c>
      <c r="G8" s="23"/>
      <c r="H8" s="47">
        <v>41948</v>
      </c>
      <c r="I8" s="29">
        <v>236</v>
      </c>
      <c r="J8" s="50" t="s">
        <v>49</v>
      </c>
      <c r="K8" s="28">
        <v>10770.4</v>
      </c>
    </row>
    <row r="9" spans="1:11" x14ac:dyDescent="0.25">
      <c r="B9" s="43">
        <v>41949</v>
      </c>
      <c r="C9" s="38">
        <v>14548</v>
      </c>
      <c r="D9" s="25" t="s">
        <v>35</v>
      </c>
      <c r="E9" s="53">
        <v>41949</v>
      </c>
      <c r="F9" s="28">
        <v>90714.1</v>
      </c>
      <c r="G9" s="23"/>
      <c r="H9" s="47">
        <v>41949</v>
      </c>
      <c r="I9" s="29">
        <v>180</v>
      </c>
      <c r="J9" s="50" t="s">
        <v>15</v>
      </c>
      <c r="K9" s="28">
        <v>0</v>
      </c>
    </row>
    <row r="10" spans="1:11" x14ac:dyDescent="0.25">
      <c r="A10" s="21"/>
      <c r="B10" s="43">
        <v>41950</v>
      </c>
      <c r="C10" s="38">
        <v>77436</v>
      </c>
      <c r="D10" s="25" t="s">
        <v>35</v>
      </c>
      <c r="E10" s="53">
        <v>41950</v>
      </c>
      <c r="F10" s="28">
        <v>211741</v>
      </c>
      <c r="G10" s="23"/>
      <c r="H10" s="47">
        <v>41950</v>
      </c>
      <c r="I10" s="29">
        <v>200</v>
      </c>
      <c r="J10" s="50" t="s">
        <v>50</v>
      </c>
      <c r="K10" s="28">
        <v>9656.52</v>
      </c>
    </row>
    <row r="11" spans="1:11" x14ac:dyDescent="0.25">
      <c r="B11" s="43">
        <v>41951</v>
      </c>
      <c r="C11" s="38">
        <v>35174.800000000003</v>
      </c>
      <c r="D11" s="25" t="s">
        <v>35</v>
      </c>
      <c r="E11" s="53">
        <v>41951</v>
      </c>
      <c r="F11" s="28">
        <v>209924</v>
      </c>
      <c r="G11" s="23"/>
      <c r="H11" s="47">
        <v>41951</v>
      </c>
      <c r="I11" s="29">
        <v>210</v>
      </c>
      <c r="J11" s="50" t="s">
        <v>15</v>
      </c>
      <c r="K11" s="28">
        <v>0</v>
      </c>
    </row>
    <row r="12" spans="1:11" x14ac:dyDescent="0.25">
      <c r="A12" s="13"/>
      <c r="B12" s="43">
        <v>41952</v>
      </c>
      <c r="C12" s="38">
        <v>24401</v>
      </c>
      <c r="D12" s="25" t="s">
        <v>35</v>
      </c>
      <c r="E12" s="53">
        <v>41952</v>
      </c>
      <c r="F12" s="28">
        <v>122422.5</v>
      </c>
      <c r="G12" s="23"/>
      <c r="H12" s="47">
        <v>41952</v>
      </c>
      <c r="I12" s="29">
        <v>450</v>
      </c>
      <c r="J12" s="50" t="s">
        <v>51</v>
      </c>
      <c r="K12" s="28">
        <v>10970.41</v>
      </c>
    </row>
    <row r="13" spans="1:11" x14ac:dyDescent="0.25">
      <c r="A13" s="13"/>
      <c r="B13" s="43">
        <v>41953</v>
      </c>
      <c r="C13" s="38">
        <v>63800.800000000003</v>
      </c>
      <c r="D13" s="25" t="s">
        <v>37</v>
      </c>
      <c r="E13" s="53">
        <v>41953</v>
      </c>
      <c r="F13" s="28">
        <v>190377</v>
      </c>
      <c r="G13" s="23"/>
      <c r="H13" s="47">
        <v>41953</v>
      </c>
      <c r="I13" s="29">
        <v>360</v>
      </c>
      <c r="J13" s="50" t="s">
        <v>15</v>
      </c>
      <c r="K13" s="28">
        <v>0</v>
      </c>
    </row>
    <row r="14" spans="1:11" x14ac:dyDescent="0.25">
      <c r="B14" s="43">
        <v>41954</v>
      </c>
      <c r="C14" s="38">
        <v>43390.8</v>
      </c>
      <c r="D14" s="24" t="s">
        <v>35</v>
      </c>
      <c r="E14" s="53">
        <v>41954</v>
      </c>
      <c r="F14" s="28">
        <v>206446</v>
      </c>
      <c r="G14" s="23"/>
      <c r="H14" s="47">
        <v>41954</v>
      </c>
      <c r="I14" s="29">
        <v>110</v>
      </c>
      <c r="J14" s="50" t="s">
        <v>52</v>
      </c>
      <c r="K14" s="28">
        <v>9808.51</v>
      </c>
    </row>
    <row r="15" spans="1:11" x14ac:dyDescent="0.25">
      <c r="A15" s="13"/>
      <c r="B15" s="43">
        <v>41955</v>
      </c>
      <c r="C15" s="38">
        <v>17178</v>
      </c>
      <c r="D15" s="24"/>
      <c r="E15" s="53">
        <v>41955</v>
      </c>
      <c r="F15" s="28">
        <v>139631.4</v>
      </c>
      <c r="G15" s="23"/>
      <c r="H15" s="47">
        <v>41955</v>
      </c>
      <c r="I15" s="29">
        <v>100</v>
      </c>
      <c r="J15" s="50" t="s">
        <v>15</v>
      </c>
      <c r="K15" s="28">
        <v>0</v>
      </c>
    </row>
    <row r="16" spans="1:11" x14ac:dyDescent="0.25">
      <c r="A16" s="13"/>
      <c r="B16" s="43">
        <v>41956</v>
      </c>
      <c r="C16" s="38">
        <v>55180.4</v>
      </c>
      <c r="D16" s="25" t="s">
        <v>38</v>
      </c>
      <c r="E16" s="53">
        <v>41956</v>
      </c>
      <c r="F16" s="28">
        <v>118531.5</v>
      </c>
      <c r="G16" s="23"/>
      <c r="H16" s="47">
        <v>41956</v>
      </c>
      <c r="I16" s="29">
        <v>226</v>
      </c>
      <c r="J16" s="50" t="s">
        <v>53</v>
      </c>
      <c r="K16" s="28">
        <v>0</v>
      </c>
    </row>
    <row r="17" spans="1:11" x14ac:dyDescent="0.25">
      <c r="A17" s="13"/>
      <c r="B17" s="43">
        <v>41957</v>
      </c>
      <c r="C17" s="38">
        <v>14751.5</v>
      </c>
      <c r="D17" s="25" t="s">
        <v>39</v>
      </c>
      <c r="E17" s="53">
        <v>41957</v>
      </c>
      <c r="F17" s="28">
        <v>190964</v>
      </c>
      <c r="G17" s="23"/>
      <c r="H17" s="47">
        <v>41957</v>
      </c>
      <c r="I17" s="29">
        <v>180</v>
      </c>
      <c r="J17" s="50" t="s">
        <v>15</v>
      </c>
      <c r="K17" s="28">
        <v>0</v>
      </c>
    </row>
    <row r="18" spans="1:11" x14ac:dyDescent="0.25">
      <c r="B18" s="43">
        <v>41958</v>
      </c>
      <c r="C18" s="38">
        <v>55120.75</v>
      </c>
      <c r="D18" s="22" t="s">
        <v>39</v>
      </c>
      <c r="E18" s="53">
        <v>41958</v>
      </c>
      <c r="F18" s="28">
        <v>162300.5</v>
      </c>
      <c r="G18" s="23"/>
      <c r="H18" s="47">
        <v>41958</v>
      </c>
      <c r="I18" s="29">
        <v>120</v>
      </c>
      <c r="J18" s="51" t="s">
        <v>16</v>
      </c>
      <c r="K18" s="34">
        <v>0</v>
      </c>
    </row>
    <row r="19" spans="1:11" x14ac:dyDescent="0.25">
      <c r="A19" s="13"/>
      <c r="B19" s="43">
        <v>41959</v>
      </c>
      <c r="C19" s="38">
        <v>21720.799999999999</v>
      </c>
      <c r="D19" s="25" t="s">
        <v>40</v>
      </c>
      <c r="E19" s="53">
        <v>41959</v>
      </c>
      <c r="F19" s="28">
        <v>83298.5</v>
      </c>
      <c r="G19" s="23"/>
      <c r="H19" s="47">
        <v>41959</v>
      </c>
      <c r="I19" s="29">
        <v>200</v>
      </c>
      <c r="J19" s="57" t="s">
        <v>36</v>
      </c>
      <c r="K19" s="34">
        <v>0</v>
      </c>
    </row>
    <row r="20" spans="1:11" x14ac:dyDescent="0.25">
      <c r="B20" s="43">
        <v>41960</v>
      </c>
      <c r="C20" s="38">
        <v>25770.1</v>
      </c>
      <c r="D20" s="22" t="s">
        <v>40</v>
      </c>
      <c r="E20" s="53">
        <v>41960</v>
      </c>
      <c r="F20" s="28">
        <v>146492.5</v>
      </c>
      <c r="G20" s="23"/>
      <c r="H20" s="47">
        <v>41960</v>
      </c>
      <c r="I20" s="29">
        <v>210</v>
      </c>
      <c r="J20" s="57" t="s">
        <v>26</v>
      </c>
      <c r="K20" s="34">
        <v>0</v>
      </c>
    </row>
    <row r="21" spans="1:11" x14ac:dyDescent="0.25">
      <c r="B21" s="43">
        <v>41961</v>
      </c>
      <c r="C21" s="38">
        <v>75635</v>
      </c>
      <c r="D21" s="24" t="s">
        <v>41</v>
      </c>
      <c r="E21" s="53">
        <v>41961</v>
      </c>
      <c r="F21" s="28">
        <v>15115.5</v>
      </c>
      <c r="G21" s="23"/>
      <c r="H21" s="47">
        <v>41961</v>
      </c>
      <c r="I21" s="29">
        <v>160</v>
      </c>
      <c r="J21" s="50" t="s">
        <v>29</v>
      </c>
      <c r="K21" s="34">
        <v>0</v>
      </c>
    </row>
    <row r="22" spans="1:11" x14ac:dyDescent="0.25">
      <c r="B22" s="43">
        <v>41962</v>
      </c>
      <c r="C22" s="38">
        <v>32600.400000000001</v>
      </c>
      <c r="D22" s="22" t="s">
        <v>40</v>
      </c>
      <c r="E22" s="53">
        <v>41962</v>
      </c>
      <c r="F22" s="28">
        <v>110620</v>
      </c>
      <c r="G22" s="20"/>
      <c r="H22" s="47">
        <v>41962</v>
      </c>
      <c r="I22" s="29">
        <v>190</v>
      </c>
      <c r="J22" s="50"/>
      <c r="K22" s="34"/>
    </row>
    <row r="23" spans="1:11" x14ac:dyDescent="0.25">
      <c r="A23" s="13"/>
      <c r="B23" s="43">
        <v>41963</v>
      </c>
      <c r="C23" s="38">
        <v>46406.9</v>
      </c>
      <c r="D23" s="31" t="s">
        <v>40</v>
      </c>
      <c r="E23" s="53">
        <v>41963</v>
      </c>
      <c r="F23" s="28">
        <v>155439</v>
      </c>
      <c r="G23" s="23"/>
      <c r="H23" s="47">
        <v>41963</v>
      </c>
      <c r="I23" s="29">
        <v>210</v>
      </c>
      <c r="J23" s="50"/>
      <c r="K23" s="34"/>
    </row>
    <row r="24" spans="1:11" x14ac:dyDescent="0.25">
      <c r="A24" s="13"/>
      <c r="B24" s="43">
        <v>41964</v>
      </c>
      <c r="C24" s="38">
        <v>59415</v>
      </c>
      <c r="D24" s="25" t="s">
        <v>43</v>
      </c>
      <c r="E24" s="53">
        <v>41964</v>
      </c>
      <c r="F24" s="28">
        <v>157878</v>
      </c>
      <c r="G24" s="23"/>
      <c r="H24" s="47">
        <v>41964</v>
      </c>
      <c r="I24" s="29">
        <v>182</v>
      </c>
      <c r="J24" s="50"/>
      <c r="K24" s="34"/>
    </row>
    <row r="25" spans="1:11" x14ac:dyDescent="0.25">
      <c r="B25" s="43">
        <v>41965</v>
      </c>
      <c r="C25" s="38">
        <v>28745.3</v>
      </c>
      <c r="D25" s="31" t="s">
        <v>35</v>
      </c>
      <c r="E25" s="53">
        <v>41965</v>
      </c>
      <c r="F25" s="28">
        <v>148217</v>
      </c>
      <c r="G25" s="23"/>
      <c r="H25" s="47">
        <v>41965</v>
      </c>
      <c r="I25" s="29">
        <v>170</v>
      </c>
      <c r="J25" s="50"/>
      <c r="K25" s="34"/>
    </row>
    <row r="26" spans="1:11" x14ac:dyDescent="0.25">
      <c r="B26" s="43">
        <v>41966</v>
      </c>
      <c r="C26" s="38">
        <v>25022.7</v>
      </c>
      <c r="D26" s="25" t="s">
        <v>35</v>
      </c>
      <c r="E26" s="53">
        <v>41966</v>
      </c>
      <c r="F26" s="28">
        <v>103631</v>
      </c>
      <c r="G26" s="23"/>
      <c r="H26" s="47">
        <v>41966</v>
      </c>
      <c r="I26" s="29">
        <v>200</v>
      </c>
      <c r="J26" s="50"/>
      <c r="K26" s="34"/>
    </row>
    <row r="27" spans="1:11" x14ac:dyDescent="0.25">
      <c r="B27" s="43">
        <v>41967</v>
      </c>
      <c r="C27" s="38">
        <v>57605.25</v>
      </c>
      <c r="D27" s="25" t="s">
        <v>35</v>
      </c>
      <c r="E27" s="53">
        <v>41967</v>
      </c>
      <c r="F27" s="28">
        <v>164106.5</v>
      </c>
      <c r="G27" s="23"/>
      <c r="H27" s="47">
        <v>41967</v>
      </c>
      <c r="I27" s="29">
        <v>210</v>
      </c>
      <c r="J27" s="50"/>
      <c r="K27" s="34"/>
    </row>
    <row r="28" spans="1:11" x14ac:dyDescent="0.25">
      <c r="B28" s="43">
        <v>41968</v>
      </c>
      <c r="C28" s="38">
        <v>67968.899999999994</v>
      </c>
      <c r="D28" s="31" t="s">
        <v>35</v>
      </c>
      <c r="E28" s="53">
        <v>41968</v>
      </c>
      <c r="F28" s="28">
        <v>116777.5</v>
      </c>
      <c r="G28" s="23"/>
      <c r="H28" s="47">
        <v>41968</v>
      </c>
      <c r="I28" s="29">
        <v>210</v>
      </c>
      <c r="J28" s="50"/>
      <c r="K28" s="34"/>
    </row>
    <row r="29" spans="1:11" x14ac:dyDescent="0.25">
      <c r="B29" s="43">
        <v>41969</v>
      </c>
      <c r="C29" s="38">
        <v>30285.25</v>
      </c>
      <c r="D29" s="25" t="s">
        <v>35</v>
      </c>
      <c r="E29" s="53">
        <v>41969</v>
      </c>
      <c r="F29" s="28">
        <v>108847</v>
      </c>
      <c r="G29" s="23"/>
      <c r="H29" s="47">
        <v>41969</v>
      </c>
      <c r="I29" s="29">
        <v>902</v>
      </c>
      <c r="J29" s="50"/>
      <c r="K29" s="34"/>
    </row>
    <row r="30" spans="1:11" x14ac:dyDescent="0.25">
      <c r="B30" s="43">
        <v>41970</v>
      </c>
      <c r="C30" s="38">
        <v>28066.6</v>
      </c>
      <c r="D30" s="31" t="s">
        <v>35</v>
      </c>
      <c r="E30" s="53">
        <v>41970</v>
      </c>
      <c r="F30" s="28">
        <v>108165.5</v>
      </c>
      <c r="G30" s="23"/>
      <c r="H30" s="47">
        <v>41970</v>
      </c>
      <c r="I30" s="29">
        <v>862.84</v>
      </c>
      <c r="J30" s="50"/>
      <c r="K30" s="34"/>
    </row>
    <row r="31" spans="1:11" x14ac:dyDescent="0.25">
      <c r="B31" s="43">
        <v>41971</v>
      </c>
      <c r="C31" s="38">
        <v>64860.3</v>
      </c>
      <c r="D31" s="25" t="s">
        <v>35</v>
      </c>
      <c r="E31" s="53">
        <v>41971</v>
      </c>
      <c r="F31" s="28">
        <v>184315.5</v>
      </c>
      <c r="G31" s="23"/>
      <c r="H31" s="47">
        <v>41971</v>
      </c>
      <c r="I31" s="29">
        <v>160</v>
      </c>
      <c r="J31" s="50"/>
      <c r="K31" s="34"/>
    </row>
    <row r="32" spans="1:11" x14ac:dyDescent="0.25">
      <c r="B32" s="43">
        <v>41972</v>
      </c>
      <c r="C32" s="38">
        <f>47006.2+4188</f>
        <v>51194.2</v>
      </c>
      <c r="D32" s="25" t="s">
        <v>35</v>
      </c>
      <c r="E32" s="53">
        <v>41972</v>
      </c>
      <c r="F32" s="28">
        <v>234871.5</v>
      </c>
      <c r="G32" s="23"/>
      <c r="H32" s="47">
        <v>41972</v>
      </c>
      <c r="I32" s="29">
        <v>900</v>
      </c>
      <c r="J32" s="50"/>
      <c r="K32" s="34"/>
    </row>
    <row r="33" spans="1:11" ht="15.75" customHeight="1" x14ac:dyDescent="0.25">
      <c r="B33" s="43">
        <v>41973</v>
      </c>
      <c r="C33" s="38">
        <v>45018</v>
      </c>
      <c r="D33" s="31" t="s">
        <v>35</v>
      </c>
      <c r="E33" s="53">
        <v>41973</v>
      </c>
      <c r="F33" s="28">
        <v>119767.5</v>
      </c>
      <c r="G33" s="23"/>
      <c r="H33" s="47">
        <v>41973</v>
      </c>
      <c r="I33" s="29">
        <v>350</v>
      </c>
      <c r="J33" s="50"/>
      <c r="K33" s="34"/>
    </row>
    <row r="34" spans="1:11" ht="15.75" thickBot="1" x14ac:dyDescent="0.3">
      <c r="A34" s="13"/>
      <c r="B34" s="43"/>
      <c r="C34" s="38"/>
      <c r="D34" s="24"/>
      <c r="E34" s="53"/>
      <c r="F34" s="28"/>
      <c r="G34" s="23"/>
      <c r="H34" s="47"/>
      <c r="I34" s="29"/>
      <c r="J34" s="50"/>
      <c r="K34" s="34"/>
    </row>
    <row r="35" spans="1:11" ht="15.75" thickBot="1" x14ac:dyDescent="0.3">
      <c r="A35" s="26"/>
      <c r="B35" s="44"/>
      <c r="C35" s="39"/>
      <c r="D35" s="1"/>
      <c r="E35" s="54"/>
      <c r="F35" s="34">
        <v>0</v>
      </c>
      <c r="H35" s="10"/>
      <c r="I35" s="40"/>
      <c r="J35" s="50"/>
      <c r="K35" s="34"/>
    </row>
    <row r="36" spans="1:11" ht="15.75" thickBot="1" x14ac:dyDescent="0.3">
      <c r="A36" s="60" t="s">
        <v>65</v>
      </c>
      <c r="B36" s="45"/>
      <c r="C36" s="30">
        <v>0</v>
      </c>
      <c r="D36" s="1"/>
      <c r="E36" s="55"/>
      <c r="F36" s="35">
        <v>0</v>
      </c>
      <c r="H36" s="11"/>
      <c r="I36" s="41">
        <v>0</v>
      </c>
      <c r="J36" s="52"/>
      <c r="K36" s="35"/>
    </row>
    <row r="37" spans="1:11" x14ac:dyDescent="0.25">
      <c r="B37" s="5" t="s">
        <v>1</v>
      </c>
      <c r="C37" s="6">
        <f>SUM(C3:C36)</f>
        <v>1731307.4800000002</v>
      </c>
      <c r="D37" s="1"/>
      <c r="E37" s="58" t="s">
        <v>1</v>
      </c>
      <c r="F37" s="7">
        <f>SUM(F4:F36)</f>
        <v>4395360</v>
      </c>
      <c r="H37" s="4" t="s">
        <v>1</v>
      </c>
      <c r="I37" s="3">
        <f>SUM(I4:I36)</f>
        <v>8708.84</v>
      </c>
      <c r="J37" s="3"/>
      <c r="K37" s="3">
        <f t="shared" ref="K37" si="0">SUM(K4:K36)</f>
        <v>79955.839999999997</v>
      </c>
    </row>
    <row r="38" spans="1:11" x14ac:dyDescent="0.25">
      <c r="I38" s="3"/>
      <c r="K38" s="3"/>
    </row>
    <row r="39" spans="1:11" ht="15.75" x14ac:dyDescent="0.25">
      <c r="A39" s="4"/>
      <c r="D39" s="8"/>
      <c r="E39" s="36"/>
      <c r="F39" s="36"/>
      <c r="H39" s="72" t="s">
        <v>7</v>
      </c>
      <c r="I39" s="73"/>
      <c r="J39" s="70">
        <f>I37+K37</f>
        <v>88664.68</v>
      </c>
      <c r="K39" s="71"/>
    </row>
    <row r="40" spans="1:11" ht="16.5" customHeight="1" x14ac:dyDescent="0.25">
      <c r="D40" s="77" t="s">
        <v>8</v>
      </c>
      <c r="E40" s="77"/>
      <c r="F40" s="17">
        <f>F37-J39</f>
        <v>4306695.32</v>
      </c>
      <c r="I40" s="14"/>
    </row>
    <row r="41" spans="1:11" ht="15.75" thickBot="1" x14ac:dyDescent="0.3">
      <c r="D41" s="16"/>
      <c r="E41" s="56" t="s">
        <v>0</v>
      </c>
      <c r="F41" s="15">
        <f>-C37</f>
        <v>-1731307.4800000002</v>
      </c>
    </row>
    <row r="42" spans="1:11" ht="15.75" thickTop="1" x14ac:dyDescent="0.25">
      <c r="E42" s="4" t="s">
        <v>10</v>
      </c>
      <c r="F42" s="3">
        <f>SUM(F40:F41)</f>
        <v>2575387.84</v>
      </c>
    </row>
    <row r="43" spans="1:11" ht="15.75" thickBot="1" x14ac:dyDescent="0.3">
      <c r="D43" s="76" t="s">
        <v>31</v>
      </c>
      <c r="E43" s="76"/>
      <c r="F43" s="18">
        <v>111682</v>
      </c>
    </row>
    <row r="44" spans="1:11" x14ac:dyDescent="0.25">
      <c r="E44" s="5" t="s">
        <v>11</v>
      </c>
      <c r="F44" s="6">
        <f>F43+F42</f>
        <v>2687069.84</v>
      </c>
    </row>
    <row r="45" spans="1:11" ht="15.75" thickBot="1" x14ac:dyDescent="0.3">
      <c r="D45" s="19" t="s">
        <v>9</v>
      </c>
      <c r="F45" s="17">
        <v>0</v>
      </c>
    </row>
    <row r="46" spans="1:11" ht="20.25" thickTop="1" thickBot="1" x14ac:dyDescent="0.35">
      <c r="D46" s="74" t="s">
        <v>12</v>
      </c>
      <c r="E46" s="75"/>
      <c r="F46" s="27">
        <f>F45+F44</f>
        <v>2687069.84</v>
      </c>
    </row>
    <row r="47" spans="1:11" ht="15.75" thickTop="1" x14ac:dyDescent="0.25"/>
  </sheetData>
  <mergeCells count="8">
    <mergeCell ref="D43:E43"/>
    <mergeCell ref="D46:E46"/>
    <mergeCell ref="C1:J1"/>
    <mergeCell ref="E3:F3"/>
    <mergeCell ref="I3:K3"/>
    <mergeCell ref="H39:I39"/>
    <mergeCell ref="J39:K39"/>
    <mergeCell ref="D40:E40"/>
  </mergeCells>
  <printOptions gridLines="1"/>
  <pageMargins left="0.96" right="0.19685039370078741" top="0.46" bottom="0.35" header="0.31496062992125984" footer="0.31496062992125984"/>
  <pageSetup paperSize="9" scale="80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47"/>
  <sheetViews>
    <sheetView tabSelected="1" topLeftCell="A28" workbookViewId="0">
      <selection activeCell="F44" sqref="F44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3.5703125" style="4" customWidth="1"/>
    <col min="14" max="14" width="14.140625" style="66" bestFit="1" customWidth="1"/>
  </cols>
  <sheetData>
    <row r="1" spans="1:14" ht="24" thickBot="1" x14ac:dyDescent="0.4">
      <c r="C1" s="69" t="s">
        <v>54</v>
      </c>
      <c r="D1" s="69"/>
      <c r="E1" s="69"/>
      <c r="F1" s="69"/>
      <c r="G1" s="69"/>
      <c r="H1" s="69"/>
      <c r="I1" s="69"/>
      <c r="J1" s="69"/>
    </row>
    <row r="2" spans="1:14" ht="15.75" thickBot="1" x14ac:dyDescent="0.3">
      <c r="C2" s="12" t="s">
        <v>0</v>
      </c>
      <c r="E2" s="33"/>
      <c r="F2" s="33"/>
    </row>
    <row r="3" spans="1:14" ht="20.25" thickTop="1" thickBot="1" x14ac:dyDescent="0.35">
      <c r="A3" s="9" t="s">
        <v>2</v>
      </c>
      <c r="B3" s="42"/>
      <c r="C3" s="37">
        <v>451236.43</v>
      </c>
      <c r="D3" s="2"/>
      <c r="E3" s="78" t="s">
        <v>13</v>
      </c>
      <c r="F3" s="79"/>
      <c r="I3" s="80" t="s">
        <v>4</v>
      </c>
      <c r="J3" s="81"/>
      <c r="K3" s="82"/>
    </row>
    <row r="4" spans="1:14" ht="15.75" thickTop="1" x14ac:dyDescent="0.25">
      <c r="B4" s="43">
        <v>41974</v>
      </c>
      <c r="C4" s="38">
        <v>30030</v>
      </c>
      <c r="D4" s="59" t="s">
        <v>35</v>
      </c>
      <c r="E4" s="53">
        <v>41974</v>
      </c>
      <c r="F4" s="28">
        <v>104830.5</v>
      </c>
      <c r="G4" s="23"/>
      <c r="H4" s="46">
        <v>41974</v>
      </c>
      <c r="I4" s="29">
        <v>200</v>
      </c>
      <c r="J4" s="48"/>
      <c r="K4" s="49"/>
    </row>
    <row r="5" spans="1:14" x14ac:dyDescent="0.25">
      <c r="B5" s="43">
        <v>41975</v>
      </c>
      <c r="C5" s="38">
        <v>49032.4</v>
      </c>
      <c r="D5" s="24" t="s">
        <v>35</v>
      </c>
      <c r="E5" s="53">
        <v>41975</v>
      </c>
      <c r="F5" s="28">
        <v>91726.5</v>
      </c>
      <c r="G5" s="20"/>
      <c r="H5" s="47">
        <v>41975</v>
      </c>
      <c r="I5" s="29">
        <v>110</v>
      </c>
      <c r="J5" s="50" t="s">
        <v>5</v>
      </c>
      <c r="K5" s="34">
        <v>0</v>
      </c>
    </row>
    <row r="6" spans="1:14" x14ac:dyDescent="0.25">
      <c r="B6" s="43">
        <v>41976</v>
      </c>
      <c r="C6" s="38">
        <v>45037.599999999999</v>
      </c>
      <c r="D6" s="25" t="s">
        <v>35</v>
      </c>
      <c r="E6" s="53">
        <v>41976</v>
      </c>
      <c r="F6" s="28">
        <v>119010.5</v>
      </c>
      <c r="G6" s="23"/>
      <c r="H6" s="47">
        <v>41976</v>
      </c>
      <c r="I6" s="29">
        <v>110</v>
      </c>
      <c r="J6" s="61" t="s">
        <v>42</v>
      </c>
      <c r="K6" s="34">
        <v>0</v>
      </c>
    </row>
    <row r="7" spans="1:14" x14ac:dyDescent="0.25">
      <c r="B7" s="43">
        <v>41977</v>
      </c>
      <c r="C7" s="38">
        <v>25391.8</v>
      </c>
      <c r="D7" s="22" t="s">
        <v>35</v>
      </c>
      <c r="E7" s="53">
        <v>41977</v>
      </c>
      <c r="F7" s="28">
        <v>198036.5</v>
      </c>
      <c r="G7" s="23"/>
      <c r="H7" s="47">
        <v>41977</v>
      </c>
      <c r="I7" s="29">
        <v>136</v>
      </c>
      <c r="J7" s="50" t="s">
        <v>6</v>
      </c>
      <c r="K7" s="34">
        <v>28750</v>
      </c>
    </row>
    <row r="8" spans="1:14" x14ac:dyDescent="0.25">
      <c r="B8" s="43">
        <v>41978</v>
      </c>
      <c r="C8" s="38">
        <v>56955.6</v>
      </c>
      <c r="D8" s="22" t="s">
        <v>35</v>
      </c>
      <c r="E8" s="53">
        <v>41978</v>
      </c>
      <c r="F8" s="28">
        <v>194036.5</v>
      </c>
      <c r="G8" s="23"/>
      <c r="H8" s="47">
        <v>41978</v>
      </c>
      <c r="I8" s="29">
        <v>260</v>
      </c>
      <c r="J8" s="50" t="s">
        <v>61</v>
      </c>
      <c r="K8" s="28">
        <v>11642.58</v>
      </c>
    </row>
    <row r="9" spans="1:14" x14ac:dyDescent="0.25">
      <c r="B9" s="43">
        <v>41979</v>
      </c>
      <c r="C9" s="38">
        <v>51165.7</v>
      </c>
      <c r="D9" s="25" t="s">
        <v>55</v>
      </c>
      <c r="E9" s="53">
        <v>41979</v>
      </c>
      <c r="F9" s="28">
        <v>151727.5</v>
      </c>
      <c r="G9" s="23"/>
      <c r="H9" s="47">
        <v>41979</v>
      </c>
      <c r="I9" s="29">
        <v>180</v>
      </c>
      <c r="J9" s="50" t="s">
        <v>15</v>
      </c>
      <c r="K9" s="28">
        <v>0</v>
      </c>
    </row>
    <row r="10" spans="1:14" x14ac:dyDescent="0.25">
      <c r="A10" s="21"/>
      <c r="B10" s="43">
        <v>41980</v>
      </c>
      <c r="C10" s="38">
        <v>33116.699999999997</v>
      </c>
      <c r="D10" s="25" t="s">
        <v>39</v>
      </c>
      <c r="E10" s="53">
        <v>41980</v>
      </c>
      <c r="F10" s="28">
        <v>156979</v>
      </c>
      <c r="G10" s="23"/>
      <c r="H10" s="47">
        <v>41980</v>
      </c>
      <c r="I10" s="29">
        <v>330</v>
      </c>
      <c r="J10" s="50" t="s">
        <v>62</v>
      </c>
      <c r="K10" s="28">
        <v>11409.25</v>
      </c>
    </row>
    <row r="11" spans="1:14" x14ac:dyDescent="0.25">
      <c r="B11" s="43">
        <v>41981</v>
      </c>
      <c r="C11" s="38">
        <v>30905</v>
      </c>
      <c r="D11" s="25" t="s">
        <v>55</v>
      </c>
      <c r="E11" s="53">
        <v>41981</v>
      </c>
      <c r="F11" s="28">
        <v>171502</v>
      </c>
      <c r="G11" s="23"/>
      <c r="H11" s="47">
        <v>41981</v>
      </c>
      <c r="I11" s="29">
        <v>230</v>
      </c>
      <c r="J11" s="50" t="s">
        <v>15</v>
      </c>
      <c r="K11" s="28">
        <v>0</v>
      </c>
    </row>
    <row r="12" spans="1:14" x14ac:dyDescent="0.25">
      <c r="A12" s="13"/>
      <c r="B12" s="43">
        <v>41982</v>
      </c>
      <c r="C12" s="38">
        <v>47994.9</v>
      </c>
      <c r="D12" s="25" t="s">
        <v>55</v>
      </c>
      <c r="E12" s="53">
        <v>41982</v>
      </c>
      <c r="F12" s="28">
        <v>126134.5</v>
      </c>
      <c r="G12" s="23"/>
      <c r="H12" s="47">
        <v>41982</v>
      </c>
      <c r="I12" s="29">
        <v>110</v>
      </c>
      <c r="J12" s="50" t="s">
        <v>63</v>
      </c>
      <c r="K12" s="28">
        <v>0</v>
      </c>
    </row>
    <row r="13" spans="1:14" x14ac:dyDescent="0.25">
      <c r="A13" s="13"/>
      <c r="B13" s="43">
        <v>41983</v>
      </c>
      <c r="C13" s="38">
        <v>53619.11</v>
      </c>
      <c r="D13" s="25" t="s">
        <v>55</v>
      </c>
      <c r="E13" s="53">
        <v>41983</v>
      </c>
      <c r="F13" s="28">
        <v>105791.11</v>
      </c>
      <c r="G13" s="23"/>
      <c r="H13" s="47">
        <v>41983</v>
      </c>
      <c r="I13" s="29">
        <v>200</v>
      </c>
      <c r="J13" s="50" t="s">
        <v>15</v>
      </c>
      <c r="K13" s="28">
        <v>0</v>
      </c>
      <c r="M13" t="s">
        <v>66</v>
      </c>
      <c r="N13" s="66">
        <v>157372.96</v>
      </c>
    </row>
    <row r="14" spans="1:14" x14ac:dyDescent="0.25">
      <c r="B14" s="43">
        <v>41984</v>
      </c>
      <c r="C14" s="38">
        <v>46334.3</v>
      </c>
      <c r="D14" s="24" t="s">
        <v>56</v>
      </c>
      <c r="E14" s="53">
        <v>41984</v>
      </c>
      <c r="F14" s="28">
        <v>219470</v>
      </c>
      <c r="G14" s="23"/>
      <c r="H14" s="47">
        <v>41984</v>
      </c>
      <c r="I14" s="29">
        <v>886</v>
      </c>
      <c r="J14" s="50" t="s">
        <v>64</v>
      </c>
      <c r="K14" s="28">
        <v>0</v>
      </c>
      <c r="M14" t="s">
        <v>67</v>
      </c>
      <c r="N14" s="66">
        <v>179236.44</v>
      </c>
    </row>
    <row r="15" spans="1:14" x14ac:dyDescent="0.25">
      <c r="A15" s="13"/>
      <c r="B15" s="43">
        <v>41985</v>
      </c>
      <c r="C15" s="38">
        <v>53784.2</v>
      </c>
      <c r="D15" s="24" t="s">
        <v>57</v>
      </c>
      <c r="E15" s="53">
        <v>41985</v>
      </c>
      <c r="F15" s="28">
        <v>189317</v>
      </c>
      <c r="G15" s="23"/>
      <c r="H15" s="47">
        <v>41985</v>
      </c>
      <c r="I15" s="29">
        <v>420</v>
      </c>
      <c r="J15" s="50" t="s">
        <v>15</v>
      </c>
      <c r="K15" s="28">
        <v>0</v>
      </c>
      <c r="M15" t="s">
        <v>68</v>
      </c>
      <c r="N15" s="66">
        <v>124003.78</v>
      </c>
    </row>
    <row r="16" spans="1:14" x14ac:dyDescent="0.25">
      <c r="A16" s="13"/>
      <c r="B16" s="43">
        <v>41986</v>
      </c>
      <c r="C16" s="38">
        <v>93762.3</v>
      </c>
      <c r="D16" s="25" t="s">
        <v>58</v>
      </c>
      <c r="E16" s="53">
        <v>41986</v>
      </c>
      <c r="F16" s="28">
        <v>240656.5</v>
      </c>
      <c r="G16" s="23"/>
      <c r="H16" s="47">
        <v>41986</v>
      </c>
      <c r="I16" s="29">
        <v>360</v>
      </c>
      <c r="J16" s="50" t="s">
        <v>53</v>
      </c>
      <c r="K16" s="28">
        <v>0</v>
      </c>
      <c r="M16" t="s">
        <v>69</v>
      </c>
      <c r="N16" s="66">
        <v>186637.56</v>
      </c>
    </row>
    <row r="17" spans="1:14" x14ac:dyDescent="0.25">
      <c r="A17" s="13"/>
      <c r="B17" s="43">
        <v>41987</v>
      </c>
      <c r="C17" s="38">
        <v>22487.8</v>
      </c>
      <c r="D17" s="25" t="s">
        <v>39</v>
      </c>
      <c r="E17" s="53">
        <v>41987</v>
      </c>
      <c r="F17" s="28">
        <v>152726</v>
      </c>
      <c r="G17" s="23"/>
      <c r="H17" s="47">
        <v>41987</v>
      </c>
      <c r="I17" s="29">
        <v>740</v>
      </c>
      <c r="J17" s="50" t="s">
        <v>15</v>
      </c>
      <c r="K17" s="28">
        <v>0</v>
      </c>
      <c r="M17" t="s">
        <v>70</v>
      </c>
      <c r="N17" s="66">
        <v>131316.94</v>
      </c>
    </row>
    <row r="18" spans="1:14" x14ac:dyDescent="0.25">
      <c r="B18" s="43">
        <v>41988</v>
      </c>
      <c r="C18" s="38">
        <v>37481</v>
      </c>
      <c r="D18" s="24" t="s">
        <v>56</v>
      </c>
      <c r="E18" s="53">
        <v>41988</v>
      </c>
      <c r="F18" s="28">
        <v>259231</v>
      </c>
      <c r="G18" s="23"/>
      <c r="H18" s="47">
        <v>41988</v>
      </c>
      <c r="I18" s="29">
        <v>360</v>
      </c>
      <c r="J18" s="51" t="s">
        <v>16</v>
      </c>
      <c r="K18" s="34">
        <v>0</v>
      </c>
      <c r="M18" t="s">
        <v>71</v>
      </c>
      <c r="N18" s="66">
        <v>0</v>
      </c>
    </row>
    <row r="19" spans="1:14" x14ac:dyDescent="0.25">
      <c r="A19" s="13"/>
      <c r="B19" s="43">
        <v>41989</v>
      </c>
      <c r="C19" s="38">
        <v>20297</v>
      </c>
      <c r="D19" s="25" t="s">
        <v>39</v>
      </c>
      <c r="E19" s="53">
        <v>41989</v>
      </c>
      <c r="F19" s="28">
        <v>201389</v>
      </c>
      <c r="G19" s="23"/>
      <c r="H19" s="47">
        <v>41989</v>
      </c>
      <c r="I19" s="29">
        <v>200</v>
      </c>
      <c r="J19" s="57" t="s">
        <v>36</v>
      </c>
      <c r="K19" s="34">
        <v>0</v>
      </c>
      <c r="M19" t="s">
        <v>72</v>
      </c>
      <c r="N19" s="66">
        <v>179525.6</v>
      </c>
    </row>
    <row r="20" spans="1:14" x14ac:dyDescent="0.25">
      <c r="B20" s="43">
        <v>41990</v>
      </c>
      <c r="C20" s="38">
        <v>60408</v>
      </c>
      <c r="D20" s="22" t="s">
        <v>55</v>
      </c>
      <c r="E20" s="53">
        <v>41990</v>
      </c>
      <c r="F20" s="28">
        <v>167528.5</v>
      </c>
      <c r="G20" s="23"/>
      <c r="H20" s="47">
        <v>41990</v>
      </c>
      <c r="I20" s="29">
        <v>620</v>
      </c>
      <c r="J20" s="57" t="s">
        <v>26</v>
      </c>
      <c r="K20" s="34">
        <v>0</v>
      </c>
      <c r="M20" t="s">
        <v>73</v>
      </c>
      <c r="N20" s="66">
        <v>148733.29999999999</v>
      </c>
    </row>
    <row r="21" spans="1:14" x14ac:dyDescent="0.25">
      <c r="B21" s="43">
        <v>41991</v>
      </c>
      <c r="C21" s="38">
        <v>37198.050000000003</v>
      </c>
      <c r="D21" s="24" t="s">
        <v>39</v>
      </c>
      <c r="E21" s="53">
        <v>41991</v>
      </c>
      <c r="F21" s="28">
        <v>208661</v>
      </c>
      <c r="G21" s="23"/>
      <c r="H21" s="47">
        <v>41991</v>
      </c>
      <c r="I21" s="29">
        <v>216</v>
      </c>
      <c r="J21" s="50" t="s">
        <v>29</v>
      </c>
      <c r="K21" s="34">
        <v>0</v>
      </c>
      <c r="M21" t="s">
        <v>74</v>
      </c>
      <c r="N21" s="66">
        <v>94410.98</v>
      </c>
    </row>
    <row r="22" spans="1:14" x14ac:dyDescent="0.25">
      <c r="B22" s="43">
        <v>41992</v>
      </c>
      <c r="C22" s="38">
        <v>58303.5</v>
      </c>
      <c r="D22" s="22" t="s">
        <v>55</v>
      </c>
      <c r="E22" s="53">
        <v>41992</v>
      </c>
      <c r="F22" s="28">
        <v>256554</v>
      </c>
      <c r="G22" s="20"/>
      <c r="H22" s="47">
        <v>41992</v>
      </c>
      <c r="I22" s="29">
        <v>110</v>
      </c>
      <c r="J22" s="50"/>
      <c r="K22" s="34"/>
      <c r="M22" t="s">
        <v>75</v>
      </c>
      <c r="N22" s="66">
        <v>181778.44</v>
      </c>
    </row>
    <row r="23" spans="1:14" x14ac:dyDescent="0.25">
      <c r="A23" s="13"/>
      <c r="B23" s="43">
        <v>41993</v>
      </c>
      <c r="C23" s="38">
        <v>81819.199999999997</v>
      </c>
      <c r="D23" s="31" t="s">
        <v>58</v>
      </c>
      <c r="E23" s="53">
        <v>41993</v>
      </c>
      <c r="F23" s="28">
        <v>456439.5</v>
      </c>
      <c r="G23" s="23"/>
      <c r="H23" s="47">
        <v>41993</v>
      </c>
      <c r="I23" s="29">
        <v>1360</v>
      </c>
      <c r="J23" s="50"/>
      <c r="K23" s="34"/>
      <c r="M23" t="s">
        <v>76</v>
      </c>
      <c r="N23" s="66">
        <v>282927.15000000002</v>
      </c>
    </row>
    <row r="24" spans="1:14" x14ac:dyDescent="0.25">
      <c r="A24" s="13"/>
      <c r="B24" s="43">
        <v>41994</v>
      </c>
      <c r="C24" s="38">
        <v>1415</v>
      </c>
      <c r="D24" s="25" t="s">
        <v>59</v>
      </c>
      <c r="E24" s="53">
        <v>41994</v>
      </c>
      <c r="F24" s="28">
        <v>182664</v>
      </c>
      <c r="G24" s="23"/>
      <c r="H24" s="47">
        <v>41994</v>
      </c>
      <c r="I24" s="29">
        <v>100</v>
      </c>
      <c r="J24" s="50"/>
      <c r="K24" s="34"/>
      <c r="M24" t="s">
        <v>77</v>
      </c>
      <c r="N24" s="66">
        <v>119507.5</v>
      </c>
    </row>
    <row r="25" spans="1:14" x14ac:dyDescent="0.25">
      <c r="B25" s="43">
        <v>41995</v>
      </c>
      <c r="C25" s="38">
        <v>73751.44</v>
      </c>
      <c r="D25" s="31" t="s">
        <v>39</v>
      </c>
      <c r="E25" s="53">
        <v>41995</v>
      </c>
      <c r="F25" s="28">
        <v>446639.5</v>
      </c>
      <c r="G25" s="23"/>
      <c r="H25" s="47">
        <v>41995</v>
      </c>
      <c r="I25" s="29">
        <v>380</v>
      </c>
      <c r="J25" s="50"/>
      <c r="K25" s="34"/>
      <c r="M25" t="s">
        <v>78</v>
      </c>
      <c r="N25" s="66">
        <v>184311.35</v>
      </c>
    </row>
    <row r="26" spans="1:14" x14ac:dyDescent="0.25">
      <c r="B26" s="43">
        <v>41996</v>
      </c>
      <c r="C26" s="38">
        <v>81977.8</v>
      </c>
      <c r="D26" s="25" t="s">
        <v>60</v>
      </c>
      <c r="E26" s="53">
        <v>41996</v>
      </c>
      <c r="F26" s="28">
        <v>613827.5</v>
      </c>
      <c r="G26" s="23"/>
      <c r="H26" s="47">
        <v>41996</v>
      </c>
      <c r="I26" s="29">
        <v>360</v>
      </c>
      <c r="J26" s="50"/>
      <c r="K26" s="34"/>
      <c r="M26" t="s">
        <v>79</v>
      </c>
      <c r="N26" s="66">
        <v>117825.4</v>
      </c>
    </row>
    <row r="27" spans="1:14" x14ac:dyDescent="0.25">
      <c r="B27" s="43">
        <v>41997</v>
      </c>
      <c r="C27" s="38">
        <v>45395.6</v>
      </c>
      <c r="D27" s="25" t="s">
        <v>60</v>
      </c>
      <c r="E27" s="53">
        <v>41997</v>
      </c>
      <c r="F27" s="28">
        <v>344589.5</v>
      </c>
      <c r="G27" s="23"/>
      <c r="H27" s="47">
        <v>41997</v>
      </c>
      <c r="I27" s="29">
        <v>266</v>
      </c>
      <c r="J27" s="50"/>
      <c r="K27" s="34"/>
      <c r="M27" t="s">
        <v>80</v>
      </c>
      <c r="N27" s="66">
        <v>188367.15</v>
      </c>
    </row>
    <row r="28" spans="1:14" x14ac:dyDescent="0.25">
      <c r="B28" s="43">
        <v>41998</v>
      </c>
      <c r="C28" s="65">
        <v>0</v>
      </c>
      <c r="D28" s="31"/>
      <c r="E28" s="53">
        <v>41998</v>
      </c>
      <c r="F28" s="63">
        <v>0</v>
      </c>
      <c r="G28" s="23"/>
      <c r="H28" s="47">
        <v>41998</v>
      </c>
      <c r="I28" s="64">
        <v>0</v>
      </c>
      <c r="J28" s="50"/>
      <c r="K28" s="34"/>
      <c r="M28" t="s">
        <v>81</v>
      </c>
      <c r="N28" s="66">
        <v>14991.45</v>
      </c>
    </row>
    <row r="29" spans="1:14" x14ac:dyDescent="0.25">
      <c r="B29" s="43">
        <v>41999</v>
      </c>
      <c r="C29" s="38">
        <v>31031.200000000001</v>
      </c>
      <c r="D29" s="25" t="s">
        <v>39</v>
      </c>
      <c r="E29" s="53">
        <v>41999</v>
      </c>
      <c r="F29" s="28">
        <v>306832.5</v>
      </c>
      <c r="G29" s="23"/>
      <c r="H29" s="47">
        <v>41999</v>
      </c>
      <c r="I29" s="29">
        <v>1749</v>
      </c>
      <c r="J29" s="50"/>
      <c r="K29" s="34"/>
      <c r="M29" t="s">
        <v>82</v>
      </c>
      <c r="N29" s="66">
        <v>106897.19</v>
      </c>
    </row>
    <row r="30" spans="1:14" x14ac:dyDescent="0.25">
      <c r="B30" s="43">
        <v>42000</v>
      </c>
      <c r="C30" s="38">
        <v>35475</v>
      </c>
      <c r="D30" s="31" t="s">
        <v>39</v>
      </c>
      <c r="E30" s="53">
        <v>42000</v>
      </c>
      <c r="F30" s="28">
        <v>214501</v>
      </c>
      <c r="G30" s="23"/>
      <c r="H30" s="47">
        <v>42000</v>
      </c>
      <c r="I30" s="29">
        <v>610</v>
      </c>
      <c r="J30" s="50"/>
      <c r="K30" s="34"/>
      <c r="M30" t="s">
        <v>83</v>
      </c>
      <c r="N30" s="66">
        <v>16307.28</v>
      </c>
    </row>
    <row r="31" spans="1:14" x14ac:dyDescent="0.25">
      <c r="B31" s="43">
        <v>42001</v>
      </c>
      <c r="C31" s="38">
        <v>141419.85999999999</v>
      </c>
      <c r="D31" s="25" t="s">
        <v>58</v>
      </c>
      <c r="E31" s="53">
        <v>42001</v>
      </c>
      <c r="F31" s="28">
        <v>194477.5</v>
      </c>
      <c r="G31" s="23"/>
      <c r="H31" s="47">
        <v>42001</v>
      </c>
      <c r="I31" s="29">
        <v>230</v>
      </c>
      <c r="J31" s="50"/>
      <c r="K31" s="34"/>
      <c r="M31" t="s">
        <v>84</v>
      </c>
      <c r="N31" s="66">
        <v>179462.19</v>
      </c>
    </row>
    <row r="32" spans="1:14" x14ac:dyDescent="0.25">
      <c r="B32" s="43">
        <v>42002</v>
      </c>
      <c r="C32" s="38">
        <v>101888.9</v>
      </c>
      <c r="D32" s="25" t="s">
        <v>39</v>
      </c>
      <c r="E32" s="53">
        <v>42002</v>
      </c>
      <c r="F32" s="28">
        <v>119660</v>
      </c>
      <c r="G32" s="23"/>
      <c r="H32" s="47">
        <v>42002</v>
      </c>
      <c r="I32" s="29">
        <v>260</v>
      </c>
      <c r="J32" s="50"/>
      <c r="K32" s="34"/>
      <c r="M32" t="s">
        <v>85</v>
      </c>
      <c r="N32" s="66">
        <v>188881.57</v>
      </c>
    </row>
    <row r="33" spans="1:14" ht="15.75" customHeight="1" x14ac:dyDescent="0.25">
      <c r="B33" s="43">
        <v>42003</v>
      </c>
      <c r="C33" s="38">
        <v>218111</v>
      </c>
      <c r="D33" s="31" t="s">
        <v>60</v>
      </c>
      <c r="E33" s="53">
        <v>42003</v>
      </c>
      <c r="F33" s="28">
        <v>353126.5</v>
      </c>
      <c r="G33" s="23"/>
      <c r="H33" s="47">
        <v>42003</v>
      </c>
      <c r="I33" s="29">
        <v>1030</v>
      </c>
      <c r="J33" s="50"/>
      <c r="K33" s="34"/>
      <c r="M33" t="s">
        <v>86</v>
      </c>
      <c r="N33" s="66">
        <v>534314.94999999995</v>
      </c>
    </row>
    <row r="34" spans="1:14" ht="15.75" thickBot="1" x14ac:dyDescent="0.3">
      <c r="A34" s="13"/>
      <c r="B34" s="43">
        <v>42004</v>
      </c>
      <c r="C34" s="38">
        <v>30669.9</v>
      </c>
      <c r="D34" s="24"/>
      <c r="E34" s="53">
        <v>42004</v>
      </c>
      <c r="F34" s="28">
        <v>375466.5</v>
      </c>
      <c r="G34" s="23"/>
      <c r="H34" s="47">
        <v>42004</v>
      </c>
      <c r="I34" s="29">
        <v>230</v>
      </c>
      <c r="J34" s="50"/>
      <c r="K34" s="34"/>
      <c r="M34" t="s">
        <v>87</v>
      </c>
      <c r="N34" s="66">
        <v>127058.8</v>
      </c>
    </row>
    <row r="35" spans="1:14" ht="15.75" thickBot="1" x14ac:dyDescent="0.3">
      <c r="A35" s="26"/>
      <c r="B35" s="44"/>
      <c r="C35" s="39"/>
      <c r="D35" s="1"/>
      <c r="E35" s="54"/>
      <c r="F35" s="34">
        <v>0</v>
      </c>
      <c r="H35" s="10"/>
      <c r="I35" s="40"/>
      <c r="J35" s="50"/>
      <c r="K35" s="34"/>
      <c r="M35" t="s">
        <v>88</v>
      </c>
      <c r="N35" s="66">
        <v>314427.52000000002</v>
      </c>
    </row>
    <row r="36" spans="1:14" ht="15.75" thickBot="1" x14ac:dyDescent="0.3">
      <c r="A36" s="60" t="s">
        <v>14</v>
      </c>
      <c r="B36" s="45"/>
      <c r="C36" s="30">
        <f>N47</f>
        <v>5210743.3099999996</v>
      </c>
      <c r="D36" s="1"/>
      <c r="E36" s="55"/>
      <c r="F36" s="35">
        <v>0</v>
      </c>
      <c r="H36" s="11"/>
      <c r="I36" s="41">
        <v>0</v>
      </c>
      <c r="J36" s="52"/>
      <c r="K36" s="35"/>
      <c r="M36" t="s">
        <v>89</v>
      </c>
      <c r="N36" s="66">
        <v>514924.79999999999</v>
      </c>
    </row>
    <row r="37" spans="1:14" x14ac:dyDescent="0.25">
      <c r="B37" s="5" t="s">
        <v>1</v>
      </c>
      <c r="C37" s="6">
        <f>SUM(C3:C36)</f>
        <v>7358239.5999999996</v>
      </c>
      <c r="D37" s="1"/>
      <c r="E37" s="62" t="s">
        <v>1</v>
      </c>
      <c r="F37" s="7">
        <f>SUM(F4:F36)</f>
        <v>6923531.6100000003</v>
      </c>
      <c r="H37" s="4" t="s">
        <v>1</v>
      </c>
      <c r="I37" s="3">
        <f>SUM(I4:I36)</f>
        <v>12353</v>
      </c>
      <c r="J37" s="3"/>
      <c r="K37" s="3">
        <f t="shared" ref="K37" si="0">SUM(K4:K36)</f>
        <v>51801.83</v>
      </c>
      <c r="M37" t="s">
        <v>90</v>
      </c>
      <c r="N37" s="66">
        <v>93644.800000000003</v>
      </c>
    </row>
    <row r="38" spans="1:14" x14ac:dyDescent="0.25">
      <c r="I38" s="3"/>
      <c r="K38" s="3"/>
      <c r="M38" t="s">
        <v>91</v>
      </c>
      <c r="N38" s="66">
        <v>75689.240000000005</v>
      </c>
    </row>
    <row r="39" spans="1:14" ht="15.75" x14ac:dyDescent="0.25">
      <c r="A39" s="4"/>
      <c r="D39" s="8"/>
      <c r="E39" s="36"/>
      <c r="F39" s="36"/>
      <c r="H39" s="72" t="s">
        <v>7</v>
      </c>
      <c r="I39" s="73"/>
      <c r="J39" s="70">
        <f>I37+K37</f>
        <v>64154.83</v>
      </c>
      <c r="K39" s="71"/>
      <c r="M39" t="s">
        <v>92</v>
      </c>
      <c r="N39" s="66">
        <v>189868.79999999999</v>
      </c>
    </row>
    <row r="40" spans="1:14" ht="16.5" customHeight="1" x14ac:dyDescent="0.25">
      <c r="D40" s="77" t="s">
        <v>8</v>
      </c>
      <c r="E40" s="77"/>
      <c r="F40" s="17">
        <f>F37-J39</f>
        <v>6859376.7800000003</v>
      </c>
      <c r="I40" s="14"/>
      <c r="M40" t="s">
        <v>93</v>
      </c>
      <c r="N40" s="66">
        <v>148083.20000000001</v>
      </c>
    </row>
    <row r="41" spans="1:14" ht="15.75" thickBot="1" x14ac:dyDescent="0.3">
      <c r="D41" s="16"/>
      <c r="E41" s="56" t="s">
        <v>0</v>
      </c>
      <c r="F41" s="15">
        <f>-C37</f>
        <v>-7358239.5999999996</v>
      </c>
      <c r="M41" t="s">
        <v>94</v>
      </c>
      <c r="N41" s="66">
        <v>34000</v>
      </c>
    </row>
    <row r="42" spans="1:14" ht="15.75" thickTop="1" x14ac:dyDescent="0.25">
      <c r="E42" s="4" t="s">
        <v>10</v>
      </c>
      <c r="F42" s="3">
        <f>SUM(F40:F41)</f>
        <v>-498862.81999999937</v>
      </c>
      <c r="M42" t="s">
        <v>95</v>
      </c>
      <c r="N42" s="66">
        <v>105450.18</v>
      </c>
    </row>
    <row r="43" spans="1:14" ht="15.75" thickBot="1" x14ac:dyDescent="0.3">
      <c r="D43" s="76" t="s">
        <v>31</v>
      </c>
      <c r="E43" s="76"/>
      <c r="F43" s="18">
        <v>79070</v>
      </c>
      <c r="M43" t="s">
        <v>96</v>
      </c>
      <c r="N43" s="66">
        <v>121493.79</v>
      </c>
    </row>
    <row r="44" spans="1:14" x14ac:dyDescent="0.25">
      <c r="E44" s="5" t="s">
        <v>11</v>
      </c>
      <c r="F44" s="6">
        <f>F43+F42</f>
        <v>-419792.81999999937</v>
      </c>
      <c r="M44" t="s">
        <v>97</v>
      </c>
      <c r="N44" s="66">
        <v>169293</v>
      </c>
    </row>
    <row r="45" spans="1:14" ht="15.75" thickBot="1" x14ac:dyDescent="0.3">
      <c r="D45" s="19" t="s">
        <v>9</v>
      </c>
      <c r="F45" s="17">
        <v>0</v>
      </c>
      <c r="M45" t="s">
        <v>98</v>
      </c>
      <c r="N45" s="66">
        <v>0</v>
      </c>
    </row>
    <row r="46" spans="1:14" ht="20.25" thickTop="1" thickBot="1" x14ac:dyDescent="0.35">
      <c r="D46" s="74" t="s">
        <v>12</v>
      </c>
      <c r="E46" s="75"/>
      <c r="F46" s="27">
        <f>F45+F44</f>
        <v>-419792.81999999937</v>
      </c>
      <c r="N46" s="68">
        <v>0</v>
      </c>
    </row>
    <row r="47" spans="1:14" ht="15.75" thickTop="1" x14ac:dyDescent="0.25">
      <c r="N47" s="67">
        <f>SUM(N13:N46)</f>
        <v>5210743.3099999996</v>
      </c>
    </row>
  </sheetData>
  <mergeCells count="8">
    <mergeCell ref="D43:E43"/>
    <mergeCell ref="D46:E46"/>
    <mergeCell ref="C1:J1"/>
    <mergeCell ref="E3:F3"/>
    <mergeCell ref="I3:K3"/>
    <mergeCell ref="H39:I39"/>
    <mergeCell ref="J39:K39"/>
    <mergeCell ref="D40:E4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1" sqref="D21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COMERCIO OCTUBRE </vt:lpstr>
      <vt:lpstr>Cic NOVIEMBRE </vt:lpstr>
      <vt:lpstr>Cic   DICIEMBRE   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2012-02-04T20:41:11Z</cp:lastPrinted>
  <dcterms:created xsi:type="dcterms:W3CDTF">2009-02-04T18:28:43Z</dcterms:created>
  <dcterms:modified xsi:type="dcterms:W3CDTF">2015-01-12T17:56:18Z</dcterms:modified>
</cp:coreProperties>
</file>