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0" windowWidth="14040" windowHeight="7575" activeTab="4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Hoja5" sheetId="11" r:id="rId6"/>
    <sheet name="Hoja2" sheetId="12" r:id="rId7"/>
    <sheet name="Hoja3" sheetId="13" r:id="rId8"/>
  </sheets>
  <calcPr calcId="144525"/>
</workbook>
</file>

<file path=xl/calcChain.xml><?xml version="1.0" encoding="utf-8"?>
<calcChain xmlns="http://schemas.openxmlformats.org/spreadsheetml/2006/main">
  <c r="Y34" i="9" l="1"/>
  <c r="V34" i="9"/>
  <c r="AD29" i="11"/>
  <c r="AB29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L38" i="11"/>
  <c r="I38" i="11"/>
  <c r="K40" i="11" s="1"/>
  <c r="F38" i="11"/>
  <c r="F41" i="11" s="1"/>
  <c r="AC61" i="11"/>
  <c r="C38" i="11"/>
  <c r="F43" i="11" s="1"/>
  <c r="M37" i="11"/>
  <c r="AC22" i="10"/>
  <c r="AC29" i="10"/>
  <c r="V84" i="10"/>
  <c r="S84" i="10"/>
  <c r="F44" i="11" l="1"/>
  <c r="F48" i="11" s="1"/>
  <c r="K44" i="11" s="1"/>
  <c r="K49" i="11" s="1"/>
  <c r="AE3" i="11"/>
  <c r="AE2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<sst xmlns="http://schemas.openxmlformats.org/spreadsheetml/2006/main" count="566" uniqueCount="262">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</sst>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36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" fillId="0" borderId="0" xfId="1" applyFont="1" applyFill="1" applyBorder="1" applyAlignment="1">
      <alignment horizontal="center"/>
    </xf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0" fontId="25" fillId="0" borderId="0" xfId="0" applyFont="1"/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164" fontId="27" fillId="0" borderId="25" xfId="0" applyNumberFormat="1" applyFont="1" applyFill="1" applyBorder="1"/>
    <xf numFmtId="165" fontId="1" fillId="0" borderId="0" xfId="0" applyNumberFormat="1" applyFont="1" applyFill="1" applyBorder="1"/>
    <xf numFmtId="164" fontId="27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7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7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7" fillId="6" borderId="0" xfId="0" applyNumberFormat="1" applyFont="1" applyFill="1" applyBorder="1"/>
    <xf numFmtId="0" fontId="0" fillId="6" borderId="0" xfId="0" applyFill="1"/>
    <xf numFmtId="0" fontId="26" fillId="6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4" fontId="29" fillId="0" borderId="49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30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4" fillId="0" borderId="0" xfId="0" applyFont="1" applyFill="1" applyBorder="1" applyAlignment="1">
      <alignment horizontal="center"/>
    </xf>
    <xf numFmtId="44" fontId="14" fillId="0" borderId="0" xfId="1" applyFont="1" applyFill="1" applyBorder="1"/>
    <xf numFmtId="165" fontId="14" fillId="0" borderId="0" xfId="0" applyNumberFormat="1" applyFont="1" applyFill="1" applyBorder="1"/>
    <xf numFmtId="44" fontId="1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/>
    <xf numFmtId="164" fontId="21" fillId="0" borderId="0" xfId="0" applyNumberFormat="1" applyFont="1" applyFill="1" applyBorder="1"/>
    <xf numFmtId="165" fontId="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65" fontId="1" fillId="0" borderId="0" xfId="0" applyNumberFormat="1" applyFont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164" fontId="29" fillId="0" borderId="0" xfId="0" applyNumberFormat="1" applyFont="1" applyFill="1" applyBorder="1" applyAlignment="1"/>
    <xf numFmtId="44" fontId="31" fillId="0" borderId="0" xfId="1" applyFont="1" applyFill="1" applyBorder="1" applyAlignment="1"/>
    <xf numFmtId="44" fontId="28" fillId="0" borderId="0" xfId="1" applyFont="1" applyFill="1" applyBorder="1"/>
    <xf numFmtId="44" fontId="28" fillId="0" borderId="24" xfId="1" applyFont="1" applyFill="1" applyBorder="1"/>
    <xf numFmtId="44" fontId="28" fillId="0" borderId="27" xfId="1" applyFont="1" applyFill="1" applyBorder="1"/>
    <xf numFmtId="44" fontId="28" fillId="0" borderId="44" xfId="1" applyFont="1" applyFill="1" applyBorder="1"/>
    <xf numFmtId="44" fontId="28" fillId="0" borderId="50" xfId="1" applyFont="1" applyFill="1" applyBorder="1"/>
    <xf numFmtId="164" fontId="28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8" fillId="6" borderId="26" xfId="0" applyNumberFormat="1" applyFont="1" applyFill="1" applyBorder="1"/>
    <xf numFmtId="164" fontId="28" fillId="0" borderId="51" xfId="0" applyNumberFormat="1" applyFont="1" applyFill="1" applyBorder="1"/>
    <xf numFmtId="0" fontId="28" fillId="0" borderId="0" xfId="0" applyFont="1" applyBorder="1"/>
    <xf numFmtId="0" fontId="28" fillId="6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280" t="s">
        <v>21</v>
      </c>
      <c r="D1" s="280"/>
      <c r="E1" s="280"/>
      <c r="F1" s="280"/>
      <c r="G1" s="280"/>
      <c r="H1" s="280"/>
      <c r="I1" s="280"/>
      <c r="J1" s="280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281" t="s">
        <v>19</v>
      </c>
      <c r="F4" s="282"/>
      <c r="I4" s="283" t="s">
        <v>4</v>
      </c>
      <c r="J4" s="284"/>
      <c r="K4" s="284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285" t="s">
        <v>11</v>
      </c>
      <c r="I40" s="286"/>
      <c r="J40" s="287">
        <f>I38+K38</f>
        <v>92768.73</v>
      </c>
      <c r="K40" s="288"/>
      <c r="L40" s="72"/>
    </row>
    <row r="41" spans="1:12" ht="15.75" x14ac:dyDescent="0.25">
      <c r="D41" s="279" t="s">
        <v>12</v>
      </c>
      <c r="E41" s="279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289"/>
      <c r="J43" s="289"/>
      <c r="K43" s="2"/>
    </row>
    <row r="44" spans="1:12" ht="16.5" thickBot="1" x14ac:dyDescent="0.3">
      <c r="D44" s="278" t="s">
        <v>13</v>
      </c>
      <c r="E44" s="278"/>
      <c r="F44" s="60">
        <v>67799.12</v>
      </c>
      <c r="I44" s="290"/>
      <c r="J44" s="290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291" t="s">
        <v>18</v>
      </c>
      <c r="J45" s="292"/>
      <c r="K45" s="295">
        <f>F45+K44</f>
        <v>45465.780000000144</v>
      </c>
    </row>
    <row r="46" spans="1:12" ht="15.75" thickBot="1" x14ac:dyDescent="0.3">
      <c r="D46" s="277"/>
      <c r="E46" s="277"/>
      <c r="F46" s="56"/>
      <c r="I46" s="293"/>
      <c r="J46" s="294"/>
      <c r="K46" s="296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2" workbookViewId="0">
      <selection activeCell="I51" sqref="I51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280" t="s">
        <v>60</v>
      </c>
      <c r="D1" s="280"/>
      <c r="E1" s="280"/>
      <c r="F1" s="280"/>
      <c r="G1" s="280"/>
      <c r="H1" s="280"/>
      <c r="I1" s="280"/>
      <c r="J1" s="280"/>
      <c r="K1" s="280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297" t="s">
        <v>19</v>
      </c>
      <c r="F4" s="298"/>
      <c r="I4" s="283" t="s">
        <v>4</v>
      </c>
      <c r="J4" s="284"/>
      <c r="K4" s="284"/>
      <c r="L4" s="284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285" t="s">
        <v>11</v>
      </c>
      <c r="I40" s="286"/>
      <c r="J40" s="84"/>
      <c r="K40" s="287">
        <f>I38+L38</f>
        <v>81370.039999999994</v>
      </c>
      <c r="L40" s="288"/>
      <c r="M40" s="72"/>
    </row>
    <row r="41" spans="1:13" ht="15.75" x14ac:dyDescent="0.25">
      <c r="D41" s="279" t="s">
        <v>12</v>
      </c>
      <c r="E41" s="279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289"/>
      <c r="J43" s="289"/>
      <c r="K43" s="289"/>
      <c r="L43" s="2"/>
    </row>
    <row r="44" spans="1:13" ht="16.5" thickBot="1" x14ac:dyDescent="0.3">
      <c r="D44" s="278" t="s">
        <v>13</v>
      </c>
      <c r="E44" s="278"/>
      <c r="F44" s="60">
        <v>109094</v>
      </c>
      <c r="I44" s="290"/>
      <c r="J44" s="290"/>
      <c r="K44" s="290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291" t="s">
        <v>18</v>
      </c>
      <c r="J45" s="292"/>
      <c r="K45" s="292"/>
      <c r="L45" s="295">
        <f>F45+L44</f>
        <v>109785.37999999989</v>
      </c>
    </row>
    <row r="46" spans="1:13" ht="15.75" thickBot="1" x14ac:dyDescent="0.3">
      <c r="D46" s="277"/>
      <c r="E46" s="277"/>
      <c r="F46" s="56"/>
      <c r="I46" s="293"/>
      <c r="J46" s="294"/>
      <c r="K46" s="294"/>
      <c r="L46" s="296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5" activePane="bottomLeft" state="frozen"/>
      <selection pane="bottomLeft" activeCell="F35" sqref="F3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280" t="s">
        <v>82</v>
      </c>
      <c r="D1" s="280"/>
      <c r="E1" s="280"/>
      <c r="F1" s="280"/>
      <c r="G1" s="280"/>
      <c r="H1" s="280"/>
      <c r="I1" s="280"/>
      <c r="J1" s="280"/>
      <c r="K1" s="280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297" t="s">
        <v>19</v>
      </c>
      <c r="F4" s="298"/>
      <c r="I4" s="283" t="s">
        <v>4</v>
      </c>
      <c r="J4" s="284"/>
      <c r="K4" s="284"/>
      <c r="L4" s="284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303" t="s">
        <v>107</v>
      </c>
      <c r="K22" s="304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299">
        <f>SUM(N5:N36)</f>
        <v>1464875.7</v>
      </c>
      <c r="N37" s="300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285" t="s">
        <v>11</v>
      </c>
      <c r="I40" s="286"/>
      <c r="J40" s="77"/>
      <c r="K40" s="287">
        <f>I38+L38</f>
        <v>108721.5</v>
      </c>
      <c r="L40" s="288"/>
      <c r="M40" s="72"/>
      <c r="P40"/>
    </row>
    <row r="41" spans="1:16" ht="15.75" x14ac:dyDescent="0.25">
      <c r="D41" s="279" t="s">
        <v>12</v>
      </c>
      <c r="E41" s="279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289">
        <v>105856</v>
      </c>
      <c r="J44" s="289"/>
      <c r="K44" s="289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278" t="s">
        <v>13</v>
      </c>
      <c r="E46" s="278"/>
      <c r="F46" s="60">
        <v>105856</v>
      </c>
      <c r="I46" s="290"/>
      <c r="J46" s="290"/>
      <c r="K46" s="290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291" t="s">
        <v>18</v>
      </c>
      <c r="J48" s="292"/>
      <c r="K48" s="301">
        <f>F48+L46</f>
        <v>38843.179999999935</v>
      </c>
      <c r="L48" s="295"/>
      <c r="P48"/>
    </row>
    <row r="49" spans="4:15" customFormat="1" ht="15.75" customHeight="1" thickBot="1" x14ac:dyDescent="0.3">
      <c r="D49" s="277"/>
      <c r="E49" s="277"/>
      <c r="F49" s="56"/>
      <c r="I49" s="293"/>
      <c r="J49" s="294"/>
      <c r="K49" s="302"/>
      <c r="L49" s="296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K10" workbookViewId="0">
      <selection activeCell="R34" sqref="R3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2.5703125" bestFit="1" customWidth="1"/>
    <col min="22" max="22" width="12.5703125" style="44" bestFit="1" customWidth="1"/>
    <col min="25" max="25" width="12.7109375" bestFit="1" customWidth="1"/>
  </cols>
  <sheetData>
    <row r="1" spans="1:20" ht="23.25" x14ac:dyDescent="0.35">
      <c r="C1" s="280" t="s">
        <v>164</v>
      </c>
      <c r="D1" s="280"/>
      <c r="E1" s="280"/>
      <c r="F1" s="280"/>
      <c r="G1" s="280"/>
      <c r="H1" s="280"/>
      <c r="I1" s="280"/>
      <c r="J1" s="280"/>
      <c r="K1" s="280"/>
      <c r="L1" s="133" t="s">
        <v>158</v>
      </c>
      <c r="M1" s="134"/>
    </row>
    <row r="2" spans="1:20" ht="15.75" thickBot="1" x14ac:dyDescent="0.3">
      <c r="E2" s="144"/>
      <c r="F2" s="51"/>
    </row>
    <row r="3" spans="1:20" ht="15.75" thickBot="1" x14ac:dyDescent="0.3">
      <c r="C3" s="45" t="s">
        <v>0</v>
      </c>
      <c r="D3" s="3"/>
    </row>
    <row r="4" spans="1:20" ht="20.25" thickTop="1" thickBot="1" x14ac:dyDescent="0.35">
      <c r="A4" s="79" t="s">
        <v>2</v>
      </c>
      <c r="B4" s="39"/>
      <c r="C4" s="97">
        <v>105856</v>
      </c>
      <c r="D4" s="156"/>
      <c r="E4" s="297" t="s">
        <v>19</v>
      </c>
      <c r="F4" s="298"/>
      <c r="I4" s="283" t="s">
        <v>4</v>
      </c>
      <c r="J4" s="284"/>
      <c r="K4" s="284"/>
      <c r="L4" s="284"/>
      <c r="M4" s="69" t="s">
        <v>24</v>
      </c>
      <c r="N4" s="112" t="s">
        <v>159</v>
      </c>
    </row>
    <row r="5" spans="1:20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</row>
    <row r="6" spans="1:20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</row>
    <row r="7" spans="1:20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</row>
    <row r="8" spans="1:20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</row>
    <row r="9" spans="1:20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</row>
    <row r="10" spans="1:20" x14ac:dyDescent="0.25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</row>
    <row r="11" spans="1:20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0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0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>
        <v>75593381</v>
      </c>
    </row>
    <row r="14" spans="1:20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198">
        <v>42019</v>
      </c>
      <c r="T14" s="44">
        <v>44406.19</v>
      </c>
    </row>
    <row r="15" spans="1:20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</row>
    <row r="16" spans="1:20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5"/>
      <c r="Q18" s="206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6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6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3">
        <f>SUM(Q20:Q23)</f>
        <v>252260.47999999998</v>
      </c>
      <c r="S24"/>
      <c r="T24" s="44"/>
      <c r="V24" s="206" t="s">
        <v>205</v>
      </c>
      <c r="W24" s="206"/>
      <c r="X24" s="215"/>
      <c r="Y24" s="240">
        <v>42038</v>
      </c>
      <c r="Z24" s="224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4" t="s">
        <v>200</v>
      </c>
      <c r="S25"/>
      <c r="T25" s="44"/>
      <c r="U25" s="207"/>
      <c r="V25" s="207"/>
      <c r="W25" s="207"/>
      <c r="X25" s="208"/>
      <c r="Y25" s="209"/>
      <c r="Z25" s="225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3">
        <f>Q24+Q25</f>
        <v>132260.47999999998</v>
      </c>
      <c r="S26"/>
      <c r="T26" s="44"/>
      <c r="U26" s="214" t="s">
        <v>202</v>
      </c>
      <c r="V26" s="207" t="s">
        <v>195</v>
      </c>
      <c r="W26" s="207"/>
      <c r="X26" s="208" t="s">
        <v>203</v>
      </c>
      <c r="Y26" s="209" t="s">
        <v>204</v>
      </c>
      <c r="Z26" s="225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7">
        <v>8579</v>
      </c>
      <c r="V27" s="218">
        <v>18780.169999999998</v>
      </c>
      <c r="W27" s="218" t="s">
        <v>257</v>
      </c>
      <c r="X27" s="219" t="s">
        <v>229</v>
      </c>
      <c r="Y27" s="220">
        <v>30000</v>
      </c>
      <c r="Z27" s="226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3">
        <f>Q26+Q27</f>
        <v>47260.479999999981</v>
      </c>
      <c r="S28"/>
      <c r="T28" s="44"/>
      <c r="U28" s="235">
        <v>8679</v>
      </c>
      <c r="V28" s="236">
        <v>11219.83</v>
      </c>
      <c r="W28" s="236" t="s">
        <v>236</v>
      </c>
      <c r="X28" s="219"/>
      <c r="Y28" s="220"/>
      <c r="Z28" s="226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5"/>
      <c r="V29" s="236"/>
      <c r="W29" s="236"/>
      <c r="X29" s="219"/>
      <c r="Y29" s="220"/>
      <c r="Z29" s="226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5"/>
      <c r="V30" s="236"/>
      <c r="W30" s="236"/>
      <c r="X30" s="219"/>
      <c r="Y30" s="220"/>
      <c r="Z30" s="226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5"/>
      <c r="V31" s="236"/>
      <c r="W31" s="236"/>
      <c r="X31" s="219"/>
      <c r="Y31" s="220"/>
      <c r="Z31" s="226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4"/>
      <c r="V32" s="242"/>
      <c r="W32" s="242"/>
      <c r="X32" s="227"/>
      <c r="Y32" s="230"/>
      <c r="Z32" s="245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6"/>
      <c r="V33" s="228">
        <v>0</v>
      </c>
      <c r="W33" s="228"/>
      <c r="X33" s="229"/>
      <c r="Y33" s="58">
        <v>0</v>
      </c>
      <c r="Z33" s="247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10">
        <f>SUM(V27:V33)</f>
        <v>30000</v>
      </c>
      <c r="W34" s="210"/>
      <c r="X34" s="208"/>
      <c r="Y34" s="209">
        <f>SUM(Y27:Y33)</f>
        <v>30000</v>
      </c>
      <c r="Z34" s="224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299">
        <f>SUM(N5:N36)</f>
        <v>72464.17</v>
      </c>
      <c r="N37" s="300"/>
      <c r="P37" s="38"/>
      <c r="S37"/>
    </row>
    <row r="38" spans="1:26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</row>
    <row r="39" spans="1:26" ht="15.75" thickBot="1" x14ac:dyDescent="0.3">
      <c r="M39" s="72"/>
      <c r="P39" s="38"/>
      <c r="S39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285" t="s">
        <v>11</v>
      </c>
      <c r="I40" s="286"/>
      <c r="J40" s="143"/>
      <c r="K40" s="287">
        <f>I38+L38</f>
        <v>60366.65</v>
      </c>
      <c r="L40" s="288"/>
      <c r="M40" s="72"/>
      <c r="P40" s="38"/>
      <c r="S40"/>
    </row>
    <row r="41" spans="1:26" ht="15.75" x14ac:dyDescent="0.25">
      <c r="D41" s="279" t="s">
        <v>12</v>
      </c>
      <c r="E41" s="279"/>
      <c r="F41" s="57">
        <f>F38-K40</f>
        <v>519959.85</v>
      </c>
      <c r="I41" s="66"/>
      <c r="J41" s="66"/>
      <c r="M41" s="72"/>
      <c r="P41" s="38"/>
      <c r="S41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</row>
    <row r="43" spans="1:26" ht="15.75" thickBot="1" x14ac:dyDescent="0.3">
      <c r="D43" s="159"/>
      <c r="E43" s="120" t="s">
        <v>0</v>
      </c>
      <c r="F43" s="121">
        <f>-C38</f>
        <v>-524778.02</v>
      </c>
      <c r="P43" s="38"/>
      <c r="S43"/>
    </row>
    <row r="44" spans="1:26" ht="15.75" thickTop="1" x14ac:dyDescent="0.25">
      <c r="C44" s="44" t="s">
        <v>17</v>
      </c>
      <c r="E44" s="5" t="s">
        <v>15</v>
      </c>
      <c r="F44" s="59">
        <f>SUM(F41:F43)</f>
        <v>-4818.1700000000419</v>
      </c>
      <c r="I44" s="289">
        <v>105856</v>
      </c>
      <c r="J44" s="289"/>
      <c r="K44" s="289"/>
      <c r="L44" s="2"/>
      <c r="P44" s="38"/>
      <c r="S44"/>
    </row>
    <row r="45" spans="1:26" x14ac:dyDescent="0.25">
      <c r="E45" s="5"/>
      <c r="F45" s="59"/>
      <c r="I45" s="144"/>
      <c r="J45" s="144"/>
      <c r="K45" s="144"/>
      <c r="L45" s="2"/>
      <c r="P45" s="38"/>
      <c r="S45"/>
    </row>
    <row r="46" spans="1:26" ht="16.5" thickBot="1" x14ac:dyDescent="0.3">
      <c r="C46" s="55" t="s">
        <v>162</v>
      </c>
      <c r="D46" s="278" t="s">
        <v>13</v>
      </c>
      <c r="E46" s="278"/>
      <c r="F46" s="60">
        <v>142316.12</v>
      </c>
      <c r="I46" s="290"/>
      <c r="J46" s="290"/>
      <c r="K46" s="290"/>
      <c r="L46" s="34"/>
      <c r="P46" s="38"/>
      <c r="S46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291" t="s">
        <v>18</v>
      </c>
      <c r="J48" s="292"/>
      <c r="K48" s="301">
        <f>F48+L46</f>
        <v>137497.94999999995</v>
      </c>
      <c r="L48" s="295"/>
      <c r="P48" s="38"/>
      <c r="S48"/>
    </row>
    <row r="49" spans="4:22" customFormat="1" ht="15.75" customHeight="1" thickBot="1" x14ac:dyDescent="0.3">
      <c r="D49" s="277"/>
      <c r="E49" s="277"/>
      <c r="F49" s="56"/>
      <c r="I49" s="293"/>
      <c r="J49" s="294"/>
      <c r="K49" s="302"/>
      <c r="L49" s="296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C1:K1"/>
    <mergeCell ref="E4:F4"/>
    <mergeCell ref="I4:L4"/>
    <mergeCell ref="M37:N37"/>
    <mergeCell ref="H40:I40"/>
    <mergeCell ref="K40:L40"/>
    <mergeCell ref="D41:E41"/>
    <mergeCell ref="I44:K44"/>
    <mergeCell ref="D46:E46"/>
    <mergeCell ref="I46:K46"/>
    <mergeCell ref="I48:J49"/>
    <mergeCell ref="K48:L49"/>
    <mergeCell ref="D49:E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abSelected="1" topLeftCell="I58" workbookViewId="0">
      <selection activeCell="O82" sqref="O82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4"/>
    <col min="25" max="25" width="11.42578125" style="322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280" t="s">
        <v>191</v>
      </c>
      <c r="D1" s="280"/>
      <c r="E1" s="280"/>
      <c r="F1" s="280"/>
      <c r="G1" s="280"/>
      <c r="H1" s="280"/>
      <c r="I1" s="280"/>
      <c r="J1" s="280"/>
      <c r="K1" s="280"/>
      <c r="L1" s="133" t="s">
        <v>158</v>
      </c>
      <c r="M1" s="134"/>
    </row>
    <row r="2" spans="1:31" ht="19.5" thickBot="1" x14ac:dyDescent="0.35">
      <c r="E2" s="163"/>
      <c r="F2" s="51"/>
      <c r="Y2" s="251"/>
      <c r="Z2" s="252"/>
      <c r="AA2" s="275" t="s">
        <v>255</v>
      </c>
      <c r="AB2" s="276"/>
      <c r="AC2" s="276"/>
      <c r="AD2" s="356"/>
      <c r="AE2" s="341"/>
    </row>
    <row r="3" spans="1:31" ht="19.5" thickBot="1" x14ac:dyDescent="0.35">
      <c r="C3" s="45" t="s">
        <v>0</v>
      </c>
      <c r="D3" s="3"/>
      <c r="Y3" s="260"/>
      <c r="Z3" s="261" t="s">
        <v>201</v>
      </c>
      <c r="AA3" s="200" t="s">
        <v>195</v>
      </c>
      <c r="AB3" s="223" t="s">
        <v>207</v>
      </c>
      <c r="AC3" s="201" t="s">
        <v>196</v>
      </c>
      <c r="AD3" s="357" t="s">
        <v>197</v>
      </c>
      <c r="AE3" s="341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297" t="s">
        <v>19</v>
      </c>
      <c r="F4" s="298"/>
      <c r="I4" s="283" t="s">
        <v>4</v>
      </c>
      <c r="J4" s="284"/>
      <c r="K4" s="284"/>
      <c r="L4" s="284"/>
      <c r="M4" s="69" t="s">
        <v>24</v>
      </c>
      <c r="N4" s="112" t="s">
        <v>159</v>
      </c>
      <c r="S4" s="206" t="s">
        <v>205</v>
      </c>
      <c r="T4" s="206"/>
      <c r="U4" s="215"/>
      <c r="V4" s="240">
        <v>42025</v>
      </c>
      <c r="Y4" s="251">
        <v>42016</v>
      </c>
      <c r="Z4" s="252">
        <v>8823</v>
      </c>
      <c r="AA4" s="253">
        <v>17336.5</v>
      </c>
      <c r="AB4" s="254">
        <v>42025</v>
      </c>
      <c r="AC4" s="255">
        <v>17336.5</v>
      </c>
      <c r="AD4" s="356">
        <f t="shared" ref="AD4:AD24" si="0">AA4-AC4</f>
        <v>0</v>
      </c>
      <c r="AE4" s="360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9"/>
      <c r="R5" s="207"/>
      <c r="S5" s="207"/>
      <c r="T5" s="207"/>
      <c r="U5" s="208"/>
      <c r="V5" s="209"/>
      <c r="W5" s="225"/>
      <c r="Y5" s="251">
        <v>42018</v>
      </c>
      <c r="Z5" s="252">
        <v>8992</v>
      </c>
      <c r="AA5" s="253">
        <v>26217.15</v>
      </c>
      <c r="AB5" s="254">
        <v>42025</v>
      </c>
      <c r="AC5" s="255">
        <v>26217.15</v>
      </c>
      <c r="AD5" s="356">
        <f t="shared" si="0"/>
        <v>0</v>
      </c>
      <c r="AE5" s="341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4" t="s">
        <v>202</v>
      </c>
      <c r="S6" s="207" t="s">
        <v>195</v>
      </c>
      <c r="T6" s="207"/>
      <c r="U6" s="208" t="s">
        <v>203</v>
      </c>
      <c r="V6" s="209" t="s">
        <v>204</v>
      </c>
      <c r="W6" s="225"/>
      <c r="Y6" s="251">
        <v>42018</v>
      </c>
      <c r="Z6" s="252">
        <v>9021</v>
      </c>
      <c r="AA6" s="253">
        <v>72666.149999999994</v>
      </c>
      <c r="AB6" s="254">
        <v>42025</v>
      </c>
      <c r="AC6" s="255">
        <v>72666.149999999994</v>
      </c>
      <c r="AD6" s="356">
        <f t="shared" si="0"/>
        <v>0</v>
      </c>
      <c r="AE6" s="341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7">
        <v>8823</v>
      </c>
      <c r="S7" s="218">
        <v>17336.5</v>
      </c>
      <c r="T7" s="218"/>
      <c r="U7" s="219">
        <v>2721544</v>
      </c>
      <c r="V7" s="243">
        <v>36790</v>
      </c>
      <c r="W7" s="226">
        <v>42016</v>
      </c>
      <c r="Y7" s="251">
        <v>42019</v>
      </c>
      <c r="Z7" s="252">
        <v>9123</v>
      </c>
      <c r="AA7" s="253">
        <v>5449.6</v>
      </c>
      <c r="AB7" s="254">
        <v>42025</v>
      </c>
      <c r="AC7" s="255">
        <v>5449.6</v>
      </c>
      <c r="AD7" s="356">
        <f t="shared" si="0"/>
        <v>0</v>
      </c>
      <c r="AE7" s="360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7">
        <v>8992</v>
      </c>
      <c r="S8" s="218">
        <v>26217.15</v>
      </c>
      <c r="T8" s="218"/>
      <c r="U8" s="219">
        <v>2721548</v>
      </c>
      <c r="V8" s="243">
        <v>1390</v>
      </c>
      <c r="W8" s="226">
        <v>42016</v>
      </c>
      <c r="Y8" s="251">
        <v>42019</v>
      </c>
      <c r="Z8" s="252">
        <v>9168</v>
      </c>
      <c r="AA8" s="253">
        <v>81876.41</v>
      </c>
      <c r="AB8" s="256" t="s">
        <v>226</v>
      </c>
      <c r="AC8" s="255">
        <f>61395.1+20481.31</f>
        <v>81876.41</v>
      </c>
      <c r="AD8" s="356">
        <f t="shared" si="0"/>
        <v>0</v>
      </c>
      <c r="AE8" s="341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7">
        <v>9021</v>
      </c>
      <c r="S9" s="218">
        <v>72666.149999999994</v>
      </c>
      <c r="T9" s="218"/>
      <c r="U9" s="219">
        <v>2721543</v>
      </c>
      <c r="V9" s="220">
        <v>20155</v>
      </c>
      <c r="W9" s="226">
        <v>42017</v>
      </c>
      <c r="Y9" s="251">
        <v>42021</v>
      </c>
      <c r="Z9" s="252">
        <v>9367</v>
      </c>
      <c r="AA9" s="253">
        <v>26115.17</v>
      </c>
      <c r="AB9" s="254">
        <v>42032</v>
      </c>
      <c r="AC9" s="255">
        <v>26115.17</v>
      </c>
      <c r="AD9" s="356">
        <f t="shared" si="0"/>
        <v>0</v>
      </c>
      <c r="AE9" s="341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7">
        <v>9123</v>
      </c>
      <c r="S10" s="218">
        <v>5449.6</v>
      </c>
      <c r="T10" s="218"/>
      <c r="U10" s="219">
        <v>2721552</v>
      </c>
      <c r="V10" s="220">
        <v>27533</v>
      </c>
      <c r="W10" s="226">
        <v>42018</v>
      </c>
      <c r="Y10" s="251">
        <v>42022</v>
      </c>
      <c r="Z10" s="252">
        <v>9392</v>
      </c>
      <c r="AA10" s="253">
        <v>44915.31</v>
      </c>
      <c r="AB10" s="257">
        <v>42032</v>
      </c>
      <c r="AC10" s="255">
        <v>44915.31</v>
      </c>
      <c r="AD10" s="356">
        <f t="shared" si="0"/>
        <v>0</v>
      </c>
      <c r="AE10" s="341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41"/>
      <c r="R11" s="217">
        <v>9168</v>
      </c>
      <c r="S11" s="218">
        <v>61395.1</v>
      </c>
      <c r="T11" s="218" t="s">
        <v>227</v>
      </c>
      <c r="U11" s="219">
        <v>2721547</v>
      </c>
      <c r="V11" s="220">
        <v>36340</v>
      </c>
      <c r="W11" s="226">
        <v>42019</v>
      </c>
      <c r="Y11" s="251">
        <v>42023</v>
      </c>
      <c r="Z11" s="252">
        <v>9448</v>
      </c>
      <c r="AA11" s="253">
        <v>15481.8</v>
      </c>
      <c r="AB11" s="254">
        <v>42032</v>
      </c>
      <c r="AC11" s="255">
        <v>15481.8</v>
      </c>
      <c r="AD11" s="356">
        <f t="shared" si="0"/>
        <v>0</v>
      </c>
      <c r="AE11" s="341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21"/>
      <c r="S12" s="222">
        <v>0</v>
      </c>
      <c r="T12" s="222"/>
      <c r="U12" s="219">
        <v>2721546</v>
      </c>
      <c r="V12" s="220">
        <v>60856.5</v>
      </c>
      <c r="W12" s="226">
        <v>42020</v>
      </c>
      <c r="Y12" s="251">
        <v>42023</v>
      </c>
      <c r="Z12" s="252">
        <v>9473</v>
      </c>
      <c r="AA12" s="253">
        <v>24697.1</v>
      </c>
      <c r="AB12" s="254">
        <v>42035</v>
      </c>
      <c r="AC12" s="255">
        <v>24697.1</v>
      </c>
      <c r="AD12" s="356">
        <f t="shared" si="0"/>
        <v>0</v>
      </c>
      <c r="AE12" s="341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7"/>
      <c r="S13" s="211">
        <v>0</v>
      </c>
      <c r="T13" s="211"/>
      <c r="U13" s="212"/>
      <c r="V13" s="213">
        <v>0</v>
      </c>
      <c r="W13" s="225"/>
      <c r="Y13" s="251">
        <v>42024</v>
      </c>
      <c r="Z13" s="252">
        <v>9582</v>
      </c>
      <c r="AA13" s="253">
        <v>3575.7</v>
      </c>
      <c r="AB13" s="254">
        <v>42032</v>
      </c>
      <c r="AC13" s="255">
        <v>3575.7</v>
      </c>
      <c r="AD13" s="356">
        <f t="shared" si="0"/>
        <v>0</v>
      </c>
      <c r="AE13" s="360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10</v>
      </c>
      <c r="L14" s="126">
        <v>0</v>
      </c>
      <c r="M14" s="191" t="s">
        <v>184</v>
      </c>
      <c r="N14" s="116">
        <v>0</v>
      </c>
      <c r="O14" s="194"/>
      <c r="P14" s="179"/>
      <c r="R14" s="207"/>
      <c r="S14" s="210">
        <f>SUM(S7:S13)</f>
        <v>183064.5</v>
      </c>
      <c r="T14" s="210"/>
      <c r="U14" s="208"/>
      <c r="V14" s="209">
        <f>SUM(V7:V13)</f>
        <v>183064.5</v>
      </c>
      <c r="W14" s="225"/>
      <c r="Y14" s="251">
        <v>42024</v>
      </c>
      <c r="Z14" s="252">
        <v>9646</v>
      </c>
      <c r="AA14" s="253">
        <v>91512</v>
      </c>
      <c r="AB14" s="254">
        <v>42032</v>
      </c>
      <c r="AC14" s="204">
        <v>91512</v>
      </c>
      <c r="AD14" s="356">
        <f t="shared" si="0"/>
        <v>0</v>
      </c>
      <c r="AE14" s="346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7"/>
      <c r="S15" s="207"/>
      <c r="T15" s="207"/>
      <c r="U15" s="208"/>
      <c r="V15" s="209"/>
      <c r="W15" s="225"/>
      <c r="Y15" s="251">
        <v>42026</v>
      </c>
      <c r="Z15" s="252">
        <v>9739</v>
      </c>
      <c r="AA15" s="253">
        <v>8371.2000000000007</v>
      </c>
      <c r="AB15" s="254">
        <v>42032</v>
      </c>
      <c r="AC15" s="204">
        <v>8371.2000000000007</v>
      </c>
      <c r="AD15" s="356">
        <f t="shared" si="0"/>
        <v>0</v>
      </c>
      <c r="AE15" s="338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7"/>
      <c r="S16" s="207"/>
      <c r="T16" s="207"/>
      <c r="U16" s="208"/>
      <c r="V16" s="209"/>
      <c r="W16" s="225"/>
      <c r="Y16" s="251">
        <v>42026</v>
      </c>
      <c r="Z16" s="252">
        <v>9766</v>
      </c>
      <c r="AA16" s="253">
        <v>136207.35</v>
      </c>
      <c r="AB16" s="254">
        <v>42032</v>
      </c>
      <c r="AC16" s="204">
        <v>136207.35</v>
      </c>
      <c r="AD16" s="356">
        <f t="shared" si="0"/>
        <v>0</v>
      </c>
      <c r="AE16" s="338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6" t="s">
        <v>205</v>
      </c>
      <c r="T17" s="206"/>
      <c r="U17" s="215"/>
      <c r="V17" s="240">
        <v>42032</v>
      </c>
      <c r="Y17" s="251">
        <v>42027</v>
      </c>
      <c r="Z17" s="252">
        <v>9881</v>
      </c>
      <c r="AA17" s="253">
        <v>61284.69</v>
      </c>
      <c r="AB17" s="256" t="s">
        <v>245</v>
      </c>
      <c r="AC17" s="204">
        <f>14270.66+47014.03</f>
        <v>61284.69</v>
      </c>
      <c r="AD17" s="356">
        <f t="shared" si="0"/>
        <v>0</v>
      </c>
      <c r="AE17" s="338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7"/>
      <c r="S18" s="207"/>
      <c r="T18" s="207"/>
      <c r="U18" s="208"/>
      <c r="V18" s="209"/>
      <c r="W18" s="225"/>
      <c r="Y18" s="251">
        <v>42027</v>
      </c>
      <c r="Z18" s="252">
        <v>9923</v>
      </c>
      <c r="AA18" s="253">
        <v>4060.8</v>
      </c>
      <c r="AB18" s="254">
        <v>42035</v>
      </c>
      <c r="AC18" s="204">
        <v>4060.8</v>
      </c>
      <c r="AD18" s="356">
        <f t="shared" si="0"/>
        <v>0</v>
      </c>
      <c r="AE18" s="338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4" t="s">
        <v>202</v>
      </c>
      <c r="S19" s="207" t="s">
        <v>195</v>
      </c>
      <c r="T19" s="207"/>
      <c r="U19" s="208" t="s">
        <v>203</v>
      </c>
      <c r="V19" s="209" t="s">
        <v>204</v>
      </c>
      <c r="W19" s="225"/>
      <c r="Y19" s="251">
        <v>42031</v>
      </c>
      <c r="Z19" s="252">
        <v>10249</v>
      </c>
      <c r="AA19" s="253">
        <v>7291.2</v>
      </c>
      <c r="AB19" s="254">
        <v>42035</v>
      </c>
      <c r="AC19" s="255">
        <v>7291.2</v>
      </c>
      <c r="AD19" s="356">
        <f t="shared" si="0"/>
        <v>0</v>
      </c>
      <c r="AE19" s="341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41"/>
      <c r="R20" s="217">
        <v>9168</v>
      </c>
      <c r="S20" s="218">
        <v>20481.310000000001</v>
      </c>
      <c r="T20" s="218"/>
      <c r="U20" s="219">
        <v>2719758</v>
      </c>
      <c r="V20" s="220">
        <v>51485</v>
      </c>
      <c r="W20" s="226">
        <v>42021</v>
      </c>
      <c r="Y20" s="251">
        <v>42032</v>
      </c>
      <c r="Z20" s="270">
        <v>10332</v>
      </c>
      <c r="AA20" s="253">
        <v>18449.400000000001</v>
      </c>
      <c r="AB20" s="258">
        <v>42037</v>
      </c>
      <c r="AC20" s="268">
        <v>18449.400000000001</v>
      </c>
      <c r="AD20" s="358">
        <f t="shared" si="0"/>
        <v>0</v>
      </c>
      <c r="AE20" s="361" t="s">
        <v>256</v>
      </c>
      <c r="AF20" s="269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5">
        <v>9367</v>
      </c>
      <c r="S21" s="236">
        <v>26115.17</v>
      </c>
      <c r="T21" s="236"/>
      <c r="U21" s="219">
        <v>2719747</v>
      </c>
      <c r="V21" s="220">
        <v>37436.5</v>
      </c>
      <c r="W21" s="226">
        <v>42022</v>
      </c>
      <c r="Y21" s="251">
        <v>42033</v>
      </c>
      <c r="Z21" s="252">
        <v>10403</v>
      </c>
      <c r="AA21" s="253">
        <v>10249.799999999999</v>
      </c>
      <c r="AB21" s="258">
        <v>42035</v>
      </c>
      <c r="AC21" s="255">
        <v>10249.799999999999</v>
      </c>
      <c r="AD21" s="356">
        <f t="shared" si="0"/>
        <v>0</v>
      </c>
      <c r="AE21" s="341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5">
        <v>9392</v>
      </c>
      <c r="S22" s="236">
        <v>44915.31</v>
      </c>
      <c r="T22" s="236"/>
      <c r="U22" s="219">
        <v>2719756</v>
      </c>
      <c r="V22" s="220">
        <v>34982</v>
      </c>
      <c r="W22" s="226">
        <v>42023</v>
      </c>
      <c r="Y22" s="251">
        <v>42034</v>
      </c>
      <c r="Z22" s="252">
        <v>10501</v>
      </c>
      <c r="AA22" s="253">
        <v>92194.74</v>
      </c>
      <c r="AB22" s="258" t="s">
        <v>259</v>
      </c>
      <c r="AC22" s="255">
        <f>66266.07+25928.67</f>
        <v>92194.74</v>
      </c>
      <c r="AD22" s="356">
        <f t="shared" si="0"/>
        <v>0</v>
      </c>
      <c r="AE22" s="341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41"/>
      <c r="R23" s="235">
        <v>9448</v>
      </c>
      <c r="S23" s="236">
        <v>15481.8</v>
      </c>
      <c r="T23" s="236"/>
      <c r="U23" s="219">
        <v>2719757</v>
      </c>
      <c r="V23" s="220">
        <v>36206</v>
      </c>
      <c r="W23" s="226">
        <v>42024</v>
      </c>
      <c r="Y23" s="251">
        <v>42035</v>
      </c>
      <c r="Z23" s="252">
        <v>10654</v>
      </c>
      <c r="AA23" s="253">
        <v>536.4</v>
      </c>
      <c r="AB23" s="258">
        <v>42038</v>
      </c>
      <c r="AC23" s="255">
        <v>536.4</v>
      </c>
      <c r="AD23" s="356">
        <f t="shared" si="0"/>
        <v>0</v>
      </c>
      <c r="AE23" s="341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5">
        <v>9582</v>
      </c>
      <c r="S24" s="236">
        <v>3575.7</v>
      </c>
      <c r="T24" s="236"/>
      <c r="U24" s="219">
        <v>2719754</v>
      </c>
      <c r="V24" s="220">
        <v>32028.5</v>
      </c>
      <c r="W24" s="226">
        <v>42025</v>
      </c>
      <c r="Y24" s="251"/>
      <c r="Z24" s="252"/>
      <c r="AA24" s="262">
        <v>0</v>
      </c>
      <c r="AB24" s="264"/>
      <c r="AC24" s="265"/>
      <c r="AD24" s="359">
        <f t="shared" si="0"/>
        <v>0</v>
      </c>
      <c r="AE24" s="341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5">
        <v>9646</v>
      </c>
      <c r="S25" s="237">
        <v>91512</v>
      </c>
      <c r="T25" s="242"/>
      <c r="U25" s="227">
        <v>2719755</v>
      </c>
      <c r="V25" s="230">
        <v>26034</v>
      </c>
      <c r="W25" s="226">
        <v>42026</v>
      </c>
      <c r="AA25" s="263">
        <f>SUM(AA2:AA24)</f>
        <v>748488.47</v>
      </c>
      <c r="AB25" s="214"/>
      <c r="AC25" s="263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8">
        <v>9739</v>
      </c>
      <c r="S26" s="237">
        <v>8371.2000000000007</v>
      </c>
      <c r="T26" s="237"/>
      <c r="U26" s="219">
        <v>2719746</v>
      </c>
      <c r="V26" s="220">
        <v>68952</v>
      </c>
      <c r="W26" s="226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8">
        <v>9766</v>
      </c>
      <c r="S27" s="237">
        <v>136207.35</v>
      </c>
      <c r="T27" s="237"/>
      <c r="U27" s="233" t="s">
        <v>225</v>
      </c>
      <c r="V27" s="234">
        <v>44595</v>
      </c>
      <c r="W27" s="226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9">
        <v>9881</v>
      </c>
      <c r="S28" s="218">
        <v>14270.66</v>
      </c>
      <c r="T28" s="218" t="s">
        <v>227</v>
      </c>
      <c r="U28" s="233" t="s">
        <v>225</v>
      </c>
      <c r="V28" s="234">
        <v>29211.5</v>
      </c>
      <c r="W28" s="231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2"/>
      <c r="S29" s="228">
        <v>0</v>
      </c>
      <c r="T29" s="228"/>
      <c r="U29" s="229"/>
      <c r="V29" s="58">
        <v>0</v>
      </c>
      <c r="W29" s="231"/>
      <c r="Y29" s="251">
        <v>42035</v>
      </c>
      <c r="Z29" s="252">
        <v>10691</v>
      </c>
      <c r="AA29" s="44">
        <v>62418.6</v>
      </c>
      <c r="AB29" s="21" t="s">
        <v>258</v>
      </c>
      <c r="AC29" s="44">
        <f>5676+15448.46+41294.14</f>
        <v>62418.6</v>
      </c>
      <c r="AD29" s="356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10">
        <f>SUM(S20:S29)</f>
        <v>360930.49999999994</v>
      </c>
      <c r="T30" s="210"/>
      <c r="U30" s="208"/>
      <c r="V30" s="209">
        <f>SUM(V20:V29)</f>
        <v>360930.5</v>
      </c>
      <c r="Y30" s="323">
        <v>42038</v>
      </c>
      <c r="Z30" s="325">
        <v>10938</v>
      </c>
      <c r="AA30" s="44">
        <v>28921</v>
      </c>
      <c r="AC30" s="44">
        <v>0</v>
      </c>
      <c r="AD30" s="356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323">
        <v>42038</v>
      </c>
      <c r="Z31" s="325">
        <v>10947</v>
      </c>
      <c r="AA31" s="44">
        <v>55946.879999999997</v>
      </c>
      <c r="AC31" s="44">
        <v>0</v>
      </c>
      <c r="AD31" s="356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323"/>
      <c r="Z32" s="325"/>
      <c r="AA32" s="44">
        <v>0</v>
      </c>
      <c r="AC32" s="44">
        <v>0</v>
      </c>
      <c r="AD32" s="356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323"/>
      <c r="Z33" s="325"/>
      <c r="AA33" s="44">
        <v>0</v>
      </c>
      <c r="AC33" s="44">
        <v>0</v>
      </c>
      <c r="AD33" s="356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6" t="s">
        <v>205</v>
      </c>
      <c r="T34" s="206"/>
      <c r="U34" s="215"/>
      <c r="V34" s="240">
        <v>42034</v>
      </c>
      <c r="Y34" s="323"/>
      <c r="Z34" s="325"/>
      <c r="AA34" s="44">
        <v>0</v>
      </c>
      <c r="AC34" s="44">
        <v>0</v>
      </c>
      <c r="AD34" s="356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7"/>
      <c r="S35" s="207"/>
      <c r="T35" s="207"/>
      <c r="U35" s="208"/>
      <c r="V35" s="209"/>
      <c r="W35" s="225"/>
      <c r="Y35" s="323"/>
      <c r="Z35" s="325"/>
      <c r="AA35" s="44">
        <v>0</v>
      </c>
      <c r="AC35" s="44">
        <v>0</v>
      </c>
      <c r="AD35" s="356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4" t="s">
        <v>202</v>
      </c>
      <c r="S36" s="207" t="s">
        <v>195</v>
      </c>
      <c r="T36" s="207"/>
      <c r="U36" s="208" t="s">
        <v>203</v>
      </c>
      <c r="V36" s="209" t="s">
        <v>204</v>
      </c>
      <c r="W36" s="225"/>
      <c r="Y36" s="324"/>
      <c r="Z36" s="120"/>
      <c r="AA36" s="58">
        <v>0</v>
      </c>
      <c r="AB36" s="19"/>
      <c r="AC36" s="58">
        <v>0</v>
      </c>
      <c r="AD36" s="359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299">
        <f>SUM(N5:N36)</f>
        <v>835879</v>
      </c>
      <c r="N37" s="300"/>
      <c r="R37" s="217" t="s">
        <v>231</v>
      </c>
      <c r="S37" s="218">
        <v>47014.03</v>
      </c>
      <c r="T37" s="218"/>
      <c r="U37" s="219" t="s">
        <v>229</v>
      </c>
      <c r="V37" s="220">
        <v>26254</v>
      </c>
      <c r="W37" s="226">
        <v>42031</v>
      </c>
      <c r="AA37" s="203">
        <f>SUM(AA29:AA36)</f>
        <v>147286.48000000001</v>
      </c>
      <c r="AC37" s="203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5" t="s">
        <v>234</v>
      </c>
      <c r="S38" s="236">
        <v>24697.1</v>
      </c>
      <c r="T38" s="236"/>
      <c r="U38" s="219" t="s">
        <v>230</v>
      </c>
      <c r="V38" s="220">
        <v>38926.5</v>
      </c>
      <c r="W38" s="226">
        <v>42032</v>
      </c>
    </row>
    <row r="39" spans="1:30" ht="16.5" thickBot="1" x14ac:dyDescent="0.3">
      <c r="M39" s="72"/>
      <c r="R39" s="235" t="s">
        <v>232</v>
      </c>
      <c r="S39" s="236">
        <v>4060.8</v>
      </c>
      <c r="T39" s="236"/>
      <c r="U39" s="219" t="s">
        <v>230</v>
      </c>
      <c r="V39" s="220">
        <v>27020.5</v>
      </c>
      <c r="W39" s="226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285" t="s">
        <v>11</v>
      </c>
      <c r="I40" s="286"/>
      <c r="J40" s="162"/>
      <c r="K40" s="287">
        <f>I38+L38</f>
        <v>62561.18</v>
      </c>
      <c r="L40" s="288"/>
      <c r="M40" s="72"/>
      <c r="R40" s="235" t="s">
        <v>233</v>
      </c>
      <c r="S40" s="236">
        <v>7291.2</v>
      </c>
      <c r="T40" s="236"/>
      <c r="U40" s="219"/>
      <c r="V40" s="220"/>
      <c r="W40" s="226"/>
      <c r="AB40" t="s">
        <v>252</v>
      </c>
      <c r="AC40" s="4">
        <f>AC25+AC37</f>
        <v>810907.07</v>
      </c>
    </row>
    <row r="41" spans="1:30" ht="15.75" x14ac:dyDescent="0.25">
      <c r="D41" s="279" t="s">
        <v>12</v>
      </c>
      <c r="E41" s="279"/>
      <c r="F41" s="57">
        <f>F38-K40</f>
        <v>828834.32</v>
      </c>
      <c r="I41" s="66"/>
      <c r="J41" s="66"/>
      <c r="M41" s="72"/>
      <c r="R41" s="235" t="s">
        <v>235</v>
      </c>
      <c r="S41" s="236">
        <v>9137.8700000000008</v>
      </c>
      <c r="T41" s="236" t="s">
        <v>236</v>
      </c>
      <c r="U41" s="219"/>
      <c r="V41" s="220"/>
      <c r="W41" s="226"/>
    </row>
    <row r="42" spans="1:30" ht="15.75" x14ac:dyDescent="0.25">
      <c r="D42" s="314" t="s">
        <v>246</v>
      </c>
      <c r="E42" s="314"/>
      <c r="F42" s="57">
        <v>-748488.47</v>
      </c>
      <c r="I42" s="66"/>
      <c r="J42" s="66"/>
      <c r="M42" s="72"/>
      <c r="R42" s="244"/>
      <c r="S42" s="242"/>
      <c r="T42" s="242"/>
      <c r="U42" s="227"/>
      <c r="V42" s="230"/>
      <c r="W42" s="245"/>
    </row>
    <row r="43" spans="1:30" ht="16.5" thickBot="1" x14ac:dyDescent="0.3">
      <c r="D43" s="159"/>
      <c r="E43" s="120" t="s">
        <v>0</v>
      </c>
      <c r="F43" s="121">
        <f>-C38</f>
        <v>-12560</v>
      </c>
      <c r="R43" s="246"/>
      <c r="S43" s="228">
        <v>0</v>
      </c>
      <c r="T43" s="228"/>
      <c r="U43" s="229"/>
      <c r="V43" s="58">
        <v>0</v>
      </c>
      <c r="W43" s="247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310" t="s">
        <v>248</v>
      </c>
      <c r="J44" s="311"/>
      <c r="K44" s="301">
        <f>F48+L46</f>
        <v>211149.93</v>
      </c>
      <c r="L44" s="295"/>
      <c r="S44" s="210">
        <f>SUM(S37:S43)</f>
        <v>92201</v>
      </c>
      <c r="T44" s="210"/>
      <c r="U44" s="208"/>
      <c r="V44" s="209">
        <f>SUM(V37:V43)</f>
        <v>92201</v>
      </c>
    </row>
    <row r="45" spans="1:30" ht="16.5" thickBot="1" x14ac:dyDescent="0.3">
      <c r="D45" s="267" t="s">
        <v>253</v>
      </c>
      <c r="E45" s="5" t="s">
        <v>247</v>
      </c>
      <c r="F45" s="59">
        <v>58927.1</v>
      </c>
      <c r="I45" s="312"/>
      <c r="J45" s="313"/>
      <c r="K45" s="302"/>
      <c r="L45" s="296"/>
      <c r="M45" s="110"/>
      <c r="R45" s="140"/>
      <c r="S45" s="248"/>
      <c r="T45" s="248"/>
      <c r="U45" s="136"/>
      <c r="V45" s="56"/>
      <c r="W45" s="249"/>
    </row>
    <row r="46" spans="1:30" ht="17.25" thickTop="1" thickBot="1" x14ac:dyDescent="0.3">
      <c r="C46" s="55"/>
      <c r="D46" s="278" t="s">
        <v>13</v>
      </c>
      <c r="E46" s="278"/>
      <c r="F46" s="60">
        <v>84436.98</v>
      </c>
      <c r="I46" s="290"/>
      <c r="J46" s="290"/>
      <c r="K46" s="309"/>
      <c r="L46" s="34"/>
    </row>
    <row r="47" spans="1:30" ht="19.5" thickBot="1" x14ac:dyDescent="0.35">
      <c r="C47" s="55"/>
      <c r="D47" s="161"/>
      <c r="E47" s="161"/>
      <c r="F47" s="139"/>
      <c r="H47" s="19"/>
      <c r="I47" s="250" t="s">
        <v>254</v>
      </c>
      <c r="J47" s="250"/>
      <c r="K47" s="315">
        <v>142316.12</v>
      </c>
      <c r="L47" s="316"/>
      <c r="S47" s="206" t="s">
        <v>205</v>
      </c>
      <c r="T47" s="206"/>
      <c r="U47" s="215"/>
      <c r="V47" s="240">
        <v>42035</v>
      </c>
    </row>
    <row r="48" spans="1:30" ht="17.25" thickTop="1" thickBot="1" x14ac:dyDescent="0.3">
      <c r="E48" s="6" t="s">
        <v>16</v>
      </c>
      <c r="F48" s="266">
        <f>F44+F45+F46</f>
        <v>211149.93</v>
      </c>
      <c r="R48" s="207"/>
      <c r="S48" s="207"/>
      <c r="T48" s="207"/>
      <c r="U48" s="208"/>
      <c r="V48" s="209"/>
      <c r="W48" s="225"/>
    </row>
    <row r="49" spans="4:31" customFormat="1" ht="21.75" customHeight="1" thickBot="1" x14ac:dyDescent="0.35">
      <c r="D49" s="277"/>
      <c r="E49" s="277"/>
      <c r="F49" s="56"/>
      <c r="I49" s="307" t="s">
        <v>249</v>
      </c>
      <c r="J49" s="308"/>
      <c r="K49" s="305">
        <f>K44-K47</f>
        <v>68833.81</v>
      </c>
      <c r="L49" s="306"/>
      <c r="N49" s="113"/>
      <c r="O49" s="195"/>
      <c r="P49" s="5"/>
      <c r="R49" s="214" t="s">
        <v>202</v>
      </c>
      <c r="S49" s="207" t="s">
        <v>195</v>
      </c>
      <c r="T49" s="207"/>
      <c r="U49" s="208" t="s">
        <v>203</v>
      </c>
      <c r="V49" s="209" t="s">
        <v>204</v>
      </c>
      <c r="W49" s="225"/>
      <c r="Y49" s="322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7" t="s">
        <v>235</v>
      </c>
      <c r="S50" s="218">
        <v>1111.93</v>
      </c>
      <c r="T50" s="218"/>
      <c r="U50" s="219" t="s">
        <v>229</v>
      </c>
      <c r="V50" s="220">
        <v>67378</v>
      </c>
      <c r="W50" s="226">
        <v>42035</v>
      </c>
      <c r="Y50" s="322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5" t="s">
        <v>244</v>
      </c>
      <c r="S51" s="236">
        <v>66266.070000000007</v>
      </c>
      <c r="T51" s="236"/>
      <c r="U51" s="219"/>
      <c r="V51" s="220"/>
      <c r="W51" s="226"/>
      <c r="Y51" s="322"/>
      <c r="Z51" s="5"/>
      <c r="AE51" s="13"/>
    </row>
    <row r="52" spans="4:31" customFormat="1" ht="15.75" x14ac:dyDescent="0.25">
      <c r="D52" s="155"/>
      <c r="O52" s="195"/>
      <c r="P52" s="5"/>
      <c r="R52" s="235"/>
      <c r="S52" s="236"/>
      <c r="T52" s="236"/>
      <c r="U52" s="219"/>
      <c r="V52" s="220"/>
      <c r="W52" s="226"/>
      <c r="Y52" s="322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5"/>
      <c r="S53" s="236"/>
      <c r="T53" s="236"/>
      <c r="U53" s="219"/>
      <c r="V53" s="220"/>
      <c r="W53" s="226"/>
      <c r="Y53" s="322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5"/>
      <c r="S54" s="236"/>
      <c r="T54" s="236" t="s">
        <v>236</v>
      </c>
      <c r="U54" s="219"/>
      <c r="V54" s="220"/>
      <c r="W54" s="226"/>
      <c r="Y54" s="322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4"/>
      <c r="S55" s="242"/>
      <c r="T55" s="242"/>
      <c r="U55" s="227"/>
      <c r="V55" s="230"/>
      <c r="W55" s="245"/>
      <c r="Y55" s="322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6"/>
      <c r="S56" s="228">
        <v>0</v>
      </c>
      <c r="T56" s="228"/>
      <c r="U56" s="229"/>
      <c r="V56" s="58">
        <v>0</v>
      </c>
      <c r="W56" s="247"/>
      <c r="Y56" s="322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10">
        <f>SUM(S50:S56)</f>
        <v>67378</v>
      </c>
      <c r="T57" s="210"/>
      <c r="U57" s="208"/>
      <c r="V57" s="209">
        <f>SUM(V50:V56)</f>
        <v>67378</v>
      </c>
      <c r="W57" s="224"/>
      <c r="Y57" s="322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4"/>
      <c r="Y58" s="322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4"/>
      <c r="Y59" s="322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6" t="s">
        <v>205</v>
      </c>
      <c r="T60" s="206"/>
      <c r="U60" s="215"/>
      <c r="V60" s="240">
        <v>42037</v>
      </c>
      <c r="W60" s="224"/>
      <c r="Y60" s="322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7"/>
      <c r="S61" s="207"/>
      <c r="T61" s="207"/>
      <c r="U61" s="208"/>
      <c r="V61" s="209"/>
      <c r="W61" s="225"/>
      <c r="X61" s="13"/>
      <c r="Y61" s="322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4" t="s">
        <v>202</v>
      </c>
      <c r="S62" s="207" t="s">
        <v>195</v>
      </c>
      <c r="T62" s="207"/>
      <c r="U62" s="208" t="s">
        <v>203</v>
      </c>
      <c r="V62" s="209" t="s">
        <v>204</v>
      </c>
      <c r="W62" s="225"/>
      <c r="X62" s="13"/>
      <c r="Y62" s="322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7">
        <v>10691</v>
      </c>
      <c r="S63" s="218">
        <v>5676</v>
      </c>
      <c r="T63" s="218"/>
      <c r="U63" s="219" t="s">
        <v>229</v>
      </c>
      <c r="V63" s="220">
        <v>5676</v>
      </c>
      <c r="W63" s="226">
        <v>42025</v>
      </c>
      <c r="X63" s="13"/>
      <c r="Y63" s="322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5"/>
      <c r="S64" s="236"/>
      <c r="T64" s="236"/>
      <c r="U64" s="219" t="s">
        <v>251</v>
      </c>
      <c r="V64" s="220"/>
      <c r="W64" s="226"/>
      <c r="X64" s="13"/>
      <c r="Y64" s="322"/>
      <c r="Z64" s="5"/>
      <c r="AE64" s="13"/>
    </row>
    <row r="65" spans="18:31" customFormat="1" ht="15.75" x14ac:dyDescent="0.25">
      <c r="R65" s="235"/>
      <c r="S65" s="236"/>
      <c r="T65" s="236"/>
      <c r="U65" s="219"/>
      <c r="V65" s="220"/>
      <c r="W65" s="226"/>
      <c r="X65" s="13"/>
      <c r="AE65" s="13"/>
    </row>
    <row r="66" spans="18:31" customFormat="1" ht="15.75" x14ac:dyDescent="0.25">
      <c r="R66" s="235"/>
      <c r="S66" s="236"/>
      <c r="T66" s="236"/>
      <c r="U66" s="219"/>
      <c r="V66" s="220"/>
      <c r="W66" s="226"/>
      <c r="X66" s="13"/>
      <c r="AE66" s="13"/>
    </row>
    <row r="67" spans="18:31" customFormat="1" ht="15.75" x14ac:dyDescent="0.25">
      <c r="R67" s="235"/>
      <c r="S67" s="236"/>
      <c r="T67" s="236"/>
      <c r="U67" s="219"/>
      <c r="V67" s="220"/>
      <c r="W67" s="226"/>
      <c r="X67" s="13"/>
      <c r="AE67" s="13"/>
    </row>
    <row r="68" spans="18:31" customFormat="1" ht="15.75" x14ac:dyDescent="0.25">
      <c r="R68" s="244"/>
      <c r="S68" s="242"/>
      <c r="T68" s="242"/>
      <c r="U68" s="227"/>
      <c r="V68" s="230"/>
      <c r="W68" s="245"/>
      <c r="X68" s="13"/>
      <c r="AE68" s="13"/>
    </row>
    <row r="69" spans="18:31" customFormat="1" ht="16.5" thickBot="1" x14ac:dyDescent="0.3">
      <c r="R69" s="246"/>
      <c r="S69" s="228">
        <v>0</v>
      </c>
      <c r="T69" s="228"/>
      <c r="U69" s="229"/>
      <c r="V69" s="58">
        <v>0</v>
      </c>
      <c r="W69" s="247"/>
      <c r="X69" s="13"/>
      <c r="AE69" s="13"/>
    </row>
    <row r="70" spans="18:31" customFormat="1" ht="16.5" thickTop="1" x14ac:dyDescent="0.25">
      <c r="S70" s="210">
        <f>SUM(S63:S69)</f>
        <v>5676</v>
      </c>
      <c r="T70" s="210"/>
      <c r="U70" s="208"/>
      <c r="V70" s="209">
        <f>SUM(V63:V69)</f>
        <v>5676</v>
      </c>
      <c r="W70" s="224"/>
      <c r="X70" s="13"/>
      <c r="AE70" s="13"/>
    </row>
    <row r="71" spans="18:31" customFormat="1" ht="15.75" x14ac:dyDescent="0.25">
      <c r="R71" s="13"/>
      <c r="S71" s="321"/>
      <c r="T71" s="321"/>
      <c r="U71" s="317"/>
      <c r="V71" s="318"/>
      <c r="W71" s="249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9"/>
      <c r="X72" s="13"/>
      <c r="AE72" s="13"/>
    </row>
    <row r="73" spans="18:31" customFormat="1" ht="15.75" thickBot="1" x14ac:dyDescent="0.3">
      <c r="U73" s="111"/>
      <c r="V73" s="44"/>
      <c r="W73" s="224"/>
      <c r="AE73" s="13"/>
    </row>
    <row r="74" spans="18:31" customFormat="1" ht="19.5" thickBot="1" x14ac:dyDescent="0.35">
      <c r="S74" s="206" t="s">
        <v>205</v>
      </c>
      <c r="T74" s="206"/>
      <c r="U74" s="215"/>
      <c r="V74" s="240">
        <v>42038</v>
      </c>
      <c r="W74" s="224"/>
      <c r="AE74" s="13"/>
    </row>
    <row r="75" spans="18:31" customFormat="1" ht="15.75" x14ac:dyDescent="0.25">
      <c r="R75" s="207"/>
      <c r="S75" s="207"/>
      <c r="T75" s="207"/>
      <c r="U75" s="208"/>
      <c r="V75" s="209"/>
      <c r="W75" s="225"/>
      <c r="AE75" s="13"/>
    </row>
    <row r="76" spans="18:31" customFormat="1" ht="15.75" x14ac:dyDescent="0.25">
      <c r="R76" s="214" t="s">
        <v>202</v>
      </c>
      <c r="S76" s="207" t="s">
        <v>195</v>
      </c>
      <c r="T76" s="207"/>
      <c r="U76" s="208" t="s">
        <v>203</v>
      </c>
      <c r="V76" s="209" t="s">
        <v>204</v>
      </c>
      <c r="W76" s="225"/>
      <c r="AE76" s="13"/>
    </row>
    <row r="77" spans="18:31" customFormat="1" ht="15.75" x14ac:dyDescent="0.25">
      <c r="R77" s="217">
        <v>10332</v>
      </c>
      <c r="S77" s="218">
        <v>18449.400000000001</v>
      </c>
      <c r="T77" s="218"/>
      <c r="U77" s="219">
        <v>2719748</v>
      </c>
      <c r="V77" s="220">
        <v>29563.5</v>
      </c>
      <c r="W77" s="226">
        <v>42030</v>
      </c>
      <c r="AE77" s="13"/>
    </row>
    <row r="78" spans="18:31" customFormat="1" ht="15.75" x14ac:dyDescent="0.25">
      <c r="R78" s="235">
        <v>10501</v>
      </c>
      <c r="S78" s="236">
        <v>25928.67</v>
      </c>
      <c r="T78" s="236" t="s">
        <v>257</v>
      </c>
      <c r="U78" s="219">
        <v>2720771</v>
      </c>
      <c r="V78" s="220">
        <v>97065.5</v>
      </c>
      <c r="W78" s="226">
        <v>42035</v>
      </c>
      <c r="AE78" s="13"/>
    </row>
    <row r="79" spans="18:31" customFormat="1" ht="15.75" x14ac:dyDescent="0.25">
      <c r="R79" s="235">
        <v>10654</v>
      </c>
      <c r="S79" s="236">
        <v>536.4</v>
      </c>
      <c r="T79" s="236"/>
      <c r="U79" s="219"/>
      <c r="V79" s="220"/>
      <c r="W79" s="226"/>
      <c r="AE79" s="13"/>
    </row>
    <row r="80" spans="18:31" customFormat="1" ht="15.75" x14ac:dyDescent="0.25">
      <c r="R80" s="235">
        <v>10691</v>
      </c>
      <c r="S80" s="236">
        <v>15448.46</v>
      </c>
      <c r="T80" s="236" t="s">
        <v>236</v>
      </c>
      <c r="U80" s="219"/>
      <c r="V80" s="220"/>
      <c r="W80" s="226"/>
      <c r="AE80" s="13"/>
    </row>
    <row r="81" spans="18:31" customFormat="1" ht="15.75" x14ac:dyDescent="0.25">
      <c r="R81" s="235">
        <v>10691</v>
      </c>
      <c r="S81" s="236">
        <v>41294.14</v>
      </c>
      <c r="T81" s="236"/>
      <c r="U81" s="219"/>
      <c r="V81" s="220"/>
      <c r="W81" s="226"/>
      <c r="AE81" s="13"/>
    </row>
    <row r="82" spans="18:31" customFormat="1" ht="15.75" x14ac:dyDescent="0.25">
      <c r="R82" s="244">
        <v>10938</v>
      </c>
      <c r="S82" s="242">
        <v>24971.93</v>
      </c>
      <c r="T82" s="242" t="s">
        <v>236</v>
      </c>
      <c r="U82" s="227"/>
      <c r="V82" s="230"/>
      <c r="W82" s="245"/>
      <c r="AE82" s="13"/>
    </row>
    <row r="83" spans="18:31" customFormat="1" ht="16.5" thickBot="1" x14ac:dyDescent="0.3">
      <c r="R83" s="246"/>
      <c r="S83" s="228">
        <v>0</v>
      </c>
      <c r="T83" s="228"/>
      <c r="U83" s="229"/>
      <c r="V83" s="58">
        <v>0</v>
      </c>
      <c r="W83" s="247"/>
      <c r="AE83" s="13"/>
    </row>
    <row r="84" spans="18:31" customFormat="1" ht="16.5" thickTop="1" x14ac:dyDescent="0.25">
      <c r="S84" s="210">
        <f>SUM(S77:S83)</f>
        <v>126629</v>
      </c>
      <c r="T84" s="210"/>
      <c r="U84" s="208"/>
      <c r="V84" s="209">
        <f>SUM(V77:V83)</f>
        <v>126629</v>
      </c>
      <c r="W84" s="224"/>
      <c r="AE84" s="13"/>
    </row>
    <row r="85" spans="18:31" customFormat="1" ht="15.75" x14ac:dyDescent="0.25">
      <c r="R85" s="13"/>
      <c r="S85" s="321"/>
      <c r="T85" s="321"/>
      <c r="U85" s="317"/>
      <c r="V85" s="318"/>
      <c r="W85" s="249"/>
      <c r="AE85" s="13"/>
    </row>
  </sheetData>
  <mergeCells count="16">
    <mergeCell ref="C1:K1"/>
    <mergeCell ref="E4:F4"/>
    <mergeCell ref="I4:L4"/>
    <mergeCell ref="M37:N37"/>
    <mergeCell ref="H40:I40"/>
    <mergeCell ref="K40:L40"/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5"/>
  <sheetViews>
    <sheetView topLeftCell="N1" workbookViewId="0">
      <selection activeCell="Z20" sqref="Z20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4"/>
    <col min="25" max="25" width="11.42578125" style="322"/>
    <col min="26" max="26" width="11.42578125" style="5"/>
    <col min="27" max="27" width="12.85546875" bestFit="1" customWidth="1"/>
    <col min="28" max="28" width="13.5703125" style="44" bestFit="1" customWidth="1"/>
    <col min="29" max="29" width="12.42578125" bestFit="1" customWidth="1"/>
    <col min="30" max="30" width="11.42578125" style="44"/>
    <col min="31" max="31" width="18.5703125" style="44" bestFit="1" customWidth="1"/>
  </cols>
  <sheetData>
    <row r="1" spans="1:31" ht="24" thickBot="1" x14ac:dyDescent="0.4">
      <c r="C1" s="280" t="s">
        <v>260</v>
      </c>
      <c r="D1" s="280"/>
      <c r="E1" s="280"/>
      <c r="F1" s="280"/>
      <c r="G1" s="280"/>
      <c r="H1" s="280"/>
      <c r="I1" s="280"/>
      <c r="J1" s="280"/>
      <c r="K1" s="280"/>
      <c r="L1" s="133" t="s">
        <v>158</v>
      </c>
      <c r="M1" s="134"/>
      <c r="R1" s="73"/>
      <c r="S1" s="328"/>
      <c r="T1" s="328"/>
      <c r="U1" s="329"/>
      <c r="V1" s="330"/>
      <c r="W1" s="331"/>
      <c r="X1" s="73"/>
      <c r="AA1" s="206" t="s">
        <v>261</v>
      </c>
    </row>
    <row r="2" spans="1:31" ht="19.5" thickBot="1" x14ac:dyDescent="0.35">
      <c r="E2" s="273"/>
      <c r="F2" s="51"/>
      <c r="S2" s="206" t="s">
        <v>205</v>
      </c>
      <c r="T2" s="206"/>
      <c r="U2" s="215"/>
      <c r="V2" s="240">
        <v>42037</v>
      </c>
      <c r="X2" s="73"/>
    </row>
    <row r="3" spans="1:31" ht="16.5" thickBot="1" x14ac:dyDescent="0.3">
      <c r="C3" s="45" t="s">
        <v>0</v>
      </c>
      <c r="D3" s="3"/>
      <c r="R3" s="207"/>
      <c r="S3" s="207"/>
      <c r="T3" s="207"/>
      <c r="U3" s="208"/>
      <c r="V3" s="209"/>
      <c r="W3" s="225"/>
      <c r="X3" s="73"/>
      <c r="Z3" s="251">
        <v>42035</v>
      </c>
      <c r="AA3" s="252">
        <v>10691</v>
      </c>
      <c r="AB3" s="44">
        <v>62418.6</v>
      </c>
      <c r="AC3" s="21" t="s">
        <v>258</v>
      </c>
      <c r="AD3" s="44">
        <f>5676+15448.46+41294.14</f>
        <v>62418.6</v>
      </c>
      <c r="AE3" s="353">
        <f t="shared" ref="AE3:AE28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297" t="s">
        <v>19</v>
      </c>
      <c r="F4" s="298"/>
      <c r="I4" s="283" t="s">
        <v>4</v>
      </c>
      <c r="J4" s="284"/>
      <c r="K4" s="284"/>
      <c r="L4" s="284"/>
      <c r="M4" s="69" t="s">
        <v>24</v>
      </c>
      <c r="N4" s="112" t="s">
        <v>159</v>
      </c>
      <c r="R4" s="214" t="s">
        <v>202</v>
      </c>
      <c r="S4" s="207" t="s">
        <v>195</v>
      </c>
      <c r="T4" s="207"/>
      <c r="U4" s="208" t="s">
        <v>203</v>
      </c>
      <c r="V4" s="209" t="s">
        <v>204</v>
      </c>
      <c r="W4" s="225"/>
      <c r="X4" s="73"/>
      <c r="Z4" s="323">
        <v>42038</v>
      </c>
      <c r="AA4" s="325">
        <v>10938</v>
      </c>
      <c r="AB4" s="44">
        <v>28921</v>
      </c>
      <c r="AD4" s="44">
        <v>0</v>
      </c>
      <c r="AE4" s="353">
        <f t="shared" si="0"/>
        <v>28921</v>
      </c>
    </row>
    <row r="5" spans="1:31" ht="19.5" thickTop="1" x14ac:dyDescent="0.3">
      <c r="A5" s="21"/>
      <c r="B5" s="40"/>
      <c r="C5" s="46"/>
      <c r="D5" s="96"/>
      <c r="E5" s="28"/>
      <c r="F5" s="52"/>
      <c r="G5" s="25"/>
      <c r="H5" s="26"/>
      <c r="I5" s="61"/>
      <c r="J5" s="80"/>
      <c r="K5" s="122"/>
      <c r="L5" s="123"/>
      <c r="M5" s="152"/>
      <c r="N5" s="151"/>
      <c r="O5" s="196"/>
      <c r="P5" s="259"/>
      <c r="R5" s="217">
        <v>10691</v>
      </c>
      <c r="S5" s="218">
        <v>5676</v>
      </c>
      <c r="T5" s="218"/>
      <c r="U5" s="219" t="s">
        <v>229</v>
      </c>
      <c r="V5" s="220">
        <v>5676</v>
      </c>
      <c r="W5" s="226">
        <v>42025</v>
      </c>
      <c r="X5" s="73"/>
      <c r="Z5" s="323">
        <v>42038</v>
      </c>
      <c r="AA5" s="325">
        <v>10947</v>
      </c>
      <c r="AB5" s="44">
        <v>55946.879999999997</v>
      </c>
      <c r="AD5" s="44">
        <v>0</v>
      </c>
      <c r="AE5" s="353">
        <f t="shared" si="0"/>
        <v>55946.879999999997</v>
      </c>
    </row>
    <row r="6" spans="1:31" ht="15.75" x14ac:dyDescent="0.25">
      <c r="A6" s="21"/>
      <c r="B6" s="40"/>
      <c r="C6" s="46"/>
      <c r="D6" s="96"/>
      <c r="E6" s="28"/>
      <c r="F6" s="52"/>
      <c r="G6" s="20"/>
      <c r="H6" s="29"/>
      <c r="I6" s="62"/>
      <c r="J6" s="81"/>
      <c r="K6" s="73" t="s">
        <v>5</v>
      </c>
      <c r="L6" s="124">
        <v>0</v>
      </c>
      <c r="M6" s="78"/>
      <c r="N6" s="116"/>
      <c r="O6" s="196"/>
      <c r="P6" s="179"/>
      <c r="R6" s="235"/>
      <c r="S6" s="236"/>
      <c r="T6" s="236"/>
      <c r="U6" s="219" t="s">
        <v>251</v>
      </c>
      <c r="V6" s="220"/>
      <c r="W6" s="226"/>
      <c r="X6" s="73"/>
      <c r="Z6" s="323"/>
      <c r="AA6" s="325"/>
      <c r="AB6" s="44">
        <v>0</v>
      </c>
      <c r="AD6" s="44">
        <v>0</v>
      </c>
      <c r="AE6" s="353">
        <f t="shared" si="0"/>
        <v>0</v>
      </c>
    </row>
    <row r="7" spans="1:31" ht="15.75" x14ac:dyDescent="0.25">
      <c r="A7" s="21"/>
      <c r="B7" s="40"/>
      <c r="C7" s="46"/>
      <c r="D7" s="96"/>
      <c r="E7" s="28"/>
      <c r="F7" s="52"/>
      <c r="G7" s="25"/>
      <c r="H7" s="29"/>
      <c r="I7" s="62"/>
      <c r="J7" s="81"/>
      <c r="K7" s="73" t="s">
        <v>3</v>
      </c>
      <c r="L7" s="125">
        <v>0</v>
      </c>
      <c r="M7" s="165"/>
      <c r="N7" s="116"/>
      <c r="O7" s="196"/>
      <c r="P7" s="179"/>
      <c r="R7" s="235"/>
      <c r="S7" s="236"/>
      <c r="T7" s="236"/>
      <c r="U7" s="219"/>
      <c r="V7" s="220"/>
      <c r="W7" s="226"/>
      <c r="X7" s="73"/>
      <c r="Z7" s="323"/>
      <c r="AA7" s="325"/>
      <c r="AB7" s="44">
        <v>0</v>
      </c>
      <c r="AD7" s="44">
        <v>0</v>
      </c>
      <c r="AE7" s="353">
        <f t="shared" si="0"/>
        <v>0</v>
      </c>
    </row>
    <row r="8" spans="1:31" ht="16.5" thickBot="1" x14ac:dyDescent="0.3">
      <c r="A8" s="21"/>
      <c r="B8" s="40"/>
      <c r="C8" s="46"/>
      <c r="D8" s="96"/>
      <c r="E8" s="28"/>
      <c r="F8" s="52"/>
      <c r="G8" s="25"/>
      <c r="H8" s="29"/>
      <c r="I8" s="62"/>
      <c r="J8" s="81"/>
      <c r="K8" s="73" t="s">
        <v>6</v>
      </c>
      <c r="L8" s="124">
        <v>28750</v>
      </c>
      <c r="M8" s="165"/>
      <c r="N8" s="116"/>
      <c r="O8" s="196"/>
      <c r="P8" s="179"/>
      <c r="R8" s="246"/>
      <c r="S8" s="228">
        <v>0</v>
      </c>
      <c r="T8" s="228"/>
      <c r="U8" s="229"/>
      <c r="V8" s="58">
        <v>0</v>
      </c>
      <c r="W8" s="247"/>
      <c r="X8" s="73"/>
      <c r="Z8" s="323"/>
      <c r="AA8" s="325"/>
      <c r="AB8" s="44">
        <v>0</v>
      </c>
      <c r="AD8" s="44">
        <v>0</v>
      </c>
      <c r="AE8" s="353">
        <f t="shared" si="0"/>
        <v>0</v>
      </c>
    </row>
    <row r="9" spans="1:31" ht="16.5" thickTop="1" x14ac:dyDescent="0.25">
      <c r="A9" s="21"/>
      <c r="B9" s="40"/>
      <c r="C9" s="46"/>
      <c r="D9" s="96"/>
      <c r="E9" s="28"/>
      <c r="F9" s="52"/>
      <c r="G9" s="25"/>
      <c r="H9" s="29"/>
      <c r="I9" s="62"/>
      <c r="J9" s="81"/>
      <c r="K9" s="73" t="s">
        <v>7</v>
      </c>
      <c r="L9" s="125">
        <v>0</v>
      </c>
      <c r="M9" s="165"/>
      <c r="N9" s="116"/>
      <c r="O9" s="196"/>
      <c r="P9" s="179"/>
      <c r="S9" s="210">
        <f>SUM(S5:S8)</f>
        <v>5676</v>
      </c>
      <c r="T9" s="210"/>
      <c r="U9" s="208"/>
      <c r="V9" s="209">
        <f>SUM(V5:V8)</f>
        <v>5676</v>
      </c>
      <c r="X9" s="73"/>
      <c r="Z9" s="343"/>
      <c r="AA9" s="344"/>
      <c r="AB9" s="56">
        <v>0</v>
      </c>
      <c r="AC9" s="13"/>
      <c r="AD9" s="56">
        <v>0</v>
      </c>
      <c r="AE9" s="353">
        <f t="shared" si="0"/>
        <v>0</v>
      </c>
    </row>
    <row r="10" spans="1:31" ht="15.75" x14ac:dyDescent="0.25">
      <c r="A10" s="21"/>
      <c r="B10" s="40"/>
      <c r="C10" s="46"/>
      <c r="D10" s="96"/>
      <c r="E10" s="28"/>
      <c r="F10" s="52"/>
      <c r="G10" s="25"/>
      <c r="H10" s="29"/>
      <c r="I10" s="62"/>
      <c r="J10" s="81"/>
      <c r="K10" s="73" t="s">
        <v>8</v>
      </c>
      <c r="L10" s="125">
        <v>0</v>
      </c>
      <c r="M10" s="165"/>
      <c r="N10" s="116"/>
      <c r="O10" s="196"/>
      <c r="P10" s="179"/>
      <c r="R10" s="197"/>
      <c r="S10" s="320"/>
      <c r="T10" s="320"/>
      <c r="U10" s="317"/>
      <c r="V10" s="318"/>
      <c r="W10" s="319"/>
      <c r="X10" s="73"/>
      <c r="Z10" s="345"/>
      <c r="AA10" s="346"/>
      <c r="AB10" s="56">
        <v>0</v>
      </c>
      <c r="AC10" s="13"/>
      <c r="AD10" s="56">
        <v>0</v>
      </c>
      <c r="AE10" s="353">
        <f t="shared" si="0"/>
        <v>0</v>
      </c>
    </row>
    <row r="11" spans="1:31" ht="15.75" thickBot="1" x14ac:dyDescent="0.3">
      <c r="A11" s="21"/>
      <c r="B11" s="40"/>
      <c r="C11" s="46"/>
      <c r="D11" s="96"/>
      <c r="E11" s="28"/>
      <c r="F11" s="52"/>
      <c r="G11" s="25"/>
      <c r="H11" s="29"/>
      <c r="I11" s="62"/>
      <c r="J11" s="81"/>
      <c r="K11" s="73" t="s">
        <v>9</v>
      </c>
      <c r="L11" s="126">
        <v>0</v>
      </c>
      <c r="M11" s="165"/>
      <c r="N11" s="116"/>
      <c r="O11" s="196"/>
      <c r="P11" s="241"/>
      <c r="R11" s="13"/>
      <c r="S11" s="13"/>
      <c r="T11" s="13"/>
      <c r="U11" s="136"/>
      <c r="V11" s="56"/>
      <c r="W11" s="249"/>
      <c r="X11" s="73"/>
      <c r="AB11" s="50">
        <v>0</v>
      </c>
      <c r="AD11" s="50">
        <v>0</v>
      </c>
      <c r="AE11" s="354">
        <f t="shared" si="0"/>
        <v>0</v>
      </c>
    </row>
    <row r="12" spans="1:31" ht="19.5" thickBot="1" x14ac:dyDescent="0.35">
      <c r="A12" s="21"/>
      <c r="B12" s="40"/>
      <c r="C12" s="46"/>
      <c r="D12" s="96"/>
      <c r="E12" s="28"/>
      <c r="F12" s="52"/>
      <c r="G12" s="25"/>
      <c r="H12" s="29"/>
      <c r="I12" s="62"/>
      <c r="J12" s="81"/>
      <c r="K12" s="73" t="s">
        <v>14</v>
      </c>
      <c r="L12" s="126">
        <v>0</v>
      </c>
      <c r="M12" s="165"/>
      <c r="N12" s="116"/>
      <c r="O12" s="196"/>
      <c r="P12" s="179"/>
      <c r="S12" s="206" t="s">
        <v>205</v>
      </c>
      <c r="T12" s="206"/>
      <c r="U12" s="215"/>
      <c r="V12" s="240">
        <v>42038</v>
      </c>
      <c r="Y12" s="254"/>
      <c r="Z12" s="322"/>
      <c r="AA12" s="5"/>
      <c r="AB12" s="50">
        <v>0</v>
      </c>
      <c r="AD12" s="50">
        <v>0</v>
      </c>
      <c r="AE12" s="354">
        <f t="shared" si="0"/>
        <v>0</v>
      </c>
    </row>
    <row r="13" spans="1:31" ht="15.75" x14ac:dyDescent="0.25">
      <c r="A13" s="21"/>
      <c r="B13" s="40"/>
      <c r="C13" s="46"/>
      <c r="D13" s="96"/>
      <c r="E13" s="28"/>
      <c r="F13" s="52"/>
      <c r="G13" s="25"/>
      <c r="H13" s="29"/>
      <c r="I13" s="62"/>
      <c r="J13" s="81"/>
      <c r="K13" s="73" t="s">
        <v>10</v>
      </c>
      <c r="L13" s="126">
        <v>0</v>
      </c>
      <c r="M13" s="174"/>
      <c r="N13" s="116"/>
      <c r="O13" s="194"/>
      <c r="P13" s="179"/>
      <c r="R13" s="207"/>
      <c r="S13" s="207"/>
      <c r="T13" s="207"/>
      <c r="U13" s="208"/>
      <c r="V13" s="209"/>
      <c r="W13" s="225"/>
      <c r="Y13" s="254"/>
      <c r="Z13" s="322"/>
      <c r="AA13" s="5"/>
      <c r="AB13" s="50">
        <v>0</v>
      </c>
      <c r="AD13" s="50">
        <v>0</v>
      </c>
      <c r="AE13" s="354">
        <f t="shared" si="0"/>
        <v>0</v>
      </c>
    </row>
    <row r="14" spans="1:31" ht="15.75" x14ac:dyDescent="0.25">
      <c r="A14" s="21"/>
      <c r="B14" s="40"/>
      <c r="C14" s="46"/>
      <c r="D14" s="96"/>
      <c r="E14" s="28"/>
      <c r="F14" s="52"/>
      <c r="G14" s="25"/>
      <c r="H14" s="29"/>
      <c r="I14" s="62"/>
      <c r="J14" s="81"/>
      <c r="K14" s="165" t="s">
        <v>10</v>
      </c>
      <c r="L14" s="126">
        <v>0</v>
      </c>
      <c r="M14" s="174"/>
      <c r="N14" s="116"/>
      <c r="O14" s="194"/>
      <c r="P14" s="179"/>
      <c r="R14" s="214" t="s">
        <v>202</v>
      </c>
      <c r="S14" s="207" t="s">
        <v>195</v>
      </c>
      <c r="T14" s="207"/>
      <c r="U14" s="208" t="s">
        <v>203</v>
      </c>
      <c r="V14" s="209" t="s">
        <v>204</v>
      </c>
      <c r="W14" s="225"/>
      <c r="Y14" s="339"/>
      <c r="Z14" s="340"/>
      <c r="AA14" s="255"/>
      <c r="AB14" s="81">
        <v>0</v>
      </c>
      <c r="AC14" s="255"/>
      <c r="AD14" s="81">
        <v>0</v>
      </c>
      <c r="AE14" s="354">
        <f t="shared" si="0"/>
        <v>0</v>
      </c>
    </row>
    <row r="15" spans="1:31" ht="15.75" x14ac:dyDescent="0.25">
      <c r="A15" s="21"/>
      <c r="B15" s="40"/>
      <c r="C15" s="46"/>
      <c r="D15" s="96"/>
      <c r="E15" s="28"/>
      <c r="F15" s="52"/>
      <c r="G15" s="25"/>
      <c r="H15" s="29"/>
      <c r="I15" s="62"/>
      <c r="J15" s="81"/>
      <c r="K15" s="73" t="s">
        <v>57</v>
      </c>
      <c r="L15" s="126">
        <v>0</v>
      </c>
      <c r="M15" s="174"/>
      <c r="N15" s="116"/>
      <c r="O15" s="194"/>
      <c r="P15" s="179"/>
      <c r="R15" s="217">
        <v>10332</v>
      </c>
      <c r="S15" s="218">
        <v>18449.400000000001</v>
      </c>
      <c r="T15" s="218"/>
      <c r="U15" s="219">
        <v>2719748</v>
      </c>
      <c r="V15" s="220">
        <v>29563.5</v>
      </c>
      <c r="W15" s="226">
        <v>42030</v>
      </c>
      <c r="Y15" s="339"/>
      <c r="Z15" s="340"/>
      <c r="AA15" s="255"/>
      <c r="AB15" s="81">
        <v>0</v>
      </c>
      <c r="AC15" s="255"/>
      <c r="AD15" s="81">
        <v>0</v>
      </c>
      <c r="AE15" s="354">
        <f t="shared" si="0"/>
        <v>0</v>
      </c>
    </row>
    <row r="16" spans="1:31" ht="15.75" x14ac:dyDescent="0.25">
      <c r="A16" s="21"/>
      <c r="B16" s="40"/>
      <c r="C16" s="46"/>
      <c r="D16" s="96"/>
      <c r="E16" s="28"/>
      <c r="F16" s="52"/>
      <c r="G16" s="25"/>
      <c r="H16" s="29"/>
      <c r="I16" s="62"/>
      <c r="J16" s="81"/>
      <c r="K16" s="192" t="s">
        <v>61</v>
      </c>
      <c r="L16" s="128">
        <v>0</v>
      </c>
      <c r="M16" s="174"/>
      <c r="N16" s="116"/>
      <c r="O16" s="194"/>
      <c r="P16" s="179"/>
      <c r="R16" s="235">
        <v>10501</v>
      </c>
      <c r="S16" s="236">
        <v>25928.67</v>
      </c>
      <c r="T16" s="236" t="s">
        <v>257</v>
      </c>
      <c r="U16" s="219">
        <v>2720771</v>
      </c>
      <c r="V16" s="220">
        <v>97065.5</v>
      </c>
      <c r="W16" s="226">
        <v>42035</v>
      </c>
      <c r="Y16" s="339"/>
      <c r="Z16" s="340"/>
      <c r="AA16" s="255"/>
      <c r="AB16" s="81">
        <v>0</v>
      </c>
      <c r="AC16" s="255"/>
      <c r="AD16" s="81">
        <v>0</v>
      </c>
      <c r="AE16" s="354">
        <f t="shared" si="0"/>
        <v>0</v>
      </c>
    </row>
    <row r="17" spans="1:31" ht="15.75" x14ac:dyDescent="0.25">
      <c r="A17" s="21"/>
      <c r="B17" s="40"/>
      <c r="C17" s="46"/>
      <c r="D17" s="96"/>
      <c r="E17" s="28"/>
      <c r="F17" s="52"/>
      <c r="G17" s="25"/>
      <c r="H17" s="29"/>
      <c r="I17" s="62"/>
      <c r="J17" s="81"/>
      <c r="K17" s="73" t="s">
        <v>108</v>
      </c>
      <c r="L17" s="129">
        <v>0</v>
      </c>
      <c r="M17" s="174"/>
      <c r="N17" s="116"/>
      <c r="O17" s="194"/>
      <c r="P17" s="179"/>
      <c r="R17" s="235">
        <v>10654</v>
      </c>
      <c r="S17" s="236">
        <v>536.4</v>
      </c>
      <c r="T17" s="236"/>
      <c r="U17" s="219"/>
      <c r="V17" s="220"/>
      <c r="W17" s="226"/>
      <c r="Y17" s="339"/>
      <c r="Z17" s="340"/>
      <c r="AA17" s="255"/>
      <c r="AB17" s="81">
        <v>0</v>
      </c>
      <c r="AC17" s="255"/>
      <c r="AD17" s="81">
        <v>0</v>
      </c>
      <c r="AE17" s="354">
        <f t="shared" si="0"/>
        <v>0</v>
      </c>
    </row>
    <row r="18" spans="1:31" ht="15.75" x14ac:dyDescent="0.25">
      <c r="A18" s="21"/>
      <c r="B18" s="40"/>
      <c r="C18" s="46"/>
      <c r="D18" s="96"/>
      <c r="E18" s="28"/>
      <c r="F18" s="52"/>
      <c r="G18" s="25"/>
      <c r="H18" s="29"/>
      <c r="I18" s="62"/>
      <c r="J18" s="81"/>
      <c r="K18" s="73" t="s">
        <v>109</v>
      </c>
      <c r="L18" s="88">
        <v>0</v>
      </c>
      <c r="M18" s="174"/>
      <c r="N18" s="116"/>
      <c r="O18" s="194"/>
      <c r="P18" s="179"/>
      <c r="R18" s="235">
        <v>10691</v>
      </c>
      <c r="S18" s="236">
        <v>15448.46</v>
      </c>
      <c r="T18" s="236" t="s">
        <v>236</v>
      </c>
      <c r="U18" s="219"/>
      <c r="V18" s="220"/>
      <c r="W18" s="226"/>
      <c r="Y18" s="339"/>
      <c r="Z18" s="340"/>
      <c r="AA18" s="255"/>
      <c r="AB18" s="81">
        <v>0</v>
      </c>
      <c r="AC18" s="255"/>
      <c r="AD18" s="81">
        <v>0</v>
      </c>
      <c r="AE18" s="354">
        <f t="shared" si="0"/>
        <v>0</v>
      </c>
    </row>
    <row r="19" spans="1:31" ht="15.75" x14ac:dyDescent="0.25">
      <c r="A19" s="21"/>
      <c r="B19" s="40"/>
      <c r="C19" s="46"/>
      <c r="D19" s="96"/>
      <c r="E19" s="28"/>
      <c r="F19" s="52"/>
      <c r="G19" s="25"/>
      <c r="H19" s="29"/>
      <c r="I19" s="62"/>
      <c r="J19" s="81"/>
      <c r="K19" s="73" t="s">
        <v>186</v>
      </c>
      <c r="L19" s="88">
        <v>0</v>
      </c>
      <c r="M19" s="174"/>
      <c r="N19" s="116"/>
      <c r="O19" s="194"/>
      <c r="P19" s="179"/>
      <c r="R19" s="235">
        <v>10691</v>
      </c>
      <c r="S19" s="236">
        <v>41294.14</v>
      </c>
      <c r="T19" s="236"/>
      <c r="U19" s="219"/>
      <c r="V19" s="220"/>
      <c r="W19" s="226"/>
      <c r="Y19" s="339"/>
      <c r="Z19" s="340"/>
      <c r="AA19" s="255"/>
      <c r="AB19" s="81">
        <v>0</v>
      </c>
      <c r="AC19" s="255"/>
      <c r="AD19" s="351">
        <v>0</v>
      </c>
      <c r="AE19" s="354">
        <f t="shared" si="0"/>
        <v>0</v>
      </c>
    </row>
    <row r="20" spans="1:31" ht="15.75" x14ac:dyDescent="0.25">
      <c r="A20" s="21"/>
      <c r="B20" s="40"/>
      <c r="C20" s="46"/>
      <c r="D20" s="96"/>
      <c r="E20" s="28"/>
      <c r="F20" s="52"/>
      <c r="G20" s="25"/>
      <c r="H20" s="29"/>
      <c r="I20" s="63"/>
      <c r="J20" s="81"/>
      <c r="K20" s="130" t="s">
        <v>111</v>
      </c>
      <c r="L20" s="129">
        <v>0</v>
      </c>
      <c r="M20" s="174"/>
      <c r="N20" s="116"/>
      <c r="O20" s="194"/>
      <c r="P20" s="241"/>
      <c r="R20" s="244">
        <v>10938</v>
      </c>
      <c r="S20" s="242">
        <v>24971.93</v>
      </c>
      <c r="T20" s="242" t="s">
        <v>236</v>
      </c>
      <c r="U20" s="227"/>
      <c r="V20" s="230"/>
      <c r="W20" s="245"/>
      <c r="Y20" s="339"/>
      <c r="Z20" s="340"/>
      <c r="AA20" s="255"/>
      <c r="AB20" s="81">
        <v>0</v>
      </c>
      <c r="AC20" s="255"/>
      <c r="AD20" s="351">
        <v>0</v>
      </c>
      <c r="AE20" s="354">
        <f t="shared" si="0"/>
        <v>0</v>
      </c>
    </row>
    <row r="21" spans="1:31" ht="16.5" thickBot="1" x14ac:dyDescent="0.3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 t="s">
        <v>240</v>
      </c>
      <c r="L21" s="129">
        <v>0</v>
      </c>
      <c r="M21" s="174"/>
      <c r="N21" s="116"/>
      <c r="O21" s="194"/>
      <c r="P21" s="179"/>
      <c r="R21" s="246"/>
      <c r="S21" s="228">
        <v>0</v>
      </c>
      <c r="T21" s="228"/>
      <c r="U21" s="229"/>
      <c r="V21" s="58">
        <v>0</v>
      </c>
      <c r="W21" s="247"/>
      <c r="Y21" s="339"/>
      <c r="Z21" s="340"/>
      <c r="AA21" s="255"/>
      <c r="AB21" s="81">
        <v>0</v>
      </c>
      <c r="AC21" s="255"/>
      <c r="AD21" s="351">
        <v>0</v>
      </c>
      <c r="AE21" s="354">
        <f t="shared" si="0"/>
        <v>0</v>
      </c>
    </row>
    <row r="22" spans="1:31" ht="16.5" thickTop="1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174"/>
      <c r="N22" s="116"/>
      <c r="O22" s="194"/>
      <c r="P22" s="179"/>
      <c r="S22" s="210">
        <f>SUM(S15:S21)</f>
        <v>126629</v>
      </c>
      <c r="T22" s="210"/>
      <c r="U22" s="208"/>
      <c r="V22" s="209">
        <f>SUM(V15:V21)</f>
        <v>126629</v>
      </c>
      <c r="Y22" s="339"/>
      <c r="Z22" s="340"/>
      <c r="AA22" s="255"/>
      <c r="AB22" s="81">
        <v>0</v>
      </c>
      <c r="AC22" s="255"/>
      <c r="AD22" s="351">
        <v>0</v>
      </c>
      <c r="AE22" s="354">
        <f t="shared" si="0"/>
        <v>0</v>
      </c>
    </row>
    <row r="23" spans="1:31" ht="18.75" customHeigh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174"/>
      <c r="N23" s="116"/>
      <c r="O23" s="194"/>
      <c r="P23" s="241"/>
      <c r="Y23" s="339"/>
      <c r="Z23" s="340"/>
      <c r="AA23" s="349"/>
      <c r="AB23" s="350">
        <v>0</v>
      </c>
      <c r="AC23" s="349"/>
      <c r="AD23" s="351">
        <v>0</v>
      </c>
      <c r="AE23" s="354">
        <f t="shared" si="0"/>
        <v>0</v>
      </c>
    </row>
    <row r="24" spans="1:31" x14ac:dyDescent="0.2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174"/>
      <c r="N24" s="116"/>
      <c r="O24" s="194"/>
      <c r="P24" s="179"/>
      <c r="Y24" s="339"/>
      <c r="Z24" s="340"/>
      <c r="AA24" s="255"/>
      <c r="AB24" s="81">
        <v>0</v>
      </c>
      <c r="AC24" s="255"/>
      <c r="AD24" s="351">
        <v>0</v>
      </c>
      <c r="AE24" s="354">
        <f t="shared" si="0"/>
        <v>0</v>
      </c>
    </row>
    <row r="25" spans="1:31" x14ac:dyDescent="0.25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174"/>
      <c r="N25" s="116"/>
      <c r="O25" s="194"/>
      <c r="P25" s="179"/>
      <c r="Y25" s="339"/>
      <c r="Z25" s="340"/>
      <c r="AA25" s="255"/>
      <c r="AB25" s="81">
        <v>0</v>
      </c>
      <c r="AC25" s="255"/>
      <c r="AD25" s="351">
        <v>0</v>
      </c>
      <c r="AE25" s="354">
        <f t="shared" si="0"/>
        <v>0</v>
      </c>
    </row>
    <row r="26" spans="1:3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174"/>
      <c r="N26" s="116"/>
      <c r="O26" s="194"/>
      <c r="P26" s="179"/>
      <c r="Y26" s="339"/>
      <c r="Z26" s="340"/>
      <c r="AA26" s="255"/>
      <c r="AB26" s="81">
        <v>0</v>
      </c>
      <c r="AC26" s="255"/>
      <c r="AD26" s="351">
        <v>0</v>
      </c>
      <c r="AE26" s="354">
        <f t="shared" si="0"/>
        <v>0</v>
      </c>
    </row>
    <row r="27" spans="1:31" ht="15.75" x14ac:dyDescent="0.25">
      <c r="A27" s="21"/>
      <c r="B27" s="40"/>
      <c r="C27" s="46"/>
      <c r="D27" s="96"/>
      <c r="E27" s="28"/>
      <c r="F27" s="52"/>
      <c r="G27" s="25"/>
      <c r="H27" s="29"/>
      <c r="I27" s="63"/>
      <c r="J27" s="81" t="s">
        <v>219</v>
      </c>
      <c r="K27" s="132"/>
      <c r="L27" s="129"/>
      <c r="M27" s="174"/>
      <c r="N27" s="116"/>
      <c r="O27" s="194"/>
      <c r="P27" s="179"/>
      <c r="R27" s="13"/>
      <c r="S27" s="321"/>
      <c r="T27" s="321"/>
      <c r="U27" s="317"/>
      <c r="V27" s="318"/>
      <c r="W27" s="249"/>
      <c r="Y27" s="339"/>
      <c r="Z27" s="340"/>
      <c r="AA27" s="255"/>
      <c r="AB27" s="81">
        <v>0</v>
      </c>
      <c r="AC27" s="255"/>
      <c r="AD27" s="351">
        <v>0</v>
      </c>
      <c r="AE27" s="354">
        <f t="shared" si="0"/>
        <v>0</v>
      </c>
    </row>
    <row r="28" spans="1:31" ht="16.5" thickBot="1" x14ac:dyDescent="0.3">
      <c r="A28" s="21"/>
      <c r="B28" s="40"/>
      <c r="C28" s="46"/>
      <c r="D28" s="30"/>
      <c r="E28" s="28"/>
      <c r="F28" s="52"/>
      <c r="G28" s="25"/>
      <c r="H28" s="29"/>
      <c r="I28" s="63"/>
      <c r="J28" s="81"/>
      <c r="K28" s="132"/>
      <c r="L28" s="129"/>
      <c r="M28" s="174"/>
      <c r="N28" s="116"/>
      <c r="O28" s="194"/>
      <c r="R28" s="197"/>
      <c r="S28" s="199"/>
      <c r="T28" s="199"/>
      <c r="U28" s="332"/>
      <c r="V28" s="333"/>
      <c r="W28" s="334"/>
      <c r="Y28" s="339"/>
      <c r="Z28" s="340"/>
      <c r="AA28" s="265"/>
      <c r="AB28" s="180">
        <v>0</v>
      </c>
      <c r="AC28" s="265"/>
      <c r="AD28" s="352">
        <v>0</v>
      </c>
      <c r="AE28" s="355">
        <f t="shared" si="0"/>
        <v>0</v>
      </c>
    </row>
    <row r="29" spans="1:31" ht="16.5" thickTop="1" x14ac:dyDescent="0.25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94"/>
      <c r="R29" s="197"/>
      <c r="S29" s="199"/>
      <c r="T29" s="199"/>
      <c r="U29" s="332"/>
      <c r="V29" s="333"/>
      <c r="W29" s="334"/>
      <c r="Y29" s="339"/>
      <c r="Z29" s="322"/>
      <c r="AA29" s="5"/>
      <c r="AB29" s="44">
        <f>SUM(AB3:AB22)</f>
        <v>147286.48000000001</v>
      </c>
      <c r="AD29" s="44">
        <f>SUM(AD3:AD28)</f>
        <v>62418.6</v>
      </c>
      <c r="AE29" s="44">
        <f>SUM(AE3:AE10)</f>
        <v>84867.88</v>
      </c>
    </row>
    <row r="30" spans="1:3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174"/>
      <c r="N30" s="116"/>
      <c r="O30" s="194"/>
      <c r="Y30" s="339"/>
      <c r="Z30" s="340"/>
      <c r="AA30" s="255"/>
      <c r="AB30" s="81"/>
      <c r="AC30" s="255"/>
      <c r="AD30" s="351"/>
      <c r="AE30" s="351"/>
    </row>
    <row r="31" spans="1:31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2" t="s">
        <v>238</v>
      </c>
      <c r="K31" s="11"/>
      <c r="L31" s="87"/>
      <c r="M31" s="174"/>
      <c r="N31" s="116"/>
      <c r="O31" s="196"/>
      <c r="Y31" s="339"/>
      <c r="Z31" s="340"/>
      <c r="AA31" s="255"/>
      <c r="AB31" s="347"/>
      <c r="AC31" s="255"/>
      <c r="AD31" s="351"/>
      <c r="AE31" s="351"/>
    </row>
    <row r="32" spans="1:31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174"/>
      <c r="N32" s="116"/>
      <c r="O32" s="196"/>
      <c r="Y32" s="339"/>
      <c r="Z32" s="340"/>
      <c r="AA32" s="255"/>
      <c r="AB32" s="81"/>
      <c r="AC32" s="255"/>
      <c r="AD32" s="351"/>
      <c r="AE32" s="351"/>
    </row>
    <row r="33" spans="1:32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Y33" s="339"/>
      <c r="Z33" s="340"/>
      <c r="AA33" s="255"/>
      <c r="AB33" s="81"/>
      <c r="AC33" s="255"/>
      <c r="AD33" s="351"/>
      <c r="AE33" s="351"/>
    </row>
    <row r="34" spans="1:32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Y34" s="339"/>
      <c r="Z34" s="340"/>
      <c r="AA34" s="255"/>
      <c r="AB34" s="81"/>
      <c r="AC34" s="255"/>
      <c r="AD34" s="351"/>
      <c r="AE34" s="351"/>
    </row>
    <row r="35" spans="1:32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Y35" s="339"/>
      <c r="Z35" s="340"/>
      <c r="AA35" s="255"/>
      <c r="AB35" s="81"/>
      <c r="AC35" s="204"/>
      <c r="AD35" s="351"/>
      <c r="AE35" s="81"/>
    </row>
    <row r="36" spans="1:32" ht="15.7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Y36" s="339"/>
      <c r="Z36" s="340"/>
      <c r="AA36" s="255"/>
      <c r="AB36" s="81"/>
      <c r="AC36" s="204"/>
      <c r="AD36" s="351"/>
      <c r="AE36" s="81"/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299">
        <f>SUM(N5:N36)</f>
        <v>0</v>
      </c>
      <c r="N37" s="300"/>
      <c r="Y37" s="339"/>
      <c r="Z37" s="340"/>
      <c r="AA37" s="255"/>
      <c r="AB37" s="81"/>
      <c r="AC37" s="204"/>
      <c r="AD37" s="351"/>
      <c r="AE37" s="81"/>
    </row>
    <row r="38" spans="1:32" x14ac:dyDescent="0.25">
      <c r="B38" s="43" t="s">
        <v>1</v>
      </c>
      <c r="C38" s="49">
        <f>SUM(C5:C37)</f>
        <v>0</v>
      </c>
      <c r="E38" s="271" t="s">
        <v>1</v>
      </c>
      <c r="F38" s="55">
        <f>SUM(F5:F37)</f>
        <v>0</v>
      </c>
      <c r="H38" s="273" t="s">
        <v>1</v>
      </c>
      <c r="I38" s="59">
        <f>SUM(I5:I37)</f>
        <v>0</v>
      </c>
      <c r="J38" s="59"/>
      <c r="K38" s="18" t="s">
        <v>1</v>
      </c>
      <c r="L38" s="4">
        <f t="shared" ref="L38" si="1">SUM(L5:L37)</f>
        <v>28750</v>
      </c>
      <c r="M38" s="72"/>
      <c r="Y38" s="339"/>
      <c r="Z38" s="340"/>
      <c r="AA38" s="255"/>
      <c r="AB38" s="82"/>
      <c r="AC38" s="204"/>
      <c r="AD38" s="351"/>
      <c r="AE38" s="81"/>
    </row>
    <row r="39" spans="1:32" x14ac:dyDescent="0.25">
      <c r="M39" s="72"/>
      <c r="Y39" s="339"/>
      <c r="Z39" s="340"/>
      <c r="AA39" s="255"/>
      <c r="AB39" s="81"/>
      <c r="AC39" s="204"/>
      <c r="AD39" s="351"/>
      <c r="AE39" s="81"/>
    </row>
    <row r="40" spans="1:32" ht="15.75" x14ac:dyDescent="0.25">
      <c r="A40" s="5"/>
      <c r="B40" s="326"/>
      <c r="C40" s="81"/>
      <c r="D40" s="157"/>
      <c r="E40" s="13"/>
      <c r="F40" s="56"/>
      <c r="H40" s="285" t="s">
        <v>11</v>
      </c>
      <c r="I40" s="286"/>
      <c r="J40" s="272"/>
      <c r="K40" s="287">
        <f>I38+L38</f>
        <v>28750</v>
      </c>
      <c r="L40" s="288"/>
      <c r="M40" s="72"/>
      <c r="Y40" s="339"/>
      <c r="Z40" s="340"/>
      <c r="AA40" s="255"/>
      <c r="AB40" s="81"/>
      <c r="AC40" s="255"/>
      <c r="AD40" s="351"/>
      <c r="AE40" s="351"/>
    </row>
    <row r="41" spans="1:32" ht="15.75" x14ac:dyDescent="0.25">
      <c r="B41" s="327"/>
      <c r="C41" s="56"/>
      <c r="D41" s="279" t="s">
        <v>12</v>
      </c>
      <c r="E41" s="279"/>
      <c r="F41" s="57">
        <f>F38-K40</f>
        <v>-28750</v>
      </c>
      <c r="I41" s="66"/>
      <c r="J41" s="66"/>
      <c r="M41" s="72"/>
      <c r="Y41" s="339"/>
      <c r="Z41" s="340"/>
      <c r="AA41" s="255"/>
      <c r="AB41" s="81"/>
      <c r="AC41" s="255"/>
      <c r="AD41" s="351"/>
      <c r="AE41" s="351"/>
      <c r="AF41" s="25"/>
    </row>
    <row r="42" spans="1:32" ht="15.75" x14ac:dyDescent="0.25">
      <c r="D42" s="314" t="s">
        <v>246</v>
      </c>
      <c r="E42" s="314"/>
      <c r="F42" s="57">
        <v>0</v>
      </c>
      <c r="I42" s="66"/>
      <c r="J42" s="66"/>
      <c r="M42" s="72"/>
      <c r="R42" s="197"/>
      <c r="S42" s="199"/>
      <c r="T42" s="199"/>
      <c r="U42" s="332"/>
      <c r="V42" s="333"/>
      <c r="W42" s="334"/>
      <c r="Y42" s="339"/>
      <c r="Z42" s="340"/>
      <c r="AA42" s="255"/>
      <c r="AB42" s="81"/>
      <c r="AC42" s="255"/>
      <c r="AD42" s="351"/>
      <c r="AE42" s="351"/>
    </row>
    <row r="43" spans="1:32" ht="16.5" thickBot="1" x14ac:dyDescent="0.3">
      <c r="D43" s="159"/>
      <c r="E43" s="120" t="s">
        <v>0</v>
      </c>
      <c r="F43" s="121">
        <f>-C38</f>
        <v>0</v>
      </c>
      <c r="R43" s="73"/>
      <c r="S43" s="248"/>
      <c r="T43" s="248"/>
      <c r="U43" s="336"/>
      <c r="V43" s="50"/>
      <c r="W43" s="331"/>
      <c r="Y43" s="339"/>
      <c r="Z43" s="340"/>
      <c r="AA43" s="255"/>
      <c r="AB43" s="81"/>
      <c r="AC43" s="255"/>
      <c r="AD43" s="351"/>
      <c r="AE43" s="351"/>
    </row>
    <row r="44" spans="1:32" ht="16.5" thickTop="1" x14ac:dyDescent="0.25">
      <c r="C44" s="44" t="s">
        <v>17</v>
      </c>
      <c r="E44" s="5" t="s">
        <v>15</v>
      </c>
      <c r="F44" s="59">
        <f>SUM(F41:F43)</f>
        <v>-28750</v>
      </c>
      <c r="I44" s="310" t="s">
        <v>248</v>
      </c>
      <c r="J44" s="311"/>
      <c r="K44" s="301">
        <f>F48+L46</f>
        <v>-28750</v>
      </c>
      <c r="L44" s="295"/>
      <c r="R44" s="73"/>
      <c r="S44" s="335"/>
      <c r="T44" s="335"/>
      <c r="U44" s="332"/>
      <c r="V44" s="333"/>
      <c r="W44" s="331"/>
      <c r="Y44" s="339"/>
      <c r="Z44" s="340"/>
      <c r="AA44" s="255"/>
      <c r="AB44" s="81"/>
      <c r="AC44" s="255"/>
      <c r="AD44" s="351"/>
      <c r="AE44" s="351"/>
    </row>
    <row r="45" spans="1:32" ht="16.5" thickBot="1" x14ac:dyDescent="0.3">
      <c r="D45" s="267" t="s">
        <v>253</v>
      </c>
      <c r="E45" s="5" t="s">
        <v>247</v>
      </c>
      <c r="F45" s="59">
        <v>0</v>
      </c>
      <c r="I45" s="312"/>
      <c r="J45" s="313"/>
      <c r="K45" s="302"/>
      <c r="L45" s="296"/>
      <c r="M45" s="110"/>
      <c r="R45" s="337"/>
      <c r="S45" s="248"/>
      <c r="T45" s="248"/>
      <c r="U45" s="336"/>
      <c r="V45" s="50"/>
      <c r="W45" s="331"/>
      <c r="Y45" s="339"/>
      <c r="Z45" s="340"/>
      <c r="AA45" s="255"/>
      <c r="AB45" s="81"/>
      <c r="AC45" s="255"/>
      <c r="AD45" s="351"/>
      <c r="AE45" s="351"/>
    </row>
    <row r="46" spans="1:32" ht="17.25" thickTop="1" thickBot="1" x14ac:dyDescent="0.3">
      <c r="C46" s="55"/>
      <c r="D46" s="278" t="s">
        <v>13</v>
      </c>
      <c r="E46" s="278"/>
      <c r="F46" s="60">
        <v>0</v>
      </c>
      <c r="I46" s="290"/>
      <c r="J46" s="290"/>
      <c r="K46" s="309"/>
      <c r="L46" s="34"/>
      <c r="Y46" s="254"/>
      <c r="Z46" s="338"/>
      <c r="AA46" s="342"/>
      <c r="AB46" s="348"/>
      <c r="AC46" s="342"/>
      <c r="AD46" s="50"/>
      <c r="AE46" s="50"/>
    </row>
    <row r="47" spans="1:32" ht="19.5" thickBot="1" x14ac:dyDescent="0.35">
      <c r="C47" s="55"/>
      <c r="D47" s="271"/>
      <c r="E47" s="271"/>
      <c r="F47" s="139"/>
      <c r="H47" s="19"/>
      <c r="I47" s="274" t="s">
        <v>254</v>
      </c>
      <c r="J47" s="274"/>
      <c r="K47" s="315">
        <v>0</v>
      </c>
      <c r="L47" s="316"/>
    </row>
    <row r="48" spans="1:32" ht="17.25" thickTop="1" thickBot="1" x14ac:dyDescent="0.3">
      <c r="E48" s="6" t="s">
        <v>16</v>
      </c>
      <c r="F48" s="266">
        <f>F44+F45+F46</f>
        <v>-28750</v>
      </c>
    </row>
    <row r="49" spans="4:31" customFormat="1" ht="19.5" thickBot="1" x14ac:dyDescent="0.35">
      <c r="D49" s="277"/>
      <c r="E49" s="277"/>
      <c r="F49" s="56"/>
      <c r="I49" s="307" t="s">
        <v>249</v>
      </c>
      <c r="J49" s="308"/>
      <c r="K49" s="305">
        <f>K44-K47</f>
        <v>-28750</v>
      </c>
      <c r="L49" s="306"/>
      <c r="N49" s="113"/>
      <c r="O49" s="195"/>
      <c r="P49" s="5"/>
      <c r="U49" s="111"/>
      <c r="V49" s="44"/>
      <c r="W49" s="224"/>
      <c r="Y49" s="322"/>
      <c r="Z49" s="5"/>
      <c r="AA49" t="s">
        <v>101</v>
      </c>
      <c r="AB49" s="44"/>
      <c r="AD49" s="44"/>
      <c r="AE49" s="44"/>
    </row>
    <row r="50" spans="4:31" customFormat="1" x14ac:dyDescent="0.25">
      <c r="D50" s="155"/>
      <c r="F50" s="44"/>
      <c r="I50" s="44"/>
      <c r="J50" s="44"/>
      <c r="M50" s="107"/>
      <c r="N50" s="113"/>
      <c r="O50" s="195"/>
      <c r="P50" s="5"/>
      <c r="U50" s="111"/>
      <c r="V50" s="44"/>
      <c r="W50" s="224"/>
      <c r="Y50" s="322"/>
      <c r="Z50" s="5"/>
      <c r="AB50" s="44"/>
      <c r="AD50" s="44"/>
      <c r="AE50" s="44"/>
    </row>
    <row r="51" spans="4:31" customFormat="1" x14ac:dyDescent="0.25">
      <c r="D51" s="155"/>
      <c r="F51" s="44"/>
      <c r="I51" s="44"/>
      <c r="J51" s="44"/>
      <c r="N51" s="44"/>
      <c r="O51" s="195"/>
      <c r="P51" s="5"/>
      <c r="U51" s="111"/>
      <c r="V51" s="44"/>
      <c r="W51" s="224"/>
      <c r="Y51" s="322"/>
      <c r="Z51" s="5"/>
      <c r="AB51" s="44"/>
      <c r="AD51" s="44"/>
      <c r="AE51" s="44"/>
    </row>
    <row r="52" spans="4:31" customFormat="1" x14ac:dyDescent="0.25">
      <c r="D52" s="155"/>
      <c r="O52" s="195"/>
      <c r="P52" s="5"/>
      <c r="U52" s="111"/>
      <c r="V52" s="44"/>
      <c r="W52" s="224"/>
      <c r="Y52" s="322"/>
      <c r="Z52" s="5"/>
      <c r="AB52" s="44"/>
      <c r="AD52" s="44"/>
      <c r="AE52" s="44"/>
    </row>
    <row r="53" spans="4:31" customFormat="1" x14ac:dyDescent="0.25">
      <c r="D53" s="155"/>
      <c r="F53" s="44"/>
      <c r="I53" s="44"/>
      <c r="J53" s="44"/>
      <c r="N53" s="44"/>
      <c r="O53" s="195"/>
      <c r="P53" s="5"/>
      <c r="U53" s="111"/>
      <c r="V53" s="44"/>
      <c r="W53" s="224"/>
      <c r="Y53" s="322"/>
      <c r="Z53" s="5"/>
      <c r="AB53" s="44"/>
      <c r="AD53" s="44"/>
      <c r="AE53" s="44"/>
    </row>
    <row r="54" spans="4:31" customFormat="1" x14ac:dyDescent="0.25">
      <c r="D54" s="155"/>
      <c r="F54" s="44"/>
      <c r="I54" s="44"/>
      <c r="J54" s="44"/>
      <c r="N54" s="44"/>
      <c r="O54" s="195"/>
      <c r="P54" s="5"/>
      <c r="U54" s="111"/>
      <c r="V54" s="44"/>
      <c r="W54" s="224"/>
      <c r="Y54" s="322"/>
      <c r="Z54" s="5"/>
      <c r="AB54" s="44"/>
      <c r="AD54" s="44"/>
      <c r="AE54" s="44"/>
    </row>
    <row r="55" spans="4:31" customFormat="1" x14ac:dyDescent="0.25">
      <c r="D55" s="155"/>
      <c r="F55" s="44"/>
      <c r="I55" s="44"/>
      <c r="J55" s="44"/>
      <c r="N55" s="44"/>
      <c r="O55" s="195"/>
      <c r="P55" s="5"/>
      <c r="U55" s="111"/>
      <c r="V55" s="44"/>
      <c r="W55" s="224"/>
      <c r="Y55" s="322"/>
      <c r="Z55" s="5"/>
      <c r="AB55" s="44"/>
      <c r="AD55" s="44"/>
      <c r="AE55" s="44"/>
    </row>
    <row r="56" spans="4:31" customFormat="1" x14ac:dyDescent="0.25">
      <c r="D56" s="155"/>
      <c r="F56" s="44"/>
      <c r="I56" s="44"/>
      <c r="J56" s="44"/>
      <c r="N56" s="44"/>
      <c r="O56" s="195"/>
      <c r="P56" s="5"/>
      <c r="U56" s="111"/>
      <c r="V56" s="44"/>
      <c r="W56" s="224"/>
      <c r="Y56" s="322"/>
      <c r="Z56" s="5"/>
      <c r="AB56" s="44"/>
      <c r="AD56" s="44"/>
      <c r="AE56" s="44"/>
    </row>
    <row r="57" spans="4:31" customFormat="1" x14ac:dyDescent="0.25">
      <c r="D57" s="155"/>
      <c r="F57" s="44"/>
      <c r="I57" s="44"/>
      <c r="J57" s="44"/>
      <c r="N57" s="44"/>
      <c r="O57" s="195"/>
      <c r="P57" s="5"/>
      <c r="U57" s="111"/>
      <c r="V57" s="44"/>
      <c r="W57" s="224"/>
      <c r="Y57" s="322"/>
      <c r="Z57" s="5"/>
      <c r="AB57" s="44"/>
      <c r="AD57" s="44"/>
      <c r="AE57" s="44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4"/>
      <c r="Y58" s="322"/>
      <c r="Z58" s="5"/>
      <c r="AB58" s="44"/>
      <c r="AD58" s="44"/>
      <c r="AE58" s="44"/>
    </row>
    <row r="59" spans="4:31" customFormat="1" x14ac:dyDescent="0.25">
      <c r="D59" s="155"/>
      <c r="F59" s="44"/>
      <c r="I59" s="44"/>
      <c r="J59" s="44"/>
      <c r="N59" s="44"/>
      <c r="O59" s="195"/>
      <c r="P59" s="5"/>
      <c r="U59" s="111"/>
      <c r="V59" s="44"/>
      <c r="W59" s="224"/>
      <c r="Y59" s="322"/>
      <c r="Z59" s="5"/>
      <c r="AB59" s="44"/>
      <c r="AD59" s="44"/>
      <c r="AE59" s="44"/>
    </row>
    <row r="60" spans="4:31" customFormat="1" x14ac:dyDescent="0.25">
      <c r="D60" s="155"/>
      <c r="F60" s="44"/>
      <c r="I60" s="44"/>
      <c r="J60" s="44"/>
      <c r="N60" s="44"/>
      <c r="O60" s="195"/>
      <c r="P60" s="5"/>
      <c r="U60" s="111"/>
      <c r="V60" s="44"/>
      <c r="W60" s="224"/>
      <c r="Y60" s="322"/>
      <c r="Z60" s="5"/>
      <c r="AB60" s="44"/>
      <c r="AD60" s="44"/>
      <c r="AE60" s="44"/>
    </row>
    <row r="61" spans="4:31" customFormat="1" x14ac:dyDescent="0.25">
      <c r="D61" s="155"/>
      <c r="F61" s="44"/>
      <c r="I61" s="44"/>
      <c r="J61" s="44"/>
      <c r="N61" s="44"/>
      <c r="O61" s="195"/>
      <c r="P61" s="5"/>
      <c r="U61" s="111"/>
      <c r="V61" s="44"/>
      <c r="W61" s="224"/>
      <c r="X61" s="13"/>
      <c r="Y61" s="322"/>
      <c r="Z61" s="5"/>
      <c r="AB61" s="44" t="s">
        <v>252</v>
      </c>
      <c r="AC61" s="4">
        <f>AC46+AD29</f>
        <v>62418.6</v>
      </c>
      <c r="AD61" s="44"/>
      <c r="AE61" s="44"/>
    </row>
    <row r="62" spans="4:31" customFormat="1" x14ac:dyDescent="0.25">
      <c r="D62" s="155"/>
      <c r="F62" s="44"/>
      <c r="I62" s="44"/>
      <c r="J62" s="44"/>
      <c r="N62" s="44"/>
      <c r="O62" s="195"/>
      <c r="P62" s="5"/>
      <c r="U62" s="111"/>
      <c r="V62" s="44"/>
      <c r="W62" s="224"/>
      <c r="X62" s="13"/>
      <c r="Y62" s="322"/>
      <c r="Z62" s="5"/>
      <c r="AB62" s="44"/>
      <c r="AD62" s="44"/>
      <c r="AE62" s="44"/>
    </row>
    <row r="63" spans="4:31" customFormat="1" x14ac:dyDescent="0.25">
      <c r="D63" s="155"/>
      <c r="F63" s="44"/>
      <c r="I63" s="44"/>
      <c r="J63" s="44"/>
      <c r="N63" s="44"/>
      <c r="O63" s="195"/>
      <c r="P63" s="5"/>
      <c r="U63" s="111"/>
      <c r="V63" s="44"/>
      <c r="W63" s="224"/>
      <c r="X63" s="13"/>
      <c r="Y63" s="322"/>
      <c r="Z63" s="5"/>
      <c r="AB63" s="44"/>
      <c r="AD63" s="44"/>
      <c r="AE63" s="44"/>
    </row>
    <row r="64" spans="4:31" customFormat="1" x14ac:dyDescent="0.25">
      <c r="D64" s="155"/>
      <c r="F64" s="44"/>
      <c r="I64" s="44"/>
      <c r="J64" s="44"/>
      <c r="N64" s="44"/>
      <c r="O64" s="195"/>
      <c r="P64" s="5"/>
      <c r="U64" s="111"/>
      <c r="V64" s="44"/>
      <c r="W64" s="224"/>
      <c r="X64" s="13"/>
      <c r="Y64" s="322"/>
      <c r="Z64" s="5"/>
      <c r="AB64" s="44"/>
      <c r="AD64" s="44"/>
      <c r="AE64" s="44"/>
    </row>
    <row r="65" spans="21:31" customFormat="1" x14ac:dyDescent="0.25">
      <c r="U65" s="111"/>
      <c r="V65" s="44"/>
      <c r="W65" s="224"/>
      <c r="X65" s="13"/>
      <c r="AB65" s="44"/>
      <c r="AD65" s="44"/>
      <c r="AE65" s="44"/>
    </row>
    <row r="66" spans="21:31" customFormat="1" x14ac:dyDescent="0.25">
      <c r="U66" s="111"/>
      <c r="V66" s="44"/>
      <c r="W66" s="224"/>
      <c r="X66" s="13"/>
      <c r="AB66" s="44"/>
      <c r="AD66" s="44"/>
      <c r="AE66" s="44"/>
    </row>
    <row r="67" spans="21:31" customFormat="1" x14ac:dyDescent="0.25">
      <c r="U67" s="111"/>
      <c r="V67" s="44"/>
      <c r="W67" s="224"/>
      <c r="X67" s="13"/>
      <c r="AB67" s="44"/>
      <c r="AD67" s="44"/>
      <c r="AE67" s="44"/>
    </row>
    <row r="68" spans="21:31" customFormat="1" x14ac:dyDescent="0.25">
      <c r="U68" s="111"/>
      <c r="V68" s="44"/>
      <c r="W68" s="224"/>
      <c r="X68" s="13"/>
      <c r="AB68" s="44"/>
      <c r="AD68" s="44"/>
      <c r="AE68" s="44"/>
    </row>
    <row r="69" spans="21:31" customFormat="1" x14ac:dyDescent="0.25">
      <c r="U69" s="111"/>
      <c r="V69" s="44"/>
      <c r="W69" s="224"/>
      <c r="X69" s="13"/>
      <c r="AB69" s="44"/>
      <c r="AD69" s="44"/>
      <c r="AE69" s="44"/>
    </row>
    <row r="70" spans="21:31" customFormat="1" x14ac:dyDescent="0.25">
      <c r="U70" s="111"/>
      <c r="V70" s="44"/>
      <c r="W70" s="224"/>
      <c r="X70" s="13"/>
      <c r="AB70" s="44"/>
      <c r="AD70" s="44"/>
      <c r="AE70" s="44"/>
    </row>
    <row r="71" spans="21:31" customFormat="1" x14ac:dyDescent="0.25">
      <c r="U71" s="111"/>
      <c r="V71" s="44"/>
      <c r="W71" s="224"/>
      <c r="X71" s="13"/>
      <c r="AB71" s="44"/>
      <c r="AD71" s="44"/>
      <c r="AE71" s="44"/>
    </row>
    <row r="72" spans="21:31" customFormat="1" x14ac:dyDescent="0.25">
      <c r="U72" s="111"/>
      <c r="V72" s="44"/>
      <c r="W72" s="224"/>
      <c r="X72" s="13"/>
      <c r="AB72" s="44"/>
      <c r="AD72" s="44"/>
      <c r="AE72" s="44"/>
    </row>
    <row r="73" spans="21:31" customFormat="1" x14ac:dyDescent="0.25">
      <c r="U73" s="111"/>
      <c r="V73" s="44"/>
      <c r="W73" s="224"/>
      <c r="AB73" s="44"/>
      <c r="AD73" s="44"/>
      <c r="AE73" s="44"/>
    </row>
    <row r="74" spans="21:31" customFormat="1" x14ac:dyDescent="0.25">
      <c r="U74" s="111"/>
      <c r="V74" s="44"/>
      <c r="W74" s="224"/>
      <c r="AB74" s="44"/>
      <c r="AD74" s="44"/>
      <c r="AE74" s="44"/>
    </row>
    <row r="75" spans="21:31" customFormat="1" x14ac:dyDescent="0.25">
      <c r="U75" s="111"/>
      <c r="V75" s="44"/>
      <c r="W75" s="224"/>
      <c r="AB75" s="44"/>
      <c r="AD75" s="44"/>
      <c r="AE75" s="44"/>
    </row>
    <row r="76" spans="21:31" customFormat="1" x14ac:dyDescent="0.25">
      <c r="U76" s="111"/>
      <c r="V76" s="44"/>
      <c r="W76" s="224"/>
      <c r="AB76" s="44"/>
      <c r="AD76" s="44"/>
      <c r="AE76" s="44"/>
    </row>
    <row r="77" spans="21:31" customFormat="1" x14ac:dyDescent="0.25">
      <c r="U77" s="111"/>
      <c r="V77" s="44"/>
      <c r="W77" s="224"/>
      <c r="AB77" s="44"/>
      <c r="AD77" s="44"/>
      <c r="AE77" s="44"/>
    </row>
    <row r="78" spans="21:31" customFormat="1" x14ac:dyDescent="0.25">
      <c r="U78" s="111"/>
      <c r="V78" s="44"/>
      <c r="W78" s="224"/>
      <c r="AB78" s="44"/>
      <c r="AD78" s="44"/>
      <c r="AE78" s="44"/>
    </row>
    <row r="79" spans="21:31" customFormat="1" x14ac:dyDescent="0.25">
      <c r="U79" s="111"/>
      <c r="V79" s="44"/>
      <c r="W79" s="224"/>
      <c r="AB79" s="44"/>
      <c r="AD79" s="44"/>
      <c r="AE79" s="44"/>
    </row>
    <row r="80" spans="21:31" customFormat="1" x14ac:dyDescent="0.25">
      <c r="U80" s="111"/>
      <c r="V80" s="44"/>
      <c r="W80" s="224"/>
      <c r="AB80" s="44"/>
      <c r="AD80" s="44"/>
      <c r="AE80" s="44"/>
    </row>
    <row r="81" spans="21:31" customFormat="1" x14ac:dyDescent="0.25">
      <c r="U81" s="111"/>
      <c r="V81" s="44"/>
      <c r="W81" s="224"/>
      <c r="AB81" s="44"/>
      <c r="AD81" s="44"/>
      <c r="AE81" s="44"/>
    </row>
    <row r="82" spans="21:31" customFormat="1" x14ac:dyDescent="0.25">
      <c r="U82" s="111"/>
      <c r="V82" s="44"/>
      <c r="W82" s="224"/>
      <c r="AB82" s="44"/>
      <c r="AD82" s="44"/>
      <c r="AE82" s="44"/>
    </row>
    <row r="83" spans="21:31" customFormat="1" x14ac:dyDescent="0.25">
      <c r="U83" s="111"/>
      <c r="V83" s="44"/>
      <c r="W83" s="224"/>
      <c r="AB83" s="44"/>
      <c r="AD83" s="44"/>
      <c r="AE83" s="44"/>
    </row>
    <row r="84" spans="21:31" customFormat="1" x14ac:dyDescent="0.25">
      <c r="U84" s="111"/>
      <c r="V84" s="44"/>
      <c r="W84" s="224"/>
      <c r="AB84" s="44"/>
      <c r="AD84" s="44"/>
      <c r="AE84" s="44"/>
    </row>
    <row r="85" spans="21:31" customFormat="1" x14ac:dyDescent="0.25">
      <c r="U85" s="111"/>
      <c r="V85" s="44"/>
      <c r="W85" s="224"/>
      <c r="AB85" s="44"/>
      <c r="AD85" s="44"/>
      <c r="AE85" s="44"/>
    </row>
  </sheetData>
  <mergeCells count="16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C1:K1"/>
    <mergeCell ref="E4:F4"/>
    <mergeCell ref="I4:L4"/>
    <mergeCell ref="M37:N37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"/>
  <sheetViews>
    <sheetView workbookViewId="0">
      <selection activeCell="A13" sqref="A12:A13"/>
    </sheetView>
  </sheetViews>
  <sheetFormatPr baseColWidth="10" defaultRowHeight="15" x14ac:dyDescent="0.25"/>
  <sheetData>
    <row r="4" spans="1:10" ht="18.75" x14ac:dyDescent="0.3">
      <c r="A4" s="202"/>
      <c r="B4" s="202"/>
      <c r="C4" s="202"/>
      <c r="D4" s="202"/>
      <c r="E4" s="202"/>
      <c r="F4" s="202"/>
      <c r="G4" s="202"/>
      <c r="H4" s="202"/>
      <c r="I4" s="202"/>
      <c r="J4" s="202"/>
    </row>
    <row r="5" spans="1:10" ht="18.75" x14ac:dyDescent="0.3">
      <c r="A5" s="202"/>
      <c r="B5" s="202"/>
      <c r="C5" s="202"/>
      <c r="D5" s="202"/>
      <c r="E5" s="202"/>
      <c r="F5" s="202"/>
      <c r="G5" s="202"/>
      <c r="H5" s="202"/>
      <c r="I5" s="202"/>
      <c r="J5" s="202"/>
    </row>
    <row r="6" spans="1:10" ht="18.75" x14ac:dyDescent="0.3">
      <c r="A6" s="202"/>
      <c r="B6" s="202"/>
      <c r="C6" s="202"/>
      <c r="D6" s="202"/>
      <c r="E6" s="202"/>
      <c r="F6" s="202"/>
      <c r="G6" s="202"/>
      <c r="H6" s="202"/>
      <c r="I6" s="202"/>
      <c r="J6" s="202"/>
    </row>
  </sheetData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OCTUBRE 2014 </vt:lpstr>
      <vt:lpstr>NOVIEMBRE 2014</vt:lpstr>
      <vt:lpstr>DICIEMBRE 2014</vt:lpstr>
      <vt:lpstr>E N E R O  2015</vt:lpstr>
      <vt:lpstr>ENERO ( 2 )  2015</vt:lpstr>
      <vt:lpstr>Hoja5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2015-02-03T21:16:27Z</cp:lastPrinted>
  <dcterms:created xsi:type="dcterms:W3CDTF">2009-02-04T18:28:43Z</dcterms:created>
  <dcterms:modified xsi:type="dcterms:W3CDTF">2015-02-03T21:17:21Z</dcterms:modified>
</cp:coreProperties>
</file>