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K37" i="1" l="1"/>
  <c r="I37" i="1"/>
  <c r="J39" i="1" s="1"/>
  <c r="F37" i="1"/>
  <c r="F40" i="1" s="1"/>
  <c r="C26" i="1"/>
  <c r="C20" i="1"/>
  <c r="C15" i="1"/>
  <c r="C12" i="1"/>
  <c r="C11" i="1"/>
  <c r="C10" i="1"/>
  <c r="C8" i="1"/>
  <c r="C5" i="1"/>
  <c r="C37" i="1" s="1"/>
  <c r="F41" i="1" s="1"/>
  <c r="F43" i="1" l="1"/>
  <c r="F45" i="1" s="1"/>
  <c r="K43" i="1" s="1"/>
  <c r="K45" i="1" s="1"/>
</calcChain>
</file>

<file path=xl/sharedStrings.xml><?xml version="1.0" encoding="utf-8"?>
<sst xmlns="http://schemas.openxmlformats.org/spreadsheetml/2006/main" count="60" uniqueCount="50">
  <si>
    <t xml:space="preserve">BALANCE    DE   ENERO 2015    C O M E R C I O </t>
  </si>
  <si>
    <t>COMPRAS</t>
  </si>
  <si>
    <t>INVENTARIO INICIAL</t>
  </si>
  <si>
    <t xml:space="preserve">VENTAS  </t>
  </si>
  <si>
    <t>G  A  S   T  O  S</t>
  </si>
  <si>
    <t>RES</t>
  </si>
  <si>
    <t>TELEFONOS</t>
  </si>
  <si>
    <t>LUZ  ENERO</t>
  </si>
  <si>
    <t>RENTA</t>
  </si>
  <si>
    <t>NOMINA 01</t>
  </si>
  <si>
    <t>DESCANSO</t>
  </si>
  <si>
    <t>Res--Sancocho-chuleta-condimentos</t>
  </si>
  <si>
    <t>NOMINA  02</t>
  </si>
  <si>
    <t>CENTRAL</t>
  </si>
  <si>
    <t>Res --Albicia</t>
  </si>
  <si>
    <t>NOMINA  03</t>
  </si>
  <si>
    <t>NOMINA 04</t>
  </si>
  <si>
    <t>Res--Central</t>
  </si>
  <si>
    <t>Res-Central-Al</t>
  </si>
  <si>
    <t xml:space="preserve">NOMINA </t>
  </si>
  <si>
    <t xml:space="preserve">cabeza  </t>
  </si>
  <si>
    <t>AGUINALDOS</t>
  </si>
  <si>
    <t xml:space="preserve">chuleta  </t>
  </si>
  <si>
    <t>EFECTIVOS NLP tio Ricardo</t>
  </si>
  <si>
    <t>combos-manitas-sancocho</t>
  </si>
  <si>
    <t>EFECTIVOS NLP</t>
  </si>
  <si>
    <t>manitas -tocino</t>
  </si>
  <si>
    <t>CAMARAS</t>
  </si>
  <si>
    <t>albicia</t>
  </si>
  <si>
    <t>chuleta--res</t>
  </si>
  <si>
    <t>cabeza-jamon-tocino</t>
  </si>
  <si>
    <t>sancocho</t>
  </si>
  <si>
    <t>manitas-cabeza-cental</t>
  </si>
  <si>
    <t>DELANTERO</t>
  </si>
  <si>
    <t>Cuero Albicia</t>
  </si>
  <si>
    <t>tripas</t>
  </si>
  <si>
    <t>central</t>
  </si>
  <si>
    <t>Cabeza--Res</t>
  </si>
  <si>
    <t>Res Sancocho-manteca</t>
  </si>
  <si>
    <t>TOTAL</t>
  </si>
  <si>
    <t>GRAN TOTAL GASTOS</t>
  </si>
  <si>
    <t>VENTAS NETAS</t>
  </si>
  <si>
    <t>REMISIONES OBRADOR</t>
  </si>
  <si>
    <t>INVENTARIO FINAL</t>
  </si>
  <si>
    <t>Sub Total 1</t>
  </si>
  <si>
    <t>SUB TOTAL</t>
  </si>
  <si>
    <t>CRECDITOS</t>
  </si>
  <si>
    <t>menos inventario incial</t>
  </si>
  <si>
    <t xml:space="preserve">SUB Total 2 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</si>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</sst>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"/>
    <numFmt numFmtId="165" formatCode="[$-C0A]d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Dashed">
        <color auto="1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center"/>
    </xf>
    <xf numFmtId="44" fontId="2" fillId="0" borderId="0" xfId="1" applyFont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/>
    <xf numFmtId="0" fontId="2" fillId="0" borderId="3" xfId="0" applyFont="1" applyBorder="1"/>
    <xf numFmtId="164" fontId="2" fillId="0" borderId="4" xfId="0" applyNumberFormat="1" applyFont="1" applyBorder="1"/>
    <xf numFmtId="0" fontId="6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65" fontId="2" fillId="0" borderId="10" xfId="0" applyNumberFormat="1" applyFont="1" applyFill="1" applyBorder="1"/>
    <xf numFmtId="164" fontId="2" fillId="2" borderId="11" xfId="0" applyNumberFormat="1" applyFont="1" applyFill="1" applyBorder="1"/>
    <xf numFmtId="164" fontId="8" fillId="0" borderId="0" xfId="0" applyNumberFormat="1" applyFont="1" applyFill="1"/>
    <xf numFmtId="15" fontId="2" fillId="0" borderId="0" xfId="0" applyNumberFormat="1" applyFont="1" applyFill="1" applyBorder="1"/>
    <xf numFmtId="164" fontId="2" fillId="2" borderId="12" xfId="0" applyNumberFormat="1" applyFont="1" applyFill="1" applyBorder="1"/>
    <xf numFmtId="0" fontId="0" fillId="0" borderId="0" xfId="0" applyFill="1"/>
    <xf numFmtId="15" fontId="2" fillId="0" borderId="13" xfId="0" applyNumberFormat="1" applyFont="1" applyFill="1" applyBorder="1"/>
    <xf numFmtId="164" fontId="2" fillId="2" borderId="14" xfId="0" applyNumberFormat="1" applyFont="1" applyFill="1" applyBorder="1"/>
    <xf numFmtId="0" fontId="2" fillId="0" borderId="15" xfId="0" applyFont="1" applyBorder="1"/>
    <xf numFmtId="44" fontId="2" fillId="0" borderId="16" xfId="1" applyFont="1" applyBorder="1"/>
    <xf numFmtId="164" fontId="2" fillId="0" borderId="11" xfId="0" applyNumberFormat="1" applyFont="1" applyFill="1" applyBorder="1"/>
    <xf numFmtId="164" fontId="9" fillId="0" borderId="0" xfId="0" applyNumberFormat="1" applyFont="1" applyFill="1"/>
    <xf numFmtId="164" fontId="2" fillId="0" borderId="12" xfId="0" applyNumberFormat="1" applyFont="1" applyFill="1" applyBorder="1"/>
    <xf numFmtId="164" fontId="0" fillId="0" borderId="0" xfId="0" applyNumberFormat="1" applyFill="1" applyBorder="1"/>
    <xf numFmtId="15" fontId="2" fillId="0" borderId="17" xfId="0" applyNumberFormat="1" applyFont="1" applyFill="1" applyBorder="1"/>
    <xf numFmtId="164" fontId="2" fillId="0" borderId="14" xfId="0" applyNumberFormat="1" applyFont="1" applyFill="1" applyBorder="1"/>
    <xf numFmtId="0" fontId="2" fillId="0" borderId="17" xfId="0" applyFont="1" applyBorder="1"/>
    <xf numFmtId="44" fontId="2" fillId="0" borderId="12" xfId="1" applyFont="1" applyBorder="1"/>
    <xf numFmtId="164" fontId="10" fillId="0" borderId="0" xfId="0" applyNumberFormat="1" applyFont="1" applyFill="1"/>
    <xf numFmtId="0" fontId="11" fillId="3" borderId="17" xfId="0" applyFont="1" applyFill="1" applyBorder="1"/>
    <xf numFmtId="164" fontId="0" fillId="0" borderId="0" xfId="0" applyNumberFormat="1" applyFill="1"/>
    <xf numFmtId="44" fontId="2" fillId="0" borderId="12" xfId="1" applyFont="1" applyFill="1" applyBorder="1"/>
    <xf numFmtId="0" fontId="10" fillId="0" borderId="0" xfId="0" applyFont="1"/>
    <xf numFmtId="0" fontId="9" fillId="0" borderId="0" xfId="0" applyFont="1"/>
    <xf numFmtId="164" fontId="12" fillId="0" borderId="0" xfId="0" applyNumberFormat="1" applyFont="1" applyFill="1"/>
    <xf numFmtId="0" fontId="13" fillId="0" borderId="17" xfId="0" applyFont="1" applyBorder="1"/>
    <xf numFmtId="0" fontId="8" fillId="0" borderId="17" xfId="0" applyFont="1" applyBorder="1"/>
    <xf numFmtId="164" fontId="13" fillId="0" borderId="0" xfId="0" applyNumberFormat="1" applyFont="1" applyFill="1"/>
    <xf numFmtId="164" fontId="2" fillId="0" borderId="0" xfId="0" applyNumberFormat="1" applyFont="1" applyFill="1"/>
    <xf numFmtId="164" fontId="14" fillId="0" borderId="0" xfId="0" applyNumberFormat="1" applyFont="1" applyFill="1"/>
    <xf numFmtId="0" fontId="15" fillId="0" borderId="2" xfId="0" applyFont="1" applyBorder="1"/>
    <xf numFmtId="0" fontId="13" fillId="0" borderId="3" xfId="0" applyFont="1" applyBorder="1"/>
    <xf numFmtId="164" fontId="2" fillId="0" borderId="11" xfId="0" applyNumberFormat="1" applyFont="1" applyBorder="1"/>
    <xf numFmtId="164" fontId="0" fillId="0" borderId="0" xfId="0" applyNumberFormat="1"/>
    <xf numFmtId="0" fontId="2" fillId="0" borderId="18" xfId="0" applyFont="1" applyBorder="1"/>
    <xf numFmtId="164" fontId="2" fillId="0" borderId="12" xfId="0" applyNumberFormat="1" applyFont="1" applyBorder="1"/>
    <xf numFmtId="0" fontId="5" fillId="0" borderId="17" xfId="0" applyFont="1" applyBorder="1" applyAlignment="1">
      <alignment horizontal="center"/>
    </xf>
    <xf numFmtId="164" fontId="2" fillId="0" borderId="14" xfId="0" applyNumberFormat="1" applyFont="1" applyBorder="1"/>
    <xf numFmtId="0" fontId="16" fillId="0" borderId="0" xfId="0" applyFont="1"/>
    <xf numFmtId="0" fontId="2" fillId="0" borderId="19" xfId="0" applyFont="1" applyBorder="1"/>
    <xf numFmtId="164" fontId="2" fillId="0" borderId="20" xfId="0" applyNumberFormat="1" applyFont="1" applyBorder="1"/>
    <xf numFmtId="0" fontId="2" fillId="0" borderId="21" xfId="0" applyFont="1" applyBorder="1"/>
    <xf numFmtId="164" fontId="2" fillId="0" borderId="22" xfId="0" applyNumberFormat="1" applyFont="1" applyBorder="1"/>
    <xf numFmtId="0" fontId="5" fillId="0" borderId="23" xfId="0" applyFont="1" applyBorder="1" applyAlignment="1">
      <alignment horizontal="center"/>
    </xf>
    <xf numFmtId="164" fontId="2" fillId="0" borderId="24" xfId="0" applyNumberFormat="1" applyFont="1" applyBorder="1"/>
    <xf numFmtId="0" fontId="2" fillId="0" borderId="25" xfId="0" applyFont="1" applyBorder="1"/>
    <xf numFmtId="44" fontId="2" fillId="0" borderId="22" xfId="1" applyFont="1" applyBorder="1"/>
    <xf numFmtId="0" fontId="4" fillId="0" borderId="0" xfId="0" applyFont="1"/>
    <xf numFmtId="164" fontId="4" fillId="0" borderId="0" xfId="0" applyNumberFormat="1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64" fontId="2" fillId="0" borderId="0" xfId="0" applyNumberFormat="1" applyFont="1"/>
    <xf numFmtId="0" fontId="12" fillId="0" borderId="0" xfId="0" applyFont="1" applyBorder="1" applyAlignment="1">
      <alignment horizontal="center"/>
    </xf>
    <xf numFmtId="0" fontId="2" fillId="0" borderId="0" xfId="0" applyFont="1" applyBorder="1"/>
    <xf numFmtId="0" fontId="14" fillId="0" borderId="0" xfId="0" applyFont="1" applyBorder="1"/>
    <xf numFmtId="0" fontId="0" fillId="0" borderId="0" xfId="0" applyBorder="1"/>
    <xf numFmtId="164" fontId="17" fillId="0" borderId="26" xfId="0" applyNumberFormat="1" applyFont="1" applyBorder="1" applyAlignment="1">
      <alignment horizontal="center" vertical="center" wrapText="1"/>
    </xf>
    <xf numFmtId="164" fontId="17" fillId="0" borderId="27" xfId="0" applyNumberFormat="1" applyFont="1" applyBorder="1" applyAlignment="1">
      <alignment horizontal="center" vertical="center" wrapText="1"/>
    </xf>
    <xf numFmtId="164" fontId="17" fillId="0" borderId="27" xfId="0" applyNumberFormat="1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17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/>
    <xf numFmtId="164" fontId="17" fillId="0" borderId="0" xfId="0" applyNumberFormat="1" applyFont="1" applyAlignment="1">
      <alignment horizontal="center" vertical="center" wrapText="1"/>
    </xf>
    <xf numFmtId="44" fontId="2" fillId="0" borderId="0" xfId="1" applyFont="1" applyBorder="1"/>
    <xf numFmtId="0" fontId="2" fillId="0" borderId="29" xfId="0" applyFont="1" applyBorder="1"/>
    <xf numFmtId="44" fontId="2" fillId="0" borderId="29" xfId="1" applyFont="1" applyBorder="1"/>
    <xf numFmtId="0" fontId="18" fillId="0" borderId="29" xfId="0" applyFont="1" applyBorder="1" applyAlignment="1">
      <alignment horizontal="right"/>
    </xf>
    <xf numFmtId="44" fontId="18" fillId="0" borderId="29" xfId="1" applyFont="1" applyBorder="1"/>
    <xf numFmtId="0" fontId="17" fillId="0" borderId="0" xfId="0" applyFont="1" applyFill="1" applyBorder="1" applyAlignment="1">
      <alignment horizontal="right"/>
    </xf>
    <xf numFmtId="44" fontId="17" fillId="0" borderId="0" xfId="1" applyFont="1" applyFill="1" applyBorder="1"/>
    <xf numFmtId="0" fontId="5" fillId="0" borderId="0" xfId="0" applyFont="1" applyAlignment="1">
      <alignment horizontal="center"/>
    </xf>
    <xf numFmtId="164" fontId="5" fillId="0" borderId="30" xfId="0" applyNumberFormat="1" applyFont="1" applyBorder="1"/>
    <xf numFmtId="0" fontId="18" fillId="4" borderId="2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44" fontId="18" fillId="4" borderId="3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2" name="1 Conector recto de flecha"/>
        <xdr:cNvCxnSpPr/>
      </xdr:nvCxnSpPr>
      <xdr:spPr>
        <a:xfrm>
          <a:off x="5162550" y="7724775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3" name="2 Conector recto de flecha"/>
        <xdr:cNvCxnSpPr/>
      </xdr:nvCxnSpPr>
      <xdr:spPr>
        <a:xfrm rot="10800000" flipV="1">
          <a:off x="5172076" y="80962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20" sqref="D20"/>
    </sheetView>
  </sheetViews>
  <sheetFormatPr baseColWidth="10" defaultRowHeight="15" x14ac:dyDescent="0.25"/>
  <cols>
    <col min="1" max="1" width="8.140625" customWidth="1"/>
    <col min="2" max="2" width="10.7109375" style="1" customWidth="1"/>
    <col min="3" max="3" width="16.28515625" style="1" customWidth="1"/>
    <col min="4" max="4" width="12.42578125" customWidth="1"/>
    <col min="5" max="5" width="11.42578125" style="1"/>
    <col min="6" max="6" width="17.85546875" style="1" bestFit="1" customWidth="1"/>
    <col min="7" max="7" width="4.85546875" customWidth="1"/>
    <col min="8" max="8" width="11.42578125" style="1"/>
    <col min="9" max="9" width="14.140625" style="1" customWidth="1"/>
    <col min="10" max="10" width="11.42578125" style="1"/>
    <col min="11" max="11" width="14.140625" style="3" bestFit="1" customWidth="1"/>
  </cols>
  <sheetData>
    <row r="1" spans="1:11" ht="24" thickBot="1" x14ac:dyDescent="0.4">
      <c r="C1" s="2" t="s">
        <v>0</v>
      </c>
      <c r="D1" s="2"/>
      <c r="E1" s="2"/>
      <c r="F1" s="2"/>
      <c r="G1" s="2"/>
      <c r="H1" s="2"/>
      <c r="I1" s="2"/>
      <c r="J1" s="2"/>
    </row>
    <row r="2" spans="1:11" ht="15.75" thickBot="1" x14ac:dyDescent="0.3">
      <c r="C2" s="4" t="s">
        <v>1</v>
      </c>
      <c r="E2" s="5"/>
      <c r="F2" s="5"/>
    </row>
    <row r="3" spans="1:11" ht="20.25" thickTop="1" thickBot="1" x14ac:dyDescent="0.35">
      <c r="A3" s="6" t="s">
        <v>2</v>
      </c>
      <c r="B3" s="7"/>
      <c r="C3" s="8">
        <v>409971.20000000001</v>
      </c>
      <c r="D3" s="9"/>
      <c r="E3" s="10" t="s">
        <v>3</v>
      </c>
      <c r="F3" s="11"/>
      <c r="I3" s="12" t="s">
        <v>4</v>
      </c>
      <c r="J3" s="13"/>
      <c r="K3" s="14"/>
    </row>
    <row r="4" spans="1:11" ht="15.75" thickTop="1" x14ac:dyDescent="0.25">
      <c r="B4" s="15">
        <v>42005</v>
      </c>
      <c r="C4" s="16"/>
      <c r="D4" s="17"/>
      <c r="E4" s="18">
        <v>42005</v>
      </c>
      <c r="F4" s="19"/>
      <c r="G4" s="20"/>
      <c r="H4" s="21">
        <v>42005</v>
      </c>
      <c r="I4" s="22"/>
      <c r="J4" s="23"/>
      <c r="K4" s="24"/>
    </row>
    <row r="5" spans="1:11" x14ac:dyDescent="0.25">
      <c r="B5" s="15">
        <v>42006</v>
      </c>
      <c r="C5" s="25">
        <f>17557+9598</f>
        <v>27155</v>
      </c>
      <c r="D5" s="26" t="s">
        <v>5</v>
      </c>
      <c r="E5" s="18">
        <v>42006</v>
      </c>
      <c r="F5" s="27">
        <v>162213</v>
      </c>
      <c r="G5" s="28"/>
      <c r="H5" s="29">
        <v>42006</v>
      </c>
      <c r="I5" s="30">
        <v>100</v>
      </c>
      <c r="J5" s="31" t="s">
        <v>6</v>
      </c>
      <c r="K5" s="32">
        <v>928</v>
      </c>
    </row>
    <row r="6" spans="1:11" x14ac:dyDescent="0.25">
      <c r="B6" s="15">
        <v>42007</v>
      </c>
      <c r="C6" s="25">
        <v>0</v>
      </c>
      <c r="D6" s="33"/>
      <c r="E6" s="18">
        <v>42007</v>
      </c>
      <c r="F6" s="27">
        <v>222192.5</v>
      </c>
      <c r="G6" s="20"/>
      <c r="H6" s="29">
        <v>42007</v>
      </c>
      <c r="I6" s="30">
        <v>325</v>
      </c>
      <c r="J6" s="34" t="s">
        <v>7</v>
      </c>
      <c r="K6" s="32">
        <v>10000</v>
      </c>
    </row>
    <row r="7" spans="1:11" x14ac:dyDescent="0.25">
      <c r="B7" s="15">
        <v>42008</v>
      </c>
      <c r="C7" s="25">
        <v>0</v>
      </c>
      <c r="D7" s="35"/>
      <c r="E7" s="18">
        <v>42008</v>
      </c>
      <c r="F7" s="27">
        <v>74498</v>
      </c>
      <c r="G7" s="20"/>
      <c r="H7" s="29">
        <v>42008</v>
      </c>
      <c r="I7" s="30">
        <v>320</v>
      </c>
      <c r="J7" s="31" t="s">
        <v>8</v>
      </c>
      <c r="K7" s="32">
        <v>28750</v>
      </c>
    </row>
    <row r="8" spans="1:11" x14ac:dyDescent="0.25">
      <c r="B8" s="15">
        <v>42009</v>
      </c>
      <c r="C8" s="25">
        <f>10604+29335</f>
        <v>39939</v>
      </c>
      <c r="D8" s="35" t="s">
        <v>5</v>
      </c>
      <c r="E8" s="18">
        <v>42009</v>
      </c>
      <c r="F8" s="27">
        <v>227814</v>
      </c>
      <c r="G8" s="20"/>
      <c r="H8" s="29">
        <v>42009</v>
      </c>
      <c r="I8" s="30">
        <v>170</v>
      </c>
      <c r="J8" s="31" t="s">
        <v>9</v>
      </c>
      <c r="K8" s="36">
        <v>11622.27</v>
      </c>
    </row>
    <row r="9" spans="1:11" x14ac:dyDescent="0.25">
      <c r="B9" s="15">
        <v>42010</v>
      </c>
      <c r="C9" s="25">
        <v>13313</v>
      </c>
      <c r="D9" s="33" t="s">
        <v>5</v>
      </c>
      <c r="E9" s="18">
        <v>42010</v>
      </c>
      <c r="F9" s="27">
        <v>129771</v>
      </c>
      <c r="G9" s="20"/>
      <c r="H9" s="29">
        <v>42010</v>
      </c>
      <c r="I9" s="30">
        <v>100</v>
      </c>
      <c r="J9" s="31" t="s">
        <v>10</v>
      </c>
      <c r="K9" s="36">
        <v>0</v>
      </c>
    </row>
    <row r="10" spans="1:11" x14ac:dyDescent="0.25">
      <c r="A10" s="37"/>
      <c r="B10" s="15">
        <v>42011</v>
      </c>
      <c r="C10" s="25">
        <f>552+400+11223+2457</f>
        <v>14632</v>
      </c>
      <c r="D10" s="33" t="s">
        <v>11</v>
      </c>
      <c r="E10" s="18">
        <v>42011</v>
      </c>
      <c r="F10" s="27">
        <v>134327</v>
      </c>
      <c r="G10" s="20"/>
      <c r="H10" s="29">
        <v>42011</v>
      </c>
      <c r="I10" s="30">
        <v>308</v>
      </c>
      <c r="J10" s="31" t="s">
        <v>12</v>
      </c>
      <c r="K10" s="36">
        <v>11388.94</v>
      </c>
    </row>
    <row r="11" spans="1:11" x14ac:dyDescent="0.25">
      <c r="B11" s="15">
        <v>42012</v>
      </c>
      <c r="C11" s="25">
        <f>5456+5056+285.6+22217.5+8873.5+3335+6062</f>
        <v>51285.599999999999</v>
      </c>
      <c r="D11" s="33" t="s">
        <v>13</v>
      </c>
      <c r="E11" s="18">
        <v>42012</v>
      </c>
      <c r="F11" s="27">
        <v>164194.5</v>
      </c>
      <c r="G11" s="20"/>
      <c r="H11" s="29">
        <v>42012</v>
      </c>
      <c r="I11" s="30">
        <v>210</v>
      </c>
      <c r="J11" s="31" t="s">
        <v>10</v>
      </c>
      <c r="K11" s="36">
        <v>0</v>
      </c>
    </row>
    <row r="12" spans="1:11" x14ac:dyDescent="0.25">
      <c r="A12" s="38"/>
      <c r="B12" s="15">
        <v>42013</v>
      </c>
      <c r="C12" s="25">
        <f>24433+18808+18971.5</f>
        <v>62212.5</v>
      </c>
      <c r="D12" s="33" t="s">
        <v>14</v>
      </c>
      <c r="E12" s="18">
        <v>42013</v>
      </c>
      <c r="F12" s="27">
        <v>219073.5</v>
      </c>
      <c r="G12" s="20"/>
      <c r="H12" s="29">
        <v>42013</v>
      </c>
      <c r="I12" s="30">
        <v>120</v>
      </c>
      <c r="J12" s="31" t="s">
        <v>15</v>
      </c>
      <c r="K12" s="36">
        <v>10069.89</v>
      </c>
    </row>
    <row r="13" spans="1:11" x14ac:dyDescent="0.25">
      <c r="A13" s="38"/>
      <c r="B13" s="15">
        <v>42014</v>
      </c>
      <c r="C13" s="25">
        <v>0</v>
      </c>
      <c r="D13" s="26"/>
      <c r="E13" s="18">
        <v>42014</v>
      </c>
      <c r="F13" s="27">
        <v>190444</v>
      </c>
      <c r="G13" s="20"/>
      <c r="H13" s="29">
        <v>42014</v>
      </c>
      <c r="I13" s="30">
        <v>110</v>
      </c>
      <c r="J13" s="31" t="s">
        <v>10</v>
      </c>
      <c r="K13" s="36">
        <v>0</v>
      </c>
    </row>
    <row r="14" spans="1:11" x14ac:dyDescent="0.25">
      <c r="B14" s="15">
        <v>42015</v>
      </c>
      <c r="C14" s="25">
        <v>0</v>
      </c>
      <c r="D14" s="26"/>
      <c r="E14" s="18">
        <v>42015</v>
      </c>
      <c r="F14" s="27">
        <v>169902</v>
      </c>
      <c r="G14" s="20"/>
      <c r="H14" s="29">
        <v>42015</v>
      </c>
      <c r="I14" s="30">
        <v>200</v>
      </c>
      <c r="J14" s="31" t="s">
        <v>16</v>
      </c>
      <c r="K14" s="36">
        <v>10069.89</v>
      </c>
    </row>
    <row r="15" spans="1:11" x14ac:dyDescent="0.25">
      <c r="A15" s="38"/>
      <c r="B15" s="15">
        <v>42016</v>
      </c>
      <c r="C15" s="25">
        <f>32106+17256.4</f>
        <v>49362.400000000001</v>
      </c>
      <c r="D15" s="33" t="s">
        <v>17</v>
      </c>
      <c r="E15" s="18">
        <v>42016</v>
      </c>
      <c r="F15" s="27">
        <v>188403.5</v>
      </c>
      <c r="G15" s="20"/>
      <c r="H15" s="29">
        <v>42016</v>
      </c>
      <c r="I15" s="30">
        <v>200</v>
      </c>
      <c r="J15" s="31" t="s">
        <v>10</v>
      </c>
      <c r="K15" s="36">
        <v>0</v>
      </c>
    </row>
    <row r="16" spans="1:11" x14ac:dyDescent="0.25">
      <c r="A16" s="38"/>
      <c r="B16" s="15">
        <v>42017</v>
      </c>
      <c r="C16" s="25">
        <v>89778.7</v>
      </c>
      <c r="D16" s="33" t="s">
        <v>18</v>
      </c>
      <c r="E16" s="18">
        <v>42017</v>
      </c>
      <c r="F16" s="27">
        <v>98030.5</v>
      </c>
      <c r="G16" s="20"/>
      <c r="H16" s="29">
        <v>42017</v>
      </c>
      <c r="I16" s="30">
        <v>110</v>
      </c>
      <c r="J16" s="31" t="s">
        <v>19</v>
      </c>
      <c r="K16" s="36">
        <v>10069.89</v>
      </c>
    </row>
    <row r="17" spans="1:11" x14ac:dyDescent="0.25">
      <c r="A17" s="38"/>
      <c r="B17" s="15">
        <v>42018</v>
      </c>
      <c r="C17" s="25">
        <v>0</v>
      </c>
      <c r="D17" s="33"/>
      <c r="E17" s="18">
        <v>42018</v>
      </c>
      <c r="F17" s="27">
        <v>106035</v>
      </c>
      <c r="G17" s="20"/>
      <c r="H17" s="29">
        <v>42018</v>
      </c>
      <c r="I17" s="30">
        <v>196</v>
      </c>
      <c r="J17" s="31" t="s">
        <v>10</v>
      </c>
      <c r="K17" s="36">
        <v>0</v>
      </c>
    </row>
    <row r="18" spans="1:11" x14ac:dyDescent="0.25">
      <c r="B18" s="15">
        <v>42019</v>
      </c>
      <c r="C18" s="25">
        <v>538</v>
      </c>
      <c r="D18" s="39" t="s">
        <v>20</v>
      </c>
      <c r="E18" s="18">
        <v>42019</v>
      </c>
      <c r="F18" s="27">
        <v>82410.5</v>
      </c>
      <c r="G18" s="20"/>
      <c r="H18" s="29">
        <v>42019</v>
      </c>
      <c r="I18" s="30">
        <v>110</v>
      </c>
      <c r="J18" s="40" t="s">
        <v>21</v>
      </c>
      <c r="K18" s="32">
        <v>0</v>
      </c>
    </row>
    <row r="19" spans="1:11" x14ac:dyDescent="0.25">
      <c r="A19" s="38"/>
      <c r="B19" s="15">
        <v>42020</v>
      </c>
      <c r="C19" s="25">
        <v>483</v>
      </c>
      <c r="D19" s="33" t="s">
        <v>22</v>
      </c>
      <c r="E19" s="18">
        <v>42020</v>
      </c>
      <c r="F19" s="27">
        <v>89080.5</v>
      </c>
      <c r="G19" s="20"/>
      <c r="H19" s="29">
        <v>42020</v>
      </c>
      <c r="I19" s="30">
        <v>110</v>
      </c>
      <c r="J19" s="41" t="s">
        <v>23</v>
      </c>
      <c r="K19" s="32">
        <v>0</v>
      </c>
    </row>
    <row r="20" spans="1:11" x14ac:dyDescent="0.25">
      <c r="B20" s="15">
        <v>42021</v>
      </c>
      <c r="C20" s="25">
        <f>125+2730+102325</f>
        <v>105180</v>
      </c>
      <c r="D20" s="26" t="s">
        <v>24</v>
      </c>
      <c r="E20" s="18">
        <v>42021</v>
      </c>
      <c r="F20" s="27">
        <v>171586.5</v>
      </c>
      <c r="G20" s="20"/>
      <c r="H20" s="29">
        <v>42021</v>
      </c>
      <c r="I20" s="30">
        <v>170</v>
      </c>
      <c r="J20" s="41" t="s">
        <v>25</v>
      </c>
      <c r="K20" s="32">
        <v>0</v>
      </c>
    </row>
    <row r="21" spans="1:11" x14ac:dyDescent="0.25">
      <c r="B21" s="15">
        <v>42022</v>
      </c>
      <c r="C21" s="25">
        <v>558</v>
      </c>
      <c r="D21" s="42" t="s">
        <v>26</v>
      </c>
      <c r="E21" s="18">
        <v>42022</v>
      </c>
      <c r="F21" s="27">
        <v>53933</v>
      </c>
      <c r="G21" s="20"/>
      <c r="H21" s="29">
        <v>42022</v>
      </c>
      <c r="I21" s="30">
        <v>200</v>
      </c>
      <c r="J21" s="31" t="s">
        <v>27</v>
      </c>
      <c r="K21" s="32">
        <v>0</v>
      </c>
    </row>
    <row r="22" spans="1:11" x14ac:dyDescent="0.25">
      <c r="B22" s="15">
        <v>42023</v>
      </c>
      <c r="C22" s="25">
        <v>0</v>
      </c>
      <c r="D22" s="43"/>
      <c r="E22" s="18">
        <v>42023</v>
      </c>
      <c r="F22" s="27">
        <v>195700.08</v>
      </c>
      <c r="G22" s="28"/>
      <c r="H22" s="29">
        <v>42023</v>
      </c>
      <c r="I22" s="30">
        <v>210</v>
      </c>
      <c r="J22" s="31"/>
      <c r="K22" s="32"/>
    </row>
    <row r="23" spans="1:11" x14ac:dyDescent="0.25">
      <c r="A23" s="38"/>
      <c r="B23" s="15">
        <v>42024</v>
      </c>
      <c r="C23" s="25">
        <v>208</v>
      </c>
      <c r="D23" s="44" t="s">
        <v>28</v>
      </c>
      <c r="E23" s="18">
        <v>42024</v>
      </c>
      <c r="F23" s="27">
        <v>122293.5</v>
      </c>
      <c r="G23" s="20"/>
      <c r="H23" s="29">
        <v>42024</v>
      </c>
      <c r="I23" s="30">
        <v>100</v>
      </c>
      <c r="J23" s="31"/>
      <c r="K23" s="32"/>
    </row>
    <row r="24" spans="1:11" x14ac:dyDescent="0.25">
      <c r="A24" s="38"/>
      <c r="B24" s="15">
        <v>42025</v>
      </c>
      <c r="C24" s="25">
        <v>0</v>
      </c>
      <c r="D24" s="33"/>
      <c r="E24" s="18">
        <v>42025</v>
      </c>
      <c r="F24" s="27">
        <v>114215</v>
      </c>
      <c r="G24" s="20"/>
      <c r="H24" s="29">
        <v>42025</v>
      </c>
      <c r="I24" s="30">
        <v>110</v>
      </c>
      <c r="J24" s="31"/>
      <c r="K24" s="32"/>
    </row>
    <row r="25" spans="1:11" x14ac:dyDescent="0.25">
      <c r="B25" s="15">
        <v>42026</v>
      </c>
      <c r="C25" s="25">
        <v>10887</v>
      </c>
      <c r="D25" s="39" t="s">
        <v>29</v>
      </c>
      <c r="E25" s="18">
        <v>42026</v>
      </c>
      <c r="F25" s="27">
        <v>69192</v>
      </c>
      <c r="G25" s="20"/>
      <c r="H25" s="29">
        <v>42026</v>
      </c>
      <c r="I25" s="30">
        <v>170</v>
      </c>
      <c r="J25" s="31"/>
      <c r="K25" s="32"/>
    </row>
    <row r="26" spans="1:11" x14ac:dyDescent="0.25">
      <c r="B26" s="15">
        <v>42027</v>
      </c>
      <c r="C26" s="25">
        <f>916+618+875</f>
        <v>2409</v>
      </c>
      <c r="D26" s="26" t="s">
        <v>30</v>
      </c>
      <c r="E26" s="18">
        <v>42027</v>
      </c>
      <c r="F26" s="27">
        <v>90807</v>
      </c>
      <c r="G26" s="20"/>
      <c r="H26" s="29">
        <v>42027</v>
      </c>
      <c r="I26" s="30">
        <v>180</v>
      </c>
      <c r="J26" s="31"/>
      <c r="K26" s="32"/>
    </row>
    <row r="27" spans="1:11" x14ac:dyDescent="0.25">
      <c r="B27" s="15">
        <v>42028</v>
      </c>
      <c r="C27" s="25">
        <v>2776</v>
      </c>
      <c r="D27" s="33" t="s">
        <v>31</v>
      </c>
      <c r="E27" s="18">
        <v>42028</v>
      </c>
      <c r="F27" s="27">
        <v>119756</v>
      </c>
      <c r="G27" s="20"/>
      <c r="H27" s="29">
        <v>42028</v>
      </c>
      <c r="I27" s="30">
        <v>950</v>
      </c>
      <c r="J27" s="31"/>
      <c r="K27" s="32"/>
    </row>
    <row r="28" spans="1:11" x14ac:dyDescent="0.25">
      <c r="B28" s="15">
        <v>42029</v>
      </c>
      <c r="C28" s="25">
        <v>1172</v>
      </c>
      <c r="D28" s="39" t="s">
        <v>32</v>
      </c>
      <c r="E28" s="18">
        <v>42029</v>
      </c>
      <c r="F28" s="27">
        <v>78417.5</v>
      </c>
      <c r="G28" s="20"/>
      <c r="H28" s="29">
        <v>42029</v>
      </c>
      <c r="I28" s="30">
        <v>200</v>
      </c>
      <c r="J28" s="31"/>
      <c r="K28" s="32"/>
    </row>
    <row r="29" spans="1:11" x14ac:dyDescent="0.25">
      <c r="B29" s="15">
        <v>42030</v>
      </c>
      <c r="C29" s="25">
        <v>3774.5</v>
      </c>
      <c r="D29" s="33" t="s">
        <v>33</v>
      </c>
      <c r="E29" s="18">
        <v>42030</v>
      </c>
      <c r="F29" s="27">
        <v>110859.5</v>
      </c>
      <c r="G29" s="20"/>
      <c r="H29" s="29">
        <v>42030</v>
      </c>
      <c r="I29" s="30">
        <v>170</v>
      </c>
      <c r="J29" s="31"/>
      <c r="K29" s="32"/>
    </row>
    <row r="30" spans="1:11" x14ac:dyDescent="0.25">
      <c r="B30" s="15">
        <v>42031</v>
      </c>
      <c r="C30" s="25">
        <v>816</v>
      </c>
      <c r="D30" s="39" t="s">
        <v>34</v>
      </c>
      <c r="E30" s="18">
        <v>42031</v>
      </c>
      <c r="F30" s="27">
        <v>119448</v>
      </c>
      <c r="G30" s="20"/>
      <c r="H30" s="29">
        <v>42031</v>
      </c>
      <c r="I30" s="30">
        <v>100</v>
      </c>
      <c r="J30" s="31"/>
      <c r="K30" s="32"/>
    </row>
    <row r="31" spans="1:11" x14ac:dyDescent="0.25">
      <c r="B31" s="15">
        <v>42032</v>
      </c>
      <c r="C31" s="25">
        <v>1250</v>
      </c>
      <c r="D31" s="33" t="s">
        <v>35</v>
      </c>
      <c r="E31" s="18">
        <v>42032</v>
      </c>
      <c r="F31" s="27">
        <v>51301.5</v>
      </c>
      <c r="G31" s="20"/>
      <c r="H31" s="29">
        <v>42032</v>
      </c>
      <c r="I31" s="30">
        <v>200</v>
      </c>
      <c r="J31" s="31"/>
      <c r="K31" s="32"/>
    </row>
    <row r="32" spans="1:11" x14ac:dyDescent="0.25">
      <c r="B32" s="15">
        <v>42033</v>
      </c>
      <c r="C32" s="25">
        <v>15741</v>
      </c>
      <c r="D32" s="33" t="s">
        <v>36</v>
      </c>
      <c r="E32" s="18">
        <v>42033</v>
      </c>
      <c r="F32" s="27">
        <v>114651.5</v>
      </c>
      <c r="G32" s="20"/>
      <c r="H32" s="29">
        <v>42033</v>
      </c>
      <c r="I32" s="30">
        <v>162</v>
      </c>
      <c r="J32" s="31"/>
      <c r="K32" s="32"/>
    </row>
    <row r="33" spans="1:11" x14ac:dyDescent="0.25">
      <c r="B33" s="15">
        <v>42034</v>
      </c>
      <c r="C33" s="25">
        <v>65327</v>
      </c>
      <c r="D33" s="39" t="s">
        <v>37</v>
      </c>
      <c r="E33" s="18">
        <v>42034</v>
      </c>
      <c r="F33" s="27">
        <v>158988</v>
      </c>
      <c r="G33" s="20"/>
      <c r="H33" s="29">
        <v>42034</v>
      </c>
      <c r="I33" s="30">
        <v>110</v>
      </c>
      <c r="J33" s="31"/>
      <c r="K33" s="32"/>
    </row>
    <row r="34" spans="1:11" ht="15.75" thickBot="1" x14ac:dyDescent="0.3">
      <c r="A34" s="38"/>
      <c r="B34" s="15">
        <v>42035</v>
      </c>
      <c r="C34" s="25">
        <v>23269</v>
      </c>
      <c r="D34" s="26" t="s">
        <v>38</v>
      </c>
      <c r="E34" s="18">
        <v>42035</v>
      </c>
      <c r="F34" s="27">
        <v>246203.5</v>
      </c>
      <c r="G34" s="20"/>
      <c r="H34" s="29">
        <v>42035</v>
      </c>
      <c r="I34" s="30">
        <v>140</v>
      </c>
      <c r="J34" s="31"/>
      <c r="K34" s="32"/>
    </row>
    <row r="35" spans="1:11" ht="15.75" thickBot="1" x14ac:dyDescent="0.3">
      <c r="A35" s="45"/>
      <c r="B35" s="46"/>
      <c r="C35" s="47">
        <v>0</v>
      </c>
      <c r="D35" s="48"/>
      <c r="E35" s="49"/>
      <c r="F35" s="50">
        <v>0</v>
      </c>
      <c r="H35" s="51"/>
      <c r="I35" s="52"/>
      <c r="J35" s="31"/>
      <c r="K35" s="32"/>
    </row>
    <row r="36" spans="1:11" ht="15.75" thickBot="1" x14ac:dyDescent="0.3">
      <c r="A36" s="53"/>
      <c r="B36" s="54" t="s">
        <v>1</v>
      </c>
      <c r="C36" s="55">
        <v>0</v>
      </c>
      <c r="D36" s="48"/>
      <c r="E36" s="56"/>
      <c r="F36" s="57">
        <v>0</v>
      </c>
      <c r="H36" s="58"/>
      <c r="I36" s="59">
        <v>0</v>
      </c>
      <c r="J36" s="60"/>
      <c r="K36" s="61"/>
    </row>
    <row r="37" spans="1:11" x14ac:dyDescent="0.25">
      <c r="B37" s="62" t="s">
        <v>39</v>
      </c>
      <c r="C37" s="63">
        <f>SUM(C4:C36)</f>
        <v>582066.69999999995</v>
      </c>
      <c r="D37" s="48"/>
      <c r="E37" s="64" t="s">
        <v>39</v>
      </c>
      <c r="F37" s="65">
        <f>SUM(F4:F36)</f>
        <v>4075742.08</v>
      </c>
      <c r="H37" s="1" t="s">
        <v>39</v>
      </c>
      <c r="I37" s="66">
        <f>SUM(I4:I36)</f>
        <v>5861</v>
      </c>
      <c r="J37" s="66"/>
      <c r="K37" s="3">
        <f t="shared" ref="K37" si="0">SUM(K4:K36)</f>
        <v>92898.880000000005</v>
      </c>
    </row>
    <row r="38" spans="1:11" x14ac:dyDescent="0.25">
      <c r="A38" s="67"/>
      <c r="B38" s="67"/>
      <c r="C38" s="68"/>
      <c r="I38" s="66"/>
    </row>
    <row r="39" spans="1:11" ht="15.75" x14ac:dyDescent="0.25">
      <c r="A39" s="69"/>
      <c r="B39" s="68"/>
      <c r="C39" s="68"/>
      <c r="D39" s="70"/>
      <c r="E39" s="68"/>
      <c r="F39" s="68"/>
      <c r="H39" s="71" t="s">
        <v>40</v>
      </c>
      <c r="I39" s="72"/>
      <c r="J39" s="73">
        <f>I37+K37</f>
        <v>98759.88</v>
      </c>
      <c r="K39" s="74"/>
    </row>
    <row r="40" spans="1:11" ht="15.75" x14ac:dyDescent="0.25">
      <c r="A40" s="75"/>
      <c r="B40" s="75"/>
      <c r="C40" s="68"/>
      <c r="D40" s="76" t="s">
        <v>41</v>
      </c>
      <c r="E40" s="76"/>
      <c r="F40" s="77">
        <f>F37-J39</f>
        <v>3976982.2</v>
      </c>
      <c r="I40" s="78"/>
    </row>
    <row r="41" spans="1:11" x14ac:dyDescent="0.25">
      <c r="D41" s="70"/>
      <c r="E41" s="68" t="s">
        <v>1</v>
      </c>
      <c r="F41" s="79">
        <f>-C37</f>
        <v>-582066.69999999995</v>
      </c>
    </row>
    <row r="42" spans="1:11" ht="16.5" thickBot="1" x14ac:dyDescent="0.3">
      <c r="D42" s="70" t="s">
        <v>42</v>
      </c>
      <c r="E42" s="80"/>
      <c r="F42" s="81">
        <v>-3219143.39</v>
      </c>
      <c r="I42" s="82" t="s">
        <v>43</v>
      </c>
      <c r="J42" s="82"/>
      <c r="K42" s="83">
        <v>387486.45</v>
      </c>
    </row>
    <row r="43" spans="1:11" ht="16.5" thickTop="1" x14ac:dyDescent="0.25">
      <c r="E43" s="1" t="s">
        <v>44</v>
      </c>
      <c r="F43" s="66">
        <f>F40+F41+F42</f>
        <v>175772.10999999987</v>
      </c>
      <c r="I43" s="84" t="s">
        <v>45</v>
      </c>
      <c r="J43" s="84"/>
      <c r="K43" s="85">
        <f>K42+F45</f>
        <v>641425.55999999982</v>
      </c>
    </row>
    <row r="44" spans="1:11" ht="15.75" thickBot="1" x14ac:dyDescent="0.3">
      <c r="D44" s="86" t="s">
        <v>46</v>
      </c>
      <c r="E44" s="86"/>
      <c r="F44" s="87">
        <v>78167</v>
      </c>
      <c r="I44" s="1" t="s">
        <v>47</v>
      </c>
      <c r="K44" s="3">
        <v>-409971.20000000001</v>
      </c>
    </row>
    <row r="45" spans="1:11" ht="16.5" thickBot="1" x14ac:dyDescent="0.3">
      <c r="E45" s="62" t="s">
        <v>48</v>
      </c>
      <c r="F45" s="63">
        <f>F44+F43</f>
        <v>253939.10999999987</v>
      </c>
      <c r="I45" s="88" t="s">
        <v>49</v>
      </c>
      <c r="J45" s="89"/>
      <c r="K45" s="90">
        <f>K43+K44</f>
        <v>231454.35999999981</v>
      </c>
    </row>
  </sheetData>
  <mergeCells count="12">
    <mergeCell ref="A40:B40"/>
    <mergeCell ref="D40:E40"/>
    <mergeCell ref="I42:J42"/>
    <mergeCell ref="I43:J43"/>
    <mergeCell ref="D44:E44"/>
    <mergeCell ref="I45:J45"/>
    <mergeCell ref="C1:J1"/>
    <mergeCell ref="E3:F3"/>
    <mergeCell ref="I3:K3"/>
    <mergeCell ref="A38:B38"/>
    <mergeCell ref="H39:I39"/>
    <mergeCell ref="J39:K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2015-02-06T14:34:41Z</dcterms:created>
  <dcterms:modified xsi:type="dcterms:W3CDTF">2015-02-06T14:36:36Z</dcterms:modified>
</cp:coreProperties>
</file>