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0" windowWidth="14040" windowHeight="7275" firstSheet="1" activeTab="4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Hoja1" sheetId="11" r:id="rId6"/>
    <sheet name="Hoja3" sheetId="12" r:id="rId7"/>
    <sheet name="Hoja4" sheetId="13" r:id="rId8"/>
    <sheet name="Hoja5" sheetId="14" r:id="rId9"/>
  </sheets>
  <calcPr calcId="144525"/>
</workbook>
</file>

<file path=xl/calcChain.xml><?xml version="1.0" encoding="utf-8"?>
<calcChain xmlns="http://schemas.openxmlformats.org/spreadsheetml/2006/main">
  <c r="C37" i="8" l="1"/>
  <c r="C37" i="9"/>
  <c r="R34" i="9" l="1"/>
  <c r="R28" i="9"/>
  <c r="Z102" i="9" l="1"/>
  <c r="W102" i="9"/>
  <c r="S56" i="9" l="1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R13" i="9" l="1"/>
  <c r="R11" i="9"/>
  <c r="R9" i="9"/>
  <c r="J43" i="7" l="1"/>
  <c r="C37" i="7"/>
  <c r="R18" i="9" l="1"/>
  <c r="R16" i="9"/>
  <c r="R6" i="9"/>
  <c r="R4" i="9"/>
  <c r="R73" i="9" s="1"/>
  <c r="R57" i="8"/>
  <c r="R52" i="8" l="1"/>
  <c r="R46" i="8" l="1"/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70" i="9"/>
  <c r="S71" i="9"/>
  <c r="S72" i="9"/>
  <c r="P73" i="9"/>
  <c r="S73" i="9"/>
  <c r="L37" i="9"/>
  <c r="K37" i="9"/>
  <c r="I37" i="9"/>
  <c r="J39" i="9" s="1"/>
  <c r="F37" i="9"/>
  <c r="F40" i="9" s="1"/>
  <c r="F41" i="9"/>
  <c r="F43" i="9" s="1"/>
  <c r="F45" i="9" s="1"/>
  <c r="L37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R39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P61" i="8"/>
  <c r="S61" i="8"/>
  <c r="K43" i="9" l="1"/>
  <c r="K45" i="9" s="1"/>
  <c r="AA54" i="8"/>
  <c r="X54" i="8"/>
  <c r="AA33" i="8" l="1"/>
  <c r="X33" i="8"/>
  <c r="AA16" i="8" l="1"/>
  <c r="X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1" i="8" l="1"/>
  <c r="F43" i="8" l="1"/>
  <c r="F45" i="8" s="1"/>
  <c r="K43" i="8" s="1"/>
  <c r="K45" i="8" s="1"/>
  <c r="C36" i="7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  <c r="Z59" i="9"/>
  <c r="W59" i="9"/>
  <c r="Z42" i="9"/>
  <c r="W42" i="9"/>
</calcChain>
</file>

<file path=xl/sharedStrings.xml><?xml version="1.0" encoding="utf-8"?>
<sst xmlns="http://schemas.openxmlformats.org/spreadsheetml/2006/main" count="486" uniqueCount="189">
  <si>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</si>
  <si>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</si>
  <si>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</si>
  <si>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</si>
  <si>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</si>
  <si>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</si>
  <si>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</si>
  <si>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</si>
  <si>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</si>
  <si>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</si>
  <si>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</si>
  <si>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</si>
  <si>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</si>
  <si>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</si>
  <si>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</si>
  <si>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</si>
  <si>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</si>
  <si>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</si>
  <si>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</si>
  <si>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</si>
  <si>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</si>
  <si>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</si>
  <si>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</si>
  <si>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</si>
  <si>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</si>
  <si>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</si>
  <si>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</si>
  <si>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</si>
  <si>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</si>
  <si>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</si>
  <si>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</si>
  <si>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</si>
  <si>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</si>
  <si>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</si>
  <si>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</si>
  <si>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</si>
  <si>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</si>
  <si>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</si>
  <si>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</si>
  <si>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</si>
  <si>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</si>
  <si>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</si>
  <si>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</si>
  <si>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</si>
  <si>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</si>
  <si>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</si>
  <si>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</si>
  <si>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</si>
  <si>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</si>
  <si>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</si>
  <si>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</si>
  <si>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</si>
  <si>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</si>
  <si>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</si>
  <si>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</si>
  <si>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</si>
  <si>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</si>
  <si>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</si>
  <si>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</si>
  <si>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</si>
  <si>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</si>
  <si>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</si>
  <si>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</si>
  <si>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</si>
  <si>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</si>
  <si>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</si>
  <si>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</si>
  <si>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</si>
  <si>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</si>
  <si>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</si>
  <si>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</si>
  <si>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</si>
  <si>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</si>
  <si>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</si>
  <si>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</si>
  <si>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</si>
  <si>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</si>
  <si>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</si>
  <si>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</si>
  <si>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</si>
  <si>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</si>
  <si>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</si>
  <si>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</si>
  <si>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</si>
  <si>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</si>
  <si>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</si>
  <si>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</si>
  <si>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</si>
  <si>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</si>
  <si>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</si>
  <si>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</si>
  <si>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</si>
  <si>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</si>
  <si>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</si>
  <si>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</si>
  <si>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</si>
  <si>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</si>
  <si>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</si>
  <si>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</si>
  <si>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</si>
  <si>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</si>
  <si>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</si>
  <si>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</si>
  <si>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</si>
  <si>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</si>
  <si>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</si>
  <si>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</si>
  <si>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</si>
  <si>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</si>
  <si>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</si>
  <si>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</si>
  <si>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</si>
  <si>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</si>
  <si>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</si>
  <si>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</si>
  <si>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</si>
  <si>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</si>
  <si>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</si>
  <si>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</si>
  <si>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</si>
  <si>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</si>
  <si>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</si>
  <si>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</si>
  <si>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</si>
  <si>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</si>
  <si>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</si>
  <si>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</si>
  <si>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</si>
  <si>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</si>
  <si>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</si>
  <si>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</si>
  <si>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</si>
  <si>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</si>
  <si>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</si>
  <si>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</si>
  <si>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</si>
  <si>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</si>
  <si>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</si>
  <si>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</si>
  <si>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</si>
  <si>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</si>
  <si>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</si>
  <si>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</si>
  <si>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</si>
  <si>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</si>
  <si>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</si>
  <si>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</si>
  <si>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</si>
  <si>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</si>
  <si>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</si>
  <si>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</si>
  <si>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</si>
  <si>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</si>
  <si>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</si>
  <si>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</si>
  <si>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</si>
  <si>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</si>
  <si>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</si>
  <si>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</si>
  <si>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</si>
  <si>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</si>
  <si>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</si>
  <si>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</si>
  <si>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</si>
  <si>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</si>
  <si>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</si>
  <si>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</si>
  <si>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</si>
  <si>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</si>
  <si>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</si>
  <si>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</si>
  <si>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</si>
  <si>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</si>
  <si>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</si>
  <si>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</si>
  <si>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</si>
  <si>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</si>
  <si>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</si>
  <si>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</si>
  <si>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</si>
  <si>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</si>
  <si>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</si>
  <si>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</si>
  <si>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</si>
  <si>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</si>
  <si>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</si>
  <si>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</si>
  <si>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</si>
  <si>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>GANACIA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</si>
</sst>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51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4" fillId="0" borderId="0" xfId="0" applyFont="1" applyAlignment="1">
      <alignment horizontal="center"/>
    </xf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0" fontId="0" fillId="0" borderId="0" xfId="0" applyBorder="1" applyAlignment="1">
      <alignment horizontal="center"/>
    </xf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0" fillId="0" borderId="0" xfId="0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164" fontId="19" fillId="4" borderId="27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44" fontId="1" fillId="4" borderId="31" xfId="1" applyFont="1" applyFill="1" applyBorder="1"/>
    <xf numFmtId="0" fontId="4" fillId="0" borderId="0" xfId="0" applyFont="1" applyAlignment="1">
      <alignment horizontal="center"/>
    </xf>
    <xf numFmtId="44" fontId="4" fillId="0" borderId="28" xfId="1" applyFont="1" applyBorder="1"/>
    <xf numFmtId="164" fontId="6" fillId="0" borderId="0" xfId="0" applyNumberFormat="1" applyFont="1" applyFill="1" applyBorder="1"/>
    <xf numFmtId="44" fontId="23" fillId="6" borderId="38" xfId="0" applyNumberFormat="1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6" borderId="1" xfId="0" applyFont="1" applyFill="1" applyBorder="1" applyAlignment="1">
      <alignment horizontal="center"/>
    </xf>
    <xf numFmtId="0" fontId="23" fillId="6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221" t="s">
        <v>17</v>
      </c>
      <c r="D1" s="221"/>
      <c r="E1" s="221"/>
      <c r="F1" s="221"/>
      <c r="G1" s="221"/>
      <c r="H1" s="221"/>
      <c r="I1" s="221"/>
      <c r="J1" s="221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230" t="s">
        <v>13</v>
      </c>
      <c r="F3" s="231"/>
      <c r="I3" s="232" t="s">
        <v>4</v>
      </c>
      <c r="J3" s="233"/>
      <c r="K3" s="234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224" t="s">
        <v>7</v>
      </c>
      <c r="I39" s="225"/>
      <c r="J39" s="222">
        <f>I37+K37</f>
        <v>99221.62</v>
      </c>
      <c r="K39" s="223"/>
    </row>
    <row r="40" spans="1:11" ht="15" customHeight="1" x14ac:dyDescent="0.25">
      <c r="D40" s="229" t="s">
        <v>8</v>
      </c>
      <c r="E40" s="229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228" t="s">
        <v>31</v>
      </c>
      <c r="E43" s="228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226" t="s">
        <v>12</v>
      </c>
      <c r="E46" s="227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221" t="s">
        <v>32</v>
      </c>
      <c r="D1" s="221"/>
      <c r="E1" s="221"/>
      <c r="F1" s="221"/>
      <c r="G1" s="221"/>
      <c r="H1" s="221"/>
      <c r="I1" s="221"/>
      <c r="J1" s="221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230" t="s">
        <v>13</v>
      </c>
      <c r="F3" s="231"/>
      <c r="I3" s="232" t="s">
        <v>4</v>
      </c>
      <c r="J3" s="233"/>
      <c r="K3" s="234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224" t="s">
        <v>7</v>
      </c>
      <c r="I39" s="225"/>
      <c r="J39" s="222">
        <f>I37+K37</f>
        <v>88664.68</v>
      </c>
      <c r="K39" s="223"/>
    </row>
    <row r="40" spans="1:11" ht="16.5" customHeight="1" x14ac:dyDescent="0.25">
      <c r="D40" s="229" t="s">
        <v>8</v>
      </c>
      <c r="E40" s="229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228" t="s">
        <v>31</v>
      </c>
      <c r="E43" s="228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226" t="s">
        <v>12</v>
      </c>
      <c r="E46" s="227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221" t="s">
        <v>54</v>
      </c>
      <c r="D1" s="221"/>
      <c r="E1" s="221"/>
      <c r="F1" s="221"/>
      <c r="G1" s="221"/>
      <c r="H1" s="221"/>
      <c r="I1" s="221"/>
      <c r="J1" s="221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230" t="s">
        <v>13</v>
      </c>
      <c r="F3" s="231"/>
      <c r="I3" s="232" t="s">
        <v>4</v>
      </c>
      <c r="J3" s="233"/>
      <c r="K3" s="234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224" t="s">
        <v>7</v>
      </c>
      <c r="I39" s="225"/>
      <c r="J39" s="222">
        <f>I37+K37</f>
        <v>98319.99</v>
      </c>
      <c r="K39" s="223"/>
      <c r="M39" t="s">
        <v>92</v>
      </c>
      <c r="N39" s="66">
        <v>189868.79999999999</v>
      </c>
    </row>
    <row r="40" spans="1:14" ht="16.5" customHeight="1" x14ac:dyDescent="0.25">
      <c r="D40" s="229" t="s">
        <v>8</v>
      </c>
      <c r="E40" s="229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237">
        <f>F46</f>
        <v>407249.6500000002</v>
      </c>
      <c r="K42" s="237"/>
      <c r="M42" t="s">
        <v>95</v>
      </c>
      <c r="N42" s="66">
        <v>105450.18</v>
      </c>
    </row>
    <row r="43" spans="1:14" ht="16.5" thickBot="1" x14ac:dyDescent="0.3">
      <c r="D43" s="228" t="s">
        <v>31</v>
      </c>
      <c r="E43" s="228"/>
      <c r="F43" s="18">
        <v>79070</v>
      </c>
      <c r="H43" s="4" t="s">
        <v>169</v>
      </c>
      <c r="J43" s="237">
        <f>-C3</f>
        <v>-366127.74</v>
      </c>
      <c r="K43" s="237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8" t="s">
        <v>12</v>
      </c>
      <c r="J44" s="238">
        <f>J43+J42</f>
        <v>41121.910000000207</v>
      </c>
      <c r="K44" s="239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235" t="s">
        <v>168</v>
      </c>
      <c r="E46" s="236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B68"/>
  <sheetViews>
    <sheetView topLeftCell="A26" workbookViewId="0">
      <selection activeCell="F51" sqref="F51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3.5703125" style="67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3.140625" bestFit="1" customWidth="1"/>
    <col min="23" max="23" width="15.42578125" customWidth="1"/>
    <col min="24" max="24" width="15.85546875" bestFit="1" customWidth="1"/>
    <col min="26" max="26" width="14" customWidth="1"/>
    <col min="27" max="27" width="19.5703125" bestFit="1" customWidth="1"/>
  </cols>
  <sheetData>
    <row r="1" spans="1:28" ht="24" thickBot="1" x14ac:dyDescent="0.4">
      <c r="C1" s="221" t="s">
        <v>99</v>
      </c>
      <c r="D1" s="221"/>
      <c r="E1" s="221"/>
      <c r="F1" s="221"/>
      <c r="G1" s="221"/>
      <c r="H1" s="221"/>
      <c r="I1" s="221"/>
      <c r="J1" s="221"/>
    </row>
    <row r="2" spans="1:28" ht="16.5" thickBot="1" x14ac:dyDescent="0.3">
      <c r="C2" s="12" t="s">
        <v>0</v>
      </c>
      <c r="E2" s="33"/>
      <c r="F2" s="33"/>
    </row>
    <row r="3" spans="1:28" ht="20.25" thickTop="1" thickBot="1" x14ac:dyDescent="0.35">
      <c r="A3" s="9" t="s">
        <v>2</v>
      </c>
      <c r="B3" s="42"/>
      <c r="C3" s="37">
        <v>409971.20000000001</v>
      </c>
      <c r="D3" s="2"/>
      <c r="E3" s="230" t="s">
        <v>13</v>
      </c>
      <c r="F3" s="231"/>
      <c r="I3" s="232" t="s">
        <v>4</v>
      </c>
      <c r="J3" s="233"/>
      <c r="K3" s="234"/>
      <c r="L3" s="87" t="s">
        <v>112</v>
      </c>
      <c r="N3"/>
      <c r="O3"/>
      <c r="P3" s="96" t="s">
        <v>139</v>
      </c>
      <c r="Q3"/>
      <c r="R3"/>
      <c r="X3" s="96" t="s">
        <v>124</v>
      </c>
      <c r="Y3" s="96"/>
      <c r="Z3" s="97"/>
      <c r="AA3" s="98">
        <v>42035</v>
      </c>
      <c r="AB3" s="99"/>
    </row>
    <row r="4" spans="1:28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91">
        <v>0</v>
      </c>
      <c r="N4" s="74">
        <v>42006</v>
      </c>
      <c r="O4" s="127">
        <v>7914</v>
      </c>
      <c r="P4" s="70">
        <v>33318.449999999997</v>
      </c>
      <c r="Q4" s="71">
        <v>42007</v>
      </c>
      <c r="R4" s="85">
        <v>33318.449999999997</v>
      </c>
      <c r="S4" s="72">
        <f t="shared" ref="S4:S35" si="0">P4-R4</f>
        <v>0</v>
      </c>
      <c r="T4" s="73"/>
      <c r="W4" s="100"/>
      <c r="X4" s="100"/>
      <c r="Y4" s="100"/>
      <c r="Z4" s="101"/>
      <c r="AA4" s="102"/>
      <c r="AB4" s="103"/>
    </row>
    <row r="5" spans="1:28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0</v>
      </c>
      <c r="L5" s="88">
        <v>101639.5</v>
      </c>
      <c r="N5" s="74">
        <v>42007</v>
      </c>
      <c r="O5" s="127">
        <v>8021</v>
      </c>
      <c r="P5" s="70">
        <v>35916.65</v>
      </c>
      <c r="Q5" s="71">
        <v>42010</v>
      </c>
      <c r="R5" s="85">
        <v>35916.65</v>
      </c>
      <c r="S5" s="72">
        <f t="shared" si="0"/>
        <v>0</v>
      </c>
      <c r="T5" s="75"/>
      <c r="W5" s="104" t="s">
        <v>126</v>
      </c>
      <c r="X5" s="100" t="s">
        <v>127</v>
      </c>
      <c r="Y5" s="100"/>
      <c r="Z5" s="101" t="s">
        <v>128</v>
      </c>
      <c r="AA5" s="102" t="s">
        <v>129</v>
      </c>
      <c r="AB5" s="103"/>
    </row>
    <row r="6" spans="1:28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88">
        <v>13490.5</v>
      </c>
      <c r="N6" s="74">
        <v>42007</v>
      </c>
      <c r="O6" s="127">
        <v>8062</v>
      </c>
      <c r="P6" s="70">
        <v>18201.2</v>
      </c>
      <c r="Q6" s="71">
        <v>42010</v>
      </c>
      <c r="R6" s="85">
        <v>18201.2</v>
      </c>
      <c r="S6" s="72">
        <f t="shared" si="0"/>
        <v>0</v>
      </c>
      <c r="T6" s="76"/>
      <c r="W6" s="105" t="s">
        <v>125</v>
      </c>
      <c r="X6" s="106">
        <v>14166</v>
      </c>
      <c r="Y6" s="106"/>
      <c r="Z6" s="107" t="s">
        <v>130</v>
      </c>
      <c r="AA6" s="108">
        <v>37198</v>
      </c>
      <c r="AB6" s="109">
        <v>42028</v>
      </c>
    </row>
    <row r="7" spans="1:28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88">
        <v>20050.150000000001</v>
      </c>
      <c r="N7" s="74">
        <v>42007</v>
      </c>
      <c r="O7" s="127">
        <v>8075</v>
      </c>
      <c r="P7" s="70">
        <v>208377</v>
      </c>
      <c r="Q7" s="71">
        <v>42011</v>
      </c>
      <c r="R7" s="85">
        <v>208377</v>
      </c>
      <c r="S7" s="72">
        <f t="shared" si="0"/>
        <v>0</v>
      </c>
      <c r="T7" s="76"/>
      <c r="W7" s="110" t="s">
        <v>132</v>
      </c>
      <c r="X7" s="111">
        <v>23032.5</v>
      </c>
      <c r="Y7" s="111"/>
      <c r="Z7" s="107" t="s">
        <v>130</v>
      </c>
      <c r="AA7" s="108">
        <v>31853.5</v>
      </c>
      <c r="AB7" s="109">
        <v>42029</v>
      </c>
    </row>
    <row r="8" spans="1:28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89">
        <v>5428.5</v>
      </c>
      <c r="N8" s="74">
        <v>42007</v>
      </c>
      <c r="O8" s="127">
        <v>8102</v>
      </c>
      <c r="P8" s="70">
        <v>77732.19</v>
      </c>
      <c r="Q8" s="71">
        <v>42010</v>
      </c>
      <c r="R8" s="85">
        <v>77732.19</v>
      </c>
      <c r="S8" s="72">
        <f t="shared" si="0"/>
        <v>0</v>
      </c>
      <c r="T8" s="76"/>
      <c r="W8" s="110" t="s">
        <v>133</v>
      </c>
      <c r="X8" s="111">
        <v>31853.5</v>
      </c>
      <c r="Y8" s="111"/>
      <c r="Z8" s="107" t="s">
        <v>131</v>
      </c>
      <c r="AA8" s="108">
        <v>225000</v>
      </c>
      <c r="AB8" s="109">
        <v>42025</v>
      </c>
    </row>
    <row r="9" spans="1:28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7">
        <v>0</v>
      </c>
      <c r="L9" s="89">
        <v>3738</v>
      </c>
      <c r="N9" s="74">
        <v>42008</v>
      </c>
      <c r="O9" s="127">
        <v>8113</v>
      </c>
      <c r="P9" s="70">
        <v>20405</v>
      </c>
      <c r="Q9" s="71">
        <v>42010</v>
      </c>
      <c r="R9" s="85">
        <v>20405</v>
      </c>
      <c r="S9" s="77">
        <f t="shared" si="0"/>
        <v>0</v>
      </c>
      <c r="T9" s="76"/>
      <c r="W9" s="110" t="s">
        <v>134</v>
      </c>
      <c r="X9" s="111">
        <v>225000</v>
      </c>
      <c r="Y9" s="111"/>
      <c r="Z9" s="107"/>
      <c r="AA9" s="108"/>
      <c r="AB9" s="109"/>
    </row>
    <row r="10" spans="1:28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89">
        <v>13143.5</v>
      </c>
      <c r="N10" s="74">
        <v>42009</v>
      </c>
      <c r="O10" s="127">
        <v>8163</v>
      </c>
      <c r="P10" s="70">
        <v>20397.3</v>
      </c>
      <c r="Q10" s="71">
        <v>42010</v>
      </c>
      <c r="R10" s="85">
        <v>20397.3</v>
      </c>
      <c r="S10" s="77">
        <f t="shared" si="0"/>
        <v>0</v>
      </c>
      <c r="T10" s="76"/>
      <c r="W10" s="110"/>
      <c r="X10" s="111"/>
      <c r="Y10" s="111"/>
      <c r="Z10" s="107"/>
      <c r="AA10" s="108"/>
      <c r="AB10" s="109"/>
    </row>
    <row r="11" spans="1:28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7">
        <v>0</v>
      </c>
      <c r="L11" s="89">
        <v>10688</v>
      </c>
      <c r="N11" s="74">
        <v>42009</v>
      </c>
      <c r="O11" s="127">
        <v>8186</v>
      </c>
      <c r="P11" s="70">
        <v>288363.98</v>
      </c>
      <c r="Q11" s="71">
        <v>42016</v>
      </c>
      <c r="R11" s="85">
        <v>288363.98</v>
      </c>
      <c r="S11" s="77">
        <f t="shared" si="0"/>
        <v>0</v>
      </c>
      <c r="T11" s="76"/>
      <c r="W11" s="110"/>
      <c r="X11" s="112"/>
      <c r="Y11" s="113"/>
      <c r="Z11" s="114"/>
      <c r="AA11" s="115"/>
      <c r="AB11" s="109"/>
    </row>
    <row r="12" spans="1:28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89">
        <v>21590</v>
      </c>
      <c r="N12" s="74">
        <v>42009</v>
      </c>
      <c r="O12" s="127">
        <v>8187</v>
      </c>
      <c r="P12" s="70">
        <v>6562.5</v>
      </c>
      <c r="Q12" s="71">
        <v>42012</v>
      </c>
      <c r="R12" s="85">
        <v>6562.5</v>
      </c>
      <c r="S12" s="77">
        <f t="shared" si="0"/>
        <v>0</v>
      </c>
      <c r="T12" s="76"/>
      <c r="V12" s="82"/>
      <c r="W12" s="116"/>
      <c r="X12" s="112"/>
      <c r="Y12" s="112"/>
      <c r="Z12" s="107"/>
      <c r="AA12" s="108"/>
      <c r="AB12" s="109"/>
    </row>
    <row r="13" spans="1:28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7">
        <v>0</v>
      </c>
      <c r="L13" s="89">
        <v>27535</v>
      </c>
      <c r="N13" s="74">
        <v>42010</v>
      </c>
      <c r="O13" s="127">
        <v>8287</v>
      </c>
      <c r="P13" s="70">
        <v>19201.400000000001</v>
      </c>
      <c r="Q13" s="71">
        <v>42013</v>
      </c>
      <c r="R13" s="85">
        <v>19201.400000000001</v>
      </c>
      <c r="S13" s="77">
        <f t="shared" si="0"/>
        <v>0</v>
      </c>
      <c r="T13" s="73"/>
      <c r="W13" s="116"/>
      <c r="X13" s="112"/>
      <c r="Y13" s="112"/>
      <c r="Z13" s="117"/>
      <c r="AA13" s="118"/>
      <c r="AB13" s="109"/>
    </row>
    <row r="14" spans="1:28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89">
        <v>1702</v>
      </c>
      <c r="N14" s="74">
        <v>42010</v>
      </c>
      <c r="O14" s="127">
        <v>8304</v>
      </c>
      <c r="P14" s="70">
        <v>7164.8</v>
      </c>
      <c r="Q14" s="71">
        <v>42013</v>
      </c>
      <c r="R14" s="85">
        <v>7164.8</v>
      </c>
      <c r="S14" s="77">
        <f t="shared" si="0"/>
        <v>0</v>
      </c>
      <c r="T14" s="73"/>
      <c r="W14" s="119"/>
      <c r="X14" s="106"/>
      <c r="Y14" s="106"/>
      <c r="Z14" s="117"/>
      <c r="AA14" s="118"/>
      <c r="AB14" s="120"/>
    </row>
    <row r="15" spans="1:28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7">
        <v>0</v>
      </c>
      <c r="L15" s="89">
        <v>59579.5</v>
      </c>
      <c r="N15" s="74">
        <v>42011</v>
      </c>
      <c r="O15" s="127">
        <v>8368</v>
      </c>
      <c r="P15" s="70">
        <v>32010.6</v>
      </c>
      <c r="Q15" s="71">
        <v>42016</v>
      </c>
      <c r="R15" s="85">
        <v>32010.6</v>
      </c>
      <c r="S15" s="77">
        <f t="shared" si="0"/>
        <v>0</v>
      </c>
      <c r="T15" s="73"/>
      <c r="W15" s="121"/>
      <c r="X15" s="122">
        <v>0</v>
      </c>
      <c r="Y15" s="122"/>
      <c r="Z15" s="123"/>
      <c r="AA15" s="124">
        <v>0</v>
      </c>
      <c r="AB15" s="120"/>
    </row>
    <row r="16" spans="1:28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89">
        <v>8142</v>
      </c>
      <c r="N16" s="74">
        <v>42011</v>
      </c>
      <c r="O16" s="127">
        <v>8385</v>
      </c>
      <c r="P16" s="70">
        <v>100598.97</v>
      </c>
      <c r="Q16" s="71">
        <v>42016</v>
      </c>
      <c r="R16" s="85">
        <v>100598.97</v>
      </c>
      <c r="S16" s="77">
        <f t="shared" si="0"/>
        <v>0</v>
      </c>
      <c r="X16" s="125">
        <f>SUM(X6:X15)</f>
        <v>294052</v>
      </c>
      <c r="Y16" s="125"/>
      <c r="Z16" s="101"/>
      <c r="AA16" s="102">
        <f>SUM(AA6:AA15)</f>
        <v>294051.5</v>
      </c>
      <c r="AB16" s="99"/>
    </row>
    <row r="17" spans="1:28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7">
        <v>0</v>
      </c>
      <c r="L17" s="89">
        <v>22811</v>
      </c>
      <c r="N17" s="74">
        <v>42012</v>
      </c>
      <c r="O17" s="127">
        <v>8463</v>
      </c>
      <c r="P17" s="70">
        <v>14600.65</v>
      </c>
      <c r="Q17" s="71">
        <v>42016</v>
      </c>
      <c r="R17" s="85">
        <v>14600.65</v>
      </c>
      <c r="S17" s="77">
        <f t="shared" si="0"/>
        <v>0</v>
      </c>
      <c r="Z17" s="94"/>
      <c r="AA17" s="66"/>
      <c r="AB17" s="99"/>
    </row>
    <row r="18" spans="1:28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8">
        <v>0</v>
      </c>
      <c r="L18" s="88">
        <v>6762.5</v>
      </c>
      <c r="N18" s="74">
        <v>42012</v>
      </c>
      <c r="O18" s="127">
        <v>8494</v>
      </c>
      <c r="P18" s="70">
        <v>101414.74</v>
      </c>
      <c r="Q18" s="71">
        <v>42016</v>
      </c>
      <c r="R18" s="85">
        <v>101414.74</v>
      </c>
      <c r="S18" s="77">
        <f t="shared" si="0"/>
        <v>0</v>
      </c>
    </row>
    <row r="19" spans="1:28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8">
        <v>0</v>
      </c>
      <c r="L19" s="88">
        <v>3513</v>
      </c>
      <c r="N19" s="74">
        <v>42013</v>
      </c>
      <c r="O19" s="127">
        <v>8577</v>
      </c>
      <c r="P19" s="70">
        <v>117511.24</v>
      </c>
      <c r="Q19" s="71">
        <v>42016</v>
      </c>
      <c r="R19" s="85">
        <v>117511.24</v>
      </c>
      <c r="S19" s="77">
        <f t="shared" si="0"/>
        <v>0</v>
      </c>
    </row>
    <row r="20" spans="1:28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88">
        <v>11429</v>
      </c>
      <c r="N20" s="74">
        <v>42013</v>
      </c>
      <c r="O20" s="127">
        <v>8578</v>
      </c>
      <c r="P20" s="70">
        <v>127.6</v>
      </c>
      <c r="Q20" s="71">
        <v>42016</v>
      </c>
      <c r="R20" s="85">
        <v>127.6</v>
      </c>
      <c r="S20" s="77">
        <f t="shared" si="0"/>
        <v>0</v>
      </c>
      <c r="X20" s="96" t="s">
        <v>124</v>
      </c>
      <c r="Y20" s="96"/>
      <c r="Z20" s="97"/>
      <c r="AA20" s="98">
        <v>42035</v>
      </c>
      <c r="AB20" s="99"/>
    </row>
    <row r="21" spans="1:28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88">
        <v>3175</v>
      </c>
      <c r="N21" s="74">
        <v>42014</v>
      </c>
      <c r="O21" s="127">
        <v>8661</v>
      </c>
      <c r="P21" s="70">
        <v>19522.5</v>
      </c>
      <c r="Q21" s="71">
        <v>42016</v>
      </c>
      <c r="R21" s="85">
        <v>19522.5</v>
      </c>
      <c r="S21" s="77">
        <f t="shared" si="0"/>
        <v>0</v>
      </c>
      <c r="W21" s="100"/>
      <c r="X21" s="100"/>
      <c r="Y21" s="100"/>
      <c r="Z21" s="101"/>
      <c r="AA21" s="102"/>
      <c r="AB21" s="103"/>
    </row>
    <row r="22" spans="1:28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88">
        <v>22930</v>
      </c>
      <c r="N22" s="74">
        <v>42014</v>
      </c>
      <c r="O22" s="127">
        <v>8704</v>
      </c>
      <c r="P22" s="70">
        <v>25765.040000000001</v>
      </c>
      <c r="Q22" s="71">
        <v>42016</v>
      </c>
      <c r="R22" s="85">
        <v>25765.040000000001</v>
      </c>
      <c r="S22" s="77">
        <f t="shared" si="0"/>
        <v>0</v>
      </c>
      <c r="W22" s="104" t="s">
        <v>126</v>
      </c>
      <c r="X22" s="100" t="s">
        <v>127</v>
      </c>
      <c r="Y22" s="100"/>
      <c r="Z22" s="101" t="s">
        <v>128</v>
      </c>
      <c r="AA22" s="102" t="s">
        <v>129</v>
      </c>
      <c r="AB22" s="103"/>
    </row>
    <row r="23" spans="1:28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88">
        <v>6725</v>
      </c>
      <c r="N23" s="74">
        <v>42014</v>
      </c>
      <c r="O23" s="127">
        <v>8748</v>
      </c>
      <c r="P23" s="70">
        <v>228311.47</v>
      </c>
      <c r="Q23" s="71">
        <v>42017</v>
      </c>
      <c r="R23" s="85">
        <v>228311.47</v>
      </c>
      <c r="S23" s="77">
        <f t="shared" si="0"/>
        <v>0</v>
      </c>
      <c r="W23" s="105" t="s">
        <v>136</v>
      </c>
      <c r="X23" s="106">
        <v>112998</v>
      </c>
      <c r="Y23" s="106"/>
      <c r="Z23" s="107" t="s">
        <v>135</v>
      </c>
      <c r="AA23" s="108">
        <v>50000</v>
      </c>
      <c r="AB23" s="109">
        <v>42027</v>
      </c>
    </row>
    <row r="24" spans="1:28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88">
        <v>1434.5</v>
      </c>
      <c r="N24" s="74">
        <v>42015</v>
      </c>
      <c r="O24" s="127">
        <v>8760</v>
      </c>
      <c r="P24" s="70">
        <v>17028.75</v>
      </c>
      <c r="Q24" s="71">
        <v>42016</v>
      </c>
      <c r="R24" s="85">
        <v>17028.75</v>
      </c>
      <c r="S24" s="77">
        <f t="shared" si="0"/>
        <v>0</v>
      </c>
      <c r="W24" s="80">
        <v>10079</v>
      </c>
      <c r="X24" s="78">
        <v>34581.9</v>
      </c>
      <c r="Y24" s="111"/>
      <c r="Z24" s="107" t="s">
        <v>135</v>
      </c>
      <c r="AA24" s="108">
        <v>4000</v>
      </c>
      <c r="AB24" s="109">
        <v>42028</v>
      </c>
    </row>
    <row r="25" spans="1:28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88">
        <v>3381</v>
      </c>
      <c r="N25" s="74">
        <v>42016</v>
      </c>
      <c r="O25" s="127">
        <v>8807</v>
      </c>
      <c r="P25" s="70">
        <v>18391.45</v>
      </c>
      <c r="Q25" s="71">
        <v>42016</v>
      </c>
      <c r="R25" s="85">
        <v>18391.45</v>
      </c>
      <c r="S25" s="77">
        <f t="shared" si="0"/>
        <v>0</v>
      </c>
      <c r="W25" s="80">
        <v>10167</v>
      </c>
      <c r="X25" s="78">
        <v>6936.7</v>
      </c>
      <c r="Y25" s="111"/>
      <c r="Z25" s="107" t="s">
        <v>135</v>
      </c>
      <c r="AA25" s="108">
        <v>30000</v>
      </c>
      <c r="AB25" s="109">
        <v>42028</v>
      </c>
    </row>
    <row r="26" spans="1:28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88">
        <v>3218</v>
      </c>
      <c r="N26" s="74">
        <v>42017</v>
      </c>
      <c r="O26" s="127">
        <v>8974</v>
      </c>
      <c r="P26" s="70">
        <v>24355.52</v>
      </c>
      <c r="Q26" s="71">
        <v>42018</v>
      </c>
      <c r="R26" s="85">
        <v>24355.52</v>
      </c>
      <c r="S26" s="77">
        <f t="shared" si="0"/>
        <v>0</v>
      </c>
      <c r="W26" s="80">
        <v>10203</v>
      </c>
      <c r="X26" s="78">
        <v>55379.6</v>
      </c>
      <c r="Y26" s="111"/>
      <c r="Z26" s="107" t="s">
        <v>135</v>
      </c>
      <c r="AA26" s="108">
        <v>45000</v>
      </c>
      <c r="AB26" s="109">
        <v>42029</v>
      </c>
    </row>
    <row r="27" spans="1:28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88">
        <v>2880.5</v>
      </c>
      <c r="N27" s="74">
        <v>42017</v>
      </c>
      <c r="O27" s="127">
        <v>8980</v>
      </c>
      <c r="P27" s="70">
        <v>113181.04</v>
      </c>
      <c r="Q27" s="71">
        <v>42021</v>
      </c>
      <c r="R27" s="85">
        <v>113181.04</v>
      </c>
      <c r="S27" s="77">
        <f t="shared" si="0"/>
        <v>0</v>
      </c>
      <c r="W27" s="80">
        <v>10277</v>
      </c>
      <c r="X27" s="78">
        <v>15062.4</v>
      </c>
      <c r="Y27" s="111"/>
      <c r="Z27" s="107" t="s">
        <v>135</v>
      </c>
      <c r="AA27" s="108">
        <v>95000</v>
      </c>
      <c r="AB27" s="109">
        <v>42030</v>
      </c>
    </row>
    <row r="28" spans="1:28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88">
        <v>191.5</v>
      </c>
      <c r="N28" s="74">
        <v>42018</v>
      </c>
      <c r="O28" s="127">
        <v>8988</v>
      </c>
      <c r="P28" s="70">
        <v>23672.6</v>
      </c>
      <c r="Q28" s="71">
        <v>42018</v>
      </c>
      <c r="R28" s="85">
        <v>23672.6</v>
      </c>
      <c r="S28" s="77">
        <f t="shared" si="0"/>
        <v>0</v>
      </c>
      <c r="W28" s="80">
        <v>10359</v>
      </c>
      <c r="X28" s="78">
        <v>18302.400000000001</v>
      </c>
      <c r="Y28" s="113"/>
      <c r="Z28" s="107" t="s">
        <v>135</v>
      </c>
      <c r="AA28" s="108">
        <v>55000</v>
      </c>
      <c r="AB28" s="109">
        <v>42031</v>
      </c>
    </row>
    <row r="29" spans="1:28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88">
        <v>11915</v>
      </c>
      <c r="N29" s="74">
        <v>42019</v>
      </c>
      <c r="O29" s="127">
        <v>9071</v>
      </c>
      <c r="P29" s="70">
        <v>16750.400000000001</v>
      </c>
      <c r="Q29" s="71">
        <v>42021</v>
      </c>
      <c r="R29" s="85">
        <v>16750.400000000001</v>
      </c>
      <c r="S29" s="77">
        <f t="shared" si="0"/>
        <v>0</v>
      </c>
      <c r="W29" s="80">
        <v>10415</v>
      </c>
      <c r="X29" s="78">
        <v>35739</v>
      </c>
      <c r="Y29" s="112" t="s">
        <v>137</v>
      </c>
      <c r="Z29" s="107"/>
      <c r="AA29" s="108"/>
      <c r="AB29" s="109"/>
    </row>
    <row r="30" spans="1:28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88">
        <v>10303.6</v>
      </c>
      <c r="N30" s="74">
        <v>42019</v>
      </c>
      <c r="O30" s="127">
        <v>9164</v>
      </c>
      <c r="P30" s="70">
        <v>99808.13</v>
      </c>
      <c r="Q30" s="71">
        <v>42021</v>
      </c>
      <c r="R30" s="85">
        <v>99808.13</v>
      </c>
      <c r="S30" s="77">
        <f t="shared" si="0"/>
        <v>0</v>
      </c>
      <c r="U30" s="82"/>
      <c r="W30" s="116"/>
      <c r="X30" s="112"/>
      <c r="Y30" s="112"/>
      <c r="Z30" s="117"/>
      <c r="AA30" s="118"/>
      <c r="AB30" s="109"/>
    </row>
    <row r="31" spans="1:28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88">
        <v>49851.5</v>
      </c>
      <c r="N31" s="74">
        <v>42020</v>
      </c>
      <c r="O31" s="127">
        <v>9181</v>
      </c>
      <c r="P31" s="70">
        <v>20042.900000000001</v>
      </c>
      <c r="Q31" s="71">
        <v>42021</v>
      </c>
      <c r="R31" s="85">
        <v>20042.900000000001</v>
      </c>
      <c r="S31" s="77">
        <f t="shared" si="0"/>
        <v>0</v>
      </c>
      <c r="W31" s="119"/>
      <c r="X31" s="106"/>
      <c r="Y31" s="106"/>
      <c r="Z31" s="117"/>
      <c r="AA31" s="118"/>
      <c r="AB31" s="120"/>
    </row>
    <row r="32" spans="1:28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88">
        <v>98748.2</v>
      </c>
      <c r="N32" s="74">
        <v>42021</v>
      </c>
      <c r="O32" s="127">
        <v>9280</v>
      </c>
      <c r="P32" s="70">
        <v>27453.4</v>
      </c>
      <c r="Q32" s="71">
        <v>42023</v>
      </c>
      <c r="R32" s="85">
        <v>27453.4</v>
      </c>
      <c r="S32" s="77">
        <f t="shared" si="0"/>
        <v>0</v>
      </c>
      <c r="W32" s="121"/>
      <c r="X32" s="122">
        <v>0</v>
      </c>
      <c r="Y32" s="122"/>
      <c r="Z32" s="123"/>
      <c r="AA32" s="124">
        <v>0</v>
      </c>
      <c r="AB32" s="120"/>
    </row>
    <row r="33" spans="1:28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88">
        <v>93551</v>
      </c>
      <c r="N33" s="74">
        <v>42021</v>
      </c>
      <c r="O33" s="127">
        <v>9366</v>
      </c>
      <c r="P33" s="70">
        <v>91105.67</v>
      </c>
      <c r="Q33" s="71">
        <v>42025</v>
      </c>
      <c r="R33" s="85">
        <v>91105.67</v>
      </c>
      <c r="S33" s="77">
        <f t="shared" si="0"/>
        <v>0</v>
      </c>
      <c r="X33" s="125">
        <f>SUM(X23:X32)</f>
        <v>279000</v>
      </c>
      <c r="Y33" s="125"/>
      <c r="Z33" s="101"/>
      <c r="AA33" s="102">
        <f>SUM(AA23:AA32)</f>
        <v>279000</v>
      </c>
      <c r="AB33" s="99"/>
    </row>
    <row r="34" spans="1:28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88">
        <v>117794.5</v>
      </c>
      <c r="N34" s="74">
        <v>42023</v>
      </c>
      <c r="O34" s="127">
        <v>9442</v>
      </c>
      <c r="P34" s="70">
        <v>30106.9</v>
      </c>
      <c r="Q34" s="71">
        <v>42025</v>
      </c>
      <c r="R34" s="85">
        <v>30106.9</v>
      </c>
      <c r="S34" s="77">
        <f t="shared" si="0"/>
        <v>0</v>
      </c>
      <c r="Z34" s="95"/>
      <c r="AA34" s="66"/>
      <c r="AB34" s="99"/>
    </row>
    <row r="35" spans="1:28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42023</v>
      </c>
      <c r="O35" s="127">
        <v>9535</v>
      </c>
      <c r="P35" s="70">
        <v>14154.4</v>
      </c>
      <c r="Q35" s="71">
        <v>42025</v>
      </c>
      <c r="R35" s="85">
        <v>14154.4</v>
      </c>
      <c r="S35" s="77">
        <f t="shared" si="0"/>
        <v>0</v>
      </c>
    </row>
    <row r="36" spans="1:28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2">
        <v>0</v>
      </c>
      <c r="N36" s="74">
        <v>42024</v>
      </c>
      <c r="O36" s="127">
        <v>9561</v>
      </c>
      <c r="P36" s="70">
        <v>19754.3</v>
      </c>
      <c r="Q36" s="71">
        <v>42027</v>
      </c>
      <c r="R36" s="85">
        <v>19754.3</v>
      </c>
      <c r="S36" s="77">
        <f t="shared" ref="S36:S60" si="1">P36-R36</f>
        <v>0</v>
      </c>
    </row>
    <row r="37" spans="1:28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91970.880000000005</v>
      </c>
      <c r="L37" s="67">
        <f>SUM(L4:L36)</f>
        <v>757341.45</v>
      </c>
      <c r="N37" s="74">
        <v>42024</v>
      </c>
      <c r="O37" s="127">
        <v>9579</v>
      </c>
      <c r="P37" s="70">
        <v>5829.6</v>
      </c>
      <c r="Q37" s="71">
        <v>42026</v>
      </c>
      <c r="R37" s="85">
        <v>5829.6</v>
      </c>
      <c r="S37" s="77">
        <f t="shared" si="1"/>
        <v>0</v>
      </c>
      <c r="X37" s="96" t="s">
        <v>124</v>
      </c>
      <c r="Y37" s="96"/>
      <c r="Z37" s="97"/>
      <c r="AA37" s="98">
        <v>42039</v>
      </c>
      <c r="AB37" s="99"/>
    </row>
    <row r="38" spans="1:28" x14ac:dyDescent="0.25">
      <c r="A38" s="242"/>
      <c r="B38" s="242"/>
      <c r="C38" s="36"/>
      <c r="I38" s="3"/>
      <c r="K38" s="3"/>
      <c r="N38" s="74">
        <v>42024</v>
      </c>
      <c r="O38" s="127">
        <v>9635</v>
      </c>
      <c r="P38" s="70">
        <v>26081.7</v>
      </c>
      <c r="Q38" s="71">
        <v>42026</v>
      </c>
      <c r="R38" s="128">
        <v>26081.7</v>
      </c>
      <c r="S38" s="77">
        <f t="shared" si="1"/>
        <v>0</v>
      </c>
      <c r="W38" s="100"/>
      <c r="X38" s="100"/>
      <c r="Y38" s="100"/>
      <c r="Z38" s="101"/>
      <c r="AA38" s="102"/>
      <c r="AB38" s="103"/>
    </row>
    <row r="39" spans="1:28" x14ac:dyDescent="0.25">
      <c r="A39" s="151"/>
      <c r="B39" s="36"/>
      <c r="C39" s="36"/>
      <c r="D39" s="8"/>
      <c r="E39" s="36"/>
      <c r="F39" s="36"/>
      <c r="H39" s="224" t="s">
        <v>7</v>
      </c>
      <c r="I39" s="225"/>
      <c r="J39" s="222">
        <f>I37+K37</f>
        <v>97831.88</v>
      </c>
      <c r="K39" s="223"/>
      <c r="L39" s="90"/>
      <c r="N39" s="74">
        <v>42024</v>
      </c>
      <c r="O39" s="127">
        <v>9639</v>
      </c>
      <c r="P39" s="70">
        <v>111951</v>
      </c>
      <c r="Q39" s="129" t="s">
        <v>138</v>
      </c>
      <c r="R39" s="128">
        <f>35000+76951</f>
        <v>111951</v>
      </c>
      <c r="S39" s="77">
        <f t="shared" si="1"/>
        <v>0</v>
      </c>
      <c r="W39" s="104" t="s">
        <v>126</v>
      </c>
      <c r="X39" s="100" t="s">
        <v>127</v>
      </c>
      <c r="Y39" s="100"/>
      <c r="Z39" s="101" t="s">
        <v>128</v>
      </c>
      <c r="AA39" s="102" t="s">
        <v>129</v>
      </c>
      <c r="AB39" s="103"/>
    </row>
    <row r="40" spans="1:28" ht="16.5" customHeight="1" x14ac:dyDescent="0.25">
      <c r="A40" s="243"/>
      <c r="B40" s="243"/>
      <c r="C40" s="36"/>
      <c r="D40" s="229" t="s">
        <v>8</v>
      </c>
      <c r="E40" s="229"/>
      <c r="F40" s="17">
        <f>F37-J39</f>
        <v>3977910.2</v>
      </c>
      <c r="I40" s="14"/>
      <c r="N40" s="74">
        <v>42025</v>
      </c>
      <c r="O40" s="127">
        <v>9652</v>
      </c>
      <c r="P40" s="70">
        <v>10759.2</v>
      </c>
      <c r="Q40" s="71">
        <v>42026</v>
      </c>
      <c r="R40" s="128">
        <v>10759.2</v>
      </c>
      <c r="S40" s="77">
        <f t="shared" si="1"/>
        <v>0</v>
      </c>
      <c r="W40" s="105">
        <v>9690</v>
      </c>
      <c r="X40" s="106">
        <v>53228.4</v>
      </c>
      <c r="Y40" s="106"/>
      <c r="Z40" s="107">
        <v>850956</v>
      </c>
      <c r="AA40" s="108">
        <v>53228.5</v>
      </c>
      <c r="AB40" s="109">
        <v>42031</v>
      </c>
    </row>
    <row r="41" spans="1:28" x14ac:dyDescent="0.25">
      <c r="D41" s="8"/>
      <c r="E41" s="36" t="s">
        <v>0</v>
      </c>
      <c r="F41" s="88">
        <f>-C37</f>
        <v>-582066.69999999995</v>
      </c>
      <c r="N41" s="74">
        <v>42025</v>
      </c>
      <c r="O41" s="127">
        <v>9690</v>
      </c>
      <c r="P41" s="130">
        <v>53228.4</v>
      </c>
      <c r="Q41" s="147">
        <v>42038</v>
      </c>
      <c r="R41" s="148">
        <v>53228.4</v>
      </c>
      <c r="S41" s="77">
        <f t="shared" si="1"/>
        <v>0</v>
      </c>
      <c r="W41" s="136">
        <v>9990</v>
      </c>
      <c r="X41" s="131">
        <v>9060</v>
      </c>
      <c r="Y41" s="111"/>
      <c r="Z41" s="107">
        <v>850955</v>
      </c>
      <c r="AA41" s="108">
        <v>10303.5</v>
      </c>
      <c r="AB41" s="109">
        <v>42031</v>
      </c>
    </row>
    <row r="42" spans="1:28" ht="16.5" thickBot="1" x14ac:dyDescent="0.3">
      <c r="D42" s="8" t="s">
        <v>146</v>
      </c>
      <c r="E42" s="56"/>
      <c r="F42" s="152">
        <v>-3219143.39</v>
      </c>
      <c r="I42" s="245" t="s">
        <v>9</v>
      </c>
      <c r="J42" s="245"/>
      <c r="K42" s="152">
        <v>387486.45</v>
      </c>
      <c r="N42" s="74">
        <v>42025</v>
      </c>
      <c r="O42" s="127">
        <v>9714</v>
      </c>
      <c r="P42" s="70">
        <v>112998</v>
      </c>
      <c r="Q42" s="71">
        <v>42035</v>
      </c>
      <c r="R42" s="128">
        <v>112998</v>
      </c>
      <c r="S42" s="77">
        <f t="shared" si="1"/>
        <v>0</v>
      </c>
      <c r="W42" s="136">
        <v>10415</v>
      </c>
      <c r="X42" s="131">
        <v>800</v>
      </c>
      <c r="Y42" s="111" t="s">
        <v>137</v>
      </c>
      <c r="Z42" s="107">
        <v>2721294</v>
      </c>
      <c r="AA42" s="108">
        <v>11115</v>
      </c>
      <c r="AB42" s="109">
        <v>42030</v>
      </c>
    </row>
    <row r="43" spans="1:28" ht="16.5" thickTop="1" x14ac:dyDescent="0.25">
      <c r="E43" s="4" t="s">
        <v>10</v>
      </c>
      <c r="F43" s="3">
        <f>F40+F41+F42</f>
        <v>176700.10999999987</v>
      </c>
      <c r="I43" s="244" t="s">
        <v>147</v>
      </c>
      <c r="J43" s="244"/>
      <c r="K43" s="153">
        <f>K42+F45</f>
        <v>642353.55999999982</v>
      </c>
      <c r="N43" s="74">
        <v>42026</v>
      </c>
      <c r="O43" s="127">
        <v>9733</v>
      </c>
      <c r="P43" s="70">
        <v>23032.5</v>
      </c>
      <c r="Q43" s="71">
        <v>42035</v>
      </c>
      <c r="R43" s="128">
        <v>23032.5</v>
      </c>
      <c r="S43" s="77">
        <f t="shared" si="1"/>
        <v>0</v>
      </c>
      <c r="W43" s="136">
        <v>10415</v>
      </c>
      <c r="X43" s="131">
        <v>10303.5</v>
      </c>
      <c r="Y43" s="111" t="s">
        <v>137</v>
      </c>
      <c r="Z43" s="107" t="s">
        <v>149</v>
      </c>
      <c r="AA43" s="108">
        <v>800</v>
      </c>
      <c r="AB43" s="109">
        <v>42030</v>
      </c>
    </row>
    <row r="44" spans="1:28" ht="16.5" thickBot="1" x14ac:dyDescent="0.3">
      <c r="D44" s="228" t="s">
        <v>31</v>
      </c>
      <c r="E44" s="228"/>
      <c r="F44" s="18">
        <v>78167</v>
      </c>
      <c r="I44" s="4" t="s">
        <v>148</v>
      </c>
      <c r="K44" s="67">
        <v>-409971.20000000001</v>
      </c>
      <c r="N44" s="74">
        <v>42027</v>
      </c>
      <c r="O44" s="127">
        <v>9840</v>
      </c>
      <c r="P44" s="70">
        <v>32253.599999999999</v>
      </c>
      <c r="Q44" s="71">
        <v>42035</v>
      </c>
      <c r="R44" s="85">
        <v>32253.599999999999</v>
      </c>
      <c r="S44" s="77">
        <f t="shared" si="1"/>
        <v>0</v>
      </c>
      <c r="W44" s="136">
        <v>10415</v>
      </c>
      <c r="X44" s="131">
        <v>2055</v>
      </c>
      <c r="Y44" s="111" t="s">
        <v>137</v>
      </c>
      <c r="Z44" s="107" t="s">
        <v>149</v>
      </c>
      <c r="AA44" s="108">
        <v>49851.5</v>
      </c>
      <c r="AB44" s="109">
        <v>42032</v>
      </c>
    </row>
    <row r="45" spans="1:28" ht="16.5" thickBot="1" x14ac:dyDescent="0.3">
      <c r="E45" s="5" t="s">
        <v>11</v>
      </c>
      <c r="F45" s="6">
        <f>F44+F43</f>
        <v>254867.10999999987</v>
      </c>
      <c r="I45" s="240" t="s">
        <v>12</v>
      </c>
      <c r="J45" s="241"/>
      <c r="K45" s="154">
        <f>K43+K44</f>
        <v>232382.35999999981</v>
      </c>
      <c r="N45" s="74">
        <v>42028</v>
      </c>
      <c r="O45" s="127">
        <v>9939</v>
      </c>
      <c r="P45" s="70">
        <v>14166</v>
      </c>
      <c r="Q45" s="71">
        <v>42035</v>
      </c>
      <c r="R45" s="128">
        <v>14166</v>
      </c>
      <c r="S45" s="77">
        <f t="shared" si="1"/>
        <v>0</v>
      </c>
      <c r="W45" s="136">
        <v>10415</v>
      </c>
      <c r="X45" s="131">
        <v>26641.439999999999</v>
      </c>
      <c r="Y45" s="113" t="s">
        <v>152</v>
      </c>
      <c r="Z45" s="107" t="s">
        <v>149</v>
      </c>
      <c r="AA45" s="108">
        <v>37000</v>
      </c>
      <c r="AB45" s="109">
        <v>42033</v>
      </c>
    </row>
    <row r="46" spans="1:28" x14ac:dyDescent="0.25">
      <c r="K46" s="67"/>
      <c r="N46" s="74">
        <v>42028</v>
      </c>
      <c r="O46" s="127">
        <v>9990</v>
      </c>
      <c r="P46" s="70">
        <v>234060</v>
      </c>
      <c r="Q46" s="150" t="s">
        <v>145</v>
      </c>
      <c r="R46" s="148">
        <f>225000+9060</f>
        <v>234060</v>
      </c>
      <c r="S46" s="77">
        <f t="shared" si="1"/>
        <v>0</v>
      </c>
      <c r="W46" s="136">
        <v>10478</v>
      </c>
      <c r="X46" s="131">
        <v>16807.599999999999</v>
      </c>
      <c r="Y46" s="112"/>
      <c r="Z46" s="107">
        <v>2719688</v>
      </c>
      <c r="AA46" s="108">
        <v>61748.5</v>
      </c>
      <c r="AB46" s="109">
        <v>42033</v>
      </c>
    </row>
    <row r="47" spans="1:28" x14ac:dyDescent="0.25">
      <c r="K47" s="67"/>
      <c r="N47" s="74">
        <v>42030</v>
      </c>
      <c r="O47" s="127">
        <v>10079</v>
      </c>
      <c r="P47" s="130">
        <v>34581.9</v>
      </c>
      <c r="Q47" s="71">
        <v>42035</v>
      </c>
      <c r="R47" s="128">
        <v>34581.9</v>
      </c>
      <c r="S47" s="77">
        <f t="shared" si="1"/>
        <v>0</v>
      </c>
      <c r="W47" s="160">
        <v>10566</v>
      </c>
      <c r="X47" s="112">
        <v>79686.12</v>
      </c>
      <c r="Y47" s="112"/>
      <c r="Z47" s="117" t="s">
        <v>149</v>
      </c>
      <c r="AA47" s="118">
        <v>3551</v>
      </c>
      <c r="AB47" s="109">
        <v>42034</v>
      </c>
    </row>
    <row r="48" spans="1:28" x14ac:dyDescent="0.25">
      <c r="N48" s="74">
        <v>42030</v>
      </c>
      <c r="O48" s="127">
        <v>10167</v>
      </c>
      <c r="P48" s="130">
        <v>6936.7</v>
      </c>
      <c r="Q48" s="71">
        <v>42035</v>
      </c>
      <c r="R48" s="128">
        <v>6936.7</v>
      </c>
      <c r="S48" s="77">
        <f t="shared" si="1"/>
        <v>0</v>
      </c>
      <c r="W48" s="161">
        <v>10578</v>
      </c>
      <c r="X48" s="106">
        <v>26449.599999999999</v>
      </c>
      <c r="Y48" s="106"/>
      <c r="Z48" s="117" t="s">
        <v>149</v>
      </c>
      <c r="AA48" s="118">
        <v>75000</v>
      </c>
      <c r="AB48" s="120">
        <v>42034</v>
      </c>
    </row>
    <row r="49" spans="13:28" x14ac:dyDescent="0.25">
      <c r="N49" s="74">
        <v>42031</v>
      </c>
      <c r="O49" s="127">
        <v>10203</v>
      </c>
      <c r="P49" s="70">
        <v>55379.6</v>
      </c>
      <c r="Q49" s="71">
        <v>42035</v>
      </c>
      <c r="R49" s="85">
        <v>55379.6</v>
      </c>
      <c r="S49" s="77">
        <f t="shared" si="1"/>
        <v>0</v>
      </c>
      <c r="W49" s="161">
        <v>10610</v>
      </c>
      <c r="X49" s="162">
        <v>173890.69</v>
      </c>
      <c r="Y49" s="121"/>
      <c r="Z49" s="117">
        <v>2719687</v>
      </c>
      <c r="AA49" s="118">
        <v>15000</v>
      </c>
      <c r="AB49" s="120">
        <v>42034</v>
      </c>
    </row>
    <row r="50" spans="13:28" x14ac:dyDescent="0.25">
      <c r="N50" s="74">
        <v>42032</v>
      </c>
      <c r="O50" s="127">
        <v>10277</v>
      </c>
      <c r="P50" s="70">
        <v>15062.4</v>
      </c>
      <c r="Q50" s="71">
        <v>42035</v>
      </c>
      <c r="R50" s="85">
        <v>15062.4</v>
      </c>
      <c r="S50" s="77">
        <f t="shared" si="1"/>
        <v>0</v>
      </c>
      <c r="W50" s="161">
        <v>10662</v>
      </c>
      <c r="X50" s="162">
        <v>141470.15</v>
      </c>
      <c r="Y50" s="121" t="s">
        <v>137</v>
      </c>
      <c r="Z50" s="117" t="s">
        <v>151</v>
      </c>
      <c r="AA50" s="118">
        <v>105000</v>
      </c>
      <c r="AB50" s="120">
        <v>42035</v>
      </c>
    </row>
    <row r="51" spans="13:28" x14ac:dyDescent="0.25">
      <c r="N51" s="74">
        <v>42033</v>
      </c>
      <c r="O51" s="127">
        <v>10359</v>
      </c>
      <c r="P51" s="70">
        <v>18302.400000000001</v>
      </c>
      <c r="Q51" s="132">
        <v>42035</v>
      </c>
      <c r="R51" s="85">
        <v>18302.400000000001</v>
      </c>
      <c r="S51" s="77">
        <f t="shared" si="1"/>
        <v>0</v>
      </c>
      <c r="W51" s="161"/>
      <c r="X51" s="162"/>
      <c r="Y51" s="121"/>
      <c r="Z51" s="117">
        <v>2719691</v>
      </c>
      <c r="AA51" s="118">
        <v>29294.5</v>
      </c>
      <c r="AB51" s="120">
        <v>42035</v>
      </c>
    </row>
    <row r="52" spans="13:28" x14ac:dyDescent="0.25">
      <c r="N52" s="74">
        <v>42033</v>
      </c>
      <c r="O52" s="127">
        <v>10415</v>
      </c>
      <c r="P52" s="70">
        <v>75538.94</v>
      </c>
      <c r="Q52" s="149" t="s">
        <v>150</v>
      </c>
      <c r="R52" s="85">
        <f>35739+10303.5+2055+800+26641.44</f>
        <v>75538.94</v>
      </c>
      <c r="S52" s="77">
        <f t="shared" si="1"/>
        <v>0</v>
      </c>
      <c r="W52" s="161"/>
      <c r="X52" s="162"/>
      <c r="Y52" s="121"/>
      <c r="Z52" s="117" t="s">
        <v>149</v>
      </c>
      <c r="AA52" s="118">
        <v>23500</v>
      </c>
      <c r="AB52" s="120">
        <v>42035</v>
      </c>
    </row>
    <row r="53" spans="13:28" ht="16.5" thickBot="1" x14ac:dyDescent="0.3">
      <c r="N53" s="74">
        <v>42034</v>
      </c>
      <c r="O53" s="127">
        <v>10478</v>
      </c>
      <c r="P53" s="70">
        <v>16807.599999999999</v>
      </c>
      <c r="Q53" s="157">
        <v>42039</v>
      </c>
      <c r="R53" s="158">
        <v>16807.599999999999</v>
      </c>
      <c r="S53" s="77">
        <f t="shared" si="1"/>
        <v>0</v>
      </c>
      <c r="W53" s="163"/>
      <c r="X53" s="164">
        <v>0</v>
      </c>
      <c r="Y53" s="122"/>
      <c r="Z53" s="156" t="s">
        <v>149</v>
      </c>
      <c r="AA53" s="139">
        <v>65000</v>
      </c>
      <c r="AB53" s="159">
        <v>42035</v>
      </c>
    </row>
    <row r="54" spans="13:28" ht="17.25" thickTop="1" thickBot="1" x14ac:dyDescent="0.3">
      <c r="N54" s="74">
        <v>42034</v>
      </c>
      <c r="O54" s="127">
        <v>10566</v>
      </c>
      <c r="P54" s="70">
        <v>79686.12</v>
      </c>
      <c r="Q54" s="157">
        <v>42039</v>
      </c>
      <c r="R54" s="158">
        <v>79686.12</v>
      </c>
      <c r="S54" s="77">
        <f t="shared" si="1"/>
        <v>0</v>
      </c>
      <c r="W54" s="165" t="s">
        <v>153</v>
      </c>
      <c r="X54" s="166">
        <f>SUM(X40:X53)</f>
        <v>540392.5</v>
      </c>
      <c r="Y54" s="125"/>
      <c r="Z54" s="155" t="s">
        <v>153</v>
      </c>
      <c r="AA54" s="154">
        <f>SUM(AA40:AA53)</f>
        <v>540392.5</v>
      </c>
      <c r="AB54" s="99"/>
    </row>
    <row r="55" spans="13:28" ht="15" x14ac:dyDescent="0.25">
      <c r="N55" s="74">
        <v>42034</v>
      </c>
      <c r="O55" s="127">
        <v>10578</v>
      </c>
      <c r="P55" s="70">
        <v>26449.599999999999</v>
      </c>
      <c r="Q55" s="157">
        <v>42039</v>
      </c>
      <c r="R55" s="158">
        <v>26449.599999999999</v>
      </c>
      <c r="S55" s="77">
        <f t="shared" si="1"/>
        <v>0</v>
      </c>
    </row>
    <row r="56" spans="13:28" ht="15" x14ac:dyDescent="0.25">
      <c r="N56" s="74">
        <v>42035</v>
      </c>
      <c r="O56" s="127">
        <v>10610</v>
      </c>
      <c r="P56" s="70">
        <v>173890.69</v>
      </c>
      <c r="Q56" s="157">
        <v>42039</v>
      </c>
      <c r="R56" s="158">
        <v>173890.69</v>
      </c>
      <c r="S56" s="77">
        <f t="shared" si="1"/>
        <v>0</v>
      </c>
    </row>
    <row r="57" spans="13:28" ht="15" x14ac:dyDescent="0.25">
      <c r="N57" s="74">
        <v>42035</v>
      </c>
      <c r="O57" s="127">
        <v>10662</v>
      </c>
      <c r="P57" s="70">
        <v>156551.79999999999</v>
      </c>
      <c r="Q57" s="182" t="s">
        <v>163</v>
      </c>
      <c r="R57" s="183">
        <f>141470.15+15081.65</f>
        <v>156551.79999999999</v>
      </c>
      <c r="S57" s="77">
        <f t="shared" si="1"/>
        <v>0</v>
      </c>
    </row>
    <row r="58" spans="13:28" ht="15" x14ac:dyDescent="0.25">
      <c r="N58" s="74">
        <v>42035</v>
      </c>
      <c r="O58" s="127">
        <v>10694</v>
      </c>
      <c r="P58" s="70">
        <v>31563</v>
      </c>
      <c r="Q58" s="182">
        <v>42047</v>
      </c>
      <c r="R58" s="183">
        <v>31563</v>
      </c>
      <c r="S58" s="77">
        <f t="shared" si="1"/>
        <v>0</v>
      </c>
    </row>
    <row r="59" spans="13:28" ht="15" x14ac:dyDescent="0.25">
      <c r="N59" s="74">
        <v>42035</v>
      </c>
      <c r="O59" s="127">
        <v>10695</v>
      </c>
      <c r="P59" s="70">
        <v>12723.9</v>
      </c>
      <c r="Q59" s="182">
        <v>42047</v>
      </c>
      <c r="R59" s="183">
        <v>12723.9</v>
      </c>
      <c r="S59" s="77">
        <f t="shared" si="1"/>
        <v>0</v>
      </c>
    </row>
    <row r="60" spans="13:28" thickBot="1" x14ac:dyDescent="0.3">
      <c r="N60"/>
      <c r="O60" s="16"/>
      <c r="P60" s="134">
        <v>0</v>
      </c>
      <c r="Q60" s="16"/>
      <c r="R60" s="144"/>
      <c r="S60" s="135">
        <f t="shared" si="1"/>
        <v>0</v>
      </c>
    </row>
    <row r="61" spans="13:28" ht="16.5" thickTop="1" x14ac:dyDescent="0.25">
      <c r="N61"/>
      <c r="O61"/>
      <c r="P61" s="133">
        <f>SUM(P4:P60)</f>
        <v>3219143.39</v>
      </c>
      <c r="Q61" s="104"/>
      <c r="R61" s="104"/>
      <c r="S61" s="133">
        <f>SUM(S4:S60)</f>
        <v>0</v>
      </c>
    </row>
    <row r="62" spans="13:28" ht="15" x14ac:dyDescent="0.25">
      <c r="M62" s="8"/>
      <c r="N62" s="8"/>
      <c r="O62" s="8"/>
      <c r="P62" s="8"/>
      <c r="Q62" s="8"/>
      <c r="R62" s="8"/>
      <c r="S62" s="8"/>
      <c r="T62" s="8"/>
      <c r="U62" s="8"/>
    </row>
    <row r="63" spans="13:28" x14ac:dyDescent="0.25">
      <c r="M63" s="8"/>
      <c r="N63" s="137"/>
      <c r="O63" s="86"/>
      <c r="P63" s="85"/>
      <c r="Q63" s="138"/>
      <c r="R63" s="139"/>
      <c r="S63" s="140"/>
      <c r="T63" s="8"/>
      <c r="U63" s="8"/>
    </row>
    <row r="64" spans="13:28" x14ac:dyDescent="0.25">
      <c r="M64" s="8"/>
      <c r="N64" s="137"/>
      <c r="O64" s="86"/>
      <c r="P64" s="85"/>
      <c r="Q64" s="138"/>
      <c r="R64" s="139"/>
      <c r="S64" s="140"/>
      <c r="T64" s="8"/>
      <c r="U64" s="8"/>
    </row>
    <row r="65" spans="13:21" x14ac:dyDescent="0.25">
      <c r="M65" s="8"/>
      <c r="N65" s="137"/>
      <c r="O65" s="86"/>
      <c r="P65" s="85"/>
      <c r="Q65" s="138"/>
      <c r="R65" s="139"/>
      <c r="S65" s="140"/>
      <c r="T65" s="8"/>
      <c r="U65" s="8"/>
    </row>
    <row r="66" spans="13:21" x14ac:dyDescent="0.25">
      <c r="M66" s="8"/>
      <c r="N66" s="137"/>
      <c r="O66" s="86"/>
      <c r="P66" s="85"/>
      <c r="Q66" s="138"/>
      <c r="R66" s="139"/>
      <c r="S66" s="140"/>
      <c r="T66" s="8"/>
      <c r="U66" s="8"/>
    </row>
    <row r="67" spans="13:21" x14ac:dyDescent="0.25">
      <c r="M67" s="8"/>
      <c r="N67" s="137"/>
      <c r="O67" s="86"/>
      <c r="P67" s="141"/>
      <c r="Q67" s="138"/>
      <c r="R67" s="139"/>
      <c r="S67" s="141"/>
      <c r="T67" s="8"/>
      <c r="U67" s="8"/>
    </row>
    <row r="68" spans="13:21" x14ac:dyDescent="0.25">
      <c r="M68" s="8"/>
      <c r="N68" s="137"/>
      <c r="O68" s="86"/>
      <c r="P68" s="8"/>
      <c r="Q68" s="138"/>
      <c r="R68" s="139"/>
      <c r="S68" s="8"/>
      <c r="T68" s="8"/>
      <c r="U68" s="8"/>
    </row>
  </sheetData>
  <sortState ref="W40:Y50">
    <sortCondition ref="W40:W50"/>
  </sortState>
  <mergeCells count="12">
    <mergeCell ref="I45:J45"/>
    <mergeCell ref="A38:B38"/>
    <mergeCell ref="A40:B40"/>
    <mergeCell ref="D44:E44"/>
    <mergeCell ref="I43:J43"/>
    <mergeCell ref="D40:E40"/>
    <mergeCell ref="I42:J42"/>
    <mergeCell ref="C1:J1"/>
    <mergeCell ref="E3:F3"/>
    <mergeCell ref="I3:K3"/>
    <mergeCell ref="H39:I39"/>
    <mergeCell ref="J39:K39"/>
  </mergeCells>
  <pageMargins left="0.70866141732283472" right="0.70866141732283472" top="0.55118110236220474" bottom="0.19685039370078741" header="0.31496062992125984" footer="0.31496062992125984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abSelected="1" topLeftCell="A25" workbookViewId="0">
      <selection activeCell="K48" sqref="K48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221" t="s">
        <v>144</v>
      </c>
      <c r="D1" s="221"/>
      <c r="E1" s="221"/>
      <c r="F1" s="221"/>
      <c r="G1" s="221"/>
      <c r="H1" s="221"/>
      <c r="I1" s="221"/>
      <c r="J1" s="221"/>
    </row>
    <row r="2" spans="1:27" ht="19.5" thickBot="1" x14ac:dyDescent="0.35">
      <c r="C2" s="175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6">
        <v>387486.45</v>
      </c>
      <c r="D3" s="2"/>
      <c r="E3" s="230" t="s">
        <v>13</v>
      </c>
      <c r="F3" s="231"/>
      <c r="I3" s="232" t="s">
        <v>4</v>
      </c>
      <c r="J3" s="233"/>
      <c r="K3" s="234"/>
      <c r="L3" s="87" t="s">
        <v>112</v>
      </c>
      <c r="N3"/>
      <c r="O3" s="172" t="s">
        <v>126</v>
      </c>
      <c r="P3" s="173" t="s">
        <v>127</v>
      </c>
      <c r="Q3" s="173" t="s">
        <v>155</v>
      </c>
      <c r="R3" s="173" t="s">
        <v>127</v>
      </c>
      <c r="S3" s="174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7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9">
        <v>10777</v>
      </c>
      <c r="P4" s="170">
        <v>58300.75</v>
      </c>
      <c r="Q4" s="71">
        <v>42047</v>
      </c>
      <c r="R4" s="85">
        <f>40531.45+17769.3</f>
        <v>58300.75</v>
      </c>
      <c r="S4" s="171">
        <f t="shared" ref="S4:S35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7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7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7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101</v>
      </c>
      <c r="K6" s="34">
        <v>0</v>
      </c>
      <c r="L6" s="88">
        <v>108843</v>
      </c>
      <c r="N6" s="74">
        <v>42037</v>
      </c>
      <c r="O6" s="127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6">
        <v>10694</v>
      </c>
      <c r="W6" s="131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7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7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6">
        <v>10695</v>
      </c>
      <c r="W7" s="131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7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106</v>
      </c>
      <c r="K8" s="28">
        <v>11622.27</v>
      </c>
      <c r="L8" s="89">
        <v>131585.5</v>
      </c>
      <c r="N8" s="74">
        <v>42038</v>
      </c>
      <c r="O8" s="127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6">
        <v>10777</v>
      </c>
      <c r="W8" s="131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7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7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6">
        <v>10777</v>
      </c>
      <c r="W9" s="131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7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107</v>
      </c>
      <c r="K10" s="28">
        <v>9835.57</v>
      </c>
      <c r="L10" s="89">
        <v>201240.5</v>
      </c>
      <c r="N10" s="74">
        <v>42038</v>
      </c>
      <c r="O10" s="127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6">
        <v>10785</v>
      </c>
      <c r="W10" s="131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7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7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6">
        <v>10814</v>
      </c>
      <c r="W11" s="131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7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108</v>
      </c>
      <c r="K12" s="28">
        <v>10069.89</v>
      </c>
      <c r="L12" s="89">
        <v>174109</v>
      </c>
      <c r="N12" s="74">
        <v>42039</v>
      </c>
      <c r="O12" s="127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60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7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7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1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7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109</v>
      </c>
      <c r="K14" s="28">
        <v>10069.89</v>
      </c>
      <c r="L14" s="89">
        <v>106970</v>
      </c>
      <c r="N14" s="74">
        <v>42040</v>
      </c>
      <c r="O14" s="127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1">
        <v>10834</v>
      </c>
      <c r="W14" s="162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7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7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1">
        <v>10960</v>
      </c>
      <c r="W15" s="162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7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7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1">
        <v>10960</v>
      </c>
      <c r="W16" s="162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7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7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1">
        <v>10926</v>
      </c>
      <c r="W17" s="162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7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7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6"/>
      <c r="W18" s="187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7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7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4">
        <v>11000</v>
      </c>
      <c r="W19" s="162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7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7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4">
        <v>11013</v>
      </c>
      <c r="W20" s="162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7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7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4">
        <v>11013</v>
      </c>
      <c r="W21" s="162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7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7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4">
        <v>11027</v>
      </c>
      <c r="W22" s="162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7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7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4">
        <v>11033</v>
      </c>
      <c r="W23" s="162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7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7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4">
        <v>11033</v>
      </c>
      <c r="W24" s="162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7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7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4">
        <v>11105</v>
      </c>
      <c r="W25" s="162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7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7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4">
        <v>11185</v>
      </c>
      <c r="W26" s="162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7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7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4">
        <v>11185</v>
      </c>
      <c r="W27" s="162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7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7">
        <v>11598</v>
      </c>
      <c r="P28" s="70">
        <v>30430.799999999999</v>
      </c>
      <c r="Q28" s="199" t="s">
        <v>181</v>
      </c>
      <c r="R28" s="85">
        <f>10863.18+18567.62+1000</f>
        <v>30430.799999999999</v>
      </c>
      <c r="S28" s="77">
        <f t="shared" si="0"/>
        <v>0</v>
      </c>
      <c r="V28" s="184">
        <v>11208</v>
      </c>
      <c r="W28" s="162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7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7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4">
        <v>11230</v>
      </c>
      <c r="W29" s="162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7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7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4">
        <v>11230</v>
      </c>
      <c r="W30" s="162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7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7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4">
        <v>11236</v>
      </c>
      <c r="W31" s="162">
        <v>4108.2</v>
      </c>
      <c r="X31" s="121"/>
      <c r="Y31" s="121"/>
      <c r="Z31" s="118"/>
      <c r="AA31" s="120"/>
    </row>
    <row r="32" spans="1:27" ht="15" x14ac:dyDescent="0.25">
      <c r="B32" s="43"/>
      <c r="C32" s="177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7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4">
        <v>11309</v>
      </c>
      <c r="W32" s="162">
        <v>3250.8</v>
      </c>
      <c r="X32" s="121"/>
      <c r="Y32" s="121"/>
      <c r="Z32" s="118"/>
      <c r="AA32" s="121"/>
    </row>
    <row r="33" spans="1:27" ht="15" x14ac:dyDescent="0.25">
      <c r="B33" s="43"/>
      <c r="C33" s="177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7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4">
        <v>11328</v>
      </c>
      <c r="W33" s="162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7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7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4">
        <v>11368</v>
      </c>
      <c r="W34" s="162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8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7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4">
        <v>11379</v>
      </c>
      <c r="W35" s="162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9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2">
        <v>0</v>
      </c>
      <c r="N36" s="74">
        <v>42048</v>
      </c>
      <c r="O36" s="127">
        <v>11968</v>
      </c>
      <c r="P36" s="70">
        <v>204637.09</v>
      </c>
      <c r="Q36" s="71">
        <v>42061</v>
      </c>
      <c r="R36" s="70">
        <v>204637.09</v>
      </c>
      <c r="S36" s="77">
        <f t="shared" ref="S36:S72" si="1">P36-R36</f>
        <v>0</v>
      </c>
      <c r="V36" s="184">
        <v>11398</v>
      </c>
      <c r="W36" s="162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80">
        <f>SUM(C4:C36)</f>
        <v>352971.6</v>
      </c>
      <c r="D37" s="1"/>
      <c r="E37" s="126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2">SUM(K4:K36)</f>
        <v>71419.62</v>
      </c>
      <c r="L37" s="67">
        <f>SUM(L4:L36)</f>
        <v>3853125</v>
      </c>
      <c r="N37" s="74">
        <v>42049</v>
      </c>
      <c r="O37" s="127">
        <v>12000</v>
      </c>
      <c r="P37" s="70">
        <v>25827</v>
      </c>
      <c r="Q37" s="71">
        <v>42061</v>
      </c>
      <c r="R37" s="70">
        <v>25827</v>
      </c>
      <c r="S37" s="77">
        <f t="shared" si="1"/>
        <v>0</v>
      </c>
      <c r="V37" s="184">
        <v>11415</v>
      </c>
      <c r="W37" s="162">
        <v>39565.199999999997</v>
      </c>
      <c r="X37" s="121"/>
      <c r="Y37" s="121"/>
      <c r="Z37" s="118"/>
      <c r="AA37" s="121"/>
    </row>
    <row r="38" spans="1:27" ht="15" x14ac:dyDescent="0.25">
      <c r="A38" s="250"/>
      <c r="B38" s="250"/>
      <c r="I38" s="3"/>
      <c r="K38" s="3"/>
      <c r="N38" s="74">
        <v>42049</v>
      </c>
      <c r="O38" s="127">
        <v>12016</v>
      </c>
      <c r="P38" s="70">
        <v>14852.6</v>
      </c>
      <c r="Q38" s="71">
        <v>42061</v>
      </c>
      <c r="R38" s="70">
        <v>14852.6</v>
      </c>
      <c r="S38" s="77">
        <f t="shared" si="1"/>
        <v>0</v>
      </c>
      <c r="V38" s="184">
        <v>11422</v>
      </c>
      <c r="W38" s="162">
        <v>32515.4</v>
      </c>
      <c r="X38" s="121"/>
      <c r="Y38" s="121"/>
      <c r="Z38" s="118"/>
      <c r="AA38" s="121"/>
    </row>
    <row r="39" spans="1:27" x14ac:dyDescent="0.25">
      <c r="A39" s="19"/>
      <c r="C39" s="88"/>
      <c r="D39" s="8"/>
      <c r="E39" s="36"/>
      <c r="F39" s="36"/>
      <c r="H39" s="224" t="s">
        <v>7</v>
      </c>
      <c r="I39" s="225"/>
      <c r="J39" s="222">
        <f>I37+K37</f>
        <v>77501.62</v>
      </c>
      <c r="K39" s="223"/>
      <c r="L39" s="90"/>
      <c r="N39" s="74">
        <v>42050</v>
      </c>
      <c r="O39" s="127">
        <v>12097</v>
      </c>
      <c r="P39" s="70">
        <v>18280.8</v>
      </c>
      <c r="Q39" s="71">
        <v>42061</v>
      </c>
      <c r="R39" s="70">
        <v>18280.8</v>
      </c>
      <c r="S39" s="77">
        <f t="shared" si="1"/>
        <v>0</v>
      </c>
      <c r="V39" s="184">
        <v>11484</v>
      </c>
      <c r="W39" s="162">
        <v>31950.2</v>
      </c>
      <c r="X39" s="121"/>
      <c r="Y39" s="121"/>
      <c r="Z39" s="118"/>
      <c r="AA39" s="121"/>
    </row>
    <row r="40" spans="1:27" x14ac:dyDescent="0.25">
      <c r="A40" s="248"/>
      <c r="B40" s="248"/>
      <c r="D40" s="229" t="s">
        <v>8</v>
      </c>
      <c r="E40" s="229"/>
      <c r="F40" s="88">
        <f>F37-J39</f>
        <v>4050260.07</v>
      </c>
      <c r="I40" s="14"/>
      <c r="N40" s="74">
        <v>42051</v>
      </c>
      <c r="O40" s="127">
        <v>12161</v>
      </c>
      <c r="P40" s="70">
        <v>36139.1</v>
      </c>
      <c r="Q40" s="71">
        <v>42061</v>
      </c>
      <c r="R40" s="70">
        <v>36139.1</v>
      </c>
      <c r="S40" s="77">
        <f t="shared" si="1"/>
        <v>0</v>
      </c>
      <c r="V40" s="184">
        <v>11598</v>
      </c>
      <c r="W40" s="162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7">
        <v>12197</v>
      </c>
      <c r="P41" s="130">
        <v>84814.78</v>
      </c>
      <c r="Q41" s="71">
        <v>42061</v>
      </c>
      <c r="R41" s="130">
        <v>84814.78</v>
      </c>
      <c r="S41" s="77">
        <f t="shared" si="1"/>
        <v>0</v>
      </c>
      <c r="V41" s="185"/>
      <c r="W41" s="164"/>
      <c r="X41" s="122"/>
      <c r="Y41" s="181"/>
      <c r="Z41" s="139"/>
      <c r="AA41" s="159"/>
    </row>
    <row r="42" spans="1:27" ht="17.25" thickTop="1" thickBot="1" x14ac:dyDescent="0.3">
      <c r="D42" s="4" t="s">
        <v>146</v>
      </c>
      <c r="F42" s="152">
        <v>-3708708.7</v>
      </c>
      <c r="I42" s="19" t="s">
        <v>9</v>
      </c>
      <c r="K42" s="15">
        <v>444281.28</v>
      </c>
      <c r="N42" s="74">
        <v>42051</v>
      </c>
      <c r="O42" s="127">
        <v>12229</v>
      </c>
      <c r="P42" s="70">
        <v>241242.75</v>
      </c>
      <c r="Q42" s="71">
        <v>42061</v>
      </c>
      <c r="R42" s="70">
        <v>241242.75</v>
      </c>
      <c r="S42" s="77">
        <f t="shared" si="1"/>
        <v>0</v>
      </c>
      <c r="V42" s="201" t="s">
        <v>153</v>
      </c>
      <c r="W42" s="202">
        <f>SUM(W5:W41)</f>
        <v>995758</v>
      </c>
      <c r="X42" s="125"/>
      <c r="Y42" s="203" t="s">
        <v>153</v>
      </c>
      <c r="Z42" s="204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249" t="s">
        <v>187</v>
      </c>
      <c r="J43" s="249"/>
      <c r="K43" s="219">
        <f>K42+F45</f>
        <v>508321.04999999958</v>
      </c>
      <c r="N43" s="74">
        <v>42051</v>
      </c>
      <c r="O43" s="127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1"/>
        <v>0</v>
      </c>
      <c r="V43" s="205"/>
      <c r="W43" s="88"/>
      <c r="X43" s="8"/>
      <c r="Y43" s="8"/>
      <c r="Z43" s="139"/>
      <c r="AA43" s="8"/>
    </row>
    <row r="44" spans="1:27" thickBot="1" x14ac:dyDescent="0.3">
      <c r="D44" s="217" t="s">
        <v>31</v>
      </c>
      <c r="E44" s="217"/>
      <c r="F44" s="218">
        <v>75460</v>
      </c>
      <c r="I44" s="4" t="s">
        <v>2</v>
      </c>
      <c r="J44" s="36"/>
      <c r="K44" s="88">
        <v>-387486.45</v>
      </c>
      <c r="N44" s="74">
        <v>42052</v>
      </c>
      <c r="O44" s="127">
        <v>12293</v>
      </c>
      <c r="P44" s="70">
        <v>22887.5</v>
      </c>
      <c r="Q44" s="71">
        <v>42061</v>
      </c>
      <c r="R44" s="70">
        <v>22887.5</v>
      </c>
      <c r="S44" s="77">
        <f t="shared" si="1"/>
        <v>0</v>
      </c>
      <c r="V44" s="205"/>
      <c r="W44" s="88"/>
      <c r="X44" s="8"/>
      <c r="Y44" s="8"/>
      <c r="Z44" s="139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246" t="s">
        <v>188</v>
      </c>
      <c r="J45" s="247"/>
      <c r="K45" s="220">
        <f>K44+K43</f>
        <v>120834.59999999957</v>
      </c>
      <c r="N45" s="74">
        <v>42053</v>
      </c>
      <c r="O45" s="127">
        <v>12383</v>
      </c>
      <c r="P45" s="70">
        <v>142829.66</v>
      </c>
      <c r="Q45" s="71">
        <v>42061</v>
      </c>
      <c r="R45" s="70">
        <v>142829.66</v>
      </c>
      <c r="S45" s="77">
        <f t="shared" si="1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7">
        <v>12388</v>
      </c>
      <c r="P46" s="70">
        <v>11164.5</v>
      </c>
      <c r="Q46" s="71">
        <v>42061</v>
      </c>
      <c r="R46" s="70">
        <v>11164.5</v>
      </c>
      <c r="S46" s="77">
        <f t="shared" si="1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7">
        <v>12442</v>
      </c>
      <c r="P47" s="130">
        <v>22769.5</v>
      </c>
      <c r="Q47" s="71">
        <v>42061</v>
      </c>
      <c r="R47" s="130">
        <v>22769.5</v>
      </c>
      <c r="S47" s="77">
        <f t="shared" si="1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7">
        <v>12528</v>
      </c>
      <c r="P48" s="130">
        <v>138587.76</v>
      </c>
      <c r="Q48" s="71">
        <v>42061</v>
      </c>
      <c r="R48" s="130">
        <v>138587.76</v>
      </c>
      <c r="S48" s="77">
        <f t="shared" si="1"/>
        <v>0</v>
      </c>
      <c r="V48" s="105">
        <v>11598</v>
      </c>
      <c r="W48" s="106">
        <v>18567.62</v>
      </c>
      <c r="X48" s="106"/>
      <c r="Y48" s="189">
        <v>2719695</v>
      </c>
      <c r="Z48" s="190">
        <v>75000</v>
      </c>
      <c r="AA48" s="191">
        <v>42042</v>
      </c>
    </row>
    <row r="49" spans="14:28" customFormat="1" x14ac:dyDescent="0.25">
      <c r="N49" s="74">
        <v>42054</v>
      </c>
      <c r="O49" s="127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1"/>
        <v>0</v>
      </c>
      <c r="V49" s="192">
        <v>11624</v>
      </c>
      <c r="W49" s="131">
        <v>128124.47</v>
      </c>
      <c r="X49" s="111"/>
      <c r="Y49" s="189">
        <v>2719692</v>
      </c>
      <c r="Z49" s="190">
        <v>33000</v>
      </c>
      <c r="AA49" s="191">
        <v>42042</v>
      </c>
    </row>
    <row r="50" spans="14:28" customFormat="1" x14ac:dyDescent="0.25">
      <c r="N50" s="74">
        <v>42054</v>
      </c>
      <c r="O50" s="127">
        <v>12563</v>
      </c>
      <c r="P50" s="70">
        <v>32427.8</v>
      </c>
      <c r="Q50" s="71">
        <v>42061</v>
      </c>
      <c r="R50" s="70">
        <v>32427.8</v>
      </c>
      <c r="S50" s="77">
        <f t="shared" si="1"/>
        <v>0</v>
      </c>
      <c r="V50" s="192">
        <v>11637</v>
      </c>
      <c r="W50" s="131">
        <v>11028.2</v>
      </c>
      <c r="X50" s="111"/>
      <c r="Y50" s="189">
        <v>2719697</v>
      </c>
      <c r="Z50" s="190">
        <v>23240.5</v>
      </c>
      <c r="AA50" s="191">
        <v>42042</v>
      </c>
    </row>
    <row r="51" spans="14:28" customFormat="1" x14ac:dyDescent="0.25">
      <c r="N51" s="74">
        <v>42055</v>
      </c>
      <c r="O51" s="127">
        <v>12654</v>
      </c>
      <c r="P51" s="70">
        <v>42201.38</v>
      </c>
      <c r="Q51" s="71">
        <v>42061</v>
      </c>
      <c r="R51" s="70">
        <v>42201.38</v>
      </c>
      <c r="S51" s="77">
        <f t="shared" si="1"/>
        <v>0</v>
      </c>
      <c r="V51" s="192">
        <v>11679</v>
      </c>
      <c r="W51" s="131">
        <v>16334.8</v>
      </c>
      <c r="X51" s="111"/>
      <c r="Y51" s="189">
        <v>2719696</v>
      </c>
      <c r="Z51" s="190">
        <v>30000</v>
      </c>
      <c r="AA51" s="191">
        <v>42043</v>
      </c>
    </row>
    <row r="52" spans="14:28" customFormat="1" x14ac:dyDescent="0.25">
      <c r="N52" s="74">
        <v>42055</v>
      </c>
      <c r="O52" s="127">
        <v>12665</v>
      </c>
      <c r="P52" s="70">
        <v>46560.28</v>
      </c>
      <c r="Q52" s="71">
        <v>42061</v>
      </c>
      <c r="R52" s="70">
        <v>46560.28</v>
      </c>
      <c r="S52" s="77">
        <f t="shared" si="1"/>
        <v>0</v>
      </c>
      <c r="V52" s="192">
        <v>11714</v>
      </c>
      <c r="W52" s="131">
        <v>121030.62</v>
      </c>
      <c r="X52" s="111"/>
      <c r="Y52" s="189" t="s">
        <v>149</v>
      </c>
      <c r="Z52" s="190">
        <v>47000</v>
      </c>
      <c r="AA52" s="191">
        <v>42045</v>
      </c>
    </row>
    <row r="53" spans="14:28" customFormat="1" x14ac:dyDescent="0.25">
      <c r="N53" s="74">
        <v>42055</v>
      </c>
      <c r="O53" s="127">
        <v>12667</v>
      </c>
      <c r="P53" s="70">
        <v>1548.8</v>
      </c>
      <c r="Q53" s="71">
        <v>42061</v>
      </c>
      <c r="R53" s="70">
        <v>1548.8</v>
      </c>
      <c r="S53" s="77">
        <f t="shared" si="1"/>
        <v>0</v>
      </c>
      <c r="V53" s="192">
        <v>11860</v>
      </c>
      <c r="W53" s="131">
        <v>22055.8</v>
      </c>
      <c r="X53" s="193"/>
      <c r="Y53" s="189" t="s">
        <v>149</v>
      </c>
      <c r="Z53" s="190">
        <v>17109</v>
      </c>
      <c r="AA53" s="191">
        <v>42045</v>
      </c>
    </row>
    <row r="54" spans="14:28" customFormat="1" x14ac:dyDescent="0.25">
      <c r="N54" s="74">
        <v>42056</v>
      </c>
      <c r="O54" s="127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1"/>
        <v>0</v>
      </c>
      <c r="V54" s="192">
        <v>11861</v>
      </c>
      <c r="W54" s="131">
        <v>28026.99</v>
      </c>
      <c r="X54" s="111" t="s">
        <v>165</v>
      </c>
      <c r="Y54" s="189" t="s">
        <v>149</v>
      </c>
      <c r="Z54" s="190">
        <v>18819</v>
      </c>
      <c r="AA54" s="191">
        <v>42046</v>
      </c>
    </row>
    <row r="55" spans="14:28" customFormat="1" x14ac:dyDescent="0.25">
      <c r="N55" s="74">
        <v>42057</v>
      </c>
      <c r="O55" s="127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1"/>
        <v>0</v>
      </c>
      <c r="V55" s="194"/>
      <c r="W55" s="111"/>
      <c r="X55" s="111"/>
      <c r="Y55" s="195" t="s">
        <v>149</v>
      </c>
      <c r="Z55" s="196">
        <v>56000</v>
      </c>
      <c r="AA55" s="191">
        <v>42046</v>
      </c>
    </row>
    <row r="56" spans="14:28" customFormat="1" x14ac:dyDescent="0.25">
      <c r="N56" s="74">
        <v>42058</v>
      </c>
      <c r="O56" s="127">
        <v>12857</v>
      </c>
      <c r="P56" s="70">
        <v>11573</v>
      </c>
      <c r="Q56" s="71">
        <v>42061</v>
      </c>
      <c r="R56" s="70">
        <v>11573</v>
      </c>
      <c r="S56" s="77">
        <f t="shared" si="1"/>
        <v>0</v>
      </c>
      <c r="V56" s="194"/>
      <c r="W56" s="111"/>
      <c r="X56" s="111"/>
      <c r="Y56" s="195" t="s">
        <v>149</v>
      </c>
      <c r="Z56" s="196">
        <v>45000</v>
      </c>
      <c r="AA56" s="197">
        <v>42045</v>
      </c>
    </row>
    <row r="57" spans="14:28" customFormat="1" x14ac:dyDescent="0.25">
      <c r="N57" s="74">
        <v>42059</v>
      </c>
      <c r="O57" s="127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1"/>
        <v>0</v>
      </c>
      <c r="V57" s="194"/>
      <c r="W57" s="111"/>
      <c r="X57" s="111"/>
      <c r="Y57" s="195"/>
      <c r="Z57" s="196"/>
      <c r="AA57" s="191"/>
    </row>
    <row r="58" spans="14:28" customFormat="1" ht="16.5" thickBot="1" x14ac:dyDescent="0.3">
      <c r="N58" s="74">
        <v>42059</v>
      </c>
      <c r="O58" s="127">
        <v>13051</v>
      </c>
      <c r="P58" s="70">
        <v>15600</v>
      </c>
      <c r="Q58" s="71">
        <v>42061</v>
      </c>
      <c r="R58" s="70">
        <v>15600</v>
      </c>
      <c r="S58" s="77">
        <f t="shared" si="1"/>
        <v>0</v>
      </c>
      <c r="V58" s="185"/>
      <c r="W58" s="164"/>
      <c r="X58" s="164"/>
      <c r="Y58" s="188"/>
      <c r="Z58" s="139"/>
      <c r="AA58" s="159"/>
    </row>
    <row r="59" spans="14:28" customFormat="1" ht="16.5" thickBot="1" x14ac:dyDescent="0.3">
      <c r="N59" s="74">
        <v>42059</v>
      </c>
      <c r="O59" s="127">
        <v>13056</v>
      </c>
      <c r="P59" s="70">
        <v>172916.72</v>
      </c>
      <c r="Q59" s="71">
        <v>42061</v>
      </c>
      <c r="R59" s="70">
        <v>172916.72</v>
      </c>
      <c r="S59" s="77">
        <f t="shared" si="1"/>
        <v>0</v>
      </c>
      <c r="V59" s="165" t="s">
        <v>153</v>
      </c>
      <c r="W59" s="166">
        <f>SUM(W48:W58)</f>
        <v>345168.49999999994</v>
      </c>
      <c r="X59" s="212"/>
      <c r="Y59" s="206" t="s">
        <v>153</v>
      </c>
      <c r="Z59" s="154">
        <f>SUM(Z48:Z58)</f>
        <v>345168.5</v>
      </c>
      <c r="AA59" s="99"/>
    </row>
    <row r="60" spans="14:28" customFormat="1" x14ac:dyDescent="0.25">
      <c r="N60" s="74">
        <v>42060</v>
      </c>
      <c r="O60" s="127">
        <v>13063</v>
      </c>
      <c r="P60" s="70">
        <v>24000</v>
      </c>
      <c r="Q60" s="71">
        <v>42061</v>
      </c>
      <c r="R60" s="162">
        <v>24000</v>
      </c>
      <c r="S60" s="77">
        <f t="shared" si="1"/>
        <v>0</v>
      </c>
      <c r="V60" s="207"/>
      <c r="W60" s="208"/>
      <c r="X60" s="208"/>
      <c r="Y60" s="209"/>
      <c r="Z60" s="210"/>
      <c r="AA60" s="211"/>
    </row>
    <row r="61" spans="14:28" customFormat="1" ht="16.5" thickBot="1" x14ac:dyDescent="0.3">
      <c r="N61" s="74">
        <v>42061</v>
      </c>
      <c r="O61" s="127">
        <v>13165</v>
      </c>
      <c r="P61" s="70">
        <v>21489.3</v>
      </c>
      <c r="Q61" s="71">
        <v>42061</v>
      </c>
      <c r="R61" s="162">
        <v>21489.3</v>
      </c>
      <c r="S61" s="77">
        <f t="shared" si="1"/>
        <v>0</v>
      </c>
      <c r="V61" s="207"/>
      <c r="W61" s="208"/>
      <c r="X61" s="208"/>
      <c r="Y61" s="209"/>
      <c r="Z61" s="210"/>
      <c r="AA61" s="211"/>
    </row>
    <row r="62" spans="14:28" customFormat="1" ht="19.5" thickBot="1" x14ac:dyDescent="0.35">
      <c r="N62" s="74">
        <v>42061</v>
      </c>
      <c r="O62" s="127">
        <v>13166</v>
      </c>
      <c r="P62" s="70">
        <v>489.6</v>
      </c>
      <c r="Q62" s="71">
        <v>42061</v>
      </c>
      <c r="R62" s="162">
        <v>489.6</v>
      </c>
      <c r="S62" s="77">
        <f t="shared" si="1"/>
        <v>0</v>
      </c>
      <c r="W62" s="96" t="s">
        <v>124</v>
      </c>
      <c r="X62" s="96"/>
      <c r="Y62" s="97"/>
      <c r="Z62" s="215">
        <v>42061</v>
      </c>
      <c r="AA62" s="99"/>
    </row>
    <row r="63" spans="14:28" customFormat="1" x14ac:dyDescent="0.25">
      <c r="N63" s="74">
        <v>42061</v>
      </c>
      <c r="O63" s="127">
        <v>13181</v>
      </c>
      <c r="P63" s="70">
        <v>170441.37</v>
      </c>
      <c r="Q63" s="71">
        <v>42061</v>
      </c>
      <c r="R63" s="216">
        <v>11777.8</v>
      </c>
      <c r="S63" s="200">
        <f t="shared" si="1"/>
        <v>158663.57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7">
        <v>12794</v>
      </c>
      <c r="P64" s="70">
        <v>245424.45</v>
      </c>
      <c r="Q64" s="132"/>
      <c r="R64" s="85"/>
      <c r="S64" s="77">
        <f t="shared" si="1"/>
        <v>245424.45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7">
        <v>13287</v>
      </c>
      <c r="P65" s="70">
        <v>36735.300000000003</v>
      </c>
      <c r="Q65" s="132"/>
      <c r="R65" s="85"/>
      <c r="S65" s="77">
        <f t="shared" si="1"/>
        <v>36735.300000000003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7">
        <v>13336</v>
      </c>
      <c r="P66" s="70">
        <v>198498.6</v>
      </c>
      <c r="Q66" s="132"/>
      <c r="R66" s="85"/>
      <c r="S66" s="77">
        <f t="shared" si="1"/>
        <v>198498.6</v>
      </c>
      <c r="V66" s="136">
        <v>11169</v>
      </c>
      <c r="W66" s="131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7">
        <v>13404</v>
      </c>
      <c r="P67" s="70">
        <v>27118.35</v>
      </c>
      <c r="Q67" s="132"/>
      <c r="R67" s="85"/>
      <c r="S67" s="77">
        <f t="shared" si="1"/>
        <v>27118.35</v>
      </c>
      <c r="V67" s="136">
        <v>11861</v>
      </c>
      <c r="W67" s="131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7">
        <v>13503</v>
      </c>
      <c r="P68" s="70">
        <v>188189.98</v>
      </c>
      <c r="Q68" s="132"/>
      <c r="R68" s="85"/>
      <c r="S68" s="77">
        <f t="shared" si="1"/>
        <v>188189.98</v>
      </c>
      <c r="V68" s="127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7"/>
      <c r="P69" s="70"/>
      <c r="Q69" s="132"/>
      <c r="R69" s="85"/>
      <c r="S69" s="77">
        <f t="shared" si="1"/>
        <v>0</v>
      </c>
      <c r="V69" s="127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7"/>
      <c r="P70" s="70"/>
      <c r="Q70" s="132"/>
      <c r="R70" s="85"/>
      <c r="S70" s="77">
        <f t="shared" si="1"/>
        <v>0</v>
      </c>
      <c r="V70" s="127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7"/>
      <c r="P71" s="70"/>
      <c r="Q71" s="132"/>
      <c r="R71" s="85"/>
      <c r="S71" s="77">
        <f t="shared" si="1"/>
        <v>0</v>
      </c>
      <c r="V71" s="127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3"/>
      <c r="P72" s="134"/>
      <c r="Q72" s="143"/>
      <c r="R72" s="144"/>
      <c r="S72" s="135">
        <f t="shared" si="1"/>
        <v>0</v>
      </c>
      <c r="V72" s="127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3">
        <f>SUM(P4:P72)</f>
        <v>3708708.7000000007</v>
      </c>
      <c r="Q73" s="133"/>
      <c r="R73" s="133">
        <f t="shared" ref="R73" si="3">SUM(R4:R72)</f>
        <v>2854078.45</v>
      </c>
      <c r="S73" s="145">
        <f>SUM(S4:S72)</f>
        <v>854630.25</v>
      </c>
      <c r="V73" s="127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6"/>
      <c r="T74" s="8"/>
      <c r="V74" s="127">
        <v>12197</v>
      </c>
      <c r="W74" s="130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7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7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7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81"/>
      <c r="R78" s="66"/>
      <c r="S78" s="23"/>
      <c r="V78" s="127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7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7">
        <v>12442</v>
      </c>
      <c r="W80" s="130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7">
        <v>12528</v>
      </c>
      <c r="W81" s="130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7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7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7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7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7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7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7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7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7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7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7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4">
        <v>13063</v>
      </c>
      <c r="W93" s="162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4">
        <v>13165</v>
      </c>
      <c r="W94" s="162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4">
        <v>13166</v>
      </c>
      <c r="W95" s="162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4">
        <v>13181</v>
      </c>
      <c r="W96" s="162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4"/>
      <c r="W97" s="162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4"/>
      <c r="W98" s="162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4"/>
      <c r="W99" s="162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4"/>
      <c r="W100" s="162"/>
      <c r="X100" s="121"/>
      <c r="Y100" s="213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5"/>
      <c r="W101" s="164"/>
      <c r="X101" s="122"/>
      <c r="Y101" s="214">
        <v>2719704</v>
      </c>
      <c r="Z101" s="139">
        <v>70633.5</v>
      </c>
      <c r="AA101" s="159">
        <v>42056</v>
      </c>
    </row>
    <row r="102" spans="22:28" customFormat="1" ht="16.5" thickTop="1" x14ac:dyDescent="0.25">
      <c r="V102" s="201" t="s">
        <v>153</v>
      </c>
      <c r="W102" s="202">
        <f>SUM(W65:W101)</f>
        <v>1572520.5000000002</v>
      </c>
      <c r="X102" s="125"/>
      <c r="Y102" s="203" t="s">
        <v>153</v>
      </c>
      <c r="Z102" s="204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COMERCIO OCTUBRE </vt:lpstr>
      <vt:lpstr>Cic NOVIEMBRE </vt:lpstr>
      <vt:lpstr>Cic   DICIEMBRE   </vt:lpstr>
      <vt:lpstr>ENERO 2015</vt:lpstr>
      <vt:lpstr>FEBRERO   2015</vt:lpstr>
      <vt:lpstr>Hoja1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2015-03-11T17:38:22Z</cp:lastPrinted>
  <dcterms:created xsi:type="dcterms:W3CDTF">2009-02-04T18:28:43Z</dcterms:created>
  <dcterms:modified xsi:type="dcterms:W3CDTF">2015-04-10T15:25:35Z</dcterms:modified>
</cp:coreProperties>
</file>