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ENERO 2015" sheetId="1" r:id="rId1"/>
    <sheet name="FEBRERO 2015" sheetId="2" r:id="rId2"/>
    <sheet name="Hoja3" sheetId="3" r:id="rId3"/>
    <sheet name="Hoja1" sheetId="4" r:id="rId4"/>
    <sheet name="Hoja4" sheetId="5" r:id="rId5"/>
    <sheet name="Hoja5" sheetId="6" r:id="rId6"/>
    <sheet name="Hoja6" sheetId="7" r:id="rId7"/>
  </sheets>
  <calcPr calcId="144525"/>
</workbook>
</file>

<file path=xl/calcChain.xml><?xml version="1.0" encoding="utf-8"?>
<calcChain xmlns="http://schemas.openxmlformats.org/spreadsheetml/2006/main">
  <c r="L37" i="2" l="1"/>
  <c r="K37" i="2"/>
  <c r="I37" i="2"/>
  <c r="J39" i="2" s="1"/>
  <c r="F37" i="2"/>
  <c r="F40" i="2" s="1"/>
  <c r="C37" i="2"/>
  <c r="F41" i="2" s="1"/>
  <c r="F43" i="2" l="1"/>
  <c r="F45" i="2" s="1"/>
  <c r="K43" i="2" s="1"/>
  <c r="K45" i="2" s="1"/>
  <c r="K37" i="1"/>
  <c r="I37" i="1"/>
  <c r="J39" i="1" s="1"/>
  <c r="F37" i="1"/>
  <c r="F40" i="1" s="1"/>
  <c r="C26" i="1"/>
  <c r="C20" i="1"/>
  <c r="C15" i="1"/>
  <c r="C12" i="1"/>
  <c r="C11" i="1"/>
  <c r="C10" i="1"/>
  <c r="C8" i="1"/>
  <c r="C5" i="1"/>
  <c r="C37" i="1" s="1"/>
  <c r="F41" i="1" s="1"/>
  <c r="F43" i="1" l="1"/>
  <c r="F45" i="1" s="1"/>
  <c r="K43" i="1" s="1"/>
  <c r="K45" i="1" s="1"/>
</calcChain>
</file>

<file path=xl/sharedStrings.xml><?xml version="1.0" encoding="utf-8"?>
<sst xmlns="http://schemas.openxmlformats.org/spreadsheetml/2006/main" count="121" uniqueCount="74">
  <si>
    <t xml:space="preserve">BALANCE    DE   ENERO 2015    C O M E R C I O </t>
  </si>
  <si>
    <t>COMPRAS</t>
  </si>
  <si>
    <t>INVENTARIO INICIAL</t>
  </si>
  <si>
    <t xml:space="preserve">VENTAS  </t>
  </si>
  <si>
    <t>G  A  S   T  O  S</t>
  </si>
  <si>
    <t>RES</t>
  </si>
  <si>
    <t>TELEFONOS</t>
  </si>
  <si>
    <t>LUZ  ENERO</t>
  </si>
  <si>
    <t>RENTA</t>
  </si>
  <si>
    <t>NOMINA 01</t>
  </si>
  <si>
    <t>DESCANSO</t>
  </si>
  <si>
    <t>Res--Sancocho-chuleta-condimentos</t>
  </si>
  <si>
    <t>NOMINA  02</t>
  </si>
  <si>
    <t>CENTRAL</t>
  </si>
  <si>
    <t>Res --Albicia</t>
  </si>
  <si>
    <t>NOMINA  03</t>
  </si>
  <si>
    <t>NOMINA 04</t>
  </si>
  <si>
    <t>Res--Central</t>
  </si>
  <si>
    <t>Res-Central-Al</t>
  </si>
  <si>
    <t xml:space="preserve">NOMINA </t>
  </si>
  <si>
    <t xml:space="preserve">cabeza  </t>
  </si>
  <si>
    <t>AGUINALDOS</t>
  </si>
  <si>
    <t xml:space="preserve">chuleta  </t>
  </si>
  <si>
    <t>EFECTIVOS NLP tio Ricardo</t>
  </si>
  <si>
    <t>combos-manitas-sancocho</t>
  </si>
  <si>
    <t>EFECTIVOS NLP</t>
  </si>
  <si>
    <t>manitas -tocino</t>
  </si>
  <si>
    <t>CAMARAS</t>
  </si>
  <si>
    <t>albicia</t>
  </si>
  <si>
    <t>chuleta--res</t>
  </si>
  <si>
    <t>cabeza-jamon-tocino</t>
  </si>
  <si>
    <t>sancocho</t>
  </si>
  <si>
    <t>manitas-cabeza-cental</t>
  </si>
  <si>
    <t>DELANTERO</t>
  </si>
  <si>
    <t>Cuero Albicia</t>
  </si>
  <si>
    <t>tripas</t>
  </si>
  <si>
    <t>central</t>
  </si>
  <si>
    <t>Cabeza--Res</t>
  </si>
  <si>
    <t>Res Sancocho-manteca</t>
  </si>
  <si>
    <t>TOTAL</t>
  </si>
  <si>
    <t>GRAN TOTAL GASTOS</t>
  </si>
  <si>
    <t>VENTAS NETAS</t>
  </si>
  <si>
    <t>REMISIONES OBRADOR</t>
  </si>
  <si>
    <t>INVENTARIO FINAL</t>
  </si>
  <si>
    <t>Sub Total 1</t>
  </si>
  <si>
    <t>SUB TOTAL</t>
  </si>
  <si>
    <t>CRECDITOS</t>
  </si>
  <si>
    <t>menos inventario incial</t>
  </si>
  <si>
    <t xml:space="preserve">SUB Total 2 </t>
  </si>
  <si>
    <t>GANANCIA</t>
  </si>
  <si>
    <t xml:space="preserve">BALANCE    DE   FEBRERO    2015    C O M E R C I O </t>
  </si>
  <si>
    <t>BANCO</t>
  </si>
  <si>
    <t>Chuleta</t>
  </si>
  <si>
    <t>Res</t>
  </si>
  <si>
    <t>canales Proledo</t>
  </si>
  <si>
    <t>Res -chuleta</t>
  </si>
  <si>
    <t>tocino-pata</t>
  </si>
  <si>
    <t>manitas</t>
  </si>
  <si>
    <t>Res-canales</t>
  </si>
  <si>
    <t>canales-chuleta</t>
  </si>
  <si>
    <t>Cabeza-Res-capotes</t>
  </si>
  <si>
    <t>papada-pulpa-central</t>
  </si>
  <si>
    <t>Res-Delantero-Cabeza de lomo</t>
  </si>
  <si>
    <t>VERIFICACION</t>
  </si>
  <si>
    <t>CUERO-Papapda-cabeza de lomo</t>
  </si>
  <si>
    <t>Res-papada</t>
  </si>
  <si>
    <t>Res-Sancocho-albicia</t>
  </si>
  <si>
    <t>Cabeza de lomo--pechos</t>
  </si>
  <si>
    <t xml:space="preserve">Papada --Chuleta  </t>
  </si>
  <si>
    <t>canal</t>
  </si>
  <si>
    <t>pecho-papada</t>
  </si>
  <si>
    <t>Delantero-sancocho</t>
  </si>
  <si>
    <t>Sub total</t>
  </si>
  <si>
    <t>GANACIA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</si>
</sst>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C0A]d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Dashed">
        <color auto="1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44" fontId="2" fillId="0" borderId="0" xfId="1" applyFont="1"/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/>
    <xf numFmtId="0" fontId="6" fillId="0" borderId="0" xfId="0" applyFont="1" applyBorder="1" applyAlignment="1">
      <alignment horizontal="center"/>
    </xf>
    <xf numFmtId="165" fontId="2" fillId="0" borderId="10" xfId="0" applyNumberFormat="1" applyFont="1" applyFill="1" applyBorder="1"/>
    <xf numFmtId="164" fontId="2" fillId="2" borderId="11" xfId="0" applyNumberFormat="1" applyFont="1" applyFill="1" applyBorder="1"/>
    <xf numFmtId="164" fontId="8" fillId="0" borderId="0" xfId="0" applyNumberFormat="1" applyFont="1" applyFill="1"/>
    <xf numFmtId="15" fontId="2" fillId="0" borderId="0" xfId="0" applyNumberFormat="1" applyFont="1" applyFill="1" applyBorder="1"/>
    <xf numFmtId="164" fontId="2" fillId="2" borderId="12" xfId="0" applyNumberFormat="1" applyFont="1" applyFill="1" applyBorder="1"/>
    <xf numFmtId="0" fontId="0" fillId="0" borderId="0" xfId="0" applyFill="1"/>
    <xf numFmtId="15" fontId="2" fillId="0" borderId="13" xfId="0" applyNumberFormat="1" applyFont="1" applyFill="1" applyBorder="1"/>
    <xf numFmtId="164" fontId="2" fillId="2" borderId="14" xfId="0" applyNumberFormat="1" applyFont="1" applyFill="1" applyBorder="1"/>
    <xf numFmtId="0" fontId="2" fillId="0" borderId="15" xfId="0" applyFont="1" applyBorder="1"/>
    <xf numFmtId="44" fontId="2" fillId="0" borderId="16" xfId="1" applyFont="1" applyBorder="1"/>
    <xf numFmtId="164" fontId="2" fillId="0" borderId="11" xfId="0" applyNumberFormat="1" applyFont="1" applyFill="1" applyBorder="1"/>
    <xf numFmtId="164" fontId="9" fillId="0" borderId="0" xfId="0" applyNumberFormat="1" applyFont="1" applyFill="1"/>
    <xf numFmtId="164" fontId="2" fillId="0" borderId="12" xfId="0" applyNumberFormat="1" applyFont="1" applyFill="1" applyBorder="1"/>
    <xf numFmtId="164" fontId="0" fillId="0" borderId="0" xfId="0" applyNumberFormat="1" applyFill="1" applyBorder="1"/>
    <xf numFmtId="15" fontId="2" fillId="0" borderId="17" xfId="0" applyNumberFormat="1" applyFont="1" applyFill="1" applyBorder="1"/>
    <xf numFmtId="164" fontId="2" fillId="0" borderId="14" xfId="0" applyNumberFormat="1" applyFont="1" applyFill="1" applyBorder="1"/>
    <xf numFmtId="0" fontId="2" fillId="0" borderId="17" xfId="0" applyFont="1" applyBorder="1"/>
    <xf numFmtId="44" fontId="2" fillId="0" borderId="12" xfId="1" applyFont="1" applyBorder="1"/>
    <xf numFmtId="164" fontId="10" fillId="0" borderId="0" xfId="0" applyNumberFormat="1" applyFont="1" applyFill="1"/>
    <xf numFmtId="0" fontId="11" fillId="3" borderId="17" xfId="0" applyFont="1" applyFill="1" applyBorder="1"/>
    <xf numFmtId="164" fontId="0" fillId="0" borderId="0" xfId="0" applyNumberFormat="1" applyFill="1"/>
    <xf numFmtId="44" fontId="2" fillId="0" borderId="12" xfId="1" applyFont="1" applyFill="1" applyBorder="1"/>
    <xf numFmtId="0" fontId="10" fillId="0" borderId="0" xfId="0" applyFont="1"/>
    <xf numFmtId="0" fontId="9" fillId="0" borderId="0" xfId="0" applyFont="1"/>
    <xf numFmtId="164" fontId="12" fillId="0" borderId="0" xfId="0" applyNumberFormat="1" applyFont="1" applyFill="1"/>
    <xf numFmtId="0" fontId="13" fillId="0" borderId="17" xfId="0" applyFont="1" applyBorder="1"/>
    <xf numFmtId="0" fontId="8" fillId="0" borderId="17" xfId="0" applyFont="1" applyBorder="1"/>
    <xf numFmtId="164" fontId="13" fillId="0" borderId="0" xfId="0" applyNumberFormat="1" applyFont="1" applyFill="1"/>
    <xf numFmtId="164" fontId="2" fillId="0" borderId="0" xfId="0" applyNumberFormat="1" applyFont="1" applyFill="1"/>
    <xf numFmtId="164" fontId="14" fillId="0" borderId="0" xfId="0" applyNumberFormat="1" applyFont="1" applyFill="1"/>
    <xf numFmtId="0" fontId="15" fillId="0" borderId="2" xfId="0" applyFont="1" applyBorder="1"/>
    <xf numFmtId="0" fontId="13" fillId="0" borderId="3" xfId="0" applyFont="1" applyBorder="1"/>
    <xf numFmtId="164" fontId="2" fillId="0" borderId="11" xfId="0" applyNumberFormat="1" applyFont="1" applyBorder="1"/>
    <xf numFmtId="164" fontId="0" fillId="0" borderId="0" xfId="0" applyNumberFormat="1"/>
    <xf numFmtId="0" fontId="2" fillId="0" borderId="18" xfId="0" applyFont="1" applyBorder="1"/>
    <xf numFmtId="164" fontId="2" fillId="0" borderId="12" xfId="0" applyNumberFormat="1" applyFont="1" applyBorder="1"/>
    <xf numFmtId="0" fontId="5" fillId="0" borderId="17" xfId="0" applyFont="1" applyBorder="1" applyAlignment="1">
      <alignment horizontal="center"/>
    </xf>
    <xf numFmtId="164" fontId="2" fillId="0" borderId="14" xfId="0" applyNumberFormat="1" applyFont="1" applyBorder="1"/>
    <xf numFmtId="0" fontId="16" fillId="0" borderId="0" xfId="0" applyFont="1"/>
    <xf numFmtId="0" fontId="2" fillId="0" borderId="19" xfId="0" applyFont="1" applyBorder="1"/>
    <xf numFmtId="164" fontId="2" fillId="0" borderId="20" xfId="0" applyNumberFormat="1" applyFont="1" applyBorder="1"/>
    <xf numFmtId="0" fontId="2" fillId="0" borderId="21" xfId="0" applyFont="1" applyBorder="1"/>
    <xf numFmtId="164" fontId="2" fillId="0" borderId="22" xfId="0" applyNumberFormat="1" applyFont="1" applyBorder="1"/>
    <xf numFmtId="0" fontId="5" fillId="0" borderId="23" xfId="0" applyFont="1" applyBorder="1" applyAlignment="1">
      <alignment horizontal="center"/>
    </xf>
    <xf numFmtId="164" fontId="2" fillId="0" borderId="24" xfId="0" applyNumberFormat="1" applyFont="1" applyBorder="1"/>
    <xf numFmtId="0" fontId="2" fillId="0" borderId="25" xfId="0" applyFont="1" applyBorder="1"/>
    <xf numFmtId="44" fontId="2" fillId="0" borderId="22" xfId="1" applyFont="1" applyBorder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/>
    <xf numFmtId="164" fontId="2" fillId="0" borderId="0" xfId="0" applyNumberFormat="1" applyFont="1"/>
    <xf numFmtId="0" fontId="2" fillId="0" borderId="0" xfId="0" applyFont="1" applyBorder="1"/>
    <xf numFmtId="0" fontId="14" fillId="0" borderId="0" xfId="0" applyFont="1" applyBorder="1"/>
    <xf numFmtId="0" fontId="0" fillId="0" borderId="0" xfId="0" applyBorder="1"/>
    <xf numFmtId="164" fontId="2" fillId="0" borderId="0" xfId="0" applyNumberFormat="1" applyFont="1" applyBorder="1"/>
    <xf numFmtId="164" fontId="17" fillId="0" borderId="0" xfId="0" applyNumberFormat="1" applyFont="1" applyAlignment="1">
      <alignment horizontal="center" vertical="center" wrapText="1"/>
    </xf>
    <xf numFmtId="44" fontId="2" fillId="0" borderId="0" xfId="1" applyFont="1" applyBorder="1"/>
    <xf numFmtId="0" fontId="2" fillId="0" borderId="29" xfId="0" applyFont="1" applyBorder="1"/>
    <xf numFmtId="44" fontId="2" fillId="0" borderId="29" xfId="1" applyFont="1" applyBorder="1"/>
    <xf numFmtId="44" fontId="18" fillId="0" borderId="29" xfId="1" applyFont="1" applyBorder="1"/>
    <xf numFmtId="44" fontId="17" fillId="0" borderId="0" xfId="1" applyFont="1" applyFill="1" applyBorder="1"/>
    <xf numFmtId="0" fontId="5" fillId="0" borderId="0" xfId="0" applyFont="1" applyAlignment="1">
      <alignment horizontal="center"/>
    </xf>
    <xf numFmtId="164" fontId="5" fillId="0" borderId="30" xfId="0" applyNumberFormat="1" applyFont="1" applyBorder="1"/>
    <xf numFmtId="44" fontId="18" fillId="4" borderId="31" xfId="1" applyFont="1" applyFill="1" applyBorder="1"/>
    <xf numFmtId="0" fontId="0" fillId="0" borderId="0" xfId="0" applyBorder="1" applyAlignment="1">
      <alignment horizontal="center"/>
    </xf>
    <xf numFmtId="164" fontId="17" fillId="0" borderId="0" xfId="0" applyNumberFormat="1" applyFont="1" applyBorder="1" applyAlignment="1">
      <alignment horizontal="center" vertical="center" wrapText="1"/>
    </xf>
    <xf numFmtId="0" fontId="18" fillId="0" borderId="29" xfId="0" applyFont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17" fillId="0" borderId="26" xfId="0" applyNumberFormat="1" applyFont="1" applyBorder="1" applyAlignment="1">
      <alignment horizontal="center" vertical="center" wrapText="1"/>
    </xf>
    <xf numFmtId="164" fontId="17" fillId="0" borderId="27" xfId="0" applyNumberFormat="1" applyFont="1" applyBorder="1" applyAlignment="1">
      <alignment horizontal="center" vertical="center" wrapText="1"/>
    </xf>
    <xf numFmtId="164" fontId="17" fillId="0" borderId="27" xfId="0" applyNumberFormat="1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2" fillId="0" borderId="4" xfId="1" applyFont="1" applyBorder="1"/>
    <xf numFmtId="44" fontId="7" fillId="0" borderId="0" xfId="1" applyFont="1" applyBorder="1" applyAlignment="1">
      <alignment horizontal="center"/>
    </xf>
    <xf numFmtId="44" fontId="2" fillId="0" borderId="11" xfId="1" applyFont="1" applyFill="1" applyBorder="1"/>
    <xf numFmtId="0" fontId="2" fillId="0" borderId="16" xfId="0" applyFont="1" applyBorder="1"/>
    <xf numFmtId="44" fontId="2" fillId="0" borderId="0" xfId="1" applyFont="1" applyFill="1" applyBorder="1"/>
    <xf numFmtId="44" fontId="2" fillId="0" borderId="11" xfId="1" applyFont="1" applyBorder="1"/>
    <xf numFmtId="44" fontId="2" fillId="0" borderId="20" xfId="1" applyFont="1" applyBorder="1"/>
    <xf numFmtId="44" fontId="2" fillId="0" borderId="21" xfId="1" applyFont="1" applyBorder="1"/>
    <xf numFmtId="44" fontId="4" fillId="0" borderId="0" xfId="1" applyFont="1"/>
    <xf numFmtId="0" fontId="12" fillId="0" borderId="0" xfId="0" applyFont="1" applyAlignment="1">
      <alignment horizontal="center"/>
    </xf>
    <xf numFmtId="0" fontId="14" fillId="0" borderId="0" xfId="0" applyFont="1"/>
    <xf numFmtId="44" fontId="17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29" xfId="0" applyNumberFormat="1" applyFont="1" applyBorder="1"/>
    <xf numFmtId="0" fontId="17" fillId="0" borderId="0" xfId="0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5" fillId="0" borderId="30" xfId="1" applyFont="1" applyBorder="1"/>
    <xf numFmtId="0" fontId="19" fillId="5" borderId="2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44" fontId="19" fillId="5" borderId="3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962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5" workbookViewId="0">
      <selection activeCell="I51" sqref="I51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1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140625" style="2" bestFit="1" customWidth="1"/>
  </cols>
  <sheetData>
    <row r="1" spans="1:11" ht="24" thickBot="1" x14ac:dyDescent="0.4">
      <c r="C1" s="81" t="s">
        <v>0</v>
      </c>
      <c r="D1" s="81"/>
      <c r="E1" s="81"/>
      <c r="F1" s="81"/>
      <c r="G1" s="81"/>
      <c r="H1" s="81"/>
      <c r="I1" s="81"/>
      <c r="J1" s="81"/>
    </row>
    <row r="2" spans="1:11" ht="15.75" thickBot="1" x14ac:dyDescent="0.3">
      <c r="C2" s="3" t="s">
        <v>1</v>
      </c>
      <c r="E2" s="4"/>
      <c r="F2" s="4"/>
    </row>
    <row r="3" spans="1:11" ht="20.25" thickTop="1" thickBot="1" x14ac:dyDescent="0.35">
      <c r="A3" s="5" t="s">
        <v>2</v>
      </c>
      <c r="B3" s="6"/>
      <c r="C3" s="7">
        <v>409971.20000000001</v>
      </c>
      <c r="D3" s="8"/>
      <c r="E3" s="82" t="s">
        <v>3</v>
      </c>
      <c r="F3" s="83"/>
      <c r="I3" s="84" t="s">
        <v>4</v>
      </c>
      <c r="J3" s="85"/>
      <c r="K3" s="86"/>
    </row>
    <row r="4" spans="1:11" ht="15.75" thickTop="1" x14ac:dyDescent="0.25">
      <c r="B4" s="9">
        <v>42005</v>
      </c>
      <c r="C4" s="10"/>
      <c r="D4" s="11"/>
      <c r="E4" s="12">
        <v>42005</v>
      </c>
      <c r="F4" s="13"/>
      <c r="G4" s="14"/>
      <c r="H4" s="15">
        <v>42005</v>
      </c>
      <c r="I4" s="16"/>
      <c r="J4" s="17"/>
      <c r="K4" s="18"/>
    </row>
    <row r="5" spans="1:11" x14ac:dyDescent="0.25">
      <c r="B5" s="9">
        <v>42006</v>
      </c>
      <c r="C5" s="19">
        <f>17557+9598</f>
        <v>27155</v>
      </c>
      <c r="D5" s="20" t="s">
        <v>5</v>
      </c>
      <c r="E5" s="12">
        <v>42006</v>
      </c>
      <c r="F5" s="21">
        <v>162213</v>
      </c>
      <c r="G5" s="22"/>
      <c r="H5" s="23">
        <v>42006</v>
      </c>
      <c r="I5" s="24">
        <v>100</v>
      </c>
      <c r="J5" s="25" t="s">
        <v>6</v>
      </c>
      <c r="K5" s="26">
        <v>928</v>
      </c>
    </row>
    <row r="6" spans="1:11" x14ac:dyDescent="0.25">
      <c r="B6" s="9">
        <v>42007</v>
      </c>
      <c r="C6" s="19">
        <v>0</v>
      </c>
      <c r="D6" s="27"/>
      <c r="E6" s="12">
        <v>42007</v>
      </c>
      <c r="F6" s="21">
        <v>222192.5</v>
      </c>
      <c r="G6" s="14"/>
      <c r="H6" s="23">
        <v>42007</v>
      </c>
      <c r="I6" s="24">
        <v>325</v>
      </c>
      <c r="J6" s="28" t="s">
        <v>7</v>
      </c>
      <c r="K6" s="26">
        <v>10000</v>
      </c>
    </row>
    <row r="7" spans="1:11" x14ac:dyDescent="0.25">
      <c r="B7" s="9">
        <v>42008</v>
      </c>
      <c r="C7" s="19">
        <v>0</v>
      </c>
      <c r="D7" s="29"/>
      <c r="E7" s="12">
        <v>42008</v>
      </c>
      <c r="F7" s="21">
        <v>74498</v>
      </c>
      <c r="G7" s="14"/>
      <c r="H7" s="23">
        <v>42008</v>
      </c>
      <c r="I7" s="24">
        <v>320</v>
      </c>
      <c r="J7" s="25" t="s">
        <v>8</v>
      </c>
      <c r="K7" s="26">
        <v>28750</v>
      </c>
    </row>
    <row r="8" spans="1:11" x14ac:dyDescent="0.25">
      <c r="B8" s="9">
        <v>42009</v>
      </c>
      <c r="C8" s="19">
        <f>10604+29335</f>
        <v>39939</v>
      </c>
      <c r="D8" s="29" t="s">
        <v>5</v>
      </c>
      <c r="E8" s="12">
        <v>42009</v>
      </c>
      <c r="F8" s="21">
        <v>227814</v>
      </c>
      <c r="G8" s="14"/>
      <c r="H8" s="23">
        <v>42009</v>
      </c>
      <c r="I8" s="24">
        <v>170</v>
      </c>
      <c r="J8" s="25" t="s">
        <v>9</v>
      </c>
      <c r="K8" s="30">
        <v>11622.27</v>
      </c>
    </row>
    <row r="9" spans="1:11" x14ac:dyDescent="0.25">
      <c r="B9" s="9">
        <v>42010</v>
      </c>
      <c r="C9" s="19">
        <v>13313</v>
      </c>
      <c r="D9" s="27" t="s">
        <v>5</v>
      </c>
      <c r="E9" s="12">
        <v>42010</v>
      </c>
      <c r="F9" s="21">
        <v>129771</v>
      </c>
      <c r="G9" s="14"/>
      <c r="H9" s="23">
        <v>42010</v>
      </c>
      <c r="I9" s="24">
        <v>100</v>
      </c>
      <c r="J9" s="25" t="s">
        <v>10</v>
      </c>
      <c r="K9" s="30">
        <v>0</v>
      </c>
    </row>
    <row r="10" spans="1:11" x14ac:dyDescent="0.25">
      <c r="A10" s="31"/>
      <c r="B10" s="9">
        <v>42011</v>
      </c>
      <c r="C10" s="19">
        <f>552+400+11223+2457</f>
        <v>14632</v>
      </c>
      <c r="D10" s="27" t="s">
        <v>11</v>
      </c>
      <c r="E10" s="12">
        <v>42011</v>
      </c>
      <c r="F10" s="21">
        <v>134327</v>
      </c>
      <c r="G10" s="14"/>
      <c r="H10" s="23">
        <v>42011</v>
      </c>
      <c r="I10" s="24">
        <v>308</v>
      </c>
      <c r="J10" s="25" t="s">
        <v>12</v>
      </c>
      <c r="K10" s="30">
        <v>11388.94</v>
      </c>
    </row>
    <row r="11" spans="1:11" x14ac:dyDescent="0.25">
      <c r="B11" s="9">
        <v>42012</v>
      </c>
      <c r="C11" s="19">
        <f>5456+5056+285.6+22217.5+8873.5+3335+6062</f>
        <v>51285.599999999999</v>
      </c>
      <c r="D11" s="27" t="s">
        <v>13</v>
      </c>
      <c r="E11" s="12">
        <v>42012</v>
      </c>
      <c r="F11" s="21">
        <v>164194.5</v>
      </c>
      <c r="G11" s="14"/>
      <c r="H11" s="23">
        <v>42012</v>
      </c>
      <c r="I11" s="24">
        <v>210</v>
      </c>
      <c r="J11" s="25" t="s">
        <v>10</v>
      </c>
      <c r="K11" s="30">
        <v>0</v>
      </c>
    </row>
    <row r="12" spans="1:11" x14ac:dyDescent="0.25">
      <c r="A12" s="32"/>
      <c r="B12" s="9">
        <v>42013</v>
      </c>
      <c r="C12" s="19">
        <f>24433+18808+18971.5</f>
        <v>62212.5</v>
      </c>
      <c r="D12" s="27" t="s">
        <v>14</v>
      </c>
      <c r="E12" s="12">
        <v>42013</v>
      </c>
      <c r="F12" s="21">
        <v>219073.5</v>
      </c>
      <c r="G12" s="14"/>
      <c r="H12" s="23">
        <v>42013</v>
      </c>
      <c r="I12" s="24">
        <v>120</v>
      </c>
      <c r="J12" s="25" t="s">
        <v>15</v>
      </c>
      <c r="K12" s="30">
        <v>10069.89</v>
      </c>
    </row>
    <row r="13" spans="1:11" x14ac:dyDescent="0.25">
      <c r="A13" s="32"/>
      <c r="B13" s="9">
        <v>42014</v>
      </c>
      <c r="C13" s="19">
        <v>0</v>
      </c>
      <c r="D13" s="20"/>
      <c r="E13" s="12">
        <v>42014</v>
      </c>
      <c r="F13" s="21">
        <v>190444</v>
      </c>
      <c r="G13" s="14"/>
      <c r="H13" s="23">
        <v>42014</v>
      </c>
      <c r="I13" s="24">
        <v>110</v>
      </c>
      <c r="J13" s="25" t="s">
        <v>10</v>
      </c>
      <c r="K13" s="30">
        <v>0</v>
      </c>
    </row>
    <row r="14" spans="1:11" x14ac:dyDescent="0.25">
      <c r="B14" s="9">
        <v>42015</v>
      </c>
      <c r="C14" s="19">
        <v>0</v>
      </c>
      <c r="D14" s="20"/>
      <c r="E14" s="12">
        <v>42015</v>
      </c>
      <c r="F14" s="21">
        <v>169902</v>
      </c>
      <c r="G14" s="14"/>
      <c r="H14" s="23">
        <v>42015</v>
      </c>
      <c r="I14" s="24">
        <v>200</v>
      </c>
      <c r="J14" s="25" t="s">
        <v>16</v>
      </c>
      <c r="K14" s="30">
        <v>10069.89</v>
      </c>
    </row>
    <row r="15" spans="1:11" x14ac:dyDescent="0.25">
      <c r="A15" s="32"/>
      <c r="B15" s="9">
        <v>42016</v>
      </c>
      <c r="C15" s="19">
        <f>32106+17256.4</f>
        <v>49362.400000000001</v>
      </c>
      <c r="D15" s="27" t="s">
        <v>17</v>
      </c>
      <c r="E15" s="12">
        <v>42016</v>
      </c>
      <c r="F15" s="21">
        <v>188403.5</v>
      </c>
      <c r="G15" s="14"/>
      <c r="H15" s="23">
        <v>42016</v>
      </c>
      <c r="I15" s="24">
        <v>200</v>
      </c>
      <c r="J15" s="25" t="s">
        <v>10</v>
      </c>
      <c r="K15" s="30">
        <v>0</v>
      </c>
    </row>
    <row r="16" spans="1:11" x14ac:dyDescent="0.25">
      <c r="A16" s="32"/>
      <c r="B16" s="9">
        <v>42017</v>
      </c>
      <c r="C16" s="19">
        <v>89778.7</v>
      </c>
      <c r="D16" s="27" t="s">
        <v>18</v>
      </c>
      <c r="E16" s="12">
        <v>42017</v>
      </c>
      <c r="F16" s="21">
        <v>98030.5</v>
      </c>
      <c r="G16" s="14"/>
      <c r="H16" s="23">
        <v>42017</v>
      </c>
      <c r="I16" s="24">
        <v>110</v>
      </c>
      <c r="J16" s="25" t="s">
        <v>19</v>
      </c>
      <c r="K16" s="30">
        <v>10069.89</v>
      </c>
    </row>
    <row r="17" spans="1:11" x14ac:dyDescent="0.25">
      <c r="A17" s="32"/>
      <c r="B17" s="9">
        <v>42018</v>
      </c>
      <c r="C17" s="19">
        <v>0</v>
      </c>
      <c r="D17" s="27"/>
      <c r="E17" s="12">
        <v>42018</v>
      </c>
      <c r="F17" s="21">
        <v>106035</v>
      </c>
      <c r="G17" s="14"/>
      <c r="H17" s="23">
        <v>42018</v>
      </c>
      <c r="I17" s="24">
        <v>196</v>
      </c>
      <c r="J17" s="25" t="s">
        <v>10</v>
      </c>
      <c r="K17" s="30">
        <v>0</v>
      </c>
    </row>
    <row r="18" spans="1:11" x14ac:dyDescent="0.25">
      <c r="B18" s="9">
        <v>42019</v>
      </c>
      <c r="C18" s="19">
        <v>538</v>
      </c>
      <c r="D18" s="33" t="s">
        <v>20</v>
      </c>
      <c r="E18" s="12">
        <v>42019</v>
      </c>
      <c r="F18" s="21">
        <v>82410.5</v>
      </c>
      <c r="G18" s="14"/>
      <c r="H18" s="23">
        <v>42019</v>
      </c>
      <c r="I18" s="24">
        <v>110</v>
      </c>
      <c r="J18" s="34" t="s">
        <v>21</v>
      </c>
      <c r="K18" s="26">
        <v>0</v>
      </c>
    </row>
    <row r="19" spans="1:11" x14ac:dyDescent="0.25">
      <c r="A19" s="32"/>
      <c r="B19" s="9">
        <v>42020</v>
      </c>
      <c r="C19" s="19">
        <v>483</v>
      </c>
      <c r="D19" s="27" t="s">
        <v>22</v>
      </c>
      <c r="E19" s="12">
        <v>42020</v>
      </c>
      <c r="F19" s="21">
        <v>89080.5</v>
      </c>
      <c r="G19" s="14"/>
      <c r="H19" s="23">
        <v>42020</v>
      </c>
      <c r="I19" s="24">
        <v>110</v>
      </c>
      <c r="J19" s="35" t="s">
        <v>23</v>
      </c>
      <c r="K19" s="26">
        <v>0</v>
      </c>
    </row>
    <row r="20" spans="1:11" x14ac:dyDescent="0.25">
      <c r="B20" s="9">
        <v>42021</v>
      </c>
      <c r="C20" s="19">
        <f>125+2730+102325</f>
        <v>105180</v>
      </c>
      <c r="D20" s="20" t="s">
        <v>24</v>
      </c>
      <c r="E20" s="12">
        <v>42021</v>
      </c>
      <c r="F20" s="21">
        <v>171586.5</v>
      </c>
      <c r="G20" s="14"/>
      <c r="H20" s="23">
        <v>42021</v>
      </c>
      <c r="I20" s="24">
        <v>170</v>
      </c>
      <c r="J20" s="35" t="s">
        <v>25</v>
      </c>
      <c r="K20" s="26">
        <v>0</v>
      </c>
    </row>
    <row r="21" spans="1:11" x14ac:dyDescent="0.25">
      <c r="B21" s="9">
        <v>42022</v>
      </c>
      <c r="C21" s="19">
        <v>558</v>
      </c>
      <c r="D21" s="36" t="s">
        <v>26</v>
      </c>
      <c r="E21" s="12">
        <v>42022</v>
      </c>
      <c r="F21" s="21">
        <v>53933</v>
      </c>
      <c r="G21" s="14"/>
      <c r="H21" s="23">
        <v>42022</v>
      </c>
      <c r="I21" s="24">
        <v>200</v>
      </c>
      <c r="J21" s="25" t="s">
        <v>27</v>
      </c>
      <c r="K21" s="26">
        <v>0</v>
      </c>
    </row>
    <row r="22" spans="1:11" x14ac:dyDescent="0.25">
      <c r="B22" s="9">
        <v>42023</v>
      </c>
      <c r="C22" s="19">
        <v>0</v>
      </c>
      <c r="D22" s="37"/>
      <c r="E22" s="12">
        <v>42023</v>
      </c>
      <c r="F22" s="21">
        <v>195700.08</v>
      </c>
      <c r="G22" s="22"/>
      <c r="H22" s="23">
        <v>42023</v>
      </c>
      <c r="I22" s="24">
        <v>210</v>
      </c>
      <c r="J22" s="25"/>
      <c r="K22" s="26"/>
    </row>
    <row r="23" spans="1:11" x14ac:dyDescent="0.25">
      <c r="A23" s="32"/>
      <c r="B23" s="9">
        <v>42024</v>
      </c>
      <c r="C23" s="19">
        <v>208</v>
      </c>
      <c r="D23" s="38" t="s">
        <v>28</v>
      </c>
      <c r="E23" s="12">
        <v>42024</v>
      </c>
      <c r="F23" s="21">
        <v>122293.5</v>
      </c>
      <c r="G23" s="14"/>
      <c r="H23" s="23">
        <v>42024</v>
      </c>
      <c r="I23" s="24">
        <v>100</v>
      </c>
      <c r="J23" s="25"/>
      <c r="K23" s="26"/>
    </row>
    <row r="24" spans="1:11" x14ac:dyDescent="0.25">
      <c r="A24" s="32"/>
      <c r="B24" s="9">
        <v>42025</v>
      </c>
      <c r="C24" s="19">
        <v>0</v>
      </c>
      <c r="D24" s="27"/>
      <c r="E24" s="12">
        <v>42025</v>
      </c>
      <c r="F24" s="21">
        <v>114215</v>
      </c>
      <c r="G24" s="14"/>
      <c r="H24" s="23">
        <v>42025</v>
      </c>
      <c r="I24" s="24">
        <v>110</v>
      </c>
      <c r="J24" s="25"/>
      <c r="K24" s="26"/>
    </row>
    <row r="25" spans="1:11" x14ac:dyDescent="0.25">
      <c r="B25" s="9">
        <v>42026</v>
      </c>
      <c r="C25" s="19">
        <v>10887</v>
      </c>
      <c r="D25" s="33" t="s">
        <v>29</v>
      </c>
      <c r="E25" s="12">
        <v>42026</v>
      </c>
      <c r="F25" s="21">
        <v>69192</v>
      </c>
      <c r="G25" s="14"/>
      <c r="H25" s="23">
        <v>42026</v>
      </c>
      <c r="I25" s="24">
        <v>170</v>
      </c>
      <c r="J25" s="25"/>
      <c r="K25" s="26"/>
    </row>
    <row r="26" spans="1:11" x14ac:dyDescent="0.25">
      <c r="B26" s="9">
        <v>42027</v>
      </c>
      <c r="C26" s="19">
        <f>916+618+875</f>
        <v>2409</v>
      </c>
      <c r="D26" s="20" t="s">
        <v>30</v>
      </c>
      <c r="E26" s="12">
        <v>42027</v>
      </c>
      <c r="F26" s="21">
        <v>90807</v>
      </c>
      <c r="G26" s="14"/>
      <c r="H26" s="23">
        <v>42027</v>
      </c>
      <c r="I26" s="24">
        <v>180</v>
      </c>
      <c r="J26" s="25"/>
      <c r="K26" s="26"/>
    </row>
    <row r="27" spans="1:11" x14ac:dyDescent="0.25">
      <c r="B27" s="9">
        <v>42028</v>
      </c>
      <c r="C27" s="19">
        <v>2776</v>
      </c>
      <c r="D27" s="27" t="s">
        <v>31</v>
      </c>
      <c r="E27" s="12">
        <v>42028</v>
      </c>
      <c r="F27" s="21">
        <v>119756</v>
      </c>
      <c r="G27" s="14"/>
      <c r="H27" s="23">
        <v>42028</v>
      </c>
      <c r="I27" s="24">
        <v>950</v>
      </c>
      <c r="J27" s="25"/>
      <c r="K27" s="26"/>
    </row>
    <row r="28" spans="1:11" x14ac:dyDescent="0.25">
      <c r="B28" s="9">
        <v>42029</v>
      </c>
      <c r="C28" s="19">
        <v>1172</v>
      </c>
      <c r="D28" s="33" t="s">
        <v>32</v>
      </c>
      <c r="E28" s="12">
        <v>42029</v>
      </c>
      <c r="F28" s="21">
        <v>78417.5</v>
      </c>
      <c r="G28" s="14"/>
      <c r="H28" s="23">
        <v>42029</v>
      </c>
      <c r="I28" s="24">
        <v>200</v>
      </c>
      <c r="J28" s="25"/>
      <c r="K28" s="26"/>
    </row>
    <row r="29" spans="1:11" x14ac:dyDescent="0.25">
      <c r="B29" s="9">
        <v>42030</v>
      </c>
      <c r="C29" s="19">
        <v>3774.5</v>
      </c>
      <c r="D29" s="27" t="s">
        <v>33</v>
      </c>
      <c r="E29" s="12">
        <v>42030</v>
      </c>
      <c r="F29" s="21">
        <v>110859.5</v>
      </c>
      <c r="G29" s="14"/>
      <c r="H29" s="23">
        <v>42030</v>
      </c>
      <c r="I29" s="24">
        <v>170</v>
      </c>
      <c r="J29" s="25"/>
      <c r="K29" s="26"/>
    </row>
    <row r="30" spans="1:11" x14ac:dyDescent="0.25">
      <c r="B30" s="9">
        <v>42031</v>
      </c>
      <c r="C30" s="19">
        <v>816</v>
      </c>
      <c r="D30" s="33" t="s">
        <v>34</v>
      </c>
      <c r="E30" s="12">
        <v>42031</v>
      </c>
      <c r="F30" s="21">
        <v>119448</v>
      </c>
      <c r="G30" s="14"/>
      <c r="H30" s="23">
        <v>42031</v>
      </c>
      <c r="I30" s="24">
        <v>100</v>
      </c>
      <c r="J30" s="25"/>
      <c r="K30" s="26"/>
    </row>
    <row r="31" spans="1:11" x14ac:dyDescent="0.25">
      <c r="B31" s="9">
        <v>42032</v>
      </c>
      <c r="C31" s="19">
        <v>1250</v>
      </c>
      <c r="D31" s="27" t="s">
        <v>35</v>
      </c>
      <c r="E31" s="12">
        <v>42032</v>
      </c>
      <c r="F31" s="21">
        <v>51301.5</v>
      </c>
      <c r="G31" s="14"/>
      <c r="H31" s="23">
        <v>42032</v>
      </c>
      <c r="I31" s="24">
        <v>200</v>
      </c>
      <c r="J31" s="25"/>
      <c r="K31" s="26"/>
    </row>
    <row r="32" spans="1:11" x14ac:dyDescent="0.25">
      <c r="B32" s="9">
        <v>42033</v>
      </c>
      <c r="C32" s="19">
        <v>15741</v>
      </c>
      <c r="D32" s="27" t="s">
        <v>36</v>
      </c>
      <c r="E32" s="12">
        <v>42033</v>
      </c>
      <c r="F32" s="21">
        <v>114651.5</v>
      </c>
      <c r="G32" s="14"/>
      <c r="H32" s="23">
        <v>42033</v>
      </c>
      <c r="I32" s="24">
        <v>162</v>
      </c>
      <c r="J32" s="25"/>
      <c r="K32" s="26"/>
    </row>
    <row r="33" spans="1:11" x14ac:dyDescent="0.25">
      <c r="B33" s="9">
        <v>42034</v>
      </c>
      <c r="C33" s="19">
        <v>65327</v>
      </c>
      <c r="D33" s="33" t="s">
        <v>37</v>
      </c>
      <c r="E33" s="12">
        <v>42034</v>
      </c>
      <c r="F33" s="21">
        <v>158988</v>
      </c>
      <c r="G33" s="14"/>
      <c r="H33" s="23">
        <v>42034</v>
      </c>
      <c r="I33" s="24">
        <v>110</v>
      </c>
      <c r="J33" s="25"/>
      <c r="K33" s="26"/>
    </row>
    <row r="34" spans="1:11" ht="15.75" thickBot="1" x14ac:dyDescent="0.3">
      <c r="A34" s="32"/>
      <c r="B34" s="9">
        <v>42035</v>
      </c>
      <c r="C34" s="19">
        <v>23269</v>
      </c>
      <c r="D34" s="20" t="s">
        <v>38</v>
      </c>
      <c r="E34" s="12">
        <v>42035</v>
      </c>
      <c r="F34" s="21">
        <v>246203.5</v>
      </c>
      <c r="G34" s="14"/>
      <c r="H34" s="23">
        <v>42035</v>
      </c>
      <c r="I34" s="24">
        <v>140</v>
      </c>
      <c r="J34" s="25"/>
      <c r="K34" s="26"/>
    </row>
    <row r="35" spans="1:11" ht="15.75" thickBot="1" x14ac:dyDescent="0.3">
      <c r="A35" s="39"/>
      <c r="B35" s="40"/>
      <c r="C35" s="41">
        <v>0</v>
      </c>
      <c r="D35" s="42"/>
      <c r="E35" s="43"/>
      <c r="F35" s="44">
        <v>0</v>
      </c>
      <c r="H35" s="45"/>
      <c r="I35" s="46"/>
      <c r="J35" s="25"/>
      <c r="K35" s="26"/>
    </row>
    <row r="36" spans="1:11" ht="15.75" thickBot="1" x14ac:dyDescent="0.3">
      <c r="A36" s="47"/>
      <c r="B36" s="48" t="s">
        <v>1</v>
      </c>
      <c r="C36" s="49">
        <v>0</v>
      </c>
      <c r="D36" s="42"/>
      <c r="E36" s="50"/>
      <c r="F36" s="51">
        <v>0</v>
      </c>
      <c r="H36" s="52"/>
      <c r="I36" s="53">
        <v>0</v>
      </c>
      <c r="J36" s="54"/>
      <c r="K36" s="55"/>
    </row>
    <row r="37" spans="1:11" x14ac:dyDescent="0.25">
      <c r="B37" s="56" t="s">
        <v>39</v>
      </c>
      <c r="C37" s="57">
        <f>SUM(C4:C36)</f>
        <v>582066.69999999995</v>
      </c>
      <c r="D37" s="42"/>
      <c r="E37" s="58" t="s">
        <v>39</v>
      </c>
      <c r="F37" s="59">
        <f>SUM(F4:F36)</f>
        <v>4075742.08</v>
      </c>
      <c r="H37" s="1" t="s">
        <v>39</v>
      </c>
      <c r="I37" s="60">
        <f>SUM(I4:I36)</f>
        <v>5861</v>
      </c>
      <c r="J37" s="60"/>
      <c r="K37" s="2">
        <f t="shared" ref="K37" si="0">SUM(K4:K36)</f>
        <v>92898.880000000005</v>
      </c>
    </row>
    <row r="38" spans="1:11" x14ac:dyDescent="0.25">
      <c r="A38" s="87"/>
      <c r="B38" s="87"/>
      <c r="C38" s="61"/>
      <c r="I38" s="60"/>
    </row>
    <row r="39" spans="1:11" ht="15.75" x14ac:dyDescent="0.25">
      <c r="A39" s="62"/>
      <c r="B39" s="61"/>
      <c r="C39" s="61"/>
      <c r="D39" s="63"/>
      <c r="E39" s="61"/>
      <c r="F39" s="61"/>
      <c r="H39" s="88" t="s">
        <v>40</v>
      </c>
      <c r="I39" s="89"/>
      <c r="J39" s="90">
        <f>I37+K37</f>
        <v>98759.88</v>
      </c>
      <c r="K39" s="91"/>
    </row>
    <row r="40" spans="1:11" ht="15.75" x14ac:dyDescent="0.25">
      <c r="A40" s="74"/>
      <c r="B40" s="74"/>
      <c r="C40" s="61"/>
      <c r="D40" s="75" t="s">
        <v>41</v>
      </c>
      <c r="E40" s="75"/>
      <c r="F40" s="64">
        <f>F37-J39</f>
        <v>3976982.2</v>
      </c>
      <c r="I40" s="65"/>
    </row>
    <row r="41" spans="1:11" x14ac:dyDescent="0.25">
      <c r="D41" s="63"/>
      <c r="E41" s="61" t="s">
        <v>1</v>
      </c>
      <c r="F41" s="66">
        <f>-C37</f>
        <v>-582066.69999999995</v>
      </c>
    </row>
    <row r="42" spans="1:11" ht="16.5" thickBot="1" x14ac:dyDescent="0.3">
      <c r="D42" s="63" t="s">
        <v>42</v>
      </c>
      <c r="E42" s="67"/>
      <c r="F42" s="68">
        <v>-3219143.39</v>
      </c>
      <c r="I42" s="76" t="s">
        <v>43</v>
      </c>
      <c r="J42" s="76"/>
      <c r="K42" s="69">
        <v>387486.45</v>
      </c>
    </row>
    <row r="43" spans="1:11" ht="16.5" thickTop="1" x14ac:dyDescent="0.25">
      <c r="E43" s="1" t="s">
        <v>44</v>
      </c>
      <c r="F43" s="60">
        <f>F40+F41+F42</f>
        <v>175772.10999999987</v>
      </c>
      <c r="I43" s="77" t="s">
        <v>45</v>
      </c>
      <c r="J43" s="77"/>
      <c r="K43" s="70">
        <f>K42+F45</f>
        <v>641425.55999999982</v>
      </c>
    </row>
    <row r="44" spans="1:11" ht="15.75" thickBot="1" x14ac:dyDescent="0.3">
      <c r="D44" s="78" t="s">
        <v>46</v>
      </c>
      <c r="E44" s="78"/>
      <c r="F44" s="72">
        <v>78167</v>
      </c>
      <c r="I44" s="1" t="s">
        <v>47</v>
      </c>
      <c r="K44" s="2">
        <v>-409971.20000000001</v>
      </c>
    </row>
    <row r="45" spans="1:11" ht="16.5" thickBot="1" x14ac:dyDescent="0.3">
      <c r="E45" s="56" t="s">
        <v>48</v>
      </c>
      <c r="F45" s="57">
        <f>F44+F43</f>
        <v>253939.10999999987</v>
      </c>
      <c r="I45" s="79" t="s">
        <v>49</v>
      </c>
      <c r="J45" s="80"/>
      <c r="K45" s="73">
        <f>K43+K44</f>
        <v>231454.35999999981</v>
      </c>
    </row>
  </sheetData>
  <mergeCells count="12">
    <mergeCell ref="I45:J45"/>
    <mergeCell ref="C1:J1"/>
    <mergeCell ref="E3:F3"/>
    <mergeCell ref="I3:K3"/>
    <mergeCell ref="A38:B38"/>
    <mergeCell ref="H39:I39"/>
    <mergeCell ref="J39:K39"/>
    <mergeCell ref="A40:B40"/>
    <mergeCell ref="D40:E40"/>
    <mergeCell ref="I42:J42"/>
    <mergeCell ref="I43:J43"/>
    <mergeCell ref="D44:E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25" workbookViewId="0">
      <selection activeCell="D47" sqref="D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7.42578125" style="1" bestFit="1" customWidth="1"/>
    <col min="12" max="12" width="14.140625" style="2" bestFit="1" customWidth="1"/>
  </cols>
  <sheetData>
    <row r="1" spans="1:12" ht="24" thickBot="1" x14ac:dyDescent="0.4">
      <c r="C1" s="81" t="s">
        <v>50</v>
      </c>
      <c r="D1" s="81"/>
      <c r="E1" s="81"/>
      <c r="F1" s="81"/>
      <c r="G1" s="81"/>
      <c r="H1" s="81"/>
      <c r="I1" s="81"/>
      <c r="J1" s="81"/>
    </row>
    <row r="2" spans="1:12" ht="15.75" thickBot="1" x14ac:dyDescent="0.3">
      <c r="C2" s="92" t="s">
        <v>1</v>
      </c>
      <c r="E2" s="4"/>
      <c r="F2" s="4"/>
    </row>
    <row r="3" spans="1:12" ht="20.25" thickTop="1" thickBot="1" x14ac:dyDescent="0.35">
      <c r="A3" s="5" t="s">
        <v>2</v>
      </c>
      <c r="B3" s="6"/>
      <c r="C3" s="93">
        <v>387486.45</v>
      </c>
      <c r="D3" s="8"/>
      <c r="E3" s="82" t="s">
        <v>3</v>
      </c>
      <c r="F3" s="83"/>
      <c r="I3" s="84" t="s">
        <v>4</v>
      </c>
      <c r="J3" s="85"/>
      <c r="K3" s="86"/>
      <c r="L3" s="94" t="s">
        <v>51</v>
      </c>
    </row>
    <row r="4" spans="1:12" ht="15.75" thickTop="1" x14ac:dyDescent="0.25">
      <c r="B4" s="9">
        <v>42036</v>
      </c>
      <c r="C4" s="95">
        <v>18178</v>
      </c>
      <c r="D4" s="11"/>
      <c r="E4" s="12">
        <v>42036</v>
      </c>
      <c r="F4" s="21">
        <v>137183.5</v>
      </c>
      <c r="G4" s="14"/>
      <c r="H4" s="15">
        <v>42036</v>
      </c>
      <c r="I4" s="24">
        <v>200</v>
      </c>
      <c r="J4" s="17"/>
      <c r="K4" s="96"/>
      <c r="L4" s="97">
        <v>149535.5</v>
      </c>
    </row>
    <row r="5" spans="1:12" x14ac:dyDescent="0.25">
      <c r="B5" s="9">
        <v>42037</v>
      </c>
      <c r="C5" s="95">
        <v>4402</v>
      </c>
      <c r="D5" s="27" t="s">
        <v>36</v>
      </c>
      <c r="E5" s="12">
        <v>42037</v>
      </c>
      <c r="F5" s="21">
        <v>179333</v>
      </c>
      <c r="G5" s="22"/>
      <c r="H5" s="23">
        <v>42037</v>
      </c>
      <c r="I5" s="24">
        <v>110</v>
      </c>
      <c r="J5" s="25" t="s">
        <v>6</v>
      </c>
      <c r="K5" s="44">
        <v>0</v>
      </c>
      <c r="L5" s="66">
        <v>192668</v>
      </c>
    </row>
    <row r="6" spans="1:12" x14ac:dyDescent="0.25">
      <c r="B6" s="9">
        <v>42038</v>
      </c>
      <c r="C6" s="95">
        <v>529</v>
      </c>
      <c r="D6" s="27" t="s">
        <v>52</v>
      </c>
      <c r="E6" s="12">
        <v>42038</v>
      </c>
      <c r="F6" s="21">
        <v>98128</v>
      </c>
      <c r="G6" s="14"/>
      <c r="H6" s="23">
        <v>42038</v>
      </c>
      <c r="I6" s="24">
        <v>110</v>
      </c>
      <c r="J6" s="28" t="s">
        <v>7</v>
      </c>
      <c r="K6" s="44">
        <v>0</v>
      </c>
      <c r="L6" s="66">
        <v>108843</v>
      </c>
    </row>
    <row r="7" spans="1:12" x14ac:dyDescent="0.25">
      <c r="B7" s="9">
        <v>42039</v>
      </c>
      <c r="C7" s="95">
        <v>0</v>
      </c>
      <c r="D7" s="29"/>
      <c r="E7" s="12">
        <v>42039</v>
      </c>
      <c r="F7" s="21">
        <v>54793.68</v>
      </c>
      <c r="G7" s="14"/>
      <c r="H7" s="23">
        <v>42039</v>
      </c>
      <c r="I7" s="24">
        <v>170</v>
      </c>
      <c r="J7" s="25" t="s">
        <v>8</v>
      </c>
      <c r="K7" s="44">
        <v>28750</v>
      </c>
      <c r="L7" s="66">
        <v>55427</v>
      </c>
    </row>
    <row r="8" spans="1:12" x14ac:dyDescent="0.25">
      <c r="B8" s="9">
        <v>42040</v>
      </c>
      <c r="C8" s="95">
        <v>13689</v>
      </c>
      <c r="D8" s="29" t="s">
        <v>53</v>
      </c>
      <c r="E8" s="12">
        <v>42040</v>
      </c>
      <c r="F8" s="21">
        <v>145410.5</v>
      </c>
      <c r="G8" s="14"/>
      <c r="H8" s="23">
        <v>42040</v>
      </c>
      <c r="I8" s="24">
        <v>136</v>
      </c>
      <c r="J8" s="25" t="s">
        <v>9</v>
      </c>
      <c r="K8" s="21">
        <v>0</v>
      </c>
      <c r="L8" s="97">
        <v>131585.5</v>
      </c>
    </row>
    <row r="9" spans="1:12" x14ac:dyDescent="0.25">
      <c r="B9" s="9">
        <v>42041</v>
      </c>
      <c r="C9" s="95">
        <v>16295</v>
      </c>
      <c r="D9" s="27" t="s">
        <v>54</v>
      </c>
      <c r="E9" s="12">
        <v>42041</v>
      </c>
      <c r="F9" s="21">
        <v>148463.4</v>
      </c>
      <c r="G9" s="14"/>
      <c r="H9" s="23">
        <v>42041</v>
      </c>
      <c r="I9" s="24">
        <v>160</v>
      </c>
      <c r="J9" s="25" t="s">
        <v>10</v>
      </c>
      <c r="K9" s="21">
        <v>0</v>
      </c>
      <c r="L9" s="97">
        <v>146888</v>
      </c>
    </row>
    <row r="10" spans="1:12" x14ac:dyDescent="0.25">
      <c r="A10" s="31"/>
      <c r="B10" s="9">
        <v>42042</v>
      </c>
      <c r="C10" s="95">
        <v>4296</v>
      </c>
      <c r="D10" s="27" t="s">
        <v>31</v>
      </c>
      <c r="E10" s="12">
        <v>42042</v>
      </c>
      <c r="F10" s="21">
        <v>205686.5</v>
      </c>
      <c r="G10" s="14"/>
      <c r="H10" s="23">
        <v>42042</v>
      </c>
      <c r="I10" s="24">
        <v>150</v>
      </c>
      <c r="J10" s="25" t="s">
        <v>12</v>
      </c>
      <c r="K10" s="21">
        <v>0</v>
      </c>
      <c r="L10" s="97">
        <v>201240.5</v>
      </c>
    </row>
    <row r="11" spans="1:12" x14ac:dyDescent="0.25">
      <c r="B11" s="9">
        <v>42043</v>
      </c>
      <c r="C11" s="95">
        <v>20786</v>
      </c>
      <c r="D11" s="27" t="s">
        <v>55</v>
      </c>
      <c r="E11" s="12">
        <v>42043</v>
      </c>
      <c r="F11" s="21">
        <v>70644</v>
      </c>
      <c r="G11" s="14"/>
      <c r="H11" s="23">
        <v>42043</v>
      </c>
      <c r="I11" s="24">
        <v>300</v>
      </c>
      <c r="J11" s="25" t="s">
        <v>10</v>
      </c>
      <c r="K11" s="21">
        <v>0</v>
      </c>
      <c r="L11" s="97">
        <v>60811</v>
      </c>
    </row>
    <row r="12" spans="1:12" x14ac:dyDescent="0.25">
      <c r="A12" s="32"/>
      <c r="B12" s="9">
        <v>42044</v>
      </c>
      <c r="C12" s="95">
        <v>8358</v>
      </c>
      <c r="D12" s="27" t="s">
        <v>56</v>
      </c>
      <c r="E12" s="12">
        <v>42044</v>
      </c>
      <c r="F12" s="21">
        <v>182657</v>
      </c>
      <c r="G12" s="14"/>
      <c r="H12" s="23">
        <v>42044</v>
      </c>
      <c r="I12" s="24">
        <v>190</v>
      </c>
      <c r="J12" s="25" t="s">
        <v>15</v>
      </c>
      <c r="K12" s="21">
        <v>0</v>
      </c>
      <c r="L12" s="97">
        <v>174109</v>
      </c>
    </row>
    <row r="13" spans="1:12" x14ac:dyDescent="0.25">
      <c r="A13" s="32"/>
      <c r="B13" s="9">
        <v>42045</v>
      </c>
      <c r="C13" s="95">
        <v>200</v>
      </c>
      <c r="D13" s="20" t="s">
        <v>57</v>
      </c>
      <c r="E13" s="12">
        <v>42045</v>
      </c>
      <c r="F13" s="21">
        <v>120711</v>
      </c>
      <c r="G13" s="14"/>
      <c r="H13" s="23">
        <v>42045</v>
      </c>
      <c r="I13" s="24">
        <v>692</v>
      </c>
      <c r="J13" s="25" t="s">
        <v>10</v>
      </c>
      <c r="K13" s="21">
        <v>0</v>
      </c>
      <c r="L13" s="97">
        <v>119819</v>
      </c>
    </row>
    <row r="14" spans="1:12" x14ac:dyDescent="0.25">
      <c r="B14" s="9">
        <v>42046</v>
      </c>
      <c r="C14" s="95">
        <v>0</v>
      </c>
      <c r="D14" s="20"/>
      <c r="E14" s="12">
        <v>42046</v>
      </c>
      <c r="F14" s="21">
        <v>107129.96</v>
      </c>
      <c r="G14" s="14"/>
      <c r="H14" s="23">
        <v>42046</v>
      </c>
      <c r="I14" s="24">
        <v>160</v>
      </c>
      <c r="J14" s="25" t="s">
        <v>16</v>
      </c>
      <c r="K14" s="21">
        <v>0</v>
      </c>
      <c r="L14" s="97">
        <v>106970</v>
      </c>
    </row>
    <row r="15" spans="1:12" x14ac:dyDescent="0.25">
      <c r="A15" s="32"/>
      <c r="B15" s="9">
        <v>42047</v>
      </c>
      <c r="C15" s="95">
        <v>38552</v>
      </c>
      <c r="D15" s="27" t="s">
        <v>58</v>
      </c>
      <c r="E15" s="12">
        <v>42047</v>
      </c>
      <c r="F15" s="21">
        <v>95577.1</v>
      </c>
      <c r="G15" s="14"/>
      <c r="H15" s="23">
        <v>42047</v>
      </c>
      <c r="I15" s="24">
        <v>200</v>
      </c>
      <c r="J15" s="25" t="s">
        <v>10</v>
      </c>
      <c r="K15" s="21">
        <v>0</v>
      </c>
      <c r="L15" s="97">
        <v>56575</v>
      </c>
    </row>
    <row r="16" spans="1:12" x14ac:dyDescent="0.25">
      <c r="A16" s="32"/>
      <c r="B16" s="9">
        <v>42048</v>
      </c>
      <c r="C16" s="95">
        <v>12570</v>
      </c>
      <c r="D16" s="27" t="s">
        <v>59</v>
      </c>
      <c r="E16" s="12">
        <v>42048</v>
      </c>
      <c r="F16" s="21">
        <v>231908</v>
      </c>
      <c r="G16" s="14"/>
      <c r="H16" s="23">
        <v>42048</v>
      </c>
      <c r="I16" s="24">
        <v>110</v>
      </c>
      <c r="J16" s="25" t="s">
        <v>19</v>
      </c>
      <c r="K16" s="21">
        <v>0</v>
      </c>
      <c r="L16" s="97">
        <v>219228</v>
      </c>
    </row>
    <row r="17" spans="1:12" x14ac:dyDescent="0.25">
      <c r="A17" s="32"/>
      <c r="B17" s="9">
        <v>42049</v>
      </c>
      <c r="C17" s="95">
        <v>32174</v>
      </c>
      <c r="D17" s="27" t="s">
        <v>60</v>
      </c>
      <c r="E17" s="12">
        <v>42049</v>
      </c>
      <c r="F17" s="21">
        <v>224986.5</v>
      </c>
      <c r="G17" s="14"/>
      <c r="H17" s="23">
        <v>42049</v>
      </c>
      <c r="I17" s="24">
        <v>110</v>
      </c>
      <c r="J17" s="25" t="s">
        <v>10</v>
      </c>
      <c r="K17" s="21">
        <v>0</v>
      </c>
      <c r="L17" s="97">
        <v>192702.5</v>
      </c>
    </row>
    <row r="18" spans="1:12" x14ac:dyDescent="0.25">
      <c r="B18" s="9">
        <v>42050</v>
      </c>
      <c r="C18" s="95">
        <v>1174</v>
      </c>
      <c r="D18" s="33" t="s">
        <v>61</v>
      </c>
      <c r="E18" s="12">
        <v>42050</v>
      </c>
      <c r="F18" s="21">
        <v>147396.5</v>
      </c>
      <c r="G18" s="14"/>
      <c r="H18" s="23">
        <v>42050</v>
      </c>
      <c r="I18" s="24">
        <v>210</v>
      </c>
      <c r="J18" s="34" t="s">
        <v>21</v>
      </c>
      <c r="K18" s="44">
        <v>0</v>
      </c>
      <c r="L18" s="66">
        <v>146012</v>
      </c>
    </row>
    <row r="19" spans="1:12" x14ac:dyDescent="0.25">
      <c r="A19" s="32"/>
      <c r="B19" s="9">
        <v>42051</v>
      </c>
      <c r="C19" s="95">
        <v>16033.8</v>
      </c>
      <c r="D19" s="27" t="s">
        <v>62</v>
      </c>
      <c r="E19" s="12">
        <v>42051</v>
      </c>
      <c r="F19" s="21">
        <v>141552.5</v>
      </c>
      <c r="G19" s="14"/>
      <c r="H19" s="23">
        <v>42051</v>
      </c>
      <c r="I19" s="24">
        <v>230</v>
      </c>
      <c r="J19" s="35" t="s">
        <v>63</v>
      </c>
      <c r="K19" s="44">
        <v>250</v>
      </c>
      <c r="L19" s="66">
        <v>125289</v>
      </c>
    </row>
    <row r="20" spans="1:12" x14ac:dyDescent="0.25">
      <c r="B20" s="9">
        <v>42052</v>
      </c>
      <c r="C20" s="95">
        <v>7550</v>
      </c>
      <c r="D20" s="20" t="s">
        <v>64</v>
      </c>
      <c r="E20" s="12">
        <v>42052</v>
      </c>
      <c r="F20" s="21">
        <v>187244</v>
      </c>
      <c r="G20" s="14"/>
      <c r="H20" s="23">
        <v>42052</v>
      </c>
      <c r="I20" s="24">
        <v>288</v>
      </c>
      <c r="J20" s="35"/>
      <c r="K20" s="44">
        <v>0</v>
      </c>
      <c r="L20" s="66">
        <v>179406</v>
      </c>
    </row>
    <row r="21" spans="1:12" x14ac:dyDescent="0.25">
      <c r="B21" s="9">
        <v>42053</v>
      </c>
      <c r="C21" s="95">
        <v>0</v>
      </c>
      <c r="D21" s="36"/>
      <c r="E21" s="12">
        <v>42053</v>
      </c>
      <c r="F21" s="21">
        <v>61672.5</v>
      </c>
      <c r="G21" s="14"/>
      <c r="H21" s="23">
        <v>42053</v>
      </c>
      <c r="I21" s="24">
        <v>100</v>
      </c>
      <c r="J21" s="25" t="s">
        <v>27</v>
      </c>
      <c r="K21" s="44">
        <v>0</v>
      </c>
      <c r="L21" s="66">
        <v>61572.5</v>
      </c>
    </row>
    <row r="22" spans="1:12" x14ac:dyDescent="0.25">
      <c r="B22" s="9">
        <v>42054</v>
      </c>
      <c r="C22" s="95">
        <v>36422</v>
      </c>
      <c r="D22" s="37" t="s">
        <v>58</v>
      </c>
      <c r="E22" s="12">
        <v>42054</v>
      </c>
      <c r="F22" s="21">
        <v>175746.52</v>
      </c>
      <c r="G22" s="22"/>
      <c r="H22" s="23">
        <v>42054</v>
      </c>
      <c r="I22" s="24">
        <v>190</v>
      </c>
      <c r="J22" s="25"/>
      <c r="K22" s="44"/>
      <c r="L22" s="66">
        <v>139134.5</v>
      </c>
    </row>
    <row r="23" spans="1:12" x14ac:dyDescent="0.25">
      <c r="A23" s="32"/>
      <c r="B23" s="9">
        <v>42055</v>
      </c>
      <c r="C23" s="95">
        <v>20253</v>
      </c>
      <c r="D23" s="38" t="s">
        <v>65</v>
      </c>
      <c r="E23" s="12">
        <v>42055</v>
      </c>
      <c r="F23" s="21">
        <v>133850.5</v>
      </c>
      <c r="G23" s="14"/>
      <c r="H23" s="23">
        <v>42055</v>
      </c>
      <c r="I23" s="24">
        <v>100</v>
      </c>
      <c r="J23" s="25"/>
      <c r="K23" s="44"/>
      <c r="L23" s="66">
        <v>112997.5</v>
      </c>
    </row>
    <row r="24" spans="1:12" x14ac:dyDescent="0.25">
      <c r="A24" s="32"/>
      <c r="B24" s="9">
        <v>42056</v>
      </c>
      <c r="C24" s="95">
        <v>21855</v>
      </c>
      <c r="D24" s="27" t="s">
        <v>66</v>
      </c>
      <c r="E24" s="12">
        <v>42056</v>
      </c>
      <c r="F24" s="21">
        <v>260448.5</v>
      </c>
      <c r="G24" s="14"/>
      <c r="H24" s="23">
        <v>42056</v>
      </c>
      <c r="I24" s="24">
        <v>960</v>
      </c>
      <c r="J24" s="25"/>
      <c r="K24" s="44"/>
      <c r="L24" s="66">
        <v>235633.5</v>
      </c>
    </row>
    <row r="25" spans="1:12" x14ac:dyDescent="0.25">
      <c r="B25" s="9">
        <v>42057</v>
      </c>
      <c r="C25" s="95">
        <v>2148</v>
      </c>
      <c r="D25" s="33" t="s">
        <v>67</v>
      </c>
      <c r="E25" s="12">
        <v>42057</v>
      </c>
      <c r="F25" s="21">
        <v>175834.5</v>
      </c>
      <c r="G25" s="14"/>
      <c r="H25" s="23">
        <v>42057</v>
      </c>
      <c r="I25" s="24">
        <v>210</v>
      </c>
      <c r="J25" s="25"/>
      <c r="K25" s="44"/>
      <c r="L25" s="66">
        <v>173476.5</v>
      </c>
    </row>
    <row r="26" spans="1:12" x14ac:dyDescent="0.25">
      <c r="B26" s="9">
        <v>42058</v>
      </c>
      <c r="C26" s="95">
        <v>997</v>
      </c>
      <c r="D26" s="20" t="s">
        <v>68</v>
      </c>
      <c r="E26" s="12">
        <v>42058</v>
      </c>
      <c r="F26" s="21">
        <v>131205.5</v>
      </c>
      <c r="G26" s="14"/>
      <c r="H26" s="23">
        <v>42058</v>
      </c>
      <c r="I26" s="24">
        <v>160</v>
      </c>
      <c r="J26" s="25"/>
      <c r="K26" s="44"/>
      <c r="L26" s="66">
        <v>130048.5</v>
      </c>
    </row>
    <row r="27" spans="1:12" x14ac:dyDescent="0.25">
      <c r="B27" s="9">
        <v>42059</v>
      </c>
      <c r="C27" s="95">
        <v>9099</v>
      </c>
      <c r="D27" s="27" t="s">
        <v>69</v>
      </c>
      <c r="E27" s="12">
        <v>42059</v>
      </c>
      <c r="F27" s="21">
        <v>94763.5</v>
      </c>
      <c r="G27" s="14"/>
      <c r="H27" s="23">
        <v>42059</v>
      </c>
      <c r="I27" s="24">
        <v>180</v>
      </c>
      <c r="J27" s="25"/>
      <c r="K27" s="44"/>
      <c r="L27" s="66">
        <v>85484.5</v>
      </c>
    </row>
    <row r="28" spans="1:12" x14ac:dyDescent="0.25">
      <c r="B28" s="9">
        <v>42060</v>
      </c>
      <c r="C28" s="95">
        <v>20737.8</v>
      </c>
      <c r="D28" s="33" t="s">
        <v>66</v>
      </c>
      <c r="E28" s="12">
        <v>42060</v>
      </c>
      <c r="F28" s="21">
        <v>110216.53</v>
      </c>
      <c r="G28" s="14"/>
      <c r="H28" s="23">
        <v>42060</v>
      </c>
      <c r="I28" s="24">
        <v>216</v>
      </c>
      <c r="J28" s="25"/>
      <c r="K28" s="44"/>
      <c r="L28" s="66">
        <v>89263</v>
      </c>
    </row>
    <row r="29" spans="1:12" x14ac:dyDescent="0.25">
      <c r="B29" s="9">
        <v>42061</v>
      </c>
      <c r="C29" s="95">
        <v>34562</v>
      </c>
      <c r="D29" s="27" t="s">
        <v>28</v>
      </c>
      <c r="E29" s="12">
        <v>42061</v>
      </c>
      <c r="F29" s="21">
        <v>167267</v>
      </c>
      <c r="G29" s="14"/>
      <c r="H29" s="23">
        <v>42061</v>
      </c>
      <c r="I29" s="24">
        <v>150</v>
      </c>
      <c r="J29" s="25"/>
      <c r="K29" s="44"/>
      <c r="L29" s="66">
        <v>132555</v>
      </c>
    </row>
    <row r="30" spans="1:12" x14ac:dyDescent="0.25">
      <c r="B30" s="9">
        <v>42062</v>
      </c>
      <c r="C30" s="95">
        <v>3949.5</v>
      </c>
      <c r="D30" s="33" t="s">
        <v>70</v>
      </c>
      <c r="E30" s="12">
        <v>42062</v>
      </c>
      <c r="F30" s="21">
        <v>157397</v>
      </c>
      <c r="G30" s="14"/>
      <c r="H30" s="23">
        <v>42062</v>
      </c>
      <c r="I30" s="24">
        <v>140</v>
      </c>
      <c r="J30" s="25"/>
      <c r="K30" s="44"/>
      <c r="L30" s="66">
        <v>153607.5</v>
      </c>
    </row>
    <row r="31" spans="1:12" x14ac:dyDescent="0.25">
      <c r="B31" s="9">
        <v>42063</v>
      </c>
      <c r="C31" s="95">
        <v>8161.5</v>
      </c>
      <c r="D31" s="27" t="s">
        <v>71</v>
      </c>
      <c r="E31" s="12">
        <v>42063</v>
      </c>
      <c r="F31" s="21">
        <v>180554.5</v>
      </c>
      <c r="G31" s="14"/>
      <c r="H31" s="23">
        <v>42063</v>
      </c>
      <c r="I31" s="24">
        <v>150</v>
      </c>
      <c r="J31" s="25"/>
      <c r="K31" s="44"/>
      <c r="L31" s="66">
        <v>172243</v>
      </c>
    </row>
    <row r="32" spans="1:12" x14ac:dyDescent="0.25">
      <c r="B32" s="9"/>
      <c r="C32" s="95"/>
      <c r="D32" s="27"/>
      <c r="E32" s="12"/>
      <c r="F32" s="21"/>
      <c r="G32" s="14"/>
      <c r="H32" s="23"/>
      <c r="I32" s="24"/>
      <c r="J32" s="25"/>
      <c r="K32" s="44"/>
      <c r="L32" s="66"/>
    </row>
    <row r="33" spans="1:12" x14ac:dyDescent="0.25">
      <c r="B33" s="9"/>
      <c r="C33" s="95"/>
      <c r="D33" s="33"/>
      <c r="E33" s="12"/>
      <c r="F33" s="21"/>
      <c r="G33" s="14"/>
      <c r="H33" s="23"/>
      <c r="I33" s="24"/>
      <c r="J33" s="25"/>
      <c r="K33" s="44"/>
      <c r="L33" s="66"/>
    </row>
    <row r="34" spans="1:12" ht="15.75" thickBot="1" x14ac:dyDescent="0.3">
      <c r="A34" s="32"/>
      <c r="B34" s="9"/>
      <c r="C34" s="95"/>
      <c r="D34" s="20"/>
      <c r="E34" s="12"/>
      <c r="F34" s="21"/>
      <c r="G34" s="14"/>
      <c r="H34" s="23"/>
      <c r="I34" s="24"/>
      <c r="J34" s="25"/>
      <c r="K34" s="44"/>
      <c r="L34" s="66"/>
    </row>
    <row r="35" spans="1:12" ht="15.75" thickBot="1" x14ac:dyDescent="0.3">
      <c r="A35" s="39"/>
      <c r="B35" s="40"/>
      <c r="C35" s="98">
        <v>0</v>
      </c>
      <c r="D35" s="42"/>
      <c r="E35" s="43"/>
      <c r="F35" s="44">
        <v>0</v>
      </c>
      <c r="H35" s="45"/>
      <c r="I35" s="46"/>
      <c r="J35" s="25"/>
      <c r="K35" s="44"/>
      <c r="L35" s="66">
        <v>0</v>
      </c>
    </row>
    <row r="36" spans="1:12" ht="15.75" thickBot="1" x14ac:dyDescent="0.3">
      <c r="A36" s="47"/>
      <c r="B36" s="48" t="s">
        <v>1</v>
      </c>
      <c r="C36" s="99">
        <v>0</v>
      </c>
      <c r="D36" s="42"/>
      <c r="E36" s="50"/>
      <c r="F36" s="51">
        <v>0</v>
      </c>
      <c r="H36" s="52"/>
      <c r="I36" s="53">
        <v>0</v>
      </c>
      <c r="J36" s="54"/>
      <c r="K36" s="51"/>
      <c r="L36" s="100">
        <v>0</v>
      </c>
    </row>
    <row r="37" spans="1:12" x14ac:dyDescent="0.25">
      <c r="B37" s="56" t="s">
        <v>39</v>
      </c>
      <c r="C37" s="101">
        <f>SUM(C4:C36)</f>
        <v>352971.6</v>
      </c>
      <c r="D37" s="42"/>
      <c r="E37" s="71" t="s">
        <v>39</v>
      </c>
      <c r="F37" s="59">
        <f>SUM(F4:F36)</f>
        <v>4127761.69</v>
      </c>
      <c r="H37" s="1" t="s">
        <v>39</v>
      </c>
      <c r="I37" s="60">
        <f>SUM(I4:I36)</f>
        <v>6082</v>
      </c>
      <c r="J37" s="60"/>
      <c r="K37" s="60">
        <f t="shared" ref="K37" si="0">SUM(K4:K36)</f>
        <v>29000</v>
      </c>
      <c r="L37" s="2">
        <f>SUM(L4:L36)</f>
        <v>3853125</v>
      </c>
    </row>
    <row r="38" spans="1:12" x14ac:dyDescent="0.25">
      <c r="A38" s="102"/>
      <c r="B38" s="102"/>
      <c r="I38" s="60"/>
      <c r="K38" s="60"/>
    </row>
    <row r="39" spans="1:12" ht="15.75" x14ac:dyDescent="0.25">
      <c r="A39" s="103"/>
      <c r="C39" s="66"/>
      <c r="D39" s="63"/>
      <c r="E39" s="61"/>
      <c r="F39" s="61"/>
      <c r="H39" s="88" t="s">
        <v>40</v>
      </c>
      <c r="I39" s="89"/>
      <c r="J39" s="90">
        <f>I37+K37</f>
        <v>35082</v>
      </c>
      <c r="K39" s="91"/>
      <c r="L39" s="104"/>
    </row>
    <row r="40" spans="1:12" ht="15.75" x14ac:dyDescent="0.25">
      <c r="A40" s="105"/>
      <c r="B40" s="105"/>
      <c r="D40" s="75" t="s">
        <v>41</v>
      </c>
      <c r="E40" s="75"/>
      <c r="F40" s="66">
        <f>F37-J39</f>
        <v>4092679.69</v>
      </c>
      <c r="I40" s="65"/>
    </row>
    <row r="41" spans="1:12" x14ac:dyDescent="0.25">
      <c r="D41" s="63"/>
      <c r="E41" s="61" t="s">
        <v>1</v>
      </c>
      <c r="F41" s="66">
        <f>-C37</f>
        <v>-352971.6</v>
      </c>
    </row>
    <row r="42" spans="1:12" ht="15.75" thickBot="1" x14ac:dyDescent="0.3">
      <c r="D42" s="1" t="s">
        <v>42</v>
      </c>
      <c r="F42" s="68">
        <v>-3708708.7</v>
      </c>
      <c r="I42" s="103" t="s">
        <v>43</v>
      </c>
      <c r="K42" s="106">
        <v>444281.28</v>
      </c>
    </row>
    <row r="43" spans="1:12" ht="16.5" thickTop="1" x14ac:dyDescent="0.25">
      <c r="E43" s="1" t="s">
        <v>44</v>
      </c>
      <c r="F43" s="2">
        <f>SUM(F40:F42)</f>
        <v>30999.389999999665</v>
      </c>
      <c r="I43" s="107" t="s">
        <v>72</v>
      </c>
      <c r="J43" s="107"/>
      <c r="K43" s="108">
        <f>K42+F45</f>
        <v>581959.16999999969</v>
      </c>
    </row>
    <row r="44" spans="1:12" ht="15.75" thickBot="1" x14ac:dyDescent="0.3">
      <c r="D44" s="71" t="s">
        <v>46</v>
      </c>
      <c r="E44" s="71"/>
      <c r="F44" s="109">
        <v>106678.5</v>
      </c>
      <c r="I44" s="1" t="s">
        <v>2</v>
      </c>
      <c r="J44" s="61"/>
      <c r="K44" s="66">
        <v>-387486.45</v>
      </c>
    </row>
    <row r="45" spans="1:12" ht="19.5" thickBot="1" x14ac:dyDescent="0.35">
      <c r="E45" s="56" t="s">
        <v>48</v>
      </c>
      <c r="F45" s="57">
        <f>F44+F43</f>
        <v>137677.88999999966</v>
      </c>
      <c r="I45" s="110" t="s">
        <v>73</v>
      </c>
      <c r="J45" s="111"/>
      <c r="K45" s="112">
        <f>K44+K43</f>
        <v>194472.71999999968</v>
      </c>
    </row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/>
      <c r="I52"/>
      <c r="J52"/>
      <c r="K52"/>
      <c r="L52"/>
    </row>
    <row r="53" spans="2:12" x14ac:dyDescent="0.25">
      <c r="B53"/>
      <c r="C53"/>
      <c r="E53"/>
      <c r="F53"/>
      <c r="H53"/>
      <c r="I53"/>
      <c r="J53"/>
      <c r="K53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85" spans="2:12" x14ac:dyDescent="0.25">
      <c r="B85"/>
      <c r="C85"/>
      <c r="E85"/>
      <c r="F85"/>
      <c r="H85"/>
      <c r="I85"/>
      <c r="J85"/>
      <c r="K85"/>
      <c r="L85"/>
    </row>
    <row r="86" spans="2:12" x14ac:dyDescent="0.25">
      <c r="B86"/>
      <c r="C86"/>
      <c r="E86"/>
      <c r="F86"/>
      <c r="H86"/>
      <c r="I86"/>
      <c r="J86"/>
      <c r="K86"/>
      <c r="L86"/>
    </row>
    <row r="87" spans="2:12" x14ac:dyDescent="0.25">
      <c r="B87"/>
      <c r="C87"/>
      <c r="E87"/>
      <c r="F87"/>
      <c r="H87"/>
      <c r="I87"/>
      <c r="J87"/>
      <c r="K87"/>
      <c r="L87"/>
    </row>
    <row r="88" spans="2:12" x14ac:dyDescent="0.25">
      <c r="B88"/>
      <c r="C88"/>
      <c r="E88"/>
      <c r="F88"/>
      <c r="H88"/>
      <c r="I88"/>
      <c r="J88"/>
      <c r="K88"/>
      <c r="L88"/>
    </row>
    <row r="89" spans="2:12" x14ac:dyDescent="0.25">
      <c r="B89"/>
      <c r="C89"/>
      <c r="E89"/>
      <c r="F89"/>
      <c r="H89"/>
      <c r="I89"/>
      <c r="J89"/>
      <c r="K89"/>
      <c r="L89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</sheetData>
  <mergeCells count="10">
    <mergeCell ref="A40:B40"/>
    <mergeCell ref="D40:E40"/>
    <mergeCell ref="I43:J43"/>
    <mergeCell ref="I45:J45"/>
    <mergeCell ref="C1:J1"/>
    <mergeCell ref="E3:F3"/>
    <mergeCell ref="I3:K3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2015</vt:lpstr>
      <vt:lpstr>FEBRERO 2015</vt:lpstr>
      <vt:lpstr>Hoja3</vt:lpstr>
      <vt:lpstr>Hoja1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2015-02-06T14:34:41Z</dcterms:created>
  <dcterms:modified xsi:type="dcterms:W3CDTF">2015-03-11T17:41:03Z</dcterms:modified>
</cp:coreProperties>
</file>