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85" windowWidth="23715" windowHeight="9795" activeTab="1"/>
  </bookViews>
  <sheets>
    <sheet name="REMI ENERO 2015" sheetId="3" r:id="rId1"/>
    <sheet name="REMI FEBRERO 2015" sheetId="4" r:id="rId2"/>
    <sheet name="MARZO 2015" sheetId="5" r:id="rId3"/>
    <sheet name="Hoja6" sheetId="6" r:id="rId4"/>
    <sheet name="Hoja7" sheetId="7" r:id="rId5"/>
  </sheets>
  <calcPr calcId="144525"/>
</workbook>
</file>

<file path=xl/calcChain.xml><?xml version="1.0" encoding="utf-8"?>
<calcChain xmlns="http://schemas.openxmlformats.org/spreadsheetml/2006/main">
  <c r="D100" i="5" l="1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N15" i="5"/>
  <c r="K15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100" i="5" s="1"/>
  <c r="F25" i="4" l="1"/>
  <c r="F22" i="4"/>
  <c r="F41" i="4"/>
  <c r="N178" i="4" l="1"/>
  <c r="K178" i="4"/>
  <c r="N136" i="4"/>
  <c r="K136" i="4"/>
  <c r="F17" i="4" l="1"/>
  <c r="N119" i="4" l="1"/>
  <c r="K119" i="4"/>
  <c r="N77" i="4" l="1"/>
  <c r="K77" i="4"/>
  <c r="F101" i="3" l="1"/>
  <c r="N59" i="4"/>
  <c r="K59" i="4"/>
  <c r="G23" i="4"/>
  <c r="G24" i="4"/>
  <c r="G25" i="4"/>
  <c r="G26" i="4"/>
  <c r="G27" i="4"/>
  <c r="G28" i="4"/>
  <c r="G29" i="4"/>
  <c r="G30" i="4"/>
  <c r="G31" i="4"/>
  <c r="G32" i="4"/>
  <c r="G33" i="4"/>
  <c r="G36" i="4"/>
  <c r="G37" i="4"/>
  <c r="G13" i="4"/>
  <c r="G14" i="4"/>
  <c r="G15" i="4"/>
  <c r="G16" i="4"/>
  <c r="G17" i="4"/>
  <c r="G18" i="4"/>
  <c r="G19" i="4"/>
  <c r="G20" i="4"/>
  <c r="G21" i="4"/>
  <c r="G22" i="4"/>
  <c r="F88" i="3"/>
  <c r="Q13" i="4" l="1"/>
  <c r="Q10" i="4"/>
  <c r="Q7" i="4"/>
  <c r="F34" i="3"/>
  <c r="F28" i="3"/>
  <c r="N15" i="4" l="1"/>
  <c r="K15" i="4" l="1"/>
  <c r="G34" i="3" l="1"/>
  <c r="G35" i="3"/>
  <c r="G36" i="3"/>
  <c r="D100" i="4" l="1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5" i="4"/>
  <c r="G34" i="4"/>
  <c r="G12" i="4"/>
  <c r="G11" i="4"/>
  <c r="G10" i="4"/>
  <c r="G9" i="4"/>
  <c r="G8" i="4"/>
  <c r="G7" i="4"/>
  <c r="G6" i="4"/>
  <c r="G5" i="4"/>
  <c r="G4" i="4"/>
  <c r="G3" i="4"/>
  <c r="G100" i="4" s="1"/>
  <c r="D101" i="3" l="1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F43" i="3"/>
  <c r="G43" i="3" s="1"/>
  <c r="G42" i="3"/>
  <c r="G41" i="3"/>
  <c r="G40" i="3"/>
  <c r="G39" i="3"/>
  <c r="G38" i="3"/>
  <c r="G37" i="3"/>
  <c r="F33" i="3"/>
  <c r="G33" i="3" s="1"/>
  <c r="F32" i="3"/>
  <c r="G32" i="3" s="1"/>
  <c r="G31" i="3"/>
  <c r="G30" i="3"/>
  <c r="G29" i="3"/>
  <c r="G28" i="3"/>
  <c r="G27" i="3"/>
  <c r="G26" i="3"/>
  <c r="F25" i="3"/>
  <c r="G25" i="3" s="1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F11" i="3"/>
  <c r="G11" i="3" s="1"/>
  <c r="G10" i="3"/>
  <c r="G9" i="3"/>
  <c r="G8" i="3"/>
  <c r="G7" i="3"/>
  <c r="G6" i="3"/>
  <c r="G5" i="3"/>
  <c r="F4" i="3"/>
  <c r="G4" i="3" s="1"/>
  <c r="G3" i="3"/>
  <c r="G101" i="3" l="1"/>
</calcChain>
</file>

<file path=xl/sharedStrings.xml><?xml version="1.0" encoding="utf-8"?>
<sst xmlns="http://schemas.openxmlformats.org/spreadsheetml/2006/main" count="241" uniqueCount="37">
  <si>
    <t>CIC</t>
  </si>
  <si>
    <t>FELIPE GUERRERO</t>
  </si>
  <si>
    <t>PABLO BAEZ</t>
  </si>
  <si>
    <t>BENITO GARCIA</t>
  </si>
  <si>
    <t>ALBERTO MOTA</t>
  </si>
  <si>
    <t>12-Ene 187,712.--16-Ene 185,000.32</t>
  </si>
  <si>
    <t>menos 3,200.00 en sesos bote--09-Ene 296,402.31</t>
  </si>
  <si>
    <t>JOSE LUIS DEL RAYO</t>
  </si>
  <si>
    <t>JUAN MANUEL A</t>
  </si>
  <si>
    <t>FRANCISCO ARMENTA</t>
  </si>
  <si>
    <t>ROBERTO BARRERA</t>
  </si>
  <si>
    <t>JOSE DANIEL G</t>
  </si>
  <si>
    <t>CRISTOBAL ALCANTARA</t>
  </si>
  <si>
    <t>GONZALO RAMOS</t>
  </si>
  <si>
    <t xml:space="preserve">   </t>
  </si>
  <si>
    <t>REMISIONES CENTRAL  FEBRERO 2015</t>
  </si>
  <si>
    <t>IMPORTE</t>
  </si>
  <si>
    <t>FECHA DE PAGO</t>
  </si>
  <si>
    <t>PGO</t>
  </si>
  <si>
    <t>SALDO</t>
  </si>
  <si>
    <t>#</t>
  </si>
  <si>
    <t>Remision</t>
  </si>
  <si>
    <t># transfer</t>
  </si>
  <si>
    <t>IMPORTE Transfer</t>
  </si>
  <si>
    <t xml:space="preserve">PAGOS DEM CENTRAL </t>
  </si>
  <si>
    <t>deposito</t>
  </si>
  <si>
    <t>2727754--55</t>
  </si>
  <si>
    <t>2727753--2727798</t>
  </si>
  <si>
    <t>04-Feb 263.72--16-Feb 232.28</t>
  </si>
  <si>
    <t>abono</t>
  </si>
  <si>
    <t xml:space="preserve">  </t>
  </si>
  <si>
    <t>2727753-</t>
  </si>
  <si>
    <t>DIA VENTA</t>
  </si>
  <si>
    <t xml:space="preserve">16-Feb --26-Feb </t>
  </si>
  <si>
    <t>copia azul</t>
  </si>
  <si>
    <t xml:space="preserve">26-Feb--28-Feb </t>
  </si>
  <si>
    <t>20-Feb --28-Feb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</si>
</sst>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-C0A]d\-mmm\-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sz val="10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180">
    <xf numFmtId="0" fontId="0" fillId="0" borderId="0" xfId="0"/>
    <xf numFmtId="164" fontId="1" fillId="0" borderId="1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5" fontId="3" fillId="0" borderId="2" xfId="0" applyNumberFormat="1" applyFont="1" applyFill="1" applyBorder="1"/>
    <xf numFmtId="164" fontId="1" fillId="0" borderId="0" xfId="0" applyNumberFormat="1" applyFont="1" applyFill="1" applyBorder="1"/>
    <xf numFmtId="165" fontId="1" fillId="0" borderId="3" xfId="0" applyNumberFormat="1" applyFont="1" applyFill="1" applyBorder="1"/>
    <xf numFmtId="0" fontId="4" fillId="0" borderId="1" xfId="0" applyFont="1" applyBorder="1"/>
    <xf numFmtId="0" fontId="4" fillId="0" borderId="1" xfId="0" applyFont="1" applyFill="1" applyBorder="1"/>
    <xf numFmtId="165" fontId="1" fillId="0" borderId="1" xfId="0" applyNumberFormat="1" applyFont="1" applyBorder="1"/>
    <xf numFmtId="165" fontId="4" fillId="0" borderId="3" xfId="0" applyNumberFormat="1" applyFont="1" applyFill="1" applyBorder="1"/>
    <xf numFmtId="44" fontId="0" fillId="0" borderId="0" xfId="1" applyFont="1"/>
    <xf numFmtId="165" fontId="3" fillId="0" borderId="0" xfId="0" applyNumberFormat="1" applyFont="1" applyFill="1" applyBorder="1"/>
    <xf numFmtId="164" fontId="5" fillId="0" borderId="0" xfId="0" applyNumberFormat="1" applyFont="1" applyFill="1" applyBorder="1"/>
    <xf numFmtId="165" fontId="1" fillId="0" borderId="0" xfId="0" applyNumberFormat="1" applyFont="1" applyFill="1" applyBorder="1"/>
    <xf numFmtId="0" fontId="1" fillId="0" borderId="1" xfId="0" applyFont="1" applyFill="1" applyBorder="1"/>
    <xf numFmtId="0" fontId="1" fillId="0" borderId="1" xfId="0" applyFont="1" applyBorder="1"/>
    <xf numFmtId="166" fontId="1" fillId="0" borderId="0" xfId="0" applyNumberFormat="1" applyFont="1" applyFill="1" applyBorder="1"/>
    <xf numFmtId="165" fontId="1" fillId="0" borderId="2" xfId="0" applyNumberFormat="1" applyFont="1" applyFill="1" applyBorder="1"/>
    <xf numFmtId="165" fontId="1" fillId="0" borderId="1" xfId="0" applyNumberFormat="1" applyFont="1" applyFill="1" applyBorder="1"/>
    <xf numFmtId="165" fontId="3" fillId="0" borderId="4" xfId="0" applyNumberFormat="1" applyFont="1" applyFill="1" applyBorder="1"/>
    <xf numFmtId="0" fontId="0" fillId="0" borderId="5" xfId="0" applyBorder="1"/>
    <xf numFmtId="165" fontId="4" fillId="0" borderId="6" xfId="0" applyNumberFormat="1" applyFont="1" applyFill="1" applyBorder="1"/>
    <xf numFmtId="0" fontId="7" fillId="0" borderId="0" xfId="0" applyFont="1"/>
    <xf numFmtId="165" fontId="8" fillId="0" borderId="0" xfId="0" applyNumberFormat="1" applyFont="1"/>
    <xf numFmtId="0" fontId="8" fillId="0" borderId="0" xfId="0" applyFont="1"/>
    <xf numFmtId="0" fontId="2" fillId="3" borderId="2" xfId="0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165" fontId="3" fillId="0" borderId="8" xfId="0" applyNumberFormat="1" applyFont="1" applyFill="1" applyBorder="1"/>
    <xf numFmtId="165" fontId="1" fillId="0" borderId="9" xfId="0" applyNumberFormat="1" applyFont="1" applyFill="1" applyBorder="1"/>
    <xf numFmtId="0" fontId="0" fillId="0" borderId="10" xfId="0" applyBorder="1"/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 applyAlignment="1">
      <alignment horizontal="center"/>
    </xf>
    <xf numFmtId="164" fontId="0" fillId="0" borderId="0" xfId="0" applyNumberFormat="1"/>
    <xf numFmtId="0" fontId="9" fillId="0" borderId="0" xfId="0" applyFont="1"/>
    <xf numFmtId="0" fontId="9" fillId="0" borderId="0" xfId="0" applyFont="1" applyAlignment="1">
      <alignment horizontal="center"/>
    </xf>
    <xf numFmtId="44" fontId="9" fillId="0" borderId="0" xfId="1" applyFont="1"/>
    <xf numFmtId="164" fontId="9" fillId="0" borderId="0" xfId="0" applyNumberFormat="1" applyFont="1"/>
    <xf numFmtId="44" fontId="8" fillId="0" borderId="1" xfId="1" applyFont="1" applyFill="1" applyBorder="1" applyAlignment="1">
      <alignment horizontal="center"/>
    </xf>
    <xf numFmtId="164" fontId="9" fillId="0" borderId="1" xfId="0" applyNumberFormat="1" applyFont="1" applyBorder="1"/>
    <xf numFmtId="1" fontId="1" fillId="0" borderId="1" xfId="1" applyNumberFormat="1" applyFont="1" applyFill="1" applyBorder="1" applyAlignment="1">
      <alignment horizontal="center"/>
    </xf>
    <xf numFmtId="44" fontId="1" fillId="0" borderId="1" xfId="1" applyFont="1" applyFill="1" applyBorder="1" applyAlignment="1">
      <alignment horizontal="center"/>
    </xf>
    <xf numFmtId="44" fontId="0" fillId="0" borderId="1" xfId="1" applyFont="1" applyBorder="1"/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44" fontId="8" fillId="0" borderId="5" xfId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44" fontId="0" fillId="0" borderId="5" xfId="1" applyFont="1" applyBorder="1"/>
    <xf numFmtId="164" fontId="0" fillId="0" borderId="7" xfId="0" applyNumberFormat="1" applyBorder="1"/>
    <xf numFmtId="44" fontId="7" fillId="0" borderId="0" xfId="1" applyFont="1"/>
    <xf numFmtId="0" fontId="0" fillId="0" borderId="0" xfId="0" applyAlignment="1">
      <alignment horizontal="center"/>
    </xf>
    <xf numFmtId="164" fontId="10" fillId="2" borderId="0" xfId="0" applyNumberFormat="1" applyFont="1" applyFill="1" applyBorder="1"/>
    <xf numFmtId="164" fontId="10" fillId="0" borderId="0" xfId="0" applyNumberFormat="1" applyFont="1" applyFill="1" applyBorder="1"/>
    <xf numFmtId="166" fontId="10" fillId="0" borderId="0" xfId="0" applyNumberFormat="1" applyFont="1" applyFill="1" applyBorder="1"/>
    <xf numFmtId="0" fontId="9" fillId="0" borderId="1" xfId="0" applyFont="1" applyFill="1" applyBorder="1" applyAlignment="1">
      <alignment horizontal="left"/>
    </xf>
    <xf numFmtId="44" fontId="9" fillId="0" borderId="1" xfId="1" applyFont="1" applyFill="1" applyBorder="1"/>
    <xf numFmtId="44" fontId="1" fillId="0" borderId="14" xfId="1" applyFont="1" applyFill="1" applyBorder="1" applyAlignment="1">
      <alignment horizontal="center"/>
    </xf>
    <xf numFmtId="44" fontId="9" fillId="0" borderId="15" xfId="1" applyFont="1" applyFill="1" applyBorder="1"/>
    <xf numFmtId="1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44" fontId="0" fillId="0" borderId="1" xfId="1" applyFont="1" applyFill="1" applyBorder="1"/>
    <xf numFmtId="0" fontId="1" fillId="0" borderId="1" xfId="0" applyFont="1" applyFill="1" applyBorder="1" applyAlignment="1">
      <alignment horizontal="center"/>
    </xf>
    <xf numFmtId="1" fontId="8" fillId="0" borderId="7" xfId="1" applyNumberFormat="1" applyFont="1" applyFill="1" applyBorder="1" applyAlignment="1">
      <alignment horizontal="center"/>
    </xf>
    <xf numFmtId="44" fontId="8" fillId="0" borderId="7" xfId="1" applyFont="1" applyFill="1" applyBorder="1" applyAlignment="1">
      <alignment horizontal="center"/>
    </xf>
    <xf numFmtId="0" fontId="9" fillId="0" borderId="7" xfId="0" applyFont="1" applyFill="1" applyBorder="1" applyAlignment="1">
      <alignment horizontal="left"/>
    </xf>
    <xf numFmtId="44" fontId="9" fillId="0" borderId="7" xfId="1" applyFont="1" applyFill="1" applyBorder="1"/>
    <xf numFmtId="164" fontId="9" fillId="0" borderId="7" xfId="0" applyNumberFormat="1" applyFont="1" applyBorder="1"/>
    <xf numFmtId="44" fontId="9" fillId="0" borderId="11" xfId="1" applyFont="1" applyBorder="1"/>
    <xf numFmtId="0" fontId="9" fillId="0" borderId="11" xfId="0" applyFont="1" applyBorder="1"/>
    <xf numFmtId="0" fontId="9" fillId="0" borderId="11" xfId="0" applyFont="1" applyBorder="1" applyAlignment="1">
      <alignment horizontal="center"/>
    </xf>
    <xf numFmtId="164" fontId="9" fillId="0" borderId="12" xfId="0" applyNumberFormat="1" applyFont="1" applyBorder="1"/>
    <xf numFmtId="164" fontId="10" fillId="4" borderId="0" xfId="0" applyNumberFormat="1" applyFont="1" applyFill="1" applyBorder="1"/>
    <xf numFmtId="164" fontId="1" fillId="4" borderId="13" xfId="1" applyNumberFormat="1" applyFont="1" applyFill="1" applyBorder="1" applyAlignment="1">
      <alignment horizontal="center"/>
    </xf>
    <xf numFmtId="0" fontId="12" fillId="0" borderId="14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44" fontId="1" fillId="0" borderId="0" xfId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44" fontId="0" fillId="0" borderId="0" xfId="1" applyFont="1" applyFill="1" applyBorder="1"/>
    <xf numFmtId="164" fontId="0" fillId="0" borderId="0" xfId="0" applyNumberFormat="1" applyBorder="1"/>
    <xf numFmtId="44" fontId="8" fillId="0" borderId="0" xfId="1" applyFont="1"/>
    <xf numFmtId="44" fontId="8" fillId="0" borderId="0" xfId="0" applyNumberFormat="1" applyFont="1"/>
    <xf numFmtId="0" fontId="8" fillId="0" borderId="0" xfId="0" applyFont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10" fillId="5" borderId="0" xfId="0" applyNumberFormat="1" applyFont="1" applyFill="1" applyBorder="1"/>
    <xf numFmtId="164" fontId="13" fillId="5" borderId="0" xfId="0" applyNumberFormat="1" applyFont="1" applyFill="1" applyBorder="1"/>
    <xf numFmtId="44" fontId="1" fillId="0" borderId="1" xfId="1" applyFont="1" applyBorder="1"/>
    <xf numFmtId="0" fontId="8" fillId="0" borderId="10" xfId="0" applyFont="1" applyBorder="1" applyAlignment="1">
      <alignment horizontal="center"/>
    </xf>
    <xf numFmtId="0" fontId="0" fillId="0" borderId="7" xfId="0" applyBorder="1" applyAlignment="1">
      <alignment horizontal="center"/>
    </xf>
    <xf numFmtId="44" fontId="8" fillId="0" borderId="2" xfId="1" applyFont="1" applyFill="1" applyBorder="1" applyAlignment="1">
      <alignment horizontal="center"/>
    </xf>
    <xf numFmtId="1" fontId="8" fillId="0" borderId="1" xfId="1" applyNumberFormat="1" applyFont="1" applyFill="1" applyBorder="1" applyAlignment="1">
      <alignment horizontal="center"/>
    </xf>
    <xf numFmtId="44" fontId="8" fillId="0" borderId="14" xfId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44" fontId="8" fillId="0" borderId="1" xfId="1" applyFont="1" applyBorder="1"/>
    <xf numFmtId="44" fontId="9" fillId="0" borderId="1" xfId="0" applyNumberFormat="1" applyFont="1" applyBorder="1" applyAlignment="1"/>
    <xf numFmtId="0" fontId="9" fillId="0" borderId="1" xfId="0" applyFont="1" applyBorder="1"/>
    <xf numFmtId="0" fontId="8" fillId="0" borderId="1" xfId="0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0" fontId="0" fillId="0" borderId="0" xfId="0" applyBorder="1"/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9" fillId="0" borderId="14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44" fontId="7" fillId="0" borderId="11" xfId="1" applyFont="1" applyBorder="1" applyAlignment="1">
      <alignment horizontal="center"/>
    </xf>
    <xf numFmtId="44" fontId="3" fillId="0" borderId="0" xfId="1" applyFont="1" applyFill="1" applyBorder="1"/>
    <xf numFmtId="44" fontId="11" fillId="4" borderId="0" xfId="1" applyFont="1" applyFill="1" applyBorder="1"/>
    <xf numFmtId="44" fontId="11" fillId="5" borderId="0" xfId="1" applyFont="1" applyFill="1" applyBorder="1"/>
    <xf numFmtId="44" fontId="10" fillId="5" borderId="0" xfId="1" applyFont="1" applyFill="1" applyBorder="1"/>
    <xf numFmtId="44" fontId="10" fillId="0" borderId="0" xfId="1" applyFont="1" applyFill="1" applyBorder="1"/>
    <xf numFmtId="44" fontId="11" fillId="0" borderId="0" xfId="1" applyFont="1" applyFill="1" applyBorder="1"/>
    <xf numFmtId="44" fontId="11" fillId="2" borderId="0" xfId="1" applyFont="1" applyFill="1" applyBorder="1"/>
    <xf numFmtId="0" fontId="2" fillId="6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16" fontId="0" fillId="0" borderId="1" xfId="0" applyNumberFormat="1" applyBorder="1"/>
    <xf numFmtId="164" fontId="1" fillId="6" borderId="0" xfId="0" applyNumberFormat="1" applyFont="1" applyFill="1" applyBorder="1"/>
    <xf numFmtId="44" fontId="3" fillId="6" borderId="0" xfId="1" applyFont="1" applyFill="1" applyBorder="1"/>
    <xf numFmtId="164" fontId="10" fillId="6" borderId="0" xfId="0" applyNumberFormat="1" applyFont="1" applyFill="1" applyBorder="1"/>
    <xf numFmtId="44" fontId="11" fillId="6" borderId="0" xfId="1" applyFont="1" applyFill="1" applyBorder="1"/>
    <xf numFmtId="0" fontId="2" fillId="7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0" fontId="1" fillId="0" borderId="13" xfId="0" applyFont="1" applyBorder="1" applyAlignment="1">
      <alignment horizontal="center"/>
    </xf>
    <xf numFmtId="165" fontId="8" fillId="3" borderId="0" xfId="0" applyNumberFormat="1" applyFont="1" applyFill="1"/>
    <xf numFmtId="0" fontId="8" fillId="0" borderId="1" xfId="0" applyFont="1" applyBorder="1"/>
    <xf numFmtId="44" fontId="8" fillId="0" borderId="1" xfId="1" applyFont="1" applyFill="1" applyBorder="1"/>
    <xf numFmtId="44" fontId="1" fillId="0" borderId="1" xfId="1" applyFont="1" applyFill="1" applyBorder="1"/>
    <xf numFmtId="0" fontId="0" fillId="0" borderId="0" xfId="0" applyAlignment="1">
      <alignment horizontal="center"/>
    </xf>
    <xf numFmtId="164" fontId="14" fillId="0" borderId="0" xfId="0" applyNumberFormat="1" applyFont="1" applyFill="1" applyBorder="1"/>
    <xf numFmtId="165" fontId="3" fillId="8" borderId="0" xfId="0" applyNumberFormat="1" applyFont="1" applyFill="1" applyBorder="1"/>
    <xf numFmtId="165" fontId="4" fillId="8" borderId="3" xfId="0" applyNumberFormat="1" applyFont="1" applyFill="1" applyBorder="1"/>
    <xf numFmtId="0" fontId="0" fillId="0" borderId="14" xfId="0" applyFont="1" applyFill="1" applyBorder="1" applyAlignment="1">
      <alignment horizontal="left"/>
    </xf>
    <xf numFmtId="44" fontId="1" fillId="0" borderId="7" xfId="1" applyFont="1" applyFill="1" applyBorder="1" applyAlignment="1">
      <alignment horizontal="center"/>
    </xf>
    <xf numFmtId="44" fontId="6" fillId="0" borderId="1" xfId="1" applyFont="1" applyBorder="1"/>
    <xf numFmtId="164" fontId="1" fillId="7" borderId="1" xfId="0" applyNumberFormat="1" applyFont="1" applyFill="1" applyBorder="1" applyAlignment="1">
      <alignment horizontal="center"/>
    </xf>
    <xf numFmtId="165" fontId="3" fillId="7" borderId="2" xfId="0" applyNumberFormat="1" applyFont="1" applyFill="1" applyBorder="1"/>
    <xf numFmtId="1" fontId="8" fillId="7" borderId="7" xfId="1" applyNumberFormat="1" applyFont="1" applyFill="1" applyBorder="1" applyAlignment="1">
      <alignment horizontal="center"/>
    </xf>
    <xf numFmtId="44" fontId="8" fillId="5" borderId="1" xfId="1" applyFont="1" applyFill="1" applyBorder="1" applyAlignment="1">
      <alignment horizontal="center"/>
    </xf>
    <xf numFmtId="44" fontId="8" fillId="5" borderId="1" xfId="1" applyFont="1" applyFill="1" applyBorder="1"/>
    <xf numFmtId="0" fontId="0" fillId="0" borderId="0" xfId="0" applyAlignment="1">
      <alignment horizontal="center"/>
    </xf>
    <xf numFmtId="0" fontId="0" fillId="0" borderId="0" xfId="0" applyFill="1"/>
    <xf numFmtId="0" fontId="7" fillId="0" borderId="12" xfId="0" applyFont="1" applyFill="1" applyBorder="1" applyAlignment="1">
      <alignment horizontal="center"/>
    </xf>
    <xf numFmtId="165" fontId="8" fillId="0" borderId="0" xfId="0" applyNumberFormat="1" applyFont="1" applyFill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/>
    <xf numFmtId="44" fontId="7" fillId="0" borderId="0" xfId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164" fontId="1" fillId="0" borderId="0" xfId="1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44" fontId="9" fillId="0" borderId="0" xfId="1" applyFont="1" applyFill="1" applyBorder="1"/>
    <xf numFmtId="0" fontId="9" fillId="0" borderId="0" xfId="0" applyFont="1" applyFill="1" applyBorder="1"/>
    <xf numFmtId="164" fontId="9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1" fontId="8" fillId="0" borderId="0" xfId="1" applyNumberFormat="1" applyFont="1" applyFill="1" applyBorder="1" applyAlignment="1">
      <alignment horizontal="center"/>
    </xf>
    <xf numFmtId="44" fontId="8" fillId="0" borderId="0" xfId="1" applyFont="1" applyFill="1" applyBorder="1" applyAlignment="1">
      <alignment horizontal="center"/>
    </xf>
    <xf numFmtId="44" fontId="8" fillId="0" borderId="0" xfId="1" applyFont="1" applyFill="1" applyBorder="1"/>
    <xf numFmtId="44" fontId="9" fillId="0" borderId="0" xfId="0" applyNumberFormat="1" applyFont="1" applyFill="1" applyBorder="1" applyAlignment="1"/>
    <xf numFmtId="1" fontId="8" fillId="0" borderId="0" xfId="0" applyNumberFormat="1" applyFont="1" applyFill="1" applyBorder="1" applyAlignment="1">
      <alignment horizontal="center"/>
    </xf>
    <xf numFmtId="44" fontId="8" fillId="0" borderId="0" xfId="0" applyNumberFormat="1" applyFont="1" applyFill="1" applyBorder="1"/>
    <xf numFmtId="0" fontId="9" fillId="0" borderId="0" xfId="0" applyFont="1" applyFill="1" applyBorder="1" applyAlignment="1">
      <alignment horizontal="left"/>
    </xf>
    <xf numFmtId="1" fontId="1" fillId="0" borderId="0" xfId="1" applyNumberFormat="1" applyFont="1" applyFill="1" applyBorder="1" applyAlignment="1">
      <alignment horizontal="center"/>
    </xf>
    <xf numFmtId="44" fontId="1" fillId="0" borderId="0" xfId="1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1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6" fontId="0" fillId="0" borderId="0" xfId="0" applyNumberFormat="1" applyFill="1" applyBorder="1"/>
    <xf numFmtId="0" fontId="8" fillId="0" borderId="0" xfId="0" applyFont="1" applyFill="1" applyBorder="1"/>
    <xf numFmtId="0" fontId="0" fillId="0" borderId="0" xfId="0" applyFont="1" applyFill="1" applyBorder="1" applyAlignment="1">
      <alignment horizontal="left"/>
    </xf>
    <xf numFmtId="44" fontId="6" fillId="0" borderId="0" xfId="1" applyFont="1" applyFill="1" applyBorder="1"/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H103"/>
  <sheetViews>
    <sheetView topLeftCell="A85" workbookViewId="0">
      <selection activeCell="E101" sqref="E101"/>
    </sheetView>
  </sheetViews>
  <sheetFormatPr baseColWidth="10" defaultRowHeight="15" x14ac:dyDescent="0.25"/>
  <cols>
    <col min="1" max="1" width="10.7109375" customWidth="1"/>
    <col min="4" max="4" width="17.85546875" bestFit="1" customWidth="1"/>
    <col min="5" max="5" width="18" customWidth="1"/>
    <col min="6" max="6" width="15.5703125" style="10" bestFit="1" customWidth="1"/>
    <col min="7" max="7" width="17.85546875" bestFit="1" customWidth="1"/>
  </cols>
  <sheetData>
    <row r="1" spans="2:8" ht="19.5" thickBot="1" x14ac:dyDescent="0.35">
      <c r="D1" s="22" t="s">
        <v>15</v>
      </c>
    </row>
    <row r="2" spans="2:8" ht="19.5" thickBot="1" x14ac:dyDescent="0.35">
      <c r="B2" s="30"/>
      <c r="C2" s="34" t="s">
        <v>20</v>
      </c>
      <c r="D2" s="31" t="s">
        <v>16</v>
      </c>
      <c r="E2" s="33" t="s">
        <v>17</v>
      </c>
      <c r="F2" s="112" t="s">
        <v>18</v>
      </c>
      <c r="G2" s="32" t="s">
        <v>19</v>
      </c>
    </row>
    <row r="3" spans="2:8" x14ac:dyDescent="0.25">
      <c r="B3" s="26">
        <v>42006</v>
      </c>
      <c r="C3" s="27">
        <v>7921</v>
      </c>
      <c r="D3" s="28">
        <v>87801.15</v>
      </c>
      <c r="E3" s="4">
        <v>42010</v>
      </c>
      <c r="F3" s="113">
        <v>87801.15</v>
      </c>
      <c r="G3" s="29">
        <f t="shared" ref="G3:G36" si="0">D3-F3</f>
        <v>0</v>
      </c>
      <c r="H3" s="6" t="s">
        <v>0</v>
      </c>
    </row>
    <row r="4" spans="2:8" x14ac:dyDescent="0.25">
      <c r="B4" s="1">
        <v>42006</v>
      </c>
      <c r="C4" s="2">
        <v>8007</v>
      </c>
      <c r="D4" s="3">
        <v>372712.32</v>
      </c>
      <c r="E4" s="12" t="s">
        <v>5</v>
      </c>
      <c r="F4" s="113">
        <f>187712+185000.32</f>
        <v>372712.32</v>
      </c>
      <c r="G4" s="5">
        <f t="shared" si="0"/>
        <v>0</v>
      </c>
      <c r="H4" s="7" t="s">
        <v>1</v>
      </c>
    </row>
    <row r="5" spans="2:8" x14ac:dyDescent="0.25">
      <c r="B5" s="1">
        <v>42007</v>
      </c>
      <c r="C5" s="2">
        <v>8027</v>
      </c>
      <c r="D5" s="3">
        <v>127651.67</v>
      </c>
      <c r="E5" s="4">
        <v>42012</v>
      </c>
      <c r="F5" s="113">
        <v>127651.67</v>
      </c>
      <c r="G5" s="5">
        <f t="shared" si="0"/>
        <v>0</v>
      </c>
      <c r="H5" s="7" t="s">
        <v>2</v>
      </c>
    </row>
    <row r="6" spans="2:8" x14ac:dyDescent="0.25">
      <c r="B6" s="1">
        <v>42008</v>
      </c>
      <c r="C6" s="2">
        <v>8111</v>
      </c>
      <c r="D6" s="3">
        <v>125032.1</v>
      </c>
      <c r="E6" s="4">
        <v>42012</v>
      </c>
      <c r="F6" s="113">
        <v>125032.1</v>
      </c>
      <c r="G6" s="5">
        <f t="shared" si="0"/>
        <v>0</v>
      </c>
      <c r="H6" s="8" t="s">
        <v>3</v>
      </c>
    </row>
    <row r="7" spans="2:8" x14ac:dyDescent="0.25">
      <c r="B7" s="1">
        <v>42009</v>
      </c>
      <c r="C7" s="2">
        <v>8162</v>
      </c>
      <c r="D7" s="3">
        <v>10512</v>
      </c>
      <c r="E7" s="4">
        <v>42013</v>
      </c>
      <c r="F7" s="113">
        <v>10512</v>
      </c>
      <c r="G7" s="9">
        <f t="shared" si="0"/>
        <v>0</v>
      </c>
      <c r="H7" s="8" t="s">
        <v>2</v>
      </c>
    </row>
    <row r="8" spans="2:8" x14ac:dyDescent="0.25">
      <c r="B8" s="1">
        <v>42009</v>
      </c>
      <c r="C8" s="2">
        <v>8169</v>
      </c>
      <c r="D8" s="3">
        <v>25069.1</v>
      </c>
      <c r="E8" s="4">
        <v>42013</v>
      </c>
      <c r="F8" s="113">
        <v>25069.1</v>
      </c>
      <c r="G8" s="9">
        <f t="shared" si="0"/>
        <v>0</v>
      </c>
      <c r="H8" s="8" t="s">
        <v>2</v>
      </c>
    </row>
    <row r="9" spans="2:8" x14ac:dyDescent="0.25">
      <c r="B9" s="1">
        <v>42009</v>
      </c>
      <c r="C9" s="2">
        <v>8237</v>
      </c>
      <c r="D9" s="3">
        <v>272913.45</v>
      </c>
      <c r="E9" s="4">
        <v>42017</v>
      </c>
      <c r="F9" s="113">
        <v>272913.45</v>
      </c>
      <c r="G9" s="9">
        <f t="shared" si="0"/>
        <v>0</v>
      </c>
      <c r="H9" s="6" t="s">
        <v>1</v>
      </c>
    </row>
    <row r="10" spans="2:8" x14ac:dyDescent="0.25">
      <c r="B10" s="1">
        <v>42009</v>
      </c>
      <c r="C10" s="2">
        <v>8238</v>
      </c>
      <c r="D10" s="3">
        <v>6668.9</v>
      </c>
      <c r="E10" s="4">
        <v>42013</v>
      </c>
      <c r="F10" s="113">
        <v>6668.9</v>
      </c>
      <c r="G10" s="9">
        <f t="shared" si="0"/>
        <v>0</v>
      </c>
      <c r="H10" s="6" t="s">
        <v>1</v>
      </c>
    </row>
    <row r="11" spans="2:8" x14ac:dyDescent="0.25">
      <c r="B11" s="1">
        <v>42009</v>
      </c>
      <c r="C11" s="2">
        <v>8239</v>
      </c>
      <c r="D11" s="3">
        <v>310642.31</v>
      </c>
      <c r="E11" s="12" t="s">
        <v>6</v>
      </c>
      <c r="F11" s="113">
        <f>14240+296402.31</f>
        <v>310642.31</v>
      </c>
      <c r="G11" s="9">
        <f t="shared" si="0"/>
        <v>0</v>
      </c>
      <c r="H11" s="6" t="s">
        <v>1</v>
      </c>
    </row>
    <row r="12" spans="2:8" x14ac:dyDescent="0.25">
      <c r="B12" s="1">
        <v>42009</v>
      </c>
      <c r="C12" s="2">
        <v>8243</v>
      </c>
      <c r="D12" s="3">
        <v>2660</v>
      </c>
      <c r="E12" s="4">
        <v>42013</v>
      </c>
      <c r="F12" s="113">
        <v>2660</v>
      </c>
      <c r="G12" s="9">
        <f t="shared" si="0"/>
        <v>0</v>
      </c>
      <c r="H12" s="6" t="s">
        <v>4</v>
      </c>
    </row>
    <row r="13" spans="2:8" x14ac:dyDescent="0.25">
      <c r="B13" s="1">
        <v>42009</v>
      </c>
      <c r="C13" s="2">
        <v>8256</v>
      </c>
      <c r="D13" s="3">
        <v>71033.399999999994</v>
      </c>
      <c r="E13" s="4">
        <v>42012</v>
      </c>
      <c r="F13" s="113">
        <v>71033.399999999994</v>
      </c>
      <c r="G13" s="9">
        <f t="shared" si="0"/>
        <v>0</v>
      </c>
      <c r="H13" s="6" t="s">
        <v>0</v>
      </c>
    </row>
    <row r="14" spans="2:8" x14ac:dyDescent="0.25">
      <c r="B14" s="1">
        <v>42010</v>
      </c>
      <c r="C14" s="2">
        <v>8289</v>
      </c>
      <c r="D14" s="3">
        <v>16786.2</v>
      </c>
      <c r="E14" s="4">
        <v>42017</v>
      </c>
      <c r="F14" s="113">
        <v>16786.2</v>
      </c>
      <c r="G14" s="9">
        <f t="shared" si="0"/>
        <v>0</v>
      </c>
      <c r="H14" s="6" t="s">
        <v>2</v>
      </c>
    </row>
    <row r="15" spans="2:8" x14ac:dyDescent="0.25">
      <c r="B15" s="1">
        <v>42010</v>
      </c>
      <c r="C15" s="2">
        <v>8308</v>
      </c>
      <c r="D15" s="3">
        <v>10437</v>
      </c>
      <c r="E15" s="4">
        <v>42017</v>
      </c>
      <c r="F15" s="113">
        <v>10437</v>
      </c>
      <c r="G15" s="9">
        <f t="shared" si="0"/>
        <v>0</v>
      </c>
      <c r="H15" s="6" t="s">
        <v>1</v>
      </c>
    </row>
    <row r="16" spans="2:8" x14ac:dyDescent="0.25">
      <c r="B16" s="1">
        <v>42010</v>
      </c>
      <c r="C16" s="2">
        <v>8362</v>
      </c>
      <c r="D16" s="3">
        <v>188666</v>
      </c>
      <c r="E16" s="4">
        <v>42013</v>
      </c>
      <c r="F16" s="113">
        <v>188666</v>
      </c>
      <c r="G16" s="9">
        <f t="shared" si="0"/>
        <v>0</v>
      </c>
      <c r="H16" s="6" t="s">
        <v>1</v>
      </c>
    </row>
    <row r="17" spans="2:8" x14ac:dyDescent="0.25">
      <c r="B17" s="1">
        <v>42011</v>
      </c>
      <c r="C17" s="2">
        <v>8425</v>
      </c>
      <c r="D17" s="3">
        <v>189479.42</v>
      </c>
      <c r="E17" s="4">
        <v>42021</v>
      </c>
      <c r="F17" s="113">
        <v>189479.42</v>
      </c>
      <c r="G17" s="9">
        <f t="shared" si="0"/>
        <v>0</v>
      </c>
      <c r="H17" s="7" t="s">
        <v>1</v>
      </c>
    </row>
    <row r="18" spans="2:8" x14ac:dyDescent="0.25">
      <c r="B18" s="1">
        <v>42011</v>
      </c>
      <c r="C18" s="120">
        <v>8459</v>
      </c>
      <c r="D18" s="3">
        <v>53504</v>
      </c>
      <c r="E18" s="123">
        <v>42055</v>
      </c>
      <c r="F18" s="124">
        <v>53504</v>
      </c>
      <c r="G18" s="9">
        <f t="shared" si="0"/>
        <v>0</v>
      </c>
      <c r="H18" s="7" t="s">
        <v>0</v>
      </c>
    </row>
    <row r="19" spans="2:8" x14ac:dyDescent="0.25">
      <c r="B19" s="1">
        <v>42012</v>
      </c>
      <c r="C19" s="2">
        <v>8493</v>
      </c>
      <c r="D19" s="3">
        <v>103196.06</v>
      </c>
      <c r="E19" s="4">
        <v>42017</v>
      </c>
      <c r="F19" s="113">
        <v>103196.06</v>
      </c>
      <c r="G19" s="9">
        <f t="shared" si="0"/>
        <v>0</v>
      </c>
      <c r="H19" s="7" t="s">
        <v>7</v>
      </c>
    </row>
    <row r="20" spans="2:8" x14ac:dyDescent="0.25">
      <c r="B20" s="1">
        <v>42013</v>
      </c>
      <c r="C20" s="2">
        <v>8607</v>
      </c>
      <c r="D20" s="3">
        <v>63168.45</v>
      </c>
      <c r="E20" s="4">
        <v>42017</v>
      </c>
      <c r="F20" s="113">
        <v>63168.45</v>
      </c>
      <c r="G20" s="9">
        <f t="shared" si="0"/>
        <v>0</v>
      </c>
      <c r="H20" s="6" t="s">
        <v>2</v>
      </c>
    </row>
    <row r="21" spans="2:8" x14ac:dyDescent="0.25">
      <c r="B21" s="1">
        <v>42013</v>
      </c>
      <c r="C21" s="2">
        <v>8626</v>
      </c>
      <c r="D21" s="3">
        <v>8237.5</v>
      </c>
      <c r="E21" s="4">
        <v>42013</v>
      </c>
      <c r="F21" s="113">
        <v>8237.5</v>
      </c>
      <c r="G21" s="9">
        <f t="shared" si="0"/>
        <v>0</v>
      </c>
      <c r="H21" s="6" t="s">
        <v>2</v>
      </c>
    </row>
    <row r="22" spans="2:8" x14ac:dyDescent="0.25">
      <c r="B22" s="1">
        <v>42013</v>
      </c>
      <c r="C22" s="2">
        <v>8636</v>
      </c>
      <c r="D22" s="3">
        <v>225354.1</v>
      </c>
      <c r="E22" s="4">
        <v>42021</v>
      </c>
      <c r="F22" s="113">
        <v>225354.1</v>
      </c>
      <c r="G22" s="9">
        <f t="shared" si="0"/>
        <v>0</v>
      </c>
      <c r="H22" s="6" t="s">
        <v>7</v>
      </c>
    </row>
    <row r="23" spans="2:8" x14ac:dyDescent="0.25">
      <c r="B23" s="1">
        <v>42013</v>
      </c>
      <c r="C23" s="2">
        <v>8650</v>
      </c>
      <c r="D23" s="3">
        <v>45045</v>
      </c>
      <c r="E23" s="4">
        <v>42019</v>
      </c>
      <c r="F23" s="113">
        <v>45045</v>
      </c>
      <c r="G23" s="9">
        <f t="shared" si="0"/>
        <v>0</v>
      </c>
      <c r="H23" s="7" t="s">
        <v>8</v>
      </c>
    </row>
    <row r="24" spans="2:8" x14ac:dyDescent="0.25">
      <c r="B24" s="1">
        <v>42014</v>
      </c>
      <c r="C24" s="2">
        <v>8716</v>
      </c>
      <c r="D24" s="3">
        <v>98594.1</v>
      </c>
      <c r="E24" s="4">
        <v>42023</v>
      </c>
      <c r="F24" s="113">
        <v>98594.1</v>
      </c>
      <c r="G24" s="9">
        <f t="shared" si="0"/>
        <v>0</v>
      </c>
      <c r="H24" s="6" t="s">
        <v>2</v>
      </c>
    </row>
    <row r="25" spans="2:8" x14ac:dyDescent="0.25">
      <c r="B25" s="1">
        <v>42014</v>
      </c>
      <c r="C25" s="2">
        <v>8750</v>
      </c>
      <c r="D25" s="3">
        <v>314338.34000000003</v>
      </c>
      <c r="E25" s="4">
        <v>42025</v>
      </c>
      <c r="F25" s="113">
        <f>50000+120000+26000+31772+86566.34</f>
        <v>314338.33999999997</v>
      </c>
      <c r="G25" s="9">
        <f t="shared" si="0"/>
        <v>0</v>
      </c>
      <c r="H25" s="6" t="s">
        <v>1</v>
      </c>
    </row>
    <row r="26" spans="2:8" x14ac:dyDescent="0.25">
      <c r="B26" s="1">
        <v>42014</v>
      </c>
      <c r="C26" s="2">
        <v>8752</v>
      </c>
      <c r="D26" s="3">
        <v>82385.3</v>
      </c>
      <c r="E26" s="4">
        <v>42021</v>
      </c>
      <c r="F26" s="113">
        <v>82385.3</v>
      </c>
      <c r="G26" s="9">
        <f t="shared" si="0"/>
        <v>0</v>
      </c>
      <c r="H26" s="6" t="s">
        <v>9</v>
      </c>
    </row>
    <row r="27" spans="2:8" x14ac:dyDescent="0.25">
      <c r="B27" s="1">
        <v>42016</v>
      </c>
      <c r="C27" s="2">
        <v>8803</v>
      </c>
      <c r="D27" s="3">
        <v>109011.15</v>
      </c>
      <c r="E27" s="4">
        <v>42021</v>
      </c>
      <c r="F27" s="113">
        <v>109011.15</v>
      </c>
      <c r="G27" s="9">
        <f t="shared" si="0"/>
        <v>0</v>
      </c>
      <c r="H27" s="7" t="s">
        <v>0</v>
      </c>
    </row>
    <row r="28" spans="2:8" x14ac:dyDescent="0.25">
      <c r="B28" s="1">
        <v>42016</v>
      </c>
      <c r="C28" s="25">
        <v>8850</v>
      </c>
      <c r="D28" s="3">
        <v>132951.24</v>
      </c>
      <c r="E28" s="75">
        <v>42047</v>
      </c>
      <c r="F28" s="114">
        <f>32832+53119+47000+0.24</f>
        <v>132951.24</v>
      </c>
      <c r="G28" s="9">
        <f t="shared" si="0"/>
        <v>0</v>
      </c>
      <c r="H28" s="6" t="s">
        <v>1</v>
      </c>
    </row>
    <row r="29" spans="2:8" x14ac:dyDescent="0.25">
      <c r="B29" s="1">
        <v>42016</v>
      </c>
      <c r="C29" s="2">
        <v>8885</v>
      </c>
      <c r="D29" s="3">
        <v>69409.100000000006</v>
      </c>
      <c r="E29" s="4">
        <v>42021</v>
      </c>
      <c r="F29" s="113">
        <v>69409.100000000006</v>
      </c>
      <c r="G29" s="9">
        <f t="shared" si="0"/>
        <v>0</v>
      </c>
      <c r="H29" s="6" t="s">
        <v>0</v>
      </c>
    </row>
    <row r="30" spans="2:8" x14ac:dyDescent="0.25">
      <c r="B30" s="1">
        <v>42017</v>
      </c>
      <c r="C30" s="2">
        <v>8943</v>
      </c>
      <c r="D30" s="3">
        <v>36733.800000000003</v>
      </c>
      <c r="E30" s="4">
        <v>42019</v>
      </c>
      <c r="F30" s="79">
        <v>36733.800000000003</v>
      </c>
      <c r="G30" s="9">
        <f t="shared" si="0"/>
        <v>0</v>
      </c>
      <c r="H30" s="14" t="s">
        <v>2</v>
      </c>
    </row>
    <row r="31" spans="2:8" x14ac:dyDescent="0.25">
      <c r="B31" s="1">
        <v>42017</v>
      </c>
      <c r="C31" s="2">
        <v>8951</v>
      </c>
      <c r="D31" s="3">
        <v>8380</v>
      </c>
      <c r="E31" s="4">
        <v>42021</v>
      </c>
      <c r="F31" s="79">
        <v>8380</v>
      </c>
      <c r="G31" s="9">
        <f t="shared" si="0"/>
        <v>0</v>
      </c>
      <c r="H31" s="14" t="s">
        <v>2</v>
      </c>
    </row>
    <row r="32" spans="2:8" x14ac:dyDescent="0.25">
      <c r="B32" s="1">
        <v>42017</v>
      </c>
      <c r="C32" s="2">
        <v>8975</v>
      </c>
      <c r="D32" s="3">
        <v>95730.1</v>
      </c>
      <c r="E32" s="4">
        <v>42027</v>
      </c>
      <c r="F32" s="113">
        <f>26200+34836+34694.1</f>
        <v>95730.1</v>
      </c>
      <c r="G32" s="9">
        <f t="shared" si="0"/>
        <v>0</v>
      </c>
      <c r="H32" s="7" t="s">
        <v>3</v>
      </c>
    </row>
    <row r="33" spans="2:8" x14ac:dyDescent="0.25">
      <c r="B33" s="1">
        <v>42017</v>
      </c>
      <c r="C33" s="2">
        <v>8982</v>
      </c>
      <c r="D33" s="3">
        <v>190326.01</v>
      </c>
      <c r="E33" s="4">
        <v>42027</v>
      </c>
      <c r="F33" s="113">
        <f>25000+75000+42427.5+47898.51</f>
        <v>190326.01</v>
      </c>
      <c r="G33" s="9">
        <f t="shared" si="0"/>
        <v>0</v>
      </c>
      <c r="H33" s="7" t="s">
        <v>1</v>
      </c>
    </row>
    <row r="34" spans="2:8" x14ac:dyDescent="0.25">
      <c r="B34" s="1">
        <v>42018</v>
      </c>
      <c r="C34" s="25">
        <v>9061</v>
      </c>
      <c r="D34" s="3">
        <v>186989.11</v>
      </c>
      <c r="E34" s="75">
        <v>42047</v>
      </c>
      <c r="F34" s="114">
        <f>30452+46537+110000+0.11</f>
        <v>186989.11</v>
      </c>
      <c r="G34" s="9">
        <f t="shared" si="0"/>
        <v>0</v>
      </c>
      <c r="H34" s="7" t="s">
        <v>0</v>
      </c>
    </row>
    <row r="35" spans="2:8" x14ac:dyDescent="0.25">
      <c r="B35" s="1">
        <v>42019</v>
      </c>
      <c r="C35" s="120">
        <v>9112</v>
      </c>
      <c r="D35" s="3">
        <v>265471.44</v>
      </c>
      <c r="E35" s="123">
        <v>42055</v>
      </c>
      <c r="F35" s="124">
        <v>265471.44</v>
      </c>
      <c r="G35" s="9">
        <f t="shared" si="0"/>
        <v>0</v>
      </c>
      <c r="H35" s="6" t="s">
        <v>1</v>
      </c>
    </row>
    <row r="36" spans="2:8" x14ac:dyDescent="0.25">
      <c r="B36" s="1">
        <v>42019</v>
      </c>
      <c r="C36" s="2">
        <v>9135</v>
      </c>
      <c r="D36" s="3">
        <v>45395.32</v>
      </c>
      <c r="E36" s="4">
        <v>42021</v>
      </c>
      <c r="F36" s="113">
        <v>45395.32</v>
      </c>
      <c r="G36" s="9">
        <f t="shared" si="0"/>
        <v>0</v>
      </c>
      <c r="H36" s="7" t="s">
        <v>3</v>
      </c>
    </row>
    <row r="37" spans="2:8" x14ac:dyDescent="0.25">
      <c r="B37" s="1">
        <v>42019</v>
      </c>
      <c r="C37" s="2">
        <v>9136</v>
      </c>
      <c r="D37" s="3">
        <v>19434</v>
      </c>
      <c r="E37" s="4">
        <v>42021</v>
      </c>
      <c r="F37" s="113">
        <v>19434</v>
      </c>
      <c r="G37" s="9">
        <f t="shared" ref="G37:G67" si="1">D37-F37</f>
        <v>0</v>
      </c>
      <c r="H37" s="7" t="s">
        <v>3</v>
      </c>
    </row>
    <row r="38" spans="2:8" x14ac:dyDescent="0.25">
      <c r="B38" s="1">
        <v>42019</v>
      </c>
      <c r="C38" s="2">
        <v>9169</v>
      </c>
      <c r="D38" s="3">
        <v>54185</v>
      </c>
      <c r="E38" s="4">
        <v>42023</v>
      </c>
      <c r="F38" s="113">
        <v>54185</v>
      </c>
      <c r="G38" s="9">
        <f t="shared" si="1"/>
        <v>0</v>
      </c>
      <c r="H38" s="7" t="s">
        <v>10</v>
      </c>
    </row>
    <row r="39" spans="2:8" x14ac:dyDescent="0.25">
      <c r="B39" s="1">
        <v>42020</v>
      </c>
      <c r="C39" s="2">
        <v>9238</v>
      </c>
      <c r="D39" s="3">
        <v>59136.45</v>
      </c>
      <c r="E39" s="4">
        <v>42023</v>
      </c>
      <c r="F39" s="113">
        <v>59136.45</v>
      </c>
      <c r="G39" s="9">
        <f t="shared" si="1"/>
        <v>0</v>
      </c>
      <c r="H39" s="6" t="s">
        <v>1</v>
      </c>
    </row>
    <row r="40" spans="2:8" x14ac:dyDescent="0.25">
      <c r="B40" s="1">
        <v>42020</v>
      </c>
      <c r="C40" s="25">
        <v>9269</v>
      </c>
      <c r="D40" s="3">
        <v>129665.8</v>
      </c>
      <c r="E40" s="75">
        <v>42048</v>
      </c>
      <c r="F40" s="114">
        <v>129665.8</v>
      </c>
      <c r="G40" s="9">
        <f t="shared" si="1"/>
        <v>0</v>
      </c>
      <c r="H40" s="6" t="s">
        <v>11</v>
      </c>
    </row>
    <row r="41" spans="2:8" x14ac:dyDescent="0.25">
      <c r="B41" s="1">
        <v>42021</v>
      </c>
      <c r="C41" s="2">
        <v>9339</v>
      </c>
      <c r="D41" s="3">
        <v>12255</v>
      </c>
      <c r="E41" s="4">
        <v>42023</v>
      </c>
      <c r="F41" s="113">
        <v>12255</v>
      </c>
      <c r="G41" s="9">
        <f t="shared" si="1"/>
        <v>0</v>
      </c>
      <c r="H41" s="6" t="s">
        <v>12</v>
      </c>
    </row>
    <row r="42" spans="2:8" x14ac:dyDescent="0.25">
      <c r="B42" s="1">
        <v>42021</v>
      </c>
      <c r="C42" s="2">
        <v>9352</v>
      </c>
      <c r="D42" s="3">
        <v>270568.59000000003</v>
      </c>
      <c r="E42" s="90">
        <v>42051</v>
      </c>
      <c r="F42" s="115">
        <v>270568.59000000003</v>
      </c>
      <c r="G42" s="9">
        <f t="shared" si="1"/>
        <v>0</v>
      </c>
      <c r="H42" s="7" t="s">
        <v>1</v>
      </c>
    </row>
    <row r="43" spans="2:8" x14ac:dyDescent="0.25">
      <c r="B43" s="1">
        <v>42021</v>
      </c>
      <c r="C43" s="2">
        <v>9353</v>
      </c>
      <c r="D43" s="3">
        <v>37996</v>
      </c>
      <c r="E43" s="4">
        <v>42023</v>
      </c>
      <c r="F43" s="113">
        <f>22000+15996</f>
        <v>37996</v>
      </c>
      <c r="G43" s="9">
        <f t="shared" si="1"/>
        <v>0</v>
      </c>
      <c r="H43" s="7" t="s">
        <v>4</v>
      </c>
    </row>
    <row r="44" spans="2:8" x14ac:dyDescent="0.25">
      <c r="B44" s="1">
        <v>42022</v>
      </c>
      <c r="C44" s="120">
        <v>9372</v>
      </c>
      <c r="D44" s="3">
        <v>261668.67</v>
      </c>
      <c r="E44" s="123">
        <v>42055</v>
      </c>
      <c r="F44" s="124">
        <v>261668.67</v>
      </c>
      <c r="G44" s="9">
        <f t="shared" si="1"/>
        <v>0</v>
      </c>
      <c r="H44" s="7" t="s">
        <v>1</v>
      </c>
    </row>
    <row r="45" spans="2:8" x14ac:dyDescent="0.25">
      <c r="B45" s="1">
        <v>42022</v>
      </c>
      <c r="C45" s="2">
        <v>9422</v>
      </c>
      <c r="D45" s="3">
        <v>45078.2</v>
      </c>
      <c r="E45" s="4">
        <v>42025</v>
      </c>
      <c r="F45" s="113">
        <v>45078.2</v>
      </c>
      <c r="G45" s="9">
        <f t="shared" si="1"/>
        <v>0</v>
      </c>
      <c r="H45" s="7" t="s">
        <v>4</v>
      </c>
    </row>
    <row r="46" spans="2:8" x14ac:dyDescent="0.25">
      <c r="B46" s="1">
        <v>42023</v>
      </c>
      <c r="C46" s="2">
        <v>9460</v>
      </c>
      <c r="D46" s="3">
        <v>67562.8</v>
      </c>
      <c r="E46" s="90">
        <v>42051</v>
      </c>
      <c r="F46" s="115">
        <v>67562.8</v>
      </c>
      <c r="G46" s="9">
        <f t="shared" si="1"/>
        <v>0</v>
      </c>
      <c r="H46" s="7" t="s">
        <v>2</v>
      </c>
    </row>
    <row r="47" spans="2:8" x14ac:dyDescent="0.25">
      <c r="B47" s="1">
        <v>42023</v>
      </c>
      <c r="C47" s="2">
        <v>9485</v>
      </c>
      <c r="D47" s="3">
        <v>34286.25</v>
      </c>
      <c r="E47" s="4">
        <v>42027</v>
      </c>
      <c r="F47" s="113">
        <v>34286.25</v>
      </c>
      <c r="G47" s="9">
        <f t="shared" si="1"/>
        <v>0</v>
      </c>
      <c r="H47" s="7" t="s">
        <v>0</v>
      </c>
    </row>
    <row r="48" spans="2:8" x14ac:dyDescent="0.25">
      <c r="B48" s="1">
        <v>42023</v>
      </c>
      <c r="C48" s="2">
        <v>9533</v>
      </c>
      <c r="D48" s="3">
        <v>7932</v>
      </c>
      <c r="E48" s="4">
        <v>42027</v>
      </c>
      <c r="F48" s="113">
        <v>7932</v>
      </c>
      <c r="G48" s="9">
        <f t="shared" si="1"/>
        <v>0</v>
      </c>
      <c r="H48" s="7" t="s">
        <v>8</v>
      </c>
    </row>
    <row r="49" spans="2:8" x14ac:dyDescent="0.25">
      <c r="B49" s="1">
        <v>42024</v>
      </c>
      <c r="C49" s="2">
        <v>9565</v>
      </c>
      <c r="D49" s="3">
        <v>85071.8</v>
      </c>
      <c r="E49" s="4">
        <v>42027</v>
      </c>
      <c r="F49" s="113">
        <v>85071.8</v>
      </c>
      <c r="G49" s="9">
        <f t="shared" si="1"/>
        <v>0</v>
      </c>
      <c r="H49" s="7" t="s">
        <v>11</v>
      </c>
    </row>
    <row r="50" spans="2:8" x14ac:dyDescent="0.25">
      <c r="B50" s="1">
        <v>42024</v>
      </c>
      <c r="C50" s="2">
        <v>9641</v>
      </c>
      <c r="D50" s="3">
        <v>106179.6</v>
      </c>
      <c r="E50" s="90">
        <v>42051</v>
      </c>
      <c r="F50" s="116">
        <v>106179.6</v>
      </c>
      <c r="G50" s="9">
        <f t="shared" si="1"/>
        <v>0</v>
      </c>
      <c r="H50" s="15" t="s">
        <v>3</v>
      </c>
    </row>
    <row r="51" spans="2:8" x14ac:dyDescent="0.25">
      <c r="B51" s="1">
        <v>42024</v>
      </c>
      <c r="C51" s="2">
        <v>9643</v>
      </c>
      <c r="D51" s="3">
        <v>235729.36</v>
      </c>
      <c r="E51" s="90">
        <v>42051</v>
      </c>
      <c r="F51" s="116">
        <v>235729.36</v>
      </c>
      <c r="G51" s="9">
        <f t="shared" si="1"/>
        <v>0</v>
      </c>
      <c r="H51" s="15" t="s">
        <v>13</v>
      </c>
    </row>
    <row r="52" spans="2:8" x14ac:dyDescent="0.25">
      <c r="B52" s="1">
        <v>42025</v>
      </c>
      <c r="C52" s="2">
        <v>9687</v>
      </c>
      <c r="D52" s="3">
        <v>274781.33</v>
      </c>
      <c r="E52" s="90">
        <v>42051</v>
      </c>
      <c r="F52" s="116">
        <v>274781.33</v>
      </c>
      <c r="G52" s="9">
        <f t="shared" si="1"/>
        <v>0</v>
      </c>
      <c r="H52" s="15" t="s">
        <v>1</v>
      </c>
    </row>
    <row r="53" spans="2:8" x14ac:dyDescent="0.25">
      <c r="B53" s="1">
        <v>42025</v>
      </c>
      <c r="C53" s="2">
        <v>9688</v>
      </c>
      <c r="D53" s="3">
        <v>17569.599999999999</v>
      </c>
      <c r="E53" s="4">
        <v>42026</v>
      </c>
      <c r="F53" s="79">
        <v>17569.599999999999</v>
      </c>
      <c r="G53" s="9">
        <f t="shared" si="1"/>
        <v>0</v>
      </c>
      <c r="H53" s="15" t="s">
        <v>1</v>
      </c>
    </row>
    <row r="54" spans="2:8" x14ac:dyDescent="0.25">
      <c r="B54" s="1">
        <v>42025</v>
      </c>
      <c r="C54" s="2">
        <v>9723</v>
      </c>
      <c r="D54" s="3">
        <v>43531.4</v>
      </c>
      <c r="E54" s="56">
        <v>42039</v>
      </c>
      <c r="F54" s="117">
        <v>43531.4</v>
      </c>
      <c r="G54" s="9">
        <f t="shared" si="1"/>
        <v>0</v>
      </c>
      <c r="H54" s="14" t="s">
        <v>8</v>
      </c>
    </row>
    <row r="55" spans="2:8" x14ac:dyDescent="0.25">
      <c r="B55" s="1">
        <v>42026</v>
      </c>
      <c r="C55" s="2">
        <v>9727</v>
      </c>
      <c r="D55" s="3">
        <v>2760</v>
      </c>
      <c r="E55" s="4">
        <v>42026</v>
      </c>
      <c r="F55" s="79">
        <v>2760</v>
      </c>
      <c r="G55" s="9">
        <f t="shared" si="1"/>
        <v>0</v>
      </c>
      <c r="H55" s="14" t="s">
        <v>0</v>
      </c>
    </row>
    <row r="56" spans="2:8" x14ac:dyDescent="0.25">
      <c r="B56" s="1">
        <v>42026</v>
      </c>
      <c r="C56" s="2">
        <v>9749</v>
      </c>
      <c r="D56" s="3">
        <v>6705.6</v>
      </c>
      <c r="E56" s="4">
        <v>42026</v>
      </c>
      <c r="F56" s="79">
        <v>6705.6</v>
      </c>
      <c r="G56" s="9">
        <f t="shared" si="1"/>
        <v>0</v>
      </c>
      <c r="H56" s="14" t="s">
        <v>12</v>
      </c>
    </row>
    <row r="57" spans="2:8" x14ac:dyDescent="0.25">
      <c r="B57" s="1">
        <v>42026</v>
      </c>
      <c r="C57" s="2">
        <v>9782</v>
      </c>
      <c r="D57" s="3">
        <v>53297.68</v>
      </c>
      <c r="E57" s="57">
        <v>42039</v>
      </c>
      <c r="F57" s="118">
        <v>53297.68</v>
      </c>
      <c r="G57" s="9">
        <f t="shared" si="1"/>
        <v>0</v>
      </c>
      <c r="H57" s="6" t="s">
        <v>7</v>
      </c>
    </row>
    <row r="58" spans="2:8" x14ac:dyDescent="0.25">
      <c r="B58" s="1">
        <v>42026</v>
      </c>
      <c r="C58" s="2">
        <v>9788</v>
      </c>
      <c r="D58" s="3">
        <v>17283.96</v>
      </c>
      <c r="E58" s="16">
        <v>42026</v>
      </c>
      <c r="F58" s="113">
        <v>17283.96</v>
      </c>
      <c r="G58" s="9">
        <f t="shared" si="1"/>
        <v>0</v>
      </c>
      <c r="H58" s="6" t="s">
        <v>7</v>
      </c>
    </row>
    <row r="59" spans="2:8" x14ac:dyDescent="0.25">
      <c r="B59" s="1">
        <v>42026</v>
      </c>
      <c r="C59" s="2">
        <v>9796</v>
      </c>
      <c r="D59" s="3">
        <v>5111</v>
      </c>
      <c r="E59" s="16">
        <v>42026</v>
      </c>
      <c r="F59" s="113">
        <v>5111</v>
      </c>
      <c r="G59" s="9">
        <f t="shared" si="1"/>
        <v>0</v>
      </c>
      <c r="H59" s="6" t="s">
        <v>2</v>
      </c>
    </row>
    <row r="60" spans="2:8" x14ac:dyDescent="0.25">
      <c r="B60" s="1">
        <v>42026</v>
      </c>
      <c r="C60" s="2">
        <v>9834</v>
      </c>
      <c r="D60" s="3">
        <v>107330.2</v>
      </c>
      <c r="E60" s="90">
        <v>42051</v>
      </c>
      <c r="F60" s="115">
        <v>107330.2</v>
      </c>
      <c r="G60" s="9">
        <f t="shared" si="1"/>
        <v>0</v>
      </c>
      <c r="H60" s="6" t="s">
        <v>2</v>
      </c>
    </row>
    <row r="61" spans="2:8" x14ac:dyDescent="0.25">
      <c r="B61" s="1">
        <v>42027</v>
      </c>
      <c r="C61" s="2">
        <v>9907</v>
      </c>
      <c r="D61" s="3">
        <v>8622</v>
      </c>
      <c r="E61" s="56">
        <v>42039</v>
      </c>
      <c r="F61" s="117">
        <v>8622</v>
      </c>
      <c r="G61" s="9">
        <f t="shared" si="1"/>
        <v>0</v>
      </c>
      <c r="H61" s="14" t="s">
        <v>4</v>
      </c>
    </row>
    <row r="62" spans="2:8" x14ac:dyDescent="0.25">
      <c r="B62" s="1">
        <v>42027</v>
      </c>
      <c r="C62" s="2">
        <v>9925</v>
      </c>
      <c r="D62" s="3">
        <v>108204</v>
      </c>
      <c r="E62" s="56">
        <v>42039</v>
      </c>
      <c r="F62" s="117">
        <v>108204</v>
      </c>
      <c r="G62" s="9">
        <f t="shared" si="1"/>
        <v>0</v>
      </c>
      <c r="H62" s="14" t="s">
        <v>1</v>
      </c>
    </row>
    <row r="63" spans="2:8" x14ac:dyDescent="0.25">
      <c r="B63" s="1">
        <v>42027</v>
      </c>
      <c r="C63" s="2">
        <v>9932</v>
      </c>
      <c r="D63" s="3">
        <v>53482</v>
      </c>
      <c r="E63" s="56">
        <v>42039</v>
      </c>
      <c r="F63" s="117">
        <v>53482</v>
      </c>
      <c r="G63" s="9">
        <f t="shared" si="1"/>
        <v>0</v>
      </c>
      <c r="H63" s="14" t="s">
        <v>10</v>
      </c>
    </row>
    <row r="64" spans="2:8" x14ac:dyDescent="0.25">
      <c r="B64" s="1">
        <v>42028</v>
      </c>
      <c r="C64" s="2">
        <v>9995</v>
      </c>
      <c r="D64" s="3">
        <v>31299.200000000001</v>
      </c>
      <c r="E64" s="56">
        <v>42039</v>
      </c>
      <c r="F64" s="117">
        <v>31299.200000000001</v>
      </c>
      <c r="G64" s="9">
        <f t="shared" si="1"/>
        <v>0</v>
      </c>
      <c r="H64" s="15" t="s">
        <v>12</v>
      </c>
    </row>
    <row r="65" spans="2:8" x14ac:dyDescent="0.25">
      <c r="B65" s="1">
        <v>42028</v>
      </c>
      <c r="C65" s="2">
        <v>10026</v>
      </c>
      <c r="D65" s="3">
        <v>316061.8</v>
      </c>
      <c r="E65" s="56">
        <v>42039</v>
      </c>
      <c r="F65" s="118">
        <v>316061.8</v>
      </c>
      <c r="G65" s="9">
        <f t="shared" si="1"/>
        <v>0</v>
      </c>
      <c r="H65" s="7" t="s">
        <v>1</v>
      </c>
    </row>
    <row r="66" spans="2:8" x14ac:dyDescent="0.25">
      <c r="B66" s="1">
        <v>42028</v>
      </c>
      <c r="C66" s="120">
        <v>10031</v>
      </c>
      <c r="D66" s="3">
        <v>6130.8</v>
      </c>
      <c r="E66" s="125">
        <v>42055</v>
      </c>
      <c r="F66" s="126">
        <v>6130.8</v>
      </c>
      <c r="G66" s="9">
        <f t="shared" si="1"/>
        <v>0</v>
      </c>
      <c r="H66" s="7" t="s">
        <v>0</v>
      </c>
    </row>
    <row r="67" spans="2:8" x14ac:dyDescent="0.25">
      <c r="B67" s="1">
        <v>42029</v>
      </c>
      <c r="C67" s="2">
        <v>10037</v>
      </c>
      <c r="D67" s="3">
        <v>24869.599999999999</v>
      </c>
      <c r="E67" s="56">
        <v>42039</v>
      </c>
      <c r="F67" s="118">
        <v>24869.599999999999</v>
      </c>
      <c r="G67" s="9">
        <f t="shared" si="1"/>
        <v>0</v>
      </c>
      <c r="H67" s="7" t="s">
        <v>4</v>
      </c>
    </row>
    <row r="68" spans="2:8" x14ac:dyDescent="0.25">
      <c r="B68" s="1">
        <v>42029</v>
      </c>
      <c r="C68" s="2">
        <v>10057</v>
      </c>
      <c r="D68" s="3">
        <v>65461.599999999999</v>
      </c>
      <c r="E68" s="56">
        <v>42039</v>
      </c>
      <c r="F68" s="118">
        <v>65461.599999999999</v>
      </c>
      <c r="G68" s="9">
        <f t="shared" ref="G68:G99" si="2">D68-F68</f>
        <v>0</v>
      </c>
      <c r="H68" s="7" t="s">
        <v>4</v>
      </c>
    </row>
    <row r="69" spans="2:8" x14ac:dyDescent="0.25">
      <c r="B69" s="1">
        <v>42029</v>
      </c>
      <c r="C69" s="2">
        <v>10076</v>
      </c>
      <c r="D69" s="17">
        <v>3553.2</v>
      </c>
      <c r="E69" s="56">
        <v>42039</v>
      </c>
      <c r="F69" s="118">
        <v>3553.2</v>
      </c>
      <c r="G69" s="9">
        <f t="shared" si="2"/>
        <v>0</v>
      </c>
      <c r="H69" s="18" t="s">
        <v>0</v>
      </c>
    </row>
    <row r="70" spans="2:8" x14ac:dyDescent="0.25">
      <c r="B70" s="1">
        <v>42030</v>
      </c>
      <c r="C70" s="2">
        <v>10092</v>
      </c>
      <c r="D70" s="17">
        <v>69618.8</v>
      </c>
      <c r="E70" s="56">
        <v>42039</v>
      </c>
      <c r="F70" s="117">
        <v>69618.8</v>
      </c>
      <c r="G70" s="9">
        <f t="shared" si="2"/>
        <v>0</v>
      </c>
      <c r="H70" s="18" t="s">
        <v>9</v>
      </c>
    </row>
    <row r="71" spans="2:8" x14ac:dyDescent="0.25">
      <c r="B71" s="1">
        <v>42030</v>
      </c>
      <c r="C71" s="2">
        <v>10160</v>
      </c>
      <c r="D71" s="17">
        <v>233792.12</v>
      </c>
      <c r="E71" s="56">
        <v>42039</v>
      </c>
      <c r="F71" s="117">
        <v>233792.12</v>
      </c>
      <c r="G71" s="9">
        <f t="shared" si="2"/>
        <v>0</v>
      </c>
      <c r="H71" s="18" t="s">
        <v>7</v>
      </c>
    </row>
    <row r="72" spans="2:8" x14ac:dyDescent="0.25">
      <c r="B72" s="1">
        <v>42031</v>
      </c>
      <c r="C72" s="2">
        <v>10232</v>
      </c>
      <c r="D72" s="3">
        <v>77073</v>
      </c>
      <c r="E72" s="56">
        <v>42039</v>
      </c>
      <c r="F72" s="118">
        <v>77073</v>
      </c>
      <c r="G72" s="9">
        <f t="shared" si="2"/>
        <v>0</v>
      </c>
      <c r="H72" s="7" t="s">
        <v>13</v>
      </c>
    </row>
    <row r="73" spans="2:8" x14ac:dyDescent="0.25">
      <c r="B73" s="1">
        <v>42031</v>
      </c>
      <c r="C73" s="2">
        <v>10233</v>
      </c>
      <c r="D73" s="3">
        <v>911.4</v>
      </c>
      <c r="E73" s="56">
        <v>42039</v>
      </c>
      <c r="F73" s="118">
        <v>911.4</v>
      </c>
      <c r="G73" s="9">
        <f t="shared" si="2"/>
        <v>0</v>
      </c>
      <c r="H73" s="7" t="s">
        <v>3</v>
      </c>
    </row>
    <row r="74" spans="2:8" x14ac:dyDescent="0.25">
      <c r="B74" s="1">
        <v>42031</v>
      </c>
      <c r="C74" s="2">
        <v>10237</v>
      </c>
      <c r="D74" s="3">
        <v>6778.8</v>
      </c>
      <c r="E74" s="56">
        <v>42039</v>
      </c>
      <c r="F74" s="118">
        <v>6778.8</v>
      </c>
      <c r="G74" s="9">
        <f t="shared" si="2"/>
        <v>0</v>
      </c>
      <c r="H74" s="7" t="s">
        <v>3</v>
      </c>
    </row>
    <row r="75" spans="2:8" x14ac:dyDescent="0.25">
      <c r="B75" s="1">
        <v>42031</v>
      </c>
      <c r="C75" s="2">
        <v>10272</v>
      </c>
      <c r="D75" s="3">
        <v>150836.93</v>
      </c>
      <c r="E75" s="56">
        <v>42039</v>
      </c>
      <c r="F75" s="118">
        <v>150836.93</v>
      </c>
      <c r="G75" s="9">
        <f t="shared" si="2"/>
        <v>0</v>
      </c>
      <c r="H75" s="7" t="s">
        <v>1</v>
      </c>
    </row>
    <row r="76" spans="2:8" x14ac:dyDescent="0.25">
      <c r="B76" s="1">
        <v>42032</v>
      </c>
      <c r="C76" s="2">
        <v>10276</v>
      </c>
      <c r="D76" s="3">
        <v>45110.400000000001</v>
      </c>
      <c r="E76" s="56">
        <v>42039</v>
      </c>
      <c r="F76" s="118">
        <v>45110.400000000001</v>
      </c>
      <c r="G76" s="9">
        <f t="shared" si="2"/>
        <v>0</v>
      </c>
      <c r="H76" s="7" t="s">
        <v>4</v>
      </c>
    </row>
    <row r="77" spans="2:8" x14ac:dyDescent="0.25">
      <c r="B77" s="1">
        <v>42032</v>
      </c>
      <c r="C77" s="2">
        <v>10321</v>
      </c>
      <c r="D77" s="3">
        <v>62273.279999999999</v>
      </c>
      <c r="E77" s="56">
        <v>42039</v>
      </c>
      <c r="F77" s="118">
        <v>62273.279999999999</v>
      </c>
      <c r="G77" s="9">
        <f t="shared" si="2"/>
        <v>0</v>
      </c>
      <c r="H77" s="7" t="s">
        <v>7</v>
      </c>
    </row>
    <row r="78" spans="2:8" x14ac:dyDescent="0.25">
      <c r="B78" s="1">
        <v>42032</v>
      </c>
      <c r="C78" s="2">
        <v>10345</v>
      </c>
      <c r="D78" s="3">
        <v>13706.4</v>
      </c>
      <c r="E78" s="56">
        <v>42039</v>
      </c>
      <c r="F78" s="118">
        <v>13706.4</v>
      </c>
      <c r="G78" s="9">
        <f t="shared" si="2"/>
        <v>0</v>
      </c>
      <c r="H78" s="7" t="s">
        <v>0</v>
      </c>
    </row>
    <row r="79" spans="2:8" x14ac:dyDescent="0.25">
      <c r="B79" s="1">
        <v>42032</v>
      </c>
      <c r="C79" s="2">
        <v>10351</v>
      </c>
      <c r="D79" s="3">
        <v>93849.4</v>
      </c>
      <c r="E79" s="56">
        <v>42039</v>
      </c>
      <c r="F79" s="118">
        <v>93849.4</v>
      </c>
      <c r="G79" s="9">
        <f t="shared" si="2"/>
        <v>0</v>
      </c>
      <c r="H79" s="7" t="s">
        <v>0</v>
      </c>
    </row>
    <row r="80" spans="2:8" x14ac:dyDescent="0.25">
      <c r="B80" s="1">
        <v>42033</v>
      </c>
      <c r="C80" s="120">
        <v>10393</v>
      </c>
      <c r="D80" s="3">
        <v>1108.8</v>
      </c>
      <c r="E80" s="125">
        <v>42055</v>
      </c>
      <c r="F80" s="126">
        <v>1108.8</v>
      </c>
      <c r="G80" s="9">
        <f t="shared" si="2"/>
        <v>0</v>
      </c>
      <c r="H80" s="7" t="s">
        <v>11</v>
      </c>
    </row>
    <row r="81" spans="2:8" x14ac:dyDescent="0.25">
      <c r="B81" s="1">
        <v>42033</v>
      </c>
      <c r="C81" s="2">
        <v>10433</v>
      </c>
      <c r="D81" s="3">
        <v>119316.25</v>
      </c>
      <c r="E81" s="56">
        <v>42039</v>
      </c>
      <c r="F81" s="118">
        <v>119316.25</v>
      </c>
      <c r="G81" s="9">
        <f t="shared" si="2"/>
        <v>0</v>
      </c>
      <c r="H81" s="7" t="s">
        <v>7</v>
      </c>
    </row>
    <row r="82" spans="2:8" x14ac:dyDescent="0.25">
      <c r="B82" s="1">
        <v>42033</v>
      </c>
      <c r="C82" s="120">
        <v>10438</v>
      </c>
      <c r="D82" s="3">
        <v>840</v>
      </c>
      <c r="E82" s="125">
        <v>42055</v>
      </c>
      <c r="F82" s="126">
        <v>840</v>
      </c>
      <c r="G82" s="9">
        <f t="shared" si="2"/>
        <v>0</v>
      </c>
      <c r="H82" s="7" t="s">
        <v>0</v>
      </c>
    </row>
    <row r="83" spans="2:8" x14ac:dyDescent="0.25">
      <c r="B83" s="1">
        <v>42033</v>
      </c>
      <c r="C83" s="2">
        <v>10464</v>
      </c>
      <c r="D83" s="3">
        <v>64743.5</v>
      </c>
      <c r="E83" s="56">
        <v>42039</v>
      </c>
      <c r="F83" s="118">
        <v>64743.5</v>
      </c>
      <c r="G83" s="9">
        <f t="shared" si="2"/>
        <v>0</v>
      </c>
      <c r="H83" s="7" t="s">
        <v>2</v>
      </c>
    </row>
    <row r="84" spans="2:8" x14ac:dyDescent="0.25">
      <c r="B84" s="1">
        <v>42033</v>
      </c>
      <c r="C84" s="2">
        <v>10466</v>
      </c>
      <c r="D84" s="3">
        <v>20336</v>
      </c>
      <c r="E84" s="56">
        <v>42039</v>
      </c>
      <c r="F84" s="118">
        <v>20336</v>
      </c>
      <c r="G84" s="9">
        <f t="shared" si="2"/>
        <v>0</v>
      </c>
      <c r="H84" s="7" t="s">
        <v>0</v>
      </c>
    </row>
    <row r="85" spans="2:8" x14ac:dyDescent="0.25">
      <c r="B85" s="1">
        <v>42034</v>
      </c>
      <c r="C85" s="2">
        <v>10510</v>
      </c>
      <c r="D85" s="3">
        <v>1959.84</v>
      </c>
      <c r="E85" s="90">
        <v>42051</v>
      </c>
      <c r="F85" s="115">
        <v>1959.84</v>
      </c>
      <c r="G85" s="9">
        <f t="shared" si="2"/>
        <v>0</v>
      </c>
      <c r="H85" s="7" t="s">
        <v>12</v>
      </c>
    </row>
    <row r="86" spans="2:8" x14ac:dyDescent="0.25">
      <c r="B86" s="1">
        <v>42034</v>
      </c>
      <c r="C86" s="2">
        <v>10516</v>
      </c>
      <c r="D86" s="3">
        <v>6696</v>
      </c>
      <c r="E86" s="90">
        <v>42051</v>
      </c>
      <c r="F86" s="115">
        <v>6696</v>
      </c>
      <c r="G86" s="9">
        <f t="shared" si="2"/>
        <v>0</v>
      </c>
      <c r="H86" s="7" t="s">
        <v>0</v>
      </c>
    </row>
    <row r="87" spans="2:8" x14ac:dyDescent="0.25">
      <c r="B87" s="1">
        <v>42034</v>
      </c>
      <c r="C87" s="2">
        <v>10547</v>
      </c>
      <c r="D87" s="3">
        <v>3886</v>
      </c>
      <c r="E87" s="90">
        <v>42051</v>
      </c>
      <c r="F87" s="115">
        <v>3886</v>
      </c>
      <c r="G87" s="9">
        <f t="shared" si="2"/>
        <v>0</v>
      </c>
      <c r="H87" s="7" t="s">
        <v>0</v>
      </c>
    </row>
    <row r="88" spans="2:8" x14ac:dyDescent="0.25">
      <c r="B88" s="1">
        <v>42034</v>
      </c>
      <c r="C88" s="2">
        <v>10560</v>
      </c>
      <c r="D88" s="3">
        <v>496</v>
      </c>
      <c r="E88" s="91" t="s">
        <v>28</v>
      </c>
      <c r="F88" s="115">
        <f>263.72+232.28</f>
        <v>496</v>
      </c>
      <c r="G88" s="9">
        <f t="shared" si="2"/>
        <v>0</v>
      </c>
      <c r="H88" s="7" t="s">
        <v>0</v>
      </c>
    </row>
    <row r="89" spans="2:8" x14ac:dyDescent="0.25">
      <c r="B89" s="1">
        <v>42034</v>
      </c>
      <c r="C89" s="2">
        <v>10565</v>
      </c>
      <c r="D89" s="3">
        <v>5174.3999999999996</v>
      </c>
      <c r="E89" s="90">
        <v>42051</v>
      </c>
      <c r="F89" s="115">
        <v>5174.3999999999996</v>
      </c>
      <c r="G89" s="9">
        <f t="shared" si="2"/>
        <v>0</v>
      </c>
      <c r="H89" s="7" t="s">
        <v>2</v>
      </c>
    </row>
    <row r="90" spans="2:8" x14ac:dyDescent="0.25">
      <c r="B90" s="1">
        <v>42034</v>
      </c>
      <c r="C90" s="2">
        <v>10567</v>
      </c>
      <c r="D90" s="3">
        <v>3372.52</v>
      </c>
      <c r="E90" s="56">
        <v>42039</v>
      </c>
      <c r="F90" s="118">
        <v>3372.52</v>
      </c>
      <c r="G90" s="9">
        <f t="shared" si="2"/>
        <v>0</v>
      </c>
      <c r="H90" s="7" t="s">
        <v>0</v>
      </c>
    </row>
    <row r="91" spans="2:8" x14ac:dyDescent="0.25">
      <c r="B91" s="1">
        <v>42034</v>
      </c>
      <c r="C91" s="2">
        <v>10575</v>
      </c>
      <c r="D91" s="3">
        <v>105980.86</v>
      </c>
      <c r="E91" s="90">
        <v>42051</v>
      </c>
      <c r="F91" s="115">
        <v>105980.86</v>
      </c>
      <c r="G91" s="9">
        <f t="shared" si="2"/>
        <v>0</v>
      </c>
      <c r="H91" s="7" t="s">
        <v>7</v>
      </c>
    </row>
    <row r="92" spans="2:8" x14ac:dyDescent="0.25">
      <c r="B92" s="1">
        <v>42034</v>
      </c>
      <c r="C92" s="2">
        <v>10579</v>
      </c>
      <c r="D92" s="3">
        <v>263084.26</v>
      </c>
      <c r="E92" s="90">
        <v>42051</v>
      </c>
      <c r="F92" s="115">
        <v>263084.26</v>
      </c>
      <c r="G92" s="9">
        <f t="shared" si="2"/>
        <v>0</v>
      </c>
      <c r="H92" s="7" t="s">
        <v>1</v>
      </c>
    </row>
    <row r="93" spans="2:8" x14ac:dyDescent="0.25">
      <c r="B93" s="1">
        <v>42034</v>
      </c>
      <c r="C93" s="2">
        <v>10581</v>
      </c>
      <c r="D93" s="3">
        <v>5056.3999999999996</v>
      </c>
      <c r="E93" s="90">
        <v>42051</v>
      </c>
      <c r="F93" s="115">
        <v>5056.3999999999996</v>
      </c>
      <c r="G93" s="9">
        <f t="shared" si="2"/>
        <v>0</v>
      </c>
      <c r="H93" s="7" t="s">
        <v>2</v>
      </c>
    </row>
    <row r="94" spans="2:8" x14ac:dyDescent="0.25">
      <c r="B94" s="1">
        <v>42034</v>
      </c>
      <c r="C94" s="2">
        <v>10584</v>
      </c>
      <c r="D94" s="3">
        <v>130856</v>
      </c>
      <c r="E94" s="90">
        <v>42051</v>
      </c>
      <c r="F94" s="115">
        <v>130856</v>
      </c>
      <c r="G94" s="9">
        <f t="shared" si="2"/>
        <v>0</v>
      </c>
      <c r="H94" s="7" t="s">
        <v>2</v>
      </c>
    </row>
    <row r="95" spans="2:8" x14ac:dyDescent="0.25">
      <c r="B95" s="1">
        <v>42035</v>
      </c>
      <c r="C95" s="2">
        <v>10597</v>
      </c>
      <c r="D95" s="3">
        <v>727.6</v>
      </c>
      <c r="E95" s="90">
        <v>42051</v>
      </c>
      <c r="F95" s="115">
        <v>727.6</v>
      </c>
      <c r="G95" s="9">
        <f t="shared" si="2"/>
        <v>0</v>
      </c>
      <c r="H95" s="7" t="s">
        <v>10</v>
      </c>
    </row>
    <row r="96" spans="2:8" x14ac:dyDescent="0.25">
      <c r="B96" s="1">
        <v>42035</v>
      </c>
      <c r="C96" s="2">
        <v>10632</v>
      </c>
      <c r="D96" s="3">
        <v>2748</v>
      </c>
      <c r="E96" s="90">
        <v>42051</v>
      </c>
      <c r="F96" s="115">
        <v>2748</v>
      </c>
      <c r="G96" s="9">
        <f t="shared" si="2"/>
        <v>0</v>
      </c>
      <c r="H96" s="7" t="s">
        <v>0</v>
      </c>
    </row>
    <row r="97" spans="2:8" x14ac:dyDescent="0.25">
      <c r="B97" s="1">
        <v>42035</v>
      </c>
      <c r="C97" s="2">
        <v>10633</v>
      </c>
      <c r="D97" s="3">
        <v>268021.65999999997</v>
      </c>
      <c r="E97" s="90">
        <v>42051</v>
      </c>
      <c r="F97" s="115">
        <v>268021.65999999997</v>
      </c>
      <c r="G97" s="9">
        <f t="shared" si="2"/>
        <v>0</v>
      </c>
      <c r="H97" s="7" t="s">
        <v>1</v>
      </c>
    </row>
    <row r="98" spans="2:8" x14ac:dyDescent="0.25">
      <c r="B98" s="1">
        <v>42035</v>
      </c>
      <c r="C98" s="2">
        <v>10671</v>
      </c>
      <c r="D98" s="3">
        <v>409.4</v>
      </c>
      <c r="E98" s="90">
        <v>42051</v>
      </c>
      <c r="F98" s="115">
        <v>409.4</v>
      </c>
      <c r="G98" s="9">
        <f t="shared" si="2"/>
        <v>0</v>
      </c>
      <c r="H98" s="7" t="s">
        <v>0</v>
      </c>
    </row>
    <row r="99" spans="2:8" x14ac:dyDescent="0.25">
      <c r="B99" s="1">
        <v>42035</v>
      </c>
      <c r="C99" s="127">
        <v>10678</v>
      </c>
      <c r="D99" s="3">
        <v>126251.8</v>
      </c>
      <c r="E99" s="55">
        <v>42061</v>
      </c>
      <c r="F99" s="119">
        <v>126251.8</v>
      </c>
      <c r="G99" s="9">
        <f t="shared" si="2"/>
        <v>0</v>
      </c>
      <c r="H99" s="7" t="s">
        <v>1</v>
      </c>
    </row>
    <row r="100" spans="2:8" ht="15.75" thickBot="1" x14ac:dyDescent="0.3">
      <c r="C100" t="s">
        <v>14</v>
      </c>
      <c r="D100" s="19">
        <v>0</v>
      </c>
      <c r="E100" s="20"/>
      <c r="F100" s="51">
        <v>0</v>
      </c>
      <c r="G100" s="21">
        <f t="shared" ref="G100" si="3">D100-F100</f>
        <v>0</v>
      </c>
    </row>
    <row r="101" spans="2:8" ht="16.5" thickTop="1" x14ac:dyDescent="0.25">
      <c r="D101" s="23">
        <f>SUM(D3:D100)</f>
        <v>8410105.4499999993</v>
      </c>
      <c r="E101" s="24"/>
      <c r="F101" s="84">
        <f>SUM(F3:F100)</f>
        <v>8410105.4499999993</v>
      </c>
      <c r="G101" s="131">
        <f>SUM(G3:G100)</f>
        <v>0</v>
      </c>
    </row>
    <row r="103" spans="2:8" x14ac:dyDescent="0.25">
      <c r="D103" t="s">
        <v>30</v>
      </c>
    </row>
  </sheetData>
  <pageMargins left="0.70866141732283472" right="0.70866141732283472" top="0.15748031496062992" bottom="0.15748031496062992" header="0.31496062992125984" footer="0.31496062992125984"/>
  <pageSetup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Q178"/>
  <sheetViews>
    <sheetView tabSelected="1" topLeftCell="A61" workbookViewId="0">
      <selection activeCell="L73" sqref="L73"/>
    </sheetView>
  </sheetViews>
  <sheetFormatPr baseColWidth="10" defaultRowHeight="15" x14ac:dyDescent="0.25"/>
  <cols>
    <col min="4" max="4" width="17.85546875" bestFit="1" customWidth="1"/>
    <col min="5" max="5" width="16.7109375" bestFit="1" customWidth="1"/>
    <col min="7" max="7" width="17.85546875" bestFit="1" customWidth="1"/>
    <col min="10" max="10" width="11.42578125" style="88"/>
    <col min="11" max="11" width="17.85546875" style="10" customWidth="1"/>
    <col min="12" max="12" width="7.85546875" customWidth="1"/>
    <col min="13" max="13" width="11.42578125" style="54"/>
    <col min="14" max="14" width="16.85546875" style="10" customWidth="1"/>
    <col min="16" max="16" width="12.42578125" customWidth="1"/>
    <col min="17" max="17" width="12.5703125" style="10" bestFit="1" customWidth="1"/>
  </cols>
  <sheetData>
    <row r="1" spans="2:17" ht="19.5" thickBot="1" x14ac:dyDescent="0.35">
      <c r="D1" s="22" t="s">
        <v>15</v>
      </c>
    </row>
    <row r="2" spans="2:17" ht="19.5" thickBot="1" x14ac:dyDescent="0.35">
      <c r="B2" s="30"/>
      <c r="C2" s="34" t="s">
        <v>20</v>
      </c>
      <c r="D2" s="31" t="s">
        <v>16</v>
      </c>
      <c r="E2" s="33" t="s">
        <v>17</v>
      </c>
      <c r="F2" s="31" t="s">
        <v>18</v>
      </c>
      <c r="G2" s="32" t="s">
        <v>19</v>
      </c>
      <c r="K2" s="53" t="s">
        <v>24</v>
      </c>
      <c r="L2" s="22"/>
      <c r="M2" s="35"/>
      <c r="N2" s="76">
        <v>42047</v>
      </c>
      <c r="O2" s="36"/>
    </row>
    <row r="3" spans="2:17" ht="16.5" thickBot="1" x14ac:dyDescent="0.3">
      <c r="B3" s="1"/>
      <c r="C3" s="2"/>
      <c r="D3" s="3"/>
      <c r="E3" s="4"/>
      <c r="F3" s="11"/>
      <c r="G3" s="5">
        <f t="shared" ref="G3:G12" si="0">D3-F3</f>
        <v>0</v>
      </c>
      <c r="H3" s="6"/>
      <c r="J3" s="38"/>
      <c r="K3" s="39"/>
      <c r="L3" s="37"/>
      <c r="M3" s="38"/>
      <c r="N3" s="39"/>
      <c r="O3" s="40"/>
    </row>
    <row r="4" spans="2:17" ht="16.5" thickBot="1" x14ac:dyDescent="0.3">
      <c r="B4" s="1">
        <v>42036</v>
      </c>
      <c r="C4" s="2">
        <v>10710</v>
      </c>
      <c r="D4" s="3">
        <v>45779.6</v>
      </c>
      <c r="E4" s="4">
        <v>42061</v>
      </c>
      <c r="F4" s="11">
        <v>45779.6</v>
      </c>
      <c r="G4" s="5">
        <f t="shared" si="0"/>
        <v>0</v>
      </c>
      <c r="H4" s="7"/>
      <c r="J4" s="93" t="s">
        <v>21</v>
      </c>
      <c r="K4" s="71" t="s">
        <v>16</v>
      </c>
      <c r="L4" s="72"/>
      <c r="M4" s="73" t="s">
        <v>22</v>
      </c>
      <c r="N4" s="71" t="s">
        <v>23</v>
      </c>
      <c r="O4" s="74"/>
    </row>
    <row r="5" spans="2:17" ht="15.75" x14ac:dyDescent="0.25">
      <c r="B5" s="1">
        <v>42036</v>
      </c>
      <c r="C5" s="2">
        <v>10779</v>
      </c>
      <c r="D5" s="3">
        <v>14788</v>
      </c>
      <c r="E5" s="4">
        <v>42061</v>
      </c>
      <c r="F5" s="11">
        <v>14788</v>
      </c>
      <c r="G5" s="5">
        <f t="shared" si="0"/>
        <v>0</v>
      </c>
      <c r="H5" s="7"/>
      <c r="J5" s="66">
        <v>8850</v>
      </c>
      <c r="K5" s="67">
        <v>132951.24</v>
      </c>
      <c r="L5" s="67"/>
      <c r="M5" s="68" t="s">
        <v>25</v>
      </c>
      <c r="N5" s="69">
        <v>32832</v>
      </c>
      <c r="O5" s="70">
        <v>42024</v>
      </c>
    </row>
    <row r="6" spans="2:17" ht="15.75" x14ac:dyDescent="0.25">
      <c r="B6" s="1">
        <v>42036</v>
      </c>
      <c r="C6" s="2">
        <v>10787</v>
      </c>
      <c r="D6" s="3">
        <v>65231.9</v>
      </c>
      <c r="E6" s="4">
        <v>42061</v>
      </c>
      <c r="F6" s="11">
        <v>65231.9</v>
      </c>
      <c r="G6" s="5">
        <f t="shared" si="0"/>
        <v>0</v>
      </c>
      <c r="H6" s="8"/>
      <c r="J6" s="43"/>
      <c r="K6" s="44"/>
      <c r="L6" s="44"/>
      <c r="M6" s="58" t="s">
        <v>25</v>
      </c>
      <c r="N6" s="59">
        <v>53119</v>
      </c>
      <c r="O6" s="42">
        <v>42024</v>
      </c>
    </row>
    <row r="7" spans="2:17" ht="15.75" x14ac:dyDescent="0.25">
      <c r="B7" s="1">
        <v>42037</v>
      </c>
      <c r="C7" s="2">
        <v>10841</v>
      </c>
      <c r="D7" s="3">
        <v>620</v>
      </c>
      <c r="E7" s="4">
        <v>42055</v>
      </c>
      <c r="F7" s="11">
        <v>620</v>
      </c>
      <c r="G7" s="9">
        <f t="shared" si="0"/>
        <v>0</v>
      </c>
      <c r="H7" s="8"/>
      <c r="J7" s="43"/>
      <c r="K7" s="44"/>
      <c r="L7" s="44"/>
      <c r="M7" s="58">
        <v>2727749</v>
      </c>
      <c r="N7" s="59">
        <v>47000</v>
      </c>
      <c r="O7" s="42">
        <v>42023</v>
      </c>
      <c r="Q7" s="10">
        <f>N7+N6+N5</f>
        <v>132951</v>
      </c>
    </row>
    <row r="8" spans="2:17" ht="15.75" x14ac:dyDescent="0.25">
      <c r="B8" s="1">
        <v>42037</v>
      </c>
      <c r="C8" s="2">
        <v>10903</v>
      </c>
      <c r="D8" s="3">
        <v>71322.8</v>
      </c>
      <c r="E8" s="4">
        <v>42061</v>
      </c>
      <c r="F8" s="11">
        <v>71322.8</v>
      </c>
      <c r="G8" s="9">
        <f t="shared" si="0"/>
        <v>0</v>
      </c>
      <c r="H8" s="8"/>
      <c r="J8" s="43">
        <v>9061</v>
      </c>
      <c r="K8" s="44">
        <v>186989.11</v>
      </c>
      <c r="L8" s="44"/>
      <c r="M8" s="58" t="s">
        <v>25</v>
      </c>
      <c r="N8" s="59">
        <v>30452</v>
      </c>
      <c r="O8" s="42">
        <v>42027</v>
      </c>
    </row>
    <row r="9" spans="2:17" ht="15.75" x14ac:dyDescent="0.25">
      <c r="B9" s="1">
        <v>42038</v>
      </c>
      <c r="C9" s="2">
        <v>10955</v>
      </c>
      <c r="D9" s="3">
        <v>41944</v>
      </c>
      <c r="E9" s="4">
        <v>42061</v>
      </c>
      <c r="F9" s="11">
        <v>41944</v>
      </c>
      <c r="G9" s="9">
        <f t="shared" si="0"/>
        <v>0</v>
      </c>
      <c r="H9" s="6"/>
      <c r="J9" s="43"/>
      <c r="K9" s="44"/>
      <c r="L9" s="44"/>
      <c r="M9" s="58" t="s">
        <v>25</v>
      </c>
      <c r="N9" s="59">
        <v>46537</v>
      </c>
      <c r="O9" s="42">
        <v>42027</v>
      </c>
    </row>
    <row r="10" spans="2:17" ht="15.75" x14ac:dyDescent="0.25">
      <c r="B10" s="1">
        <v>42038</v>
      </c>
      <c r="C10" s="2">
        <v>10998</v>
      </c>
      <c r="D10" s="3">
        <v>340525.7</v>
      </c>
      <c r="E10" s="4">
        <v>42061</v>
      </c>
      <c r="F10" s="11">
        <v>340525.7</v>
      </c>
      <c r="G10" s="9">
        <f t="shared" si="0"/>
        <v>0</v>
      </c>
      <c r="H10" s="6"/>
      <c r="J10" s="43"/>
      <c r="K10" s="44"/>
      <c r="L10" s="60"/>
      <c r="M10" s="77" t="s">
        <v>26</v>
      </c>
      <c r="N10" s="61">
        <v>110000</v>
      </c>
      <c r="O10" s="42">
        <v>42026</v>
      </c>
      <c r="Q10" s="10">
        <f>N10+N9+N8</f>
        <v>186989</v>
      </c>
    </row>
    <row r="11" spans="2:17" ht="15.75" x14ac:dyDescent="0.25">
      <c r="B11" s="1">
        <v>42038</v>
      </c>
      <c r="C11" s="2">
        <v>11002</v>
      </c>
      <c r="D11" s="3">
        <v>143472.4</v>
      </c>
      <c r="E11" s="4">
        <v>42061</v>
      </c>
      <c r="F11" s="11">
        <v>143472.4</v>
      </c>
      <c r="G11" s="9">
        <f t="shared" si="0"/>
        <v>0</v>
      </c>
      <c r="H11" s="6"/>
      <c r="J11" s="62">
        <v>9269</v>
      </c>
      <c r="K11" s="44">
        <v>129665.8</v>
      </c>
      <c r="L11" s="44"/>
      <c r="M11" s="58" t="s">
        <v>25</v>
      </c>
      <c r="N11" s="59">
        <v>37618</v>
      </c>
      <c r="O11" s="42">
        <v>42028</v>
      </c>
    </row>
    <row r="12" spans="2:17" ht="15.75" x14ac:dyDescent="0.25">
      <c r="B12" s="1">
        <v>42039</v>
      </c>
      <c r="C12" s="2">
        <v>11079</v>
      </c>
      <c r="D12" s="3">
        <v>29615.54</v>
      </c>
      <c r="E12" s="4">
        <v>42051</v>
      </c>
      <c r="F12" s="11">
        <v>29615.54</v>
      </c>
      <c r="G12" s="9">
        <f t="shared" si="0"/>
        <v>0</v>
      </c>
      <c r="H12" s="6"/>
      <c r="J12" s="62"/>
      <c r="K12" s="44"/>
      <c r="L12" s="44"/>
      <c r="M12" s="63" t="s">
        <v>25</v>
      </c>
      <c r="N12" s="64">
        <v>75000</v>
      </c>
      <c r="O12" s="42">
        <v>42026</v>
      </c>
    </row>
    <row r="13" spans="2:17" ht="15.75" x14ac:dyDescent="0.25">
      <c r="B13" s="1">
        <v>42039</v>
      </c>
      <c r="C13" s="2">
        <v>11097</v>
      </c>
      <c r="D13" s="3">
        <v>51227.9</v>
      </c>
      <c r="E13" s="4">
        <v>42061</v>
      </c>
      <c r="F13" s="11">
        <v>51227.9</v>
      </c>
      <c r="G13" s="9">
        <f t="shared" ref="G13:G66" si="1">D13-F13</f>
        <v>0</v>
      </c>
      <c r="H13" s="6"/>
      <c r="J13" s="65"/>
      <c r="K13" s="41"/>
      <c r="L13" s="41"/>
      <c r="M13" s="87" t="s">
        <v>27</v>
      </c>
      <c r="N13" s="64">
        <v>17048</v>
      </c>
      <c r="O13" s="47">
        <v>42028</v>
      </c>
      <c r="Q13" s="10">
        <f>N13+N12+N11</f>
        <v>129666</v>
      </c>
    </row>
    <row r="14" spans="2:17" ht="16.5" thickBot="1" x14ac:dyDescent="0.3">
      <c r="B14" s="1">
        <v>42040</v>
      </c>
      <c r="C14" s="2">
        <v>11174</v>
      </c>
      <c r="D14" s="3">
        <v>13971</v>
      </c>
      <c r="E14" s="4">
        <v>42061</v>
      </c>
      <c r="F14" s="11">
        <v>13971</v>
      </c>
      <c r="G14" s="9">
        <f t="shared" si="1"/>
        <v>0</v>
      </c>
      <c r="H14" s="6"/>
      <c r="J14" s="94"/>
      <c r="K14" s="49">
        <v>0</v>
      </c>
      <c r="L14" s="49"/>
      <c r="M14" s="50"/>
      <c r="N14" s="51">
        <v>0</v>
      </c>
      <c r="O14" s="52"/>
    </row>
    <row r="15" spans="2:17" ht="16.5" thickTop="1" x14ac:dyDescent="0.25">
      <c r="B15" s="1">
        <v>42040</v>
      </c>
      <c r="C15" s="2">
        <v>11203</v>
      </c>
      <c r="D15" s="3">
        <v>68727.399999999994</v>
      </c>
      <c r="E15" s="4">
        <v>42061</v>
      </c>
      <c r="F15" s="11">
        <v>68727.399999999994</v>
      </c>
      <c r="G15" s="9">
        <f t="shared" si="1"/>
        <v>0</v>
      </c>
      <c r="H15" s="6"/>
      <c r="K15" s="84">
        <f>SUM(K5:K14)</f>
        <v>449606.14999999997</v>
      </c>
      <c r="L15" s="85"/>
      <c r="M15" s="86"/>
      <c r="N15" s="84">
        <f>SUM(N5:N14)</f>
        <v>449606</v>
      </c>
      <c r="O15" s="36"/>
    </row>
    <row r="16" spans="2:17" x14ac:dyDescent="0.25">
      <c r="B16" s="1">
        <v>42040</v>
      </c>
      <c r="C16" s="2">
        <v>11205</v>
      </c>
      <c r="D16" s="3">
        <v>208952.99</v>
      </c>
      <c r="E16" s="4">
        <v>42061</v>
      </c>
      <c r="F16" s="11">
        <v>208952.99</v>
      </c>
      <c r="G16" s="9">
        <f t="shared" si="1"/>
        <v>0</v>
      </c>
      <c r="H16" s="6"/>
    </row>
    <row r="17" spans="2:15" customFormat="1" x14ac:dyDescent="0.25">
      <c r="B17" s="1">
        <v>42041</v>
      </c>
      <c r="C17" s="2">
        <v>11219</v>
      </c>
      <c r="D17" s="3">
        <v>6652.8</v>
      </c>
      <c r="E17" s="136" t="s">
        <v>33</v>
      </c>
      <c r="F17" s="11">
        <f>2206.6+4446.2</f>
        <v>6652.7999999999993</v>
      </c>
      <c r="G17" s="9">
        <f t="shared" si="1"/>
        <v>0</v>
      </c>
      <c r="H17" s="7"/>
      <c r="J17" s="88"/>
      <c r="K17" s="10"/>
      <c r="L17" s="178"/>
      <c r="M17" s="179"/>
      <c r="N17" s="10"/>
    </row>
    <row r="18" spans="2:15" customFormat="1" x14ac:dyDescent="0.25">
      <c r="B18" s="1">
        <v>42041</v>
      </c>
      <c r="C18" s="2">
        <v>11306</v>
      </c>
      <c r="D18" s="3">
        <v>247456.1</v>
      </c>
      <c r="E18" s="4">
        <v>42061</v>
      </c>
      <c r="F18" s="11">
        <v>247456.1</v>
      </c>
      <c r="G18" s="9">
        <f t="shared" si="1"/>
        <v>0</v>
      </c>
      <c r="H18" s="7"/>
      <c r="J18" s="78"/>
      <c r="K18" s="79"/>
      <c r="L18" s="80"/>
      <c r="M18" s="81"/>
      <c r="N18" s="82"/>
      <c r="O18" s="83"/>
    </row>
    <row r="19" spans="2:15" customFormat="1" ht="15.75" thickBot="1" x14ac:dyDescent="0.3">
      <c r="B19" s="1">
        <v>42041</v>
      </c>
      <c r="C19" s="2">
        <v>11310</v>
      </c>
      <c r="D19" s="3">
        <v>69874.600000000006</v>
      </c>
      <c r="E19" s="4">
        <v>42061</v>
      </c>
      <c r="F19" s="11">
        <v>69874.600000000006</v>
      </c>
      <c r="G19" s="9">
        <f t="shared" si="1"/>
        <v>0</v>
      </c>
      <c r="H19" s="7"/>
      <c r="J19" s="78"/>
      <c r="K19" s="79"/>
      <c r="L19" s="80"/>
      <c r="M19" s="81"/>
      <c r="N19" s="82"/>
      <c r="O19" s="83"/>
    </row>
    <row r="20" spans="2:15" customFormat="1" ht="19.5" thickBot="1" x14ac:dyDescent="0.35">
      <c r="B20" s="1">
        <v>42041</v>
      </c>
      <c r="C20" s="2">
        <v>11315</v>
      </c>
      <c r="D20" s="3">
        <v>12143.6</v>
      </c>
      <c r="E20" s="4">
        <v>42061</v>
      </c>
      <c r="F20" s="11">
        <v>12143.6</v>
      </c>
      <c r="G20" s="9">
        <f t="shared" si="1"/>
        <v>0</v>
      </c>
      <c r="H20" s="6"/>
      <c r="J20" s="88"/>
      <c r="K20" s="53" t="s">
        <v>24</v>
      </c>
      <c r="L20" s="22"/>
      <c r="M20" s="35"/>
      <c r="N20" s="76">
        <v>42051</v>
      </c>
      <c r="O20" s="36"/>
    </row>
    <row r="21" spans="2:15" customFormat="1" ht="16.5" thickBot="1" x14ac:dyDescent="0.3">
      <c r="B21" s="1">
        <v>42042</v>
      </c>
      <c r="C21" s="2">
        <v>11371</v>
      </c>
      <c r="D21" s="3">
        <v>1716</v>
      </c>
      <c r="E21" s="4">
        <v>42051</v>
      </c>
      <c r="F21" s="11">
        <v>1716</v>
      </c>
      <c r="G21" s="9">
        <f t="shared" si="1"/>
        <v>0</v>
      </c>
      <c r="H21" s="6"/>
      <c r="J21" s="38"/>
      <c r="K21" s="39"/>
      <c r="L21" s="37"/>
      <c r="M21" s="38"/>
      <c r="N21" s="39"/>
      <c r="O21" s="40"/>
    </row>
    <row r="22" spans="2:15" customFormat="1" ht="16.5" thickBot="1" x14ac:dyDescent="0.3">
      <c r="B22" s="1">
        <v>42042</v>
      </c>
      <c r="C22" s="2">
        <v>11373</v>
      </c>
      <c r="D22" s="3">
        <v>198447.53</v>
      </c>
      <c r="E22" s="4" t="s">
        <v>36</v>
      </c>
      <c r="F22" s="11">
        <f>4264.99+194182.54</f>
        <v>198447.53</v>
      </c>
      <c r="G22" s="9">
        <f t="shared" si="1"/>
        <v>0</v>
      </c>
      <c r="H22" s="6"/>
      <c r="J22" s="93" t="s">
        <v>21</v>
      </c>
      <c r="K22" s="71" t="s">
        <v>16</v>
      </c>
      <c r="L22" s="72"/>
      <c r="M22" s="73" t="s">
        <v>22</v>
      </c>
      <c r="N22" s="71" t="s">
        <v>23</v>
      </c>
      <c r="O22" s="74"/>
    </row>
    <row r="23" spans="2:15" customFormat="1" ht="15.75" x14ac:dyDescent="0.25">
      <c r="B23" s="1">
        <v>42043</v>
      </c>
      <c r="C23" s="2">
        <v>11425</v>
      </c>
      <c r="D23" s="3">
        <v>69667.199999999997</v>
      </c>
      <c r="E23" s="4">
        <v>42063</v>
      </c>
      <c r="F23" s="11">
        <v>69667.199999999997</v>
      </c>
      <c r="G23" s="9">
        <f t="shared" ref="G23:G42" si="2">D23-F23</f>
        <v>0</v>
      </c>
      <c r="H23" s="7"/>
      <c r="J23" s="66">
        <v>9352</v>
      </c>
      <c r="K23" s="67">
        <v>270568.59000000003</v>
      </c>
      <c r="L23" s="67"/>
      <c r="M23" s="109">
        <v>2727769</v>
      </c>
      <c r="N23" s="69">
        <v>31371</v>
      </c>
      <c r="O23" s="70">
        <v>42036</v>
      </c>
    </row>
    <row r="24" spans="2:15" customFormat="1" ht="15.75" x14ac:dyDescent="0.25">
      <c r="B24" s="1">
        <v>42043</v>
      </c>
      <c r="C24" s="2">
        <v>11475</v>
      </c>
      <c r="D24" s="3">
        <v>69010.78</v>
      </c>
      <c r="E24" s="4">
        <v>42063</v>
      </c>
      <c r="F24" s="11">
        <v>69010.78</v>
      </c>
      <c r="G24" s="9">
        <f t="shared" si="2"/>
        <v>0</v>
      </c>
      <c r="H24" s="6"/>
      <c r="J24" s="96">
        <v>9460</v>
      </c>
      <c r="K24" s="41">
        <v>67562.8</v>
      </c>
      <c r="L24" s="41"/>
      <c r="M24" s="108">
        <v>2727771</v>
      </c>
      <c r="N24" s="59">
        <v>60000</v>
      </c>
      <c r="O24" s="42">
        <v>42036</v>
      </c>
    </row>
    <row r="25" spans="2:15" customFormat="1" ht="15.75" x14ac:dyDescent="0.25">
      <c r="B25" s="1">
        <v>42044</v>
      </c>
      <c r="C25" s="2">
        <v>11495</v>
      </c>
      <c r="D25" s="3">
        <v>167236.96</v>
      </c>
      <c r="E25" s="4">
        <v>42063</v>
      </c>
      <c r="F25" s="137">
        <f>135.98+48977.6</f>
        <v>49113.58</v>
      </c>
      <c r="G25" s="138">
        <f t="shared" si="2"/>
        <v>118123.37999999999</v>
      </c>
      <c r="H25" s="6"/>
      <c r="J25" s="96">
        <v>9637</v>
      </c>
      <c r="K25" s="41">
        <v>274781.33</v>
      </c>
      <c r="L25" s="41"/>
      <c r="M25" s="108">
        <v>2727767</v>
      </c>
      <c r="N25" s="59">
        <v>65000</v>
      </c>
      <c r="O25" s="42">
        <v>42036</v>
      </c>
    </row>
    <row r="26" spans="2:15" customFormat="1" ht="15.75" x14ac:dyDescent="0.25">
      <c r="B26" s="1">
        <v>42044</v>
      </c>
      <c r="C26" s="2">
        <v>11576</v>
      </c>
      <c r="D26" s="3">
        <v>83640.5</v>
      </c>
      <c r="E26" s="4">
        <v>42063</v>
      </c>
      <c r="F26" s="11">
        <v>83640.5</v>
      </c>
      <c r="G26" s="9">
        <f t="shared" si="2"/>
        <v>0</v>
      </c>
      <c r="H26" s="6"/>
      <c r="J26" s="96">
        <v>9641</v>
      </c>
      <c r="K26" s="41">
        <v>106179.6</v>
      </c>
      <c r="L26" s="41"/>
      <c r="M26" s="108">
        <v>2727763</v>
      </c>
      <c r="N26" s="59">
        <v>110000</v>
      </c>
      <c r="O26" s="42">
        <v>42036</v>
      </c>
    </row>
    <row r="27" spans="2:15" customFormat="1" ht="15.75" x14ac:dyDescent="0.25">
      <c r="B27" s="1">
        <v>42045</v>
      </c>
      <c r="C27" s="2">
        <v>11639</v>
      </c>
      <c r="D27" s="3">
        <v>56815.6</v>
      </c>
      <c r="E27" s="4">
        <v>42061</v>
      </c>
      <c r="F27" s="11">
        <v>56815.6</v>
      </c>
      <c r="G27" s="9">
        <f t="shared" si="2"/>
        <v>0</v>
      </c>
      <c r="H27" s="7"/>
      <c r="J27" s="96">
        <v>9643</v>
      </c>
      <c r="K27" s="41">
        <v>235729.36</v>
      </c>
      <c r="L27" s="41"/>
      <c r="M27" s="108" t="s">
        <v>25</v>
      </c>
      <c r="N27" s="59">
        <v>35884</v>
      </c>
      <c r="O27" s="42">
        <v>42038</v>
      </c>
    </row>
    <row r="28" spans="2:15" customFormat="1" ht="15.75" x14ac:dyDescent="0.25">
      <c r="B28" s="1">
        <v>42045</v>
      </c>
      <c r="C28" s="2">
        <v>11677</v>
      </c>
      <c r="D28" s="3">
        <v>217669.19</v>
      </c>
      <c r="E28" s="4">
        <v>42061</v>
      </c>
      <c r="F28" s="11">
        <v>217669.19</v>
      </c>
      <c r="G28" s="9">
        <f t="shared" si="2"/>
        <v>0</v>
      </c>
      <c r="H28" s="6"/>
      <c r="J28" s="96">
        <v>9834</v>
      </c>
      <c r="K28" s="41">
        <v>107330.2</v>
      </c>
      <c r="L28" s="97"/>
      <c r="M28" s="110">
        <v>2727770</v>
      </c>
      <c r="N28" s="61">
        <v>80000</v>
      </c>
      <c r="O28" s="42">
        <v>42037</v>
      </c>
    </row>
    <row r="29" spans="2:15" customFormat="1" ht="15.75" x14ac:dyDescent="0.25">
      <c r="B29" s="1">
        <v>42046</v>
      </c>
      <c r="C29" s="2">
        <v>11743</v>
      </c>
      <c r="D29" s="3">
        <v>600</v>
      </c>
      <c r="E29" s="4"/>
      <c r="F29" s="11"/>
      <c r="G29" s="9">
        <f t="shared" si="2"/>
        <v>600</v>
      </c>
      <c r="H29" s="6"/>
      <c r="J29" s="98">
        <v>10510</v>
      </c>
      <c r="K29" s="99">
        <v>1959.84</v>
      </c>
      <c r="L29" s="100"/>
      <c r="M29" s="108">
        <v>2727773</v>
      </c>
      <c r="N29" s="59">
        <v>20000</v>
      </c>
      <c r="O29" s="42">
        <v>42037</v>
      </c>
    </row>
    <row r="30" spans="2:15" customFormat="1" ht="15.75" x14ac:dyDescent="0.25">
      <c r="B30" s="1">
        <v>42046</v>
      </c>
      <c r="C30" s="2">
        <v>11772</v>
      </c>
      <c r="D30" s="3">
        <v>108931.2</v>
      </c>
      <c r="E30" s="4">
        <v>42061</v>
      </c>
      <c r="F30" s="13">
        <v>108931.2</v>
      </c>
      <c r="G30" s="9">
        <f t="shared" si="2"/>
        <v>0</v>
      </c>
      <c r="H30" s="14"/>
      <c r="J30" s="98">
        <v>10516</v>
      </c>
      <c r="K30" s="99">
        <v>6696</v>
      </c>
      <c r="L30" s="101"/>
      <c r="M30" s="108">
        <v>2727774</v>
      </c>
      <c r="N30" s="64">
        <v>50000</v>
      </c>
      <c r="O30" s="42">
        <v>42037</v>
      </c>
    </row>
    <row r="31" spans="2:15" customFormat="1" ht="15.75" x14ac:dyDescent="0.25">
      <c r="B31" s="1">
        <v>42046</v>
      </c>
      <c r="C31" s="2">
        <v>11777</v>
      </c>
      <c r="D31" s="3">
        <v>183657.94</v>
      </c>
      <c r="E31" s="4">
        <v>42063</v>
      </c>
      <c r="F31" s="11">
        <v>183657.94</v>
      </c>
      <c r="G31" s="9">
        <f t="shared" si="2"/>
        <v>0</v>
      </c>
      <c r="H31" s="14"/>
      <c r="J31" s="98">
        <v>10547</v>
      </c>
      <c r="K31" s="99">
        <v>3886</v>
      </c>
      <c r="L31" s="101"/>
      <c r="M31" s="108">
        <v>2727775</v>
      </c>
      <c r="N31" s="64">
        <v>50000</v>
      </c>
      <c r="O31" s="47">
        <v>42037</v>
      </c>
    </row>
    <row r="32" spans="2:15" customFormat="1" ht="15.75" x14ac:dyDescent="0.25">
      <c r="B32" s="1">
        <v>42047</v>
      </c>
      <c r="C32" s="2">
        <v>11809</v>
      </c>
      <c r="D32" s="3">
        <v>6707.2</v>
      </c>
      <c r="E32" s="4">
        <v>42061</v>
      </c>
      <c r="F32" s="13">
        <v>6707.2</v>
      </c>
      <c r="G32" s="9">
        <f t="shared" si="2"/>
        <v>0</v>
      </c>
      <c r="H32" s="7"/>
      <c r="J32" s="98">
        <v>10560</v>
      </c>
      <c r="K32" s="99">
        <v>233</v>
      </c>
      <c r="L32" s="101"/>
      <c r="M32" s="107">
        <v>2727776</v>
      </c>
      <c r="N32" s="45">
        <v>60000</v>
      </c>
      <c r="O32" s="47">
        <v>42037</v>
      </c>
    </row>
    <row r="33" spans="2:15" customFormat="1" ht="15.75" x14ac:dyDescent="0.25">
      <c r="B33" s="1">
        <v>42047</v>
      </c>
      <c r="C33" s="2">
        <v>11857</v>
      </c>
      <c r="D33" s="17">
        <v>132333.84</v>
      </c>
      <c r="E33" s="4">
        <v>42063</v>
      </c>
      <c r="F33" s="11">
        <v>132333.84</v>
      </c>
      <c r="G33" s="9">
        <f t="shared" si="2"/>
        <v>0</v>
      </c>
      <c r="H33" s="7"/>
      <c r="J33" s="98">
        <v>10565</v>
      </c>
      <c r="K33" s="99">
        <v>5174.3999999999996</v>
      </c>
      <c r="L33" s="101"/>
      <c r="M33" s="107" t="s">
        <v>25</v>
      </c>
      <c r="N33" s="45">
        <v>105000</v>
      </c>
      <c r="O33" s="47">
        <v>42038</v>
      </c>
    </row>
    <row r="34" spans="2:15" customFormat="1" ht="15.75" x14ac:dyDescent="0.25">
      <c r="B34" s="1">
        <v>42047</v>
      </c>
      <c r="C34" s="2">
        <v>11890</v>
      </c>
      <c r="D34" s="3">
        <v>90910.399999999994</v>
      </c>
      <c r="E34" s="4">
        <v>42063</v>
      </c>
      <c r="F34" s="11">
        <v>90910.399999999994</v>
      </c>
      <c r="G34" s="9">
        <f t="shared" si="2"/>
        <v>0</v>
      </c>
      <c r="H34" s="7"/>
      <c r="J34" s="98">
        <v>10575</v>
      </c>
      <c r="K34" s="99">
        <v>105990.86</v>
      </c>
      <c r="L34" s="101"/>
      <c r="M34" s="107" t="s">
        <v>25</v>
      </c>
      <c r="N34" s="45">
        <v>50000</v>
      </c>
      <c r="O34" s="47">
        <v>42038</v>
      </c>
    </row>
    <row r="35" spans="2:15" customFormat="1" ht="15.75" x14ac:dyDescent="0.25">
      <c r="B35" s="1">
        <v>42048</v>
      </c>
      <c r="C35" s="2">
        <v>11941</v>
      </c>
      <c r="D35" s="3">
        <v>18329.400000000001</v>
      </c>
      <c r="E35" s="4">
        <v>42063</v>
      </c>
      <c r="F35" s="11">
        <v>18329.400000000001</v>
      </c>
      <c r="G35" s="9">
        <f t="shared" si="2"/>
        <v>0</v>
      </c>
      <c r="H35" s="7"/>
      <c r="J35" s="102">
        <v>10579</v>
      </c>
      <c r="K35" s="41">
        <v>263084.26</v>
      </c>
      <c r="L35" s="95"/>
      <c r="M35" s="111" t="s">
        <v>25</v>
      </c>
      <c r="N35" s="45">
        <v>35334.5</v>
      </c>
      <c r="O35" s="47">
        <v>42039</v>
      </c>
    </row>
    <row r="36" spans="2:15" customFormat="1" ht="15.75" x14ac:dyDescent="0.25">
      <c r="B36" s="1">
        <v>42048</v>
      </c>
      <c r="C36" s="2">
        <v>11988</v>
      </c>
      <c r="D36" s="3">
        <v>135185.97</v>
      </c>
      <c r="E36" s="4">
        <v>42063</v>
      </c>
      <c r="F36" s="11">
        <v>135185.97</v>
      </c>
      <c r="G36" s="9">
        <f t="shared" si="2"/>
        <v>0</v>
      </c>
      <c r="H36" s="6"/>
      <c r="J36" s="103">
        <v>10581</v>
      </c>
      <c r="K36" s="41">
        <v>5056.3999999999996</v>
      </c>
      <c r="L36" s="41"/>
      <c r="M36" s="107">
        <v>2727777</v>
      </c>
      <c r="N36" s="45">
        <v>30000</v>
      </c>
      <c r="O36" s="47">
        <v>42038</v>
      </c>
    </row>
    <row r="37" spans="2:15" customFormat="1" ht="15.75" x14ac:dyDescent="0.25">
      <c r="B37" s="1">
        <v>42048</v>
      </c>
      <c r="C37" s="2">
        <v>11999</v>
      </c>
      <c r="D37" s="3">
        <v>89820.4</v>
      </c>
      <c r="E37" s="4">
        <v>42063</v>
      </c>
      <c r="F37" s="11">
        <v>89820.4</v>
      </c>
      <c r="G37" s="9">
        <f t="shared" si="2"/>
        <v>0</v>
      </c>
      <c r="H37" s="7"/>
      <c r="J37" s="103">
        <v>10584</v>
      </c>
      <c r="K37" s="41">
        <v>130856</v>
      </c>
      <c r="L37" s="41"/>
      <c r="M37" s="107" t="s">
        <v>25</v>
      </c>
      <c r="N37" s="45">
        <v>15000</v>
      </c>
      <c r="O37" s="47">
        <v>42040</v>
      </c>
    </row>
    <row r="38" spans="2:15" customFormat="1" ht="15.75" x14ac:dyDescent="0.25">
      <c r="B38" s="1">
        <v>42049</v>
      </c>
      <c r="C38" s="2">
        <v>12080</v>
      </c>
      <c r="D38" s="3">
        <v>4572.96</v>
      </c>
      <c r="E38" s="4">
        <v>42061</v>
      </c>
      <c r="F38" s="11">
        <v>4572.96</v>
      </c>
      <c r="G38" s="9">
        <f t="shared" si="2"/>
        <v>0</v>
      </c>
      <c r="H38" s="6"/>
      <c r="J38" s="98">
        <v>10597</v>
      </c>
      <c r="K38" s="99">
        <v>727.6</v>
      </c>
      <c r="L38" s="101"/>
      <c r="M38" s="107" t="s">
        <v>25</v>
      </c>
      <c r="N38" s="45">
        <v>35560</v>
      </c>
      <c r="O38" s="47">
        <v>42040</v>
      </c>
    </row>
    <row r="39" spans="2:15" customFormat="1" ht="15.75" x14ac:dyDescent="0.25">
      <c r="B39" s="1">
        <v>42049</v>
      </c>
      <c r="C39" s="2">
        <v>12081</v>
      </c>
      <c r="D39" s="3">
        <v>204056.26</v>
      </c>
      <c r="E39" s="4">
        <v>42063</v>
      </c>
      <c r="F39" s="11">
        <v>204056.26</v>
      </c>
      <c r="G39" s="9">
        <f t="shared" si="2"/>
        <v>0</v>
      </c>
      <c r="H39" s="6"/>
      <c r="J39" s="98">
        <v>10632</v>
      </c>
      <c r="K39" s="99">
        <v>2748</v>
      </c>
      <c r="L39" s="101"/>
      <c r="M39" s="107" t="s">
        <v>25</v>
      </c>
      <c r="N39" s="45">
        <v>40000</v>
      </c>
      <c r="O39" s="47">
        <v>42039</v>
      </c>
    </row>
    <row r="40" spans="2:15" customFormat="1" ht="15.75" x14ac:dyDescent="0.25">
      <c r="B40" s="142">
        <v>42049</v>
      </c>
      <c r="C40" s="127">
        <v>12091</v>
      </c>
      <c r="D40" s="143">
        <v>190084.13</v>
      </c>
      <c r="E40" s="4">
        <v>42063</v>
      </c>
      <c r="F40" s="13">
        <v>190084.13</v>
      </c>
      <c r="G40" s="9">
        <f t="shared" si="2"/>
        <v>0</v>
      </c>
      <c r="H40" s="6"/>
      <c r="J40" s="98">
        <v>10633</v>
      </c>
      <c r="K40" s="99">
        <v>268021.65999999997</v>
      </c>
      <c r="L40" s="101"/>
      <c r="M40" s="107" t="s">
        <v>25</v>
      </c>
      <c r="N40" s="45">
        <v>45000</v>
      </c>
      <c r="O40" s="47">
        <v>42039</v>
      </c>
    </row>
    <row r="41" spans="2:15" customFormat="1" ht="15.75" x14ac:dyDescent="0.25">
      <c r="B41" s="1">
        <v>42050</v>
      </c>
      <c r="C41" s="2">
        <v>12110</v>
      </c>
      <c r="D41" s="3">
        <v>28374.799999999999</v>
      </c>
      <c r="E41" s="4" t="s">
        <v>35</v>
      </c>
      <c r="F41" s="11">
        <f>27443.42+931.38</f>
        <v>28374.799999999999</v>
      </c>
      <c r="G41" s="9">
        <f t="shared" si="2"/>
        <v>0</v>
      </c>
      <c r="H41" s="7"/>
      <c r="J41" s="98">
        <v>10671</v>
      </c>
      <c r="K41" s="99">
        <v>409.4</v>
      </c>
      <c r="L41" s="101"/>
      <c r="M41" s="107" t="s">
        <v>25</v>
      </c>
      <c r="N41" s="45">
        <v>45000</v>
      </c>
      <c r="O41" s="47">
        <v>42039</v>
      </c>
    </row>
    <row r="42" spans="2:15" customFormat="1" ht="15.75" x14ac:dyDescent="0.25">
      <c r="B42" s="1">
        <v>42050</v>
      </c>
      <c r="C42" s="2">
        <v>12159</v>
      </c>
      <c r="D42" s="3">
        <v>68932.800000000003</v>
      </c>
      <c r="E42" s="4">
        <v>42063</v>
      </c>
      <c r="F42" s="11">
        <v>68932.800000000003</v>
      </c>
      <c r="G42" s="9">
        <f t="shared" si="2"/>
        <v>0</v>
      </c>
      <c r="H42" s="7"/>
      <c r="J42" s="98">
        <v>11079</v>
      </c>
      <c r="K42" s="99">
        <v>29615.54</v>
      </c>
      <c r="L42" s="101"/>
      <c r="M42" s="107" t="s">
        <v>25</v>
      </c>
      <c r="N42" s="45">
        <v>60000</v>
      </c>
      <c r="O42" s="47">
        <v>42039</v>
      </c>
    </row>
    <row r="43" spans="2:15" customFormat="1" ht="15.75" x14ac:dyDescent="0.25">
      <c r="B43" s="1">
        <v>42051</v>
      </c>
      <c r="C43" s="2">
        <v>12221</v>
      </c>
      <c r="D43" s="3">
        <v>154486.12</v>
      </c>
      <c r="E43" s="4"/>
      <c r="F43" s="11"/>
      <c r="G43" s="9">
        <f t="shared" si="1"/>
        <v>154486.12</v>
      </c>
      <c r="H43" s="7"/>
      <c r="J43" s="98">
        <v>11219</v>
      </c>
      <c r="K43" s="99">
        <v>2206.66</v>
      </c>
      <c r="L43" s="101" t="s">
        <v>29</v>
      </c>
      <c r="M43" s="107" t="s">
        <v>25</v>
      </c>
      <c r="N43" s="45">
        <v>60000</v>
      </c>
      <c r="O43" s="47">
        <v>42039</v>
      </c>
    </row>
    <row r="44" spans="2:15" customFormat="1" ht="15.75" x14ac:dyDescent="0.25">
      <c r="B44" s="1">
        <v>42051</v>
      </c>
      <c r="C44" s="2">
        <v>12226</v>
      </c>
      <c r="D44" s="17">
        <v>56070.6</v>
      </c>
      <c r="E44" s="4"/>
      <c r="F44" s="11"/>
      <c r="G44" s="9">
        <f t="shared" si="1"/>
        <v>56070.6</v>
      </c>
      <c r="H44" s="7"/>
      <c r="J44" s="98">
        <v>11371</v>
      </c>
      <c r="K44" s="99">
        <v>1716</v>
      </c>
      <c r="L44" s="101"/>
      <c r="M44" s="107" t="s">
        <v>25</v>
      </c>
      <c r="N44" s="45">
        <v>37328</v>
      </c>
      <c r="O44" s="47">
        <v>42041</v>
      </c>
    </row>
    <row r="45" spans="2:15" customFormat="1" ht="15.75" x14ac:dyDescent="0.25">
      <c r="B45" s="1">
        <v>42051</v>
      </c>
      <c r="C45" s="2">
        <v>12230</v>
      </c>
      <c r="D45" s="3">
        <v>48475.5</v>
      </c>
      <c r="E45" s="4"/>
      <c r="F45" s="11"/>
      <c r="G45" s="9">
        <f t="shared" si="1"/>
        <v>48475.5</v>
      </c>
      <c r="H45" s="7"/>
      <c r="J45" s="46"/>
      <c r="K45" s="92">
        <v>0</v>
      </c>
      <c r="L45" s="48"/>
      <c r="M45" s="107" t="s">
        <v>25</v>
      </c>
      <c r="N45" s="45">
        <v>65000</v>
      </c>
      <c r="O45" s="47">
        <v>42040</v>
      </c>
    </row>
    <row r="46" spans="2:15" customFormat="1" ht="15.75" x14ac:dyDescent="0.25">
      <c r="B46" s="1">
        <v>42051</v>
      </c>
      <c r="C46" s="2">
        <v>12275</v>
      </c>
      <c r="D46" s="3">
        <v>63597.599999999999</v>
      </c>
      <c r="E46" s="4"/>
      <c r="F46" s="11"/>
      <c r="G46" s="9">
        <f t="shared" si="1"/>
        <v>63597.599999999999</v>
      </c>
      <c r="H46" s="7"/>
      <c r="J46" s="89"/>
      <c r="K46" s="45"/>
      <c r="L46" s="48"/>
      <c r="M46" s="107" t="s">
        <v>25</v>
      </c>
      <c r="N46" s="45">
        <v>70000</v>
      </c>
      <c r="O46" s="47">
        <v>42040</v>
      </c>
    </row>
    <row r="47" spans="2:15" customFormat="1" ht="15.75" x14ac:dyDescent="0.25">
      <c r="B47" s="1">
        <v>42052</v>
      </c>
      <c r="C47" s="2">
        <v>12303</v>
      </c>
      <c r="D47" s="3">
        <v>13507.2</v>
      </c>
      <c r="E47" s="4">
        <v>42063</v>
      </c>
      <c r="F47" s="11">
        <v>13507.2</v>
      </c>
      <c r="G47" s="9">
        <f t="shared" si="1"/>
        <v>0</v>
      </c>
      <c r="H47" s="7"/>
      <c r="J47" s="89"/>
      <c r="K47" s="45"/>
      <c r="L47" s="48"/>
      <c r="M47" s="107">
        <v>2727778</v>
      </c>
      <c r="N47" s="45">
        <v>15000</v>
      </c>
      <c r="O47" s="47">
        <v>42039</v>
      </c>
    </row>
    <row r="48" spans="2:15" customFormat="1" x14ac:dyDescent="0.25">
      <c r="B48" s="1">
        <v>42052</v>
      </c>
      <c r="C48" s="2">
        <v>12361</v>
      </c>
      <c r="D48" s="3">
        <v>23290.720000000001</v>
      </c>
      <c r="E48" s="4">
        <v>42063</v>
      </c>
      <c r="F48" s="11">
        <v>23290.720000000001</v>
      </c>
      <c r="G48" s="9">
        <f t="shared" si="1"/>
        <v>0</v>
      </c>
      <c r="H48" s="7"/>
      <c r="J48" s="89"/>
      <c r="K48" s="45"/>
      <c r="L48" s="48"/>
      <c r="M48" s="89">
        <v>2727779</v>
      </c>
      <c r="N48" s="45">
        <v>72000</v>
      </c>
      <c r="O48" s="47">
        <v>42040</v>
      </c>
    </row>
    <row r="49" spans="2:15" customFormat="1" x14ac:dyDescent="0.25">
      <c r="B49" s="1">
        <v>42052</v>
      </c>
      <c r="C49" s="2">
        <v>12367</v>
      </c>
      <c r="D49" s="3">
        <v>109647.98</v>
      </c>
      <c r="E49" s="4">
        <v>42063</v>
      </c>
      <c r="F49" s="13">
        <v>109647.98</v>
      </c>
      <c r="G49" s="9">
        <f t="shared" si="1"/>
        <v>0</v>
      </c>
      <c r="H49" s="15"/>
      <c r="J49" s="89"/>
      <c r="K49" s="45"/>
      <c r="L49" s="48"/>
      <c r="M49" s="89" t="s">
        <v>25</v>
      </c>
      <c r="N49" s="45">
        <v>28185</v>
      </c>
      <c r="O49" s="47">
        <v>42042</v>
      </c>
    </row>
    <row r="50" spans="2:15" customFormat="1" x14ac:dyDescent="0.25">
      <c r="B50" s="1">
        <v>42053</v>
      </c>
      <c r="C50" s="2">
        <v>12369</v>
      </c>
      <c r="D50" s="3">
        <v>133430.35</v>
      </c>
      <c r="E50" s="4">
        <v>42063</v>
      </c>
      <c r="F50" s="13">
        <v>133430.35</v>
      </c>
      <c r="G50" s="9">
        <f t="shared" si="1"/>
        <v>0</v>
      </c>
      <c r="H50" s="15"/>
      <c r="J50" s="89"/>
      <c r="K50" s="45"/>
      <c r="L50" s="48"/>
      <c r="M50" s="89" t="s">
        <v>25</v>
      </c>
      <c r="N50" s="45">
        <v>70000</v>
      </c>
      <c r="O50" s="47">
        <v>42042</v>
      </c>
    </row>
    <row r="51" spans="2:15" customFormat="1" x14ac:dyDescent="0.25">
      <c r="B51" s="1">
        <v>42053</v>
      </c>
      <c r="C51" s="2">
        <v>12384</v>
      </c>
      <c r="D51" s="3">
        <v>39348.800000000003</v>
      </c>
      <c r="E51" s="4">
        <v>42063</v>
      </c>
      <c r="F51" s="13">
        <v>39348.800000000003</v>
      </c>
      <c r="G51" s="9">
        <f t="shared" si="1"/>
        <v>0</v>
      </c>
      <c r="H51" s="15"/>
      <c r="J51" s="89"/>
      <c r="K51" s="45"/>
      <c r="L51" s="48"/>
      <c r="M51" s="89" t="s">
        <v>25</v>
      </c>
      <c r="N51" s="45">
        <v>45000</v>
      </c>
      <c r="O51" s="47">
        <v>42041</v>
      </c>
    </row>
    <row r="52" spans="2:15" customFormat="1" x14ac:dyDescent="0.25">
      <c r="B52" s="1">
        <v>42053</v>
      </c>
      <c r="C52" s="2">
        <v>12411</v>
      </c>
      <c r="D52" s="3">
        <v>99330</v>
      </c>
      <c r="E52" s="4">
        <v>42063</v>
      </c>
      <c r="F52" s="13">
        <v>99330</v>
      </c>
      <c r="G52" s="9">
        <f t="shared" si="1"/>
        <v>0</v>
      </c>
      <c r="H52" s="15"/>
      <c r="J52" s="89"/>
      <c r="K52" s="45"/>
      <c r="L52" s="48"/>
      <c r="M52" s="89" t="s">
        <v>25</v>
      </c>
      <c r="N52" s="45">
        <v>100000</v>
      </c>
      <c r="O52" s="47">
        <v>42041</v>
      </c>
    </row>
    <row r="53" spans="2:15" customFormat="1" x14ac:dyDescent="0.25">
      <c r="B53" s="1">
        <v>42053</v>
      </c>
      <c r="C53" s="2">
        <v>12433</v>
      </c>
      <c r="D53" s="3">
        <v>124693.92</v>
      </c>
      <c r="E53" s="4">
        <v>42063</v>
      </c>
      <c r="F53" s="13">
        <v>124693.92</v>
      </c>
      <c r="G53" s="9">
        <f t="shared" si="1"/>
        <v>0</v>
      </c>
      <c r="H53" s="14"/>
      <c r="J53" s="89"/>
      <c r="K53" s="45"/>
      <c r="L53" s="48"/>
      <c r="M53" s="89" t="s">
        <v>25</v>
      </c>
      <c r="N53" s="45">
        <v>130000</v>
      </c>
      <c r="O53" s="47">
        <v>42041</v>
      </c>
    </row>
    <row r="54" spans="2:15" customFormat="1" x14ac:dyDescent="0.25">
      <c r="B54" s="1">
        <v>42053</v>
      </c>
      <c r="C54" s="2">
        <v>12436</v>
      </c>
      <c r="D54" s="3">
        <v>43549.1</v>
      </c>
      <c r="E54" s="4"/>
      <c r="F54" s="13"/>
      <c r="G54" s="9">
        <f t="shared" si="1"/>
        <v>43549.1</v>
      </c>
      <c r="H54" s="14"/>
      <c r="J54" s="89"/>
      <c r="K54" s="45"/>
      <c r="L54" s="48"/>
      <c r="M54" s="89">
        <v>2727780</v>
      </c>
      <c r="N54" s="45">
        <v>70000</v>
      </c>
      <c r="O54" s="47">
        <v>42041</v>
      </c>
    </row>
    <row r="55" spans="2:15" customFormat="1" x14ac:dyDescent="0.25">
      <c r="B55" s="1">
        <v>42054</v>
      </c>
      <c r="C55" s="2">
        <v>12520</v>
      </c>
      <c r="D55" s="3">
        <v>3510</v>
      </c>
      <c r="E55" s="4">
        <v>42063</v>
      </c>
      <c r="F55" s="13">
        <v>3510</v>
      </c>
      <c r="G55" s="9">
        <f t="shared" si="1"/>
        <v>0</v>
      </c>
      <c r="H55" s="14"/>
      <c r="J55" s="89"/>
      <c r="K55" s="45"/>
      <c r="L55" s="48"/>
      <c r="M55" s="89">
        <v>2727782</v>
      </c>
      <c r="N55" s="45">
        <v>80000</v>
      </c>
      <c r="O55" s="47">
        <v>42042</v>
      </c>
    </row>
    <row r="56" spans="2:15" customFormat="1" x14ac:dyDescent="0.25">
      <c r="B56" s="1">
        <v>42054</v>
      </c>
      <c r="C56" s="2">
        <v>12549</v>
      </c>
      <c r="D56" s="3">
        <v>52467.5</v>
      </c>
      <c r="E56" s="4"/>
      <c r="F56" s="13"/>
      <c r="G56" s="9">
        <f t="shared" si="1"/>
        <v>52467.5</v>
      </c>
      <c r="H56" s="6"/>
      <c r="J56" s="89"/>
      <c r="K56" s="45"/>
      <c r="L56" s="48"/>
      <c r="M56" s="89">
        <v>2727797</v>
      </c>
      <c r="N56" s="45">
        <v>24871</v>
      </c>
      <c r="O56" s="47">
        <v>42042</v>
      </c>
    </row>
    <row r="57" spans="2:15" customFormat="1" x14ac:dyDescent="0.25">
      <c r="B57" s="1">
        <v>42054</v>
      </c>
      <c r="C57" s="2">
        <v>12551</v>
      </c>
      <c r="D57" s="3">
        <v>111405.14</v>
      </c>
      <c r="E57" s="16"/>
      <c r="F57" s="11"/>
      <c r="G57" s="9">
        <f t="shared" si="1"/>
        <v>111405.14</v>
      </c>
      <c r="H57" s="6"/>
      <c r="J57" s="89"/>
      <c r="K57" s="45"/>
      <c r="L57" s="48"/>
      <c r="M57" s="89"/>
      <c r="N57" s="45">
        <v>0</v>
      </c>
      <c r="O57" s="47"/>
    </row>
    <row r="58" spans="2:15" customFormat="1" ht="16.5" thickBot="1" x14ac:dyDescent="0.3">
      <c r="B58" s="1">
        <v>42055</v>
      </c>
      <c r="C58" s="2">
        <v>12572</v>
      </c>
      <c r="D58" s="3">
        <v>2944.4</v>
      </c>
      <c r="E58" s="16">
        <v>42063</v>
      </c>
      <c r="F58" s="11">
        <v>2944.4</v>
      </c>
      <c r="G58" s="9">
        <f t="shared" si="1"/>
        <v>0</v>
      </c>
      <c r="H58" s="6"/>
      <c r="J58" s="94"/>
      <c r="K58" s="49">
        <v>0</v>
      </c>
      <c r="L58" s="49"/>
      <c r="M58" s="50"/>
      <c r="N58" s="51">
        <v>0</v>
      </c>
      <c r="O58" s="52"/>
    </row>
    <row r="59" spans="2:15" customFormat="1" ht="16.5" thickTop="1" x14ac:dyDescent="0.25">
      <c r="B59" s="1">
        <v>42055</v>
      </c>
      <c r="C59" s="2">
        <v>12618</v>
      </c>
      <c r="D59" s="3">
        <v>222971.46</v>
      </c>
      <c r="E59" s="16"/>
      <c r="F59" s="11"/>
      <c r="G59" s="9">
        <f t="shared" si="1"/>
        <v>222971.46</v>
      </c>
      <c r="H59" s="6"/>
      <c r="J59" s="88"/>
      <c r="K59" s="84">
        <f>SUM(K23:K58)</f>
        <v>1890533.4999999998</v>
      </c>
      <c r="L59" s="85"/>
      <c r="M59" s="86"/>
      <c r="N59" s="84">
        <f>SUM(N23:N58)</f>
        <v>1890533.5</v>
      </c>
      <c r="O59" s="36"/>
    </row>
    <row r="60" spans="2:15" customFormat="1" x14ac:dyDescent="0.25">
      <c r="B60" s="1">
        <v>42055</v>
      </c>
      <c r="C60" s="2">
        <v>12668</v>
      </c>
      <c r="D60" s="3">
        <v>59855.4</v>
      </c>
      <c r="E60" s="4"/>
      <c r="F60" s="11"/>
      <c r="G60" s="9">
        <f t="shared" si="1"/>
        <v>59855.4</v>
      </c>
      <c r="H60" s="14"/>
      <c r="J60" s="104"/>
      <c r="K60" s="105"/>
      <c r="L60" s="106"/>
      <c r="M60" s="104"/>
      <c r="N60" s="105"/>
      <c r="O60" s="83"/>
    </row>
    <row r="61" spans="2:15" customFormat="1" ht="15.75" thickBot="1" x14ac:dyDescent="0.3">
      <c r="B61" s="1">
        <v>42056</v>
      </c>
      <c r="C61" s="2">
        <v>12738</v>
      </c>
      <c r="D61" s="3">
        <v>70825.899999999994</v>
      </c>
      <c r="E61" s="4"/>
      <c r="F61" s="13"/>
      <c r="G61" s="9">
        <f t="shared" si="1"/>
        <v>70825.899999999994</v>
      </c>
      <c r="H61" s="14"/>
      <c r="J61" s="104"/>
      <c r="K61" s="105"/>
      <c r="L61" s="106"/>
      <c r="M61" s="104"/>
      <c r="N61" s="105"/>
      <c r="O61" s="83"/>
    </row>
    <row r="62" spans="2:15" customFormat="1" ht="19.5" thickBot="1" x14ac:dyDescent="0.35">
      <c r="B62" s="1">
        <v>42056</v>
      </c>
      <c r="C62" s="2">
        <v>12769</v>
      </c>
      <c r="D62" s="3">
        <v>21109.7</v>
      </c>
      <c r="E62" s="4"/>
      <c r="F62" s="13"/>
      <c r="G62" s="9">
        <f t="shared" si="1"/>
        <v>21109.7</v>
      </c>
      <c r="H62" s="14"/>
      <c r="J62" s="121"/>
      <c r="K62" s="53" t="s">
        <v>24</v>
      </c>
      <c r="L62" s="22"/>
      <c r="M62" s="35"/>
      <c r="N62" s="76">
        <v>42055</v>
      </c>
      <c r="O62" s="36"/>
    </row>
    <row r="63" spans="2:15" customFormat="1" ht="16.5" thickBot="1" x14ac:dyDescent="0.3">
      <c r="B63" s="1">
        <v>42056</v>
      </c>
      <c r="C63" s="2">
        <v>12783</v>
      </c>
      <c r="D63" s="3">
        <v>196183.71</v>
      </c>
      <c r="E63" s="4"/>
      <c r="F63" s="13"/>
      <c r="G63" s="9">
        <f t="shared" si="1"/>
        <v>196183.71</v>
      </c>
      <c r="H63" s="15"/>
      <c r="J63" s="38"/>
      <c r="K63" s="39"/>
      <c r="L63" s="37"/>
      <c r="M63" s="38"/>
      <c r="N63" s="39"/>
      <c r="O63" s="40"/>
    </row>
    <row r="64" spans="2:15" customFormat="1" ht="16.5" thickBot="1" x14ac:dyDescent="0.3">
      <c r="B64" s="1">
        <v>42056</v>
      </c>
      <c r="C64" s="2">
        <v>12787</v>
      </c>
      <c r="D64" s="3">
        <v>8800</v>
      </c>
      <c r="E64" s="4"/>
      <c r="F64" s="11"/>
      <c r="G64" s="9">
        <f t="shared" si="1"/>
        <v>8800</v>
      </c>
      <c r="H64" s="7"/>
      <c r="J64" s="93" t="s">
        <v>21</v>
      </c>
      <c r="K64" s="71" t="s">
        <v>16</v>
      </c>
      <c r="L64" s="72"/>
      <c r="M64" s="73" t="s">
        <v>22</v>
      </c>
      <c r="N64" s="71" t="s">
        <v>23</v>
      </c>
      <c r="O64" s="74"/>
    </row>
    <row r="65" spans="2:15" customFormat="1" ht="15.75" x14ac:dyDescent="0.25">
      <c r="B65" s="1">
        <v>42057</v>
      </c>
      <c r="C65" s="2">
        <v>12835</v>
      </c>
      <c r="D65" s="3">
        <v>21054.400000000001</v>
      </c>
      <c r="E65" s="4"/>
      <c r="F65" s="11"/>
      <c r="G65" s="9">
        <f t="shared" si="1"/>
        <v>21054.400000000001</v>
      </c>
      <c r="H65" s="7"/>
      <c r="J65" s="66">
        <v>8459</v>
      </c>
      <c r="K65" s="67">
        <v>53504</v>
      </c>
      <c r="L65" s="67"/>
      <c r="M65" s="68" t="s">
        <v>25</v>
      </c>
      <c r="N65" s="69">
        <v>27762</v>
      </c>
      <c r="O65" s="70">
        <v>42030</v>
      </c>
    </row>
    <row r="66" spans="2:15" customFormat="1" ht="15.75" x14ac:dyDescent="0.25">
      <c r="B66" s="1">
        <v>42057</v>
      </c>
      <c r="C66" s="2">
        <v>12856</v>
      </c>
      <c r="D66" s="3">
        <v>27412.6</v>
      </c>
      <c r="E66" s="4"/>
      <c r="F66" s="11"/>
      <c r="G66" s="9">
        <f t="shared" si="1"/>
        <v>27412.6</v>
      </c>
      <c r="H66" s="7"/>
      <c r="J66" s="43">
        <v>9112</v>
      </c>
      <c r="K66" s="44">
        <v>265471.44</v>
      </c>
      <c r="L66" s="44"/>
      <c r="M66" s="58" t="s">
        <v>25</v>
      </c>
      <c r="N66" s="59">
        <v>18266.7</v>
      </c>
      <c r="O66" s="42">
        <v>42028</v>
      </c>
    </row>
    <row r="67" spans="2:15" customFormat="1" ht="15.75" x14ac:dyDescent="0.25">
      <c r="B67" s="1">
        <v>42058</v>
      </c>
      <c r="C67" s="2">
        <v>12861</v>
      </c>
      <c r="D67" s="3">
        <v>495220.9</v>
      </c>
      <c r="E67" s="4"/>
      <c r="F67" s="11"/>
      <c r="G67" s="9">
        <f t="shared" ref="G67:G98" si="3">D67-F67</f>
        <v>495220.9</v>
      </c>
      <c r="H67" s="7"/>
      <c r="J67" s="43">
        <v>9372</v>
      </c>
      <c r="K67" s="44">
        <v>261668.67</v>
      </c>
      <c r="L67" s="44"/>
      <c r="M67" s="58" t="s">
        <v>25</v>
      </c>
      <c r="N67" s="59">
        <v>20440</v>
      </c>
      <c r="O67" s="42">
        <v>42031</v>
      </c>
    </row>
    <row r="68" spans="2:15" customFormat="1" ht="15.75" x14ac:dyDescent="0.25">
      <c r="B68" s="1">
        <v>42058</v>
      </c>
      <c r="C68" s="2">
        <v>12873</v>
      </c>
      <c r="D68" s="3">
        <v>4801.6000000000004</v>
      </c>
      <c r="E68" s="4"/>
      <c r="F68" s="11"/>
      <c r="G68" s="9">
        <f t="shared" si="3"/>
        <v>4801.6000000000004</v>
      </c>
      <c r="H68" s="18"/>
      <c r="J68" s="43">
        <v>10031</v>
      </c>
      <c r="K68" s="44">
        <v>6130.8</v>
      </c>
      <c r="L68" s="44"/>
      <c r="M68" s="58" t="s">
        <v>25</v>
      </c>
      <c r="N68" s="59">
        <v>90000</v>
      </c>
      <c r="O68" s="42">
        <v>42027</v>
      </c>
    </row>
    <row r="69" spans="2:15" customFormat="1" ht="15.75" x14ac:dyDescent="0.25">
      <c r="B69" s="1">
        <v>42058</v>
      </c>
      <c r="C69" s="2">
        <v>12947</v>
      </c>
      <c r="D69" s="17">
        <v>72914.75</v>
      </c>
      <c r="E69" s="4"/>
      <c r="F69" s="13"/>
      <c r="G69" s="9">
        <f t="shared" si="3"/>
        <v>72914.75</v>
      </c>
      <c r="H69" s="18"/>
      <c r="J69" s="43">
        <v>10393</v>
      </c>
      <c r="K69" s="44">
        <v>1108.8</v>
      </c>
      <c r="L69" s="44"/>
      <c r="M69" s="58" t="s">
        <v>25</v>
      </c>
      <c r="N69" s="59">
        <v>60000</v>
      </c>
      <c r="O69" s="42">
        <v>42030</v>
      </c>
    </row>
    <row r="70" spans="2:15" customFormat="1" ht="15.75" x14ac:dyDescent="0.25">
      <c r="B70" s="1">
        <v>42058</v>
      </c>
      <c r="C70" s="2">
        <v>12949</v>
      </c>
      <c r="D70" s="17">
        <v>118406</v>
      </c>
      <c r="E70" s="4"/>
      <c r="F70" s="13"/>
      <c r="G70" s="9">
        <f t="shared" si="3"/>
        <v>118406</v>
      </c>
      <c r="H70" s="18"/>
      <c r="J70" s="43">
        <v>10438</v>
      </c>
      <c r="K70" s="44">
        <v>840</v>
      </c>
      <c r="L70" s="60"/>
      <c r="M70" s="77" t="s">
        <v>25</v>
      </c>
      <c r="N70" s="61">
        <v>105000</v>
      </c>
      <c r="O70" s="42">
        <v>42030</v>
      </c>
    </row>
    <row r="71" spans="2:15" customFormat="1" ht="15.75" x14ac:dyDescent="0.25">
      <c r="B71" s="1">
        <v>42058</v>
      </c>
      <c r="C71" s="2">
        <v>12964</v>
      </c>
      <c r="D71" s="17">
        <v>66056.399999999994</v>
      </c>
      <c r="E71" s="4"/>
      <c r="F71" s="11"/>
      <c r="G71" s="9">
        <f t="shared" si="3"/>
        <v>66056.399999999994</v>
      </c>
      <c r="H71" s="7"/>
      <c r="J71" s="62">
        <v>10841</v>
      </c>
      <c r="K71" s="44">
        <v>620</v>
      </c>
      <c r="L71" s="44"/>
      <c r="M71" s="58" t="s">
        <v>31</v>
      </c>
      <c r="N71" s="59">
        <v>135000</v>
      </c>
      <c r="O71" s="42">
        <v>42028</v>
      </c>
    </row>
    <row r="72" spans="2:15" customFormat="1" ht="15.75" x14ac:dyDescent="0.25">
      <c r="B72" s="1">
        <v>42058</v>
      </c>
      <c r="C72" s="2">
        <v>12965</v>
      </c>
      <c r="D72" s="3">
        <v>626.6</v>
      </c>
      <c r="E72" s="4"/>
      <c r="F72" s="11"/>
      <c r="G72" s="9">
        <f t="shared" si="3"/>
        <v>626.6</v>
      </c>
      <c r="H72" s="7"/>
      <c r="J72" s="62">
        <v>11373</v>
      </c>
      <c r="K72" s="44">
        <v>4264.99</v>
      </c>
      <c r="L72" s="44" t="s">
        <v>29</v>
      </c>
      <c r="M72" s="63">
        <v>2727798</v>
      </c>
      <c r="N72" s="64">
        <v>0</v>
      </c>
      <c r="O72" s="42"/>
    </row>
    <row r="73" spans="2:15" customFormat="1" ht="15.75" x14ac:dyDescent="0.25">
      <c r="B73" s="1">
        <v>42059</v>
      </c>
      <c r="C73" s="2">
        <v>13050</v>
      </c>
      <c r="D73" s="3">
        <v>40375.699999999997</v>
      </c>
      <c r="E73" s="4"/>
      <c r="F73" s="11"/>
      <c r="G73" s="9">
        <f t="shared" si="3"/>
        <v>40375.699999999997</v>
      </c>
      <c r="H73" s="7"/>
      <c r="J73" s="65"/>
      <c r="K73" s="41"/>
      <c r="L73" s="41"/>
      <c r="M73" s="87">
        <v>2727799</v>
      </c>
      <c r="N73" s="64">
        <v>44000</v>
      </c>
      <c r="O73" s="47">
        <v>42028</v>
      </c>
    </row>
    <row r="74" spans="2:15" customFormat="1" x14ac:dyDescent="0.25">
      <c r="B74" s="1">
        <v>42059</v>
      </c>
      <c r="C74" s="2">
        <v>13059</v>
      </c>
      <c r="D74" s="3">
        <v>126334.5</v>
      </c>
      <c r="E74" s="4"/>
      <c r="F74" s="11"/>
      <c r="G74" s="9">
        <f t="shared" si="3"/>
        <v>126334.5</v>
      </c>
      <c r="H74" s="7"/>
      <c r="J74" s="89"/>
      <c r="K74" s="45"/>
      <c r="L74" s="48"/>
      <c r="M74" s="89">
        <v>2727761</v>
      </c>
      <c r="N74" s="45">
        <v>17544.5</v>
      </c>
      <c r="O74" s="122">
        <v>42029</v>
      </c>
    </row>
    <row r="75" spans="2:15" customFormat="1" x14ac:dyDescent="0.25">
      <c r="B75" s="1">
        <v>42060</v>
      </c>
      <c r="C75" s="2">
        <v>13069</v>
      </c>
      <c r="D75" s="3">
        <v>29779.200000000001</v>
      </c>
      <c r="E75" s="4"/>
      <c r="F75" s="11"/>
      <c r="G75" s="9">
        <f t="shared" si="3"/>
        <v>29779.200000000001</v>
      </c>
      <c r="H75" s="7"/>
      <c r="J75" s="89"/>
      <c r="K75" s="45"/>
      <c r="L75" s="48"/>
      <c r="M75" s="89">
        <v>2727757</v>
      </c>
      <c r="N75" s="45">
        <v>30124</v>
      </c>
      <c r="O75" s="122">
        <v>42028</v>
      </c>
    </row>
    <row r="76" spans="2:15" customFormat="1" ht="16.5" thickBot="1" x14ac:dyDescent="0.3">
      <c r="B76" s="1">
        <v>42060</v>
      </c>
      <c r="C76" s="2">
        <v>13100</v>
      </c>
      <c r="D76" s="3">
        <v>207823.11</v>
      </c>
      <c r="E76" s="16"/>
      <c r="F76" s="11"/>
      <c r="G76" s="9">
        <f t="shared" si="3"/>
        <v>207823.11</v>
      </c>
      <c r="H76" s="7"/>
      <c r="J76" s="94"/>
      <c r="K76" s="49">
        <v>0</v>
      </c>
      <c r="L76" s="49"/>
      <c r="M76" s="50">
        <v>2727756</v>
      </c>
      <c r="N76" s="51">
        <v>45471.5</v>
      </c>
      <c r="O76" s="52">
        <v>42027</v>
      </c>
    </row>
    <row r="77" spans="2:15" customFormat="1" ht="16.5" thickTop="1" x14ac:dyDescent="0.25">
      <c r="B77" s="1">
        <v>42060</v>
      </c>
      <c r="C77" s="2">
        <v>13141</v>
      </c>
      <c r="D77" s="3">
        <v>2560</v>
      </c>
      <c r="E77" s="16"/>
      <c r="F77" s="11"/>
      <c r="G77" s="9">
        <f t="shared" si="3"/>
        <v>2560</v>
      </c>
      <c r="H77" s="7"/>
      <c r="J77" s="121"/>
      <c r="K77" s="84">
        <f>SUM(K65:K76)</f>
        <v>593608.70000000007</v>
      </c>
      <c r="L77" s="85"/>
      <c r="M77" s="86"/>
      <c r="N77" s="84">
        <f>SUM(N65:N76)</f>
        <v>593608.69999999995</v>
      </c>
      <c r="O77" s="36"/>
    </row>
    <row r="78" spans="2:15" customFormat="1" x14ac:dyDescent="0.25">
      <c r="B78" s="1">
        <v>42060</v>
      </c>
      <c r="C78" s="2">
        <v>13153</v>
      </c>
      <c r="D78" s="3">
        <v>88702.7</v>
      </c>
      <c r="E78" s="16"/>
      <c r="F78" s="11"/>
      <c r="G78" s="9">
        <f t="shared" si="3"/>
        <v>88702.7</v>
      </c>
      <c r="H78" s="7"/>
      <c r="J78" s="88"/>
      <c r="K78" s="10"/>
      <c r="M78" s="54"/>
      <c r="N78" s="10"/>
    </row>
    <row r="79" spans="2:15" customFormat="1" ht="15.75" thickBot="1" x14ac:dyDescent="0.3">
      <c r="B79" s="1">
        <v>42061</v>
      </c>
      <c r="C79" s="2">
        <v>13218</v>
      </c>
      <c r="D79" s="3">
        <v>99399.06</v>
      </c>
      <c r="E79" s="16"/>
      <c r="F79" s="11"/>
      <c r="G79" s="9">
        <f t="shared" si="3"/>
        <v>99399.06</v>
      </c>
      <c r="H79" s="7"/>
      <c r="J79" s="88"/>
      <c r="K79" s="10"/>
      <c r="M79" s="54"/>
      <c r="N79" s="10"/>
    </row>
    <row r="80" spans="2:15" customFormat="1" ht="19.5" thickBot="1" x14ac:dyDescent="0.35">
      <c r="B80" s="1">
        <v>42061</v>
      </c>
      <c r="C80" s="2">
        <v>13253</v>
      </c>
      <c r="D80" s="3">
        <v>198308.6</v>
      </c>
      <c r="E80" s="16"/>
      <c r="F80" s="11"/>
      <c r="G80" s="9">
        <f t="shared" si="3"/>
        <v>198308.6</v>
      </c>
      <c r="H80" s="7"/>
      <c r="J80" s="128"/>
      <c r="K80" s="53" t="s">
        <v>24</v>
      </c>
      <c r="L80" s="22"/>
      <c r="M80" s="35"/>
      <c r="N80" s="76">
        <v>42061</v>
      </c>
      <c r="O80" s="36"/>
    </row>
    <row r="81" spans="2:16" customFormat="1" ht="16.5" thickBot="1" x14ac:dyDescent="0.3">
      <c r="B81" s="1">
        <v>42061</v>
      </c>
      <c r="C81" s="2">
        <v>13254</v>
      </c>
      <c r="D81" s="3">
        <v>42688.58</v>
      </c>
      <c r="E81" s="16"/>
      <c r="F81" s="11"/>
      <c r="G81" s="9">
        <f t="shared" si="3"/>
        <v>42688.58</v>
      </c>
      <c r="H81" s="7"/>
      <c r="J81" s="38"/>
      <c r="K81" s="39"/>
      <c r="L81" s="37"/>
      <c r="M81" s="38"/>
      <c r="N81" s="39"/>
      <c r="O81" s="40"/>
    </row>
    <row r="82" spans="2:16" customFormat="1" ht="16.5" thickBot="1" x14ac:dyDescent="0.3">
      <c r="B82" s="1">
        <v>42062</v>
      </c>
      <c r="C82" s="2">
        <v>13392</v>
      </c>
      <c r="D82" s="3">
        <v>395169.25</v>
      </c>
      <c r="E82" s="16"/>
      <c r="F82" s="11"/>
      <c r="G82" s="9">
        <f t="shared" si="3"/>
        <v>395169.25</v>
      </c>
      <c r="H82" s="7"/>
      <c r="J82" s="93" t="s">
        <v>21</v>
      </c>
      <c r="K82" s="71" t="s">
        <v>16</v>
      </c>
      <c r="L82" s="72"/>
      <c r="M82" s="73" t="s">
        <v>22</v>
      </c>
      <c r="N82" s="71" t="s">
        <v>23</v>
      </c>
      <c r="O82" s="74"/>
      <c r="P82" s="130" t="s">
        <v>32</v>
      </c>
    </row>
    <row r="83" spans="2:16" customFormat="1" ht="15.75" x14ac:dyDescent="0.25">
      <c r="B83" s="1">
        <v>42063</v>
      </c>
      <c r="C83" s="2">
        <v>13449</v>
      </c>
      <c r="D83" s="3">
        <v>4626</v>
      </c>
      <c r="E83" s="16"/>
      <c r="F83" s="11"/>
      <c r="G83" s="9">
        <f t="shared" si="3"/>
        <v>4626</v>
      </c>
      <c r="H83" s="7"/>
      <c r="J83" s="66">
        <v>10678</v>
      </c>
      <c r="K83" s="67">
        <v>126251.8</v>
      </c>
      <c r="L83" s="67"/>
      <c r="M83" s="109">
        <v>2727786</v>
      </c>
      <c r="N83" s="69">
        <v>27613</v>
      </c>
      <c r="O83" s="70">
        <v>42043</v>
      </c>
    </row>
    <row r="84" spans="2:16" customFormat="1" ht="15.75" x14ac:dyDescent="0.25">
      <c r="B84" s="1">
        <v>42063</v>
      </c>
      <c r="C84" s="2">
        <v>13467</v>
      </c>
      <c r="D84" s="3">
        <v>278.39999999999998</v>
      </c>
      <c r="E84" s="16"/>
      <c r="F84" s="11"/>
      <c r="G84" s="9">
        <f t="shared" si="3"/>
        <v>278.39999999999998</v>
      </c>
      <c r="H84" s="7"/>
      <c r="J84" s="96">
        <v>10710</v>
      </c>
      <c r="K84" s="41">
        <v>45779.6</v>
      </c>
      <c r="L84" s="41"/>
      <c r="M84" s="108">
        <v>2727787</v>
      </c>
      <c r="N84" s="59">
        <v>64000</v>
      </c>
      <c r="O84" s="42">
        <v>42043</v>
      </c>
    </row>
    <row r="85" spans="2:16" customFormat="1" ht="15.75" x14ac:dyDescent="0.25">
      <c r="B85" s="1">
        <v>42063</v>
      </c>
      <c r="C85" s="2">
        <v>13508</v>
      </c>
      <c r="D85" s="3">
        <v>266603.94</v>
      </c>
      <c r="E85" s="16"/>
      <c r="F85" s="11"/>
      <c r="G85" s="9">
        <f t="shared" si="3"/>
        <v>266603.94</v>
      </c>
      <c r="H85" s="7"/>
      <c r="J85" s="96">
        <v>10779</v>
      </c>
      <c r="K85" s="41">
        <v>14788</v>
      </c>
      <c r="L85" s="41"/>
      <c r="M85" s="108">
        <v>2727783</v>
      </c>
      <c r="N85" s="59">
        <v>65000</v>
      </c>
      <c r="O85" s="42">
        <v>42043</v>
      </c>
    </row>
    <row r="86" spans="2:16" customFormat="1" ht="15.75" x14ac:dyDescent="0.25">
      <c r="B86" s="1">
        <v>42063</v>
      </c>
      <c r="C86" s="2">
        <v>13510</v>
      </c>
      <c r="D86" s="3">
        <v>41837</v>
      </c>
      <c r="E86" s="16"/>
      <c r="F86" s="11"/>
      <c r="G86" s="9">
        <f t="shared" si="3"/>
        <v>41837</v>
      </c>
      <c r="H86" s="7"/>
      <c r="J86" s="96">
        <v>10787</v>
      </c>
      <c r="K86" s="41">
        <v>65231.9</v>
      </c>
      <c r="L86" s="41"/>
      <c r="M86" s="108">
        <v>2727784</v>
      </c>
      <c r="N86" s="59">
        <v>80000</v>
      </c>
      <c r="O86" s="42">
        <v>42043</v>
      </c>
    </row>
    <row r="87" spans="2:16" customFormat="1" ht="15.75" x14ac:dyDescent="0.25">
      <c r="B87" s="1"/>
      <c r="C87" s="2"/>
      <c r="D87" s="3"/>
      <c r="E87" s="16"/>
      <c r="F87" s="11"/>
      <c r="G87" s="9">
        <f t="shared" si="3"/>
        <v>0</v>
      </c>
      <c r="H87" s="7"/>
      <c r="J87" s="96">
        <v>10903</v>
      </c>
      <c r="K87" s="41">
        <v>71322.8</v>
      </c>
      <c r="L87" s="41"/>
      <c r="M87" s="108" t="s">
        <v>25</v>
      </c>
      <c r="N87" s="59">
        <v>23884</v>
      </c>
      <c r="O87" s="42">
        <v>42045</v>
      </c>
      <c r="P87" s="129">
        <v>42044</v>
      </c>
    </row>
    <row r="88" spans="2:16" customFormat="1" ht="15.75" x14ac:dyDescent="0.25">
      <c r="B88" s="1"/>
      <c r="C88" s="2"/>
      <c r="D88" s="3"/>
      <c r="E88" s="16"/>
      <c r="F88" s="11"/>
      <c r="G88" s="9">
        <f t="shared" si="3"/>
        <v>0</v>
      </c>
      <c r="H88" s="7"/>
      <c r="J88" s="96">
        <v>10955</v>
      </c>
      <c r="K88" s="41">
        <v>41944</v>
      </c>
      <c r="L88" s="97"/>
      <c r="M88" s="110" t="s">
        <v>25</v>
      </c>
      <c r="N88" s="61">
        <v>30000</v>
      </c>
      <c r="O88" s="42">
        <v>42044</v>
      </c>
      <c r="P88" s="129">
        <v>42044</v>
      </c>
    </row>
    <row r="89" spans="2:16" customFormat="1" ht="15.75" x14ac:dyDescent="0.25">
      <c r="B89" s="1"/>
      <c r="C89" s="2"/>
      <c r="D89" s="3"/>
      <c r="E89" s="16"/>
      <c r="F89" s="11"/>
      <c r="G89" s="9">
        <f t="shared" si="3"/>
        <v>0</v>
      </c>
      <c r="H89" s="7"/>
      <c r="J89" s="98">
        <v>10998</v>
      </c>
      <c r="K89" s="133">
        <v>340525.7</v>
      </c>
      <c r="L89" s="100"/>
      <c r="M89" s="108" t="s">
        <v>25</v>
      </c>
      <c r="N89" s="59">
        <v>50000</v>
      </c>
      <c r="O89" s="42">
        <v>42044</v>
      </c>
      <c r="P89" s="129">
        <v>42044</v>
      </c>
    </row>
    <row r="90" spans="2:16" customFormat="1" ht="15.75" x14ac:dyDescent="0.25">
      <c r="B90" s="1"/>
      <c r="C90" s="2"/>
      <c r="D90" s="3"/>
      <c r="E90" s="16"/>
      <c r="F90" s="11"/>
      <c r="G90" s="9">
        <f t="shared" si="3"/>
        <v>0</v>
      </c>
      <c r="H90" s="7"/>
      <c r="J90" s="98">
        <v>11002</v>
      </c>
      <c r="K90" s="133">
        <v>143472.4</v>
      </c>
      <c r="L90" s="101"/>
      <c r="M90" s="108" t="s">
        <v>25</v>
      </c>
      <c r="N90" s="64">
        <v>63000</v>
      </c>
      <c r="O90" s="42">
        <v>42044</v>
      </c>
      <c r="P90" s="129">
        <v>42044</v>
      </c>
    </row>
    <row r="91" spans="2:16" customFormat="1" ht="15.75" x14ac:dyDescent="0.25">
      <c r="B91" s="1"/>
      <c r="C91" s="2"/>
      <c r="D91" s="3"/>
      <c r="E91" s="16"/>
      <c r="F91" s="11"/>
      <c r="G91" s="9">
        <f t="shared" si="3"/>
        <v>0</v>
      </c>
      <c r="H91" s="7"/>
      <c r="J91" s="98">
        <v>11097</v>
      </c>
      <c r="K91" s="133">
        <v>51227.9</v>
      </c>
      <c r="L91" s="101"/>
      <c r="M91" s="108">
        <v>2727796</v>
      </c>
      <c r="N91" s="64">
        <v>49000</v>
      </c>
      <c r="O91" s="47">
        <v>42044</v>
      </c>
    </row>
    <row r="92" spans="2:16" customFormat="1" ht="15.75" x14ac:dyDescent="0.25">
      <c r="B92" s="1"/>
      <c r="C92" s="2"/>
      <c r="D92" s="3"/>
      <c r="E92" s="16"/>
      <c r="F92" s="11"/>
      <c r="G92" s="9">
        <f t="shared" si="3"/>
        <v>0</v>
      </c>
      <c r="H92" s="7"/>
      <c r="J92" s="98">
        <v>11174</v>
      </c>
      <c r="K92" s="133">
        <v>13971</v>
      </c>
      <c r="L92" s="101"/>
      <c r="M92" s="107" t="s">
        <v>25</v>
      </c>
      <c r="N92" s="45">
        <v>23857.5</v>
      </c>
      <c r="O92" s="47">
        <v>42046</v>
      </c>
      <c r="P92" s="129">
        <v>42045</v>
      </c>
    </row>
    <row r="93" spans="2:16" customFormat="1" ht="15.75" x14ac:dyDescent="0.25">
      <c r="B93" s="1"/>
      <c r="C93" s="2"/>
      <c r="D93" s="3"/>
      <c r="E93" s="16"/>
      <c r="F93" s="11"/>
      <c r="G93" s="9">
        <f t="shared" si="3"/>
        <v>0</v>
      </c>
      <c r="H93" s="7"/>
      <c r="J93" s="98">
        <v>11203</v>
      </c>
      <c r="K93" s="133">
        <v>68727.399999999994</v>
      </c>
      <c r="L93" s="101"/>
      <c r="M93" s="107" t="s">
        <v>25</v>
      </c>
      <c r="N93" s="45">
        <v>20000</v>
      </c>
      <c r="O93" s="47">
        <v>42045</v>
      </c>
      <c r="P93" s="129">
        <v>42045</v>
      </c>
    </row>
    <row r="94" spans="2:16" customFormat="1" ht="15.75" x14ac:dyDescent="0.25">
      <c r="B94" s="1"/>
      <c r="C94" s="2"/>
      <c r="D94" s="3"/>
      <c r="E94" s="16"/>
      <c r="F94" s="11"/>
      <c r="G94" s="9">
        <f t="shared" si="3"/>
        <v>0</v>
      </c>
      <c r="H94" s="7"/>
      <c r="J94" s="98">
        <v>11205</v>
      </c>
      <c r="K94" s="133">
        <v>208952.99</v>
      </c>
      <c r="L94" s="101"/>
      <c r="M94" s="107" t="s">
        <v>25</v>
      </c>
      <c r="N94" s="45">
        <v>75000</v>
      </c>
      <c r="O94" s="47">
        <v>42045</v>
      </c>
      <c r="P94" s="129">
        <v>42045</v>
      </c>
    </row>
    <row r="95" spans="2:16" customFormat="1" ht="15.75" x14ac:dyDescent="0.25">
      <c r="B95" s="1"/>
      <c r="C95" s="2"/>
      <c r="D95" s="3"/>
      <c r="E95" s="16"/>
      <c r="F95" s="11"/>
      <c r="G95" s="9">
        <f t="shared" si="3"/>
        <v>0</v>
      </c>
      <c r="H95" s="7"/>
      <c r="J95" s="102">
        <v>11219</v>
      </c>
      <c r="K95" s="41">
        <v>4446.1400000000003</v>
      </c>
      <c r="L95" s="95"/>
      <c r="M95" s="111">
        <v>2727821</v>
      </c>
      <c r="N95" s="45">
        <v>15000</v>
      </c>
      <c r="O95" s="47">
        <v>42045</v>
      </c>
    </row>
    <row r="96" spans="2:16" customFormat="1" ht="15.75" x14ac:dyDescent="0.25">
      <c r="B96" s="1"/>
      <c r="C96" s="2"/>
      <c r="D96" s="3"/>
      <c r="E96" s="16"/>
      <c r="F96" s="11"/>
      <c r="G96" s="9">
        <f t="shared" si="3"/>
        <v>0</v>
      </c>
      <c r="H96" s="7"/>
      <c r="J96" s="103">
        <v>11306</v>
      </c>
      <c r="K96" s="41">
        <v>247456.1</v>
      </c>
      <c r="L96" s="41"/>
      <c r="M96" s="107">
        <v>2727822</v>
      </c>
      <c r="N96" s="45">
        <v>130000</v>
      </c>
      <c r="O96" s="47">
        <v>42045</v>
      </c>
    </row>
    <row r="97" spans="2:16" customFormat="1" ht="15.75" x14ac:dyDescent="0.25">
      <c r="B97" s="1"/>
      <c r="C97" s="2"/>
      <c r="D97" s="3"/>
      <c r="E97" s="16"/>
      <c r="F97" s="11"/>
      <c r="G97" s="9">
        <f t="shared" si="3"/>
        <v>0</v>
      </c>
      <c r="H97" s="7"/>
      <c r="J97" s="103">
        <v>11310</v>
      </c>
      <c r="K97" s="41">
        <v>69874.600000000006</v>
      </c>
      <c r="L97" s="41"/>
      <c r="M97" s="107" t="s">
        <v>25</v>
      </c>
      <c r="N97" s="45">
        <v>26453</v>
      </c>
      <c r="O97" s="47">
        <v>42047</v>
      </c>
      <c r="P97" s="129">
        <v>42046</v>
      </c>
    </row>
    <row r="98" spans="2:16" customFormat="1" ht="15.75" x14ac:dyDescent="0.25">
      <c r="B98" s="1"/>
      <c r="C98" s="2"/>
      <c r="D98" s="3"/>
      <c r="E98" s="16"/>
      <c r="F98" s="11"/>
      <c r="G98" s="9">
        <f t="shared" si="3"/>
        <v>0</v>
      </c>
      <c r="H98" s="7"/>
      <c r="J98" s="98">
        <v>11315</v>
      </c>
      <c r="K98" s="133">
        <v>12143.6</v>
      </c>
      <c r="L98" s="101"/>
      <c r="M98" s="107" t="s">
        <v>25</v>
      </c>
      <c r="N98" s="45">
        <v>45000</v>
      </c>
      <c r="O98" s="47">
        <v>42046</v>
      </c>
      <c r="P98" s="129">
        <v>42046</v>
      </c>
    </row>
    <row r="99" spans="2:16" customFormat="1" ht="16.5" thickBot="1" x14ac:dyDescent="0.3">
      <c r="C99" t="s">
        <v>14</v>
      </c>
      <c r="D99" s="19">
        <v>0</v>
      </c>
      <c r="E99" s="20"/>
      <c r="F99" s="20"/>
      <c r="G99" s="21">
        <f t="shared" ref="G99" si="4">D99-F99</f>
        <v>0</v>
      </c>
      <c r="J99" s="98">
        <v>11639</v>
      </c>
      <c r="K99" s="133">
        <v>56815.6</v>
      </c>
      <c r="L99" s="101"/>
      <c r="M99" s="107" t="s">
        <v>25</v>
      </c>
      <c r="N99" s="45">
        <v>45000</v>
      </c>
      <c r="O99" s="47">
        <v>42046</v>
      </c>
      <c r="P99" s="129">
        <v>42046</v>
      </c>
    </row>
    <row r="100" spans="2:16" customFormat="1" ht="16.5" thickTop="1" x14ac:dyDescent="0.25">
      <c r="D100" s="23">
        <f>SUM(D3:D99)</f>
        <v>7569487.7800000021</v>
      </c>
      <c r="E100" s="24"/>
      <c r="F100" s="24"/>
      <c r="G100" s="23">
        <f>SUM(G3:G99)</f>
        <v>3579500.4</v>
      </c>
      <c r="J100" s="98">
        <v>11677</v>
      </c>
      <c r="K100" s="133">
        <v>217669.19</v>
      </c>
      <c r="L100" s="101"/>
      <c r="M100" s="107" t="s">
        <v>25</v>
      </c>
      <c r="N100" s="45">
        <v>65000</v>
      </c>
      <c r="O100" s="47">
        <v>42046</v>
      </c>
      <c r="P100" s="129">
        <v>42046</v>
      </c>
    </row>
    <row r="101" spans="2:16" customFormat="1" ht="15.75" x14ac:dyDescent="0.25">
      <c r="J101" s="98">
        <v>11772</v>
      </c>
      <c r="K101" s="133">
        <v>108931.2</v>
      </c>
      <c r="L101" s="101"/>
      <c r="M101" s="107">
        <v>2727820</v>
      </c>
      <c r="N101" s="45">
        <v>50000</v>
      </c>
      <c r="O101" s="47">
        <v>42046</v>
      </c>
    </row>
    <row r="102" spans="2:16" customFormat="1" ht="15.75" x14ac:dyDescent="0.25">
      <c r="J102" s="98">
        <v>11809</v>
      </c>
      <c r="K102" s="133">
        <v>6707.2</v>
      </c>
      <c r="L102" s="101"/>
      <c r="M102" s="107" t="s">
        <v>25</v>
      </c>
      <c r="N102" s="45">
        <v>24698</v>
      </c>
      <c r="O102" s="47">
        <v>42048</v>
      </c>
      <c r="P102" s="129">
        <v>42047</v>
      </c>
    </row>
    <row r="103" spans="2:16" customFormat="1" ht="15.75" x14ac:dyDescent="0.25">
      <c r="J103" s="98">
        <v>12080</v>
      </c>
      <c r="K103" s="133">
        <v>4572.96</v>
      </c>
      <c r="L103" s="101"/>
      <c r="M103" s="107" t="s">
        <v>25</v>
      </c>
      <c r="N103" s="45">
        <v>80000</v>
      </c>
      <c r="O103" s="47">
        <v>42047</v>
      </c>
      <c r="P103" s="129">
        <v>42047</v>
      </c>
    </row>
    <row r="104" spans="2:16" customFormat="1" ht="15.75" x14ac:dyDescent="0.25">
      <c r="J104" s="98">
        <v>12110</v>
      </c>
      <c r="K104" s="133">
        <v>27443.42</v>
      </c>
      <c r="L104" s="132" t="s">
        <v>29</v>
      </c>
      <c r="M104" s="107">
        <v>2727818</v>
      </c>
      <c r="N104" s="45">
        <v>166800</v>
      </c>
      <c r="O104" s="47">
        <v>42047</v>
      </c>
    </row>
    <row r="105" spans="2:16" customFormat="1" ht="15.75" x14ac:dyDescent="0.25">
      <c r="J105" s="46"/>
      <c r="K105" s="134"/>
      <c r="L105" s="48"/>
      <c r="M105" s="107" t="s">
        <v>25</v>
      </c>
      <c r="N105" s="45">
        <v>26700</v>
      </c>
      <c r="O105" s="47">
        <v>42049</v>
      </c>
      <c r="P105" s="129">
        <v>42048</v>
      </c>
    </row>
    <row r="106" spans="2:16" customFormat="1" ht="15.75" x14ac:dyDescent="0.25">
      <c r="J106" s="89"/>
      <c r="K106" s="45"/>
      <c r="L106" s="48"/>
      <c r="M106" s="107" t="s">
        <v>25</v>
      </c>
      <c r="N106" s="45">
        <v>80000</v>
      </c>
      <c r="O106" s="47">
        <v>42048</v>
      </c>
      <c r="P106" s="129">
        <v>42048</v>
      </c>
    </row>
    <row r="107" spans="2:16" customFormat="1" ht="15.75" x14ac:dyDescent="0.25">
      <c r="J107" s="89"/>
      <c r="K107" s="45"/>
      <c r="L107" s="48"/>
      <c r="M107" s="107" t="s">
        <v>25</v>
      </c>
      <c r="N107" s="45">
        <v>100000</v>
      </c>
      <c r="O107" s="47">
        <v>42048</v>
      </c>
      <c r="P107" s="129">
        <v>42048</v>
      </c>
    </row>
    <row r="108" spans="2:16" customFormat="1" x14ac:dyDescent="0.25">
      <c r="J108" s="89"/>
      <c r="K108" s="45"/>
      <c r="L108" s="48"/>
      <c r="M108" s="89" t="s">
        <v>25</v>
      </c>
      <c r="N108" s="45">
        <v>105000</v>
      </c>
      <c r="O108" s="47">
        <v>42048</v>
      </c>
      <c r="P108" s="129">
        <v>42048</v>
      </c>
    </row>
    <row r="109" spans="2:16" customFormat="1" x14ac:dyDescent="0.25">
      <c r="J109" s="89"/>
      <c r="K109" s="45"/>
      <c r="L109" s="48"/>
      <c r="M109" s="89">
        <v>2727819</v>
      </c>
      <c r="N109" s="45">
        <v>85000</v>
      </c>
      <c r="O109" s="47">
        <v>42048</v>
      </c>
    </row>
    <row r="110" spans="2:16" customFormat="1" x14ac:dyDescent="0.25">
      <c r="J110" s="89"/>
      <c r="K110" s="45"/>
      <c r="L110" s="48"/>
      <c r="M110" s="89">
        <v>2727814</v>
      </c>
      <c r="N110" s="45">
        <v>57000</v>
      </c>
      <c r="O110" s="47">
        <v>42048</v>
      </c>
    </row>
    <row r="111" spans="2:16" customFormat="1" x14ac:dyDescent="0.25">
      <c r="J111" s="89"/>
      <c r="K111" s="45"/>
      <c r="L111" s="48"/>
      <c r="M111" s="89" t="s">
        <v>25</v>
      </c>
      <c r="N111" s="45">
        <v>80000</v>
      </c>
      <c r="O111" s="47">
        <v>42049</v>
      </c>
      <c r="P111" s="129">
        <v>42049</v>
      </c>
    </row>
    <row r="112" spans="2:16" customFormat="1" x14ac:dyDescent="0.25">
      <c r="J112" s="89"/>
      <c r="K112" s="45"/>
      <c r="L112" s="48"/>
      <c r="M112" s="89" t="s">
        <v>25</v>
      </c>
      <c r="N112" s="45">
        <v>41000</v>
      </c>
      <c r="O112" s="47">
        <v>42049</v>
      </c>
      <c r="P112" s="129">
        <v>42049</v>
      </c>
    </row>
    <row r="113" spans="10:15" customFormat="1" x14ac:dyDescent="0.25">
      <c r="J113" s="89"/>
      <c r="K113" s="45"/>
      <c r="L113" s="48"/>
      <c r="M113" s="89">
        <v>2727811</v>
      </c>
      <c r="N113" s="45">
        <v>24250</v>
      </c>
      <c r="O113" s="47">
        <v>42049</v>
      </c>
    </row>
    <row r="114" spans="10:15" customFormat="1" x14ac:dyDescent="0.25">
      <c r="J114" s="89"/>
      <c r="K114" s="45"/>
      <c r="L114" s="48"/>
      <c r="M114" s="89">
        <v>2727815</v>
      </c>
      <c r="N114" s="45">
        <v>70000</v>
      </c>
      <c r="O114" s="47">
        <v>42049</v>
      </c>
    </row>
    <row r="115" spans="10:15" customFormat="1" x14ac:dyDescent="0.25">
      <c r="J115" s="89"/>
      <c r="K115" s="45"/>
      <c r="L115" s="48"/>
      <c r="M115" s="89">
        <v>2727813</v>
      </c>
      <c r="N115" s="45">
        <v>60000</v>
      </c>
      <c r="O115" s="47">
        <v>42049</v>
      </c>
    </row>
    <row r="116" spans="10:15" customFormat="1" x14ac:dyDescent="0.25">
      <c r="J116" s="89"/>
      <c r="K116" s="45"/>
      <c r="L116" s="48"/>
      <c r="M116" s="89"/>
      <c r="N116" s="45"/>
      <c r="O116" s="47"/>
    </row>
    <row r="117" spans="10:15" customFormat="1" x14ac:dyDescent="0.25">
      <c r="J117" s="89"/>
      <c r="K117" s="45"/>
      <c r="L117" s="48"/>
      <c r="M117" s="89"/>
      <c r="N117" s="45">
        <v>0</v>
      </c>
      <c r="O117" s="47"/>
    </row>
    <row r="118" spans="10:15" customFormat="1" ht="16.5" thickBot="1" x14ac:dyDescent="0.3">
      <c r="J118" s="94"/>
      <c r="K118" s="49">
        <v>0</v>
      </c>
      <c r="L118" s="49"/>
      <c r="M118" s="50"/>
      <c r="N118" s="51">
        <v>0</v>
      </c>
      <c r="O118" s="52"/>
    </row>
    <row r="119" spans="10:15" customFormat="1" ht="16.5" thickTop="1" x14ac:dyDescent="0.25">
      <c r="J119" s="128"/>
      <c r="K119" s="84">
        <f>SUM(K83:K118)</f>
        <v>1948255.5000000002</v>
      </c>
      <c r="L119" s="85"/>
      <c r="M119" s="86"/>
      <c r="N119" s="84">
        <f>SUM(N83:N118)</f>
        <v>1948255.5</v>
      </c>
      <c r="O119" s="36"/>
    </row>
    <row r="120" spans="10:15" customFormat="1" ht="15.75" thickBot="1" x14ac:dyDescent="0.3">
      <c r="J120" s="88"/>
      <c r="K120" s="10"/>
      <c r="M120" s="54"/>
      <c r="N120" s="10"/>
    </row>
    <row r="121" spans="10:15" customFormat="1" ht="19.5" thickBot="1" x14ac:dyDescent="0.35">
      <c r="J121" s="135"/>
      <c r="K121" s="53" t="s">
        <v>24</v>
      </c>
      <c r="L121" s="22"/>
      <c r="M121" s="35"/>
      <c r="N121" s="76">
        <v>42063</v>
      </c>
      <c r="O121" s="36"/>
    </row>
    <row r="122" spans="10:15" customFormat="1" ht="16.5" thickBot="1" x14ac:dyDescent="0.3">
      <c r="J122" s="38"/>
      <c r="K122" s="39"/>
      <c r="L122" s="37"/>
      <c r="M122" s="38"/>
      <c r="N122" s="39"/>
      <c r="O122" s="40"/>
    </row>
    <row r="123" spans="10:15" customFormat="1" ht="16.5" thickBot="1" x14ac:dyDescent="0.3">
      <c r="J123" s="93" t="s">
        <v>21</v>
      </c>
      <c r="K123" s="71" t="s">
        <v>16</v>
      </c>
      <c r="L123" s="72"/>
      <c r="M123" s="73" t="s">
        <v>22</v>
      </c>
      <c r="N123" s="71" t="s">
        <v>23</v>
      </c>
      <c r="O123" s="74"/>
    </row>
    <row r="124" spans="10:15" customFormat="1" ht="15.75" x14ac:dyDescent="0.25">
      <c r="J124" s="66">
        <v>11475</v>
      </c>
      <c r="K124" s="140">
        <v>69010.78</v>
      </c>
      <c r="L124" s="67"/>
      <c r="M124" s="68">
        <v>2719724</v>
      </c>
      <c r="N124" s="69">
        <v>29865</v>
      </c>
      <c r="O124" s="70">
        <v>42044</v>
      </c>
    </row>
    <row r="125" spans="10:15" customFormat="1" ht="15.75" x14ac:dyDescent="0.25">
      <c r="J125" s="43">
        <v>12110</v>
      </c>
      <c r="K125" s="44">
        <v>931.38</v>
      </c>
      <c r="L125" s="44"/>
      <c r="M125" s="58">
        <v>2719765</v>
      </c>
      <c r="N125" s="59">
        <v>80627</v>
      </c>
      <c r="O125" s="42">
        <v>42049</v>
      </c>
    </row>
    <row r="126" spans="10:15" customFormat="1" ht="15.75" x14ac:dyDescent="0.25">
      <c r="J126" s="43">
        <v>11373</v>
      </c>
      <c r="K126" s="44">
        <v>194182.54</v>
      </c>
      <c r="L126" s="44"/>
      <c r="M126" s="58">
        <v>2719738</v>
      </c>
      <c r="N126" s="59">
        <v>68085</v>
      </c>
      <c r="O126" s="42">
        <v>42045</v>
      </c>
    </row>
    <row r="127" spans="10:15" customFormat="1" ht="15.75" x14ac:dyDescent="0.25">
      <c r="J127" s="43">
        <v>11425</v>
      </c>
      <c r="K127" s="44">
        <v>69667.199999999997</v>
      </c>
      <c r="L127" s="44"/>
      <c r="M127" s="58" t="s">
        <v>25</v>
      </c>
      <c r="N127" s="59">
        <v>10315.5</v>
      </c>
      <c r="O127" s="42">
        <v>42052</v>
      </c>
    </row>
    <row r="128" spans="10:15" customFormat="1" ht="15.75" x14ac:dyDescent="0.25">
      <c r="J128" s="43">
        <v>11495</v>
      </c>
      <c r="K128" s="44">
        <v>135.97999999999999</v>
      </c>
      <c r="L128" s="44" t="s">
        <v>29</v>
      </c>
      <c r="M128" s="58">
        <v>2719734</v>
      </c>
      <c r="N128" s="59">
        <v>61850</v>
      </c>
      <c r="O128" s="42">
        <v>42052</v>
      </c>
    </row>
    <row r="129" spans="10:16" customFormat="1" ht="15.75" x14ac:dyDescent="0.25">
      <c r="J129" s="43"/>
      <c r="K129" s="44"/>
      <c r="L129" s="60"/>
      <c r="M129" s="139">
        <v>2719731</v>
      </c>
      <c r="N129" s="61">
        <v>83185</v>
      </c>
      <c r="O129" s="42">
        <v>42053</v>
      </c>
    </row>
    <row r="130" spans="10:16" customFormat="1" ht="15.75" x14ac:dyDescent="0.25">
      <c r="J130" s="62"/>
      <c r="K130" s="44"/>
      <c r="L130" s="44"/>
      <c r="M130" s="58"/>
      <c r="N130" s="59"/>
      <c r="O130" s="42"/>
    </row>
    <row r="131" spans="10:16" customFormat="1" ht="15.75" x14ac:dyDescent="0.25">
      <c r="J131" s="62"/>
      <c r="K131" s="44"/>
      <c r="L131" s="44"/>
      <c r="M131" s="63"/>
      <c r="N131" s="64"/>
      <c r="O131" s="42"/>
    </row>
    <row r="132" spans="10:16" customFormat="1" ht="15.75" x14ac:dyDescent="0.25">
      <c r="J132" s="65"/>
      <c r="K132" s="44"/>
      <c r="L132" s="41"/>
      <c r="M132" s="87"/>
      <c r="N132" s="64"/>
      <c r="O132" s="47"/>
    </row>
    <row r="133" spans="10:16" customFormat="1" x14ac:dyDescent="0.25">
      <c r="J133" s="89"/>
      <c r="K133" s="141"/>
      <c r="L133" s="48"/>
      <c r="M133" s="89"/>
      <c r="N133" s="45"/>
      <c r="O133" s="122"/>
    </row>
    <row r="134" spans="10:16" customFormat="1" x14ac:dyDescent="0.25">
      <c r="J134" s="89"/>
      <c r="K134" s="141"/>
      <c r="L134" s="48"/>
      <c r="M134" s="89"/>
      <c r="N134" s="45"/>
      <c r="O134" s="122"/>
    </row>
    <row r="135" spans="10:16" customFormat="1" ht="16.5" thickBot="1" x14ac:dyDescent="0.3">
      <c r="J135" s="94"/>
      <c r="K135" s="49"/>
      <c r="L135" s="49"/>
      <c r="M135" s="50"/>
      <c r="N135" s="51"/>
      <c r="O135" s="52"/>
    </row>
    <row r="136" spans="10:16" customFormat="1" ht="16.5" thickTop="1" x14ac:dyDescent="0.25">
      <c r="J136" s="135"/>
      <c r="K136" s="84">
        <f>SUM(K124:K135)</f>
        <v>333927.88</v>
      </c>
      <c r="L136" s="85"/>
      <c r="M136" s="86"/>
      <c r="N136" s="84">
        <f>SUM(N124:N135)</f>
        <v>333927.5</v>
      </c>
      <c r="O136" s="36"/>
    </row>
    <row r="138" spans="10:16" customFormat="1" ht="15.75" thickBot="1" x14ac:dyDescent="0.3">
      <c r="J138" s="88"/>
      <c r="K138" s="10"/>
      <c r="M138" s="54"/>
      <c r="N138" s="10"/>
    </row>
    <row r="139" spans="10:16" customFormat="1" ht="19.5" thickBot="1" x14ac:dyDescent="0.35">
      <c r="J139" s="135"/>
      <c r="K139" s="53" t="s">
        <v>24</v>
      </c>
      <c r="L139" s="22"/>
      <c r="M139" s="35"/>
      <c r="N139" s="76">
        <v>42063</v>
      </c>
      <c r="O139" s="36"/>
    </row>
    <row r="140" spans="10:16" customFormat="1" ht="16.5" thickBot="1" x14ac:dyDescent="0.3">
      <c r="J140" s="38"/>
      <c r="K140" s="39"/>
      <c r="L140" s="37"/>
      <c r="M140" s="38"/>
      <c r="N140" s="39"/>
      <c r="O140" s="40"/>
    </row>
    <row r="141" spans="10:16" customFormat="1" ht="16.5" thickBot="1" x14ac:dyDescent="0.3">
      <c r="J141" s="93" t="s">
        <v>21</v>
      </c>
      <c r="K141" s="71" t="s">
        <v>16</v>
      </c>
      <c r="L141" s="72"/>
      <c r="M141" s="73" t="s">
        <v>22</v>
      </c>
      <c r="N141" s="71" t="s">
        <v>23</v>
      </c>
      <c r="O141" s="74"/>
      <c r="P141" s="130" t="s">
        <v>32</v>
      </c>
    </row>
    <row r="142" spans="10:16" customFormat="1" ht="15.75" x14ac:dyDescent="0.25">
      <c r="J142" s="144">
        <v>12091</v>
      </c>
      <c r="K142" s="67">
        <v>190084.13</v>
      </c>
      <c r="L142" s="67" t="s">
        <v>34</v>
      </c>
      <c r="M142" s="109" t="s">
        <v>25</v>
      </c>
      <c r="N142" s="69">
        <v>22993</v>
      </c>
      <c r="O142" s="70">
        <v>42051</v>
      </c>
      <c r="P142" s="129">
        <v>42050</v>
      </c>
    </row>
    <row r="143" spans="10:16" customFormat="1" ht="15.75" x14ac:dyDescent="0.25">
      <c r="J143" s="96">
        <v>11576</v>
      </c>
      <c r="K143" s="145">
        <v>83640.5</v>
      </c>
      <c r="L143" s="41"/>
      <c r="M143" s="108">
        <v>2727812</v>
      </c>
      <c r="N143" s="59">
        <v>115000</v>
      </c>
      <c r="O143" s="42">
        <v>42050</v>
      </c>
    </row>
    <row r="144" spans="10:16" customFormat="1" ht="15.75" x14ac:dyDescent="0.25">
      <c r="J144" s="96">
        <v>11777</v>
      </c>
      <c r="K144" s="145">
        <v>183657.94</v>
      </c>
      <c r="L144" s="41"/>
      <c r="M144" s="108">
        <v>2727810</v>
      </c>
      <c r="N144" s="59">
        <v>80000</v>
      </c>
      <c r="O144" s="42">
        <v>42050</v>
      </c>
    </row>
    <row r="145" spans="10:16" customFormat="1" ht="15.75" x14ac:dyDescent="0.25">
      <c r="J145" s="96">
        <v>11857</v>
      </c>
      <c r="K145" s="145">
        <v>132333.64000000001</v>
      </c>
      <c r="L145" s="41"/>
      <c r="M145" s="108">
        <v>2727808</v>
      </c>
      <c r="N145" s="59">
        <v>93000</v>
      </c>
      <c r="O145" s="42">
        <v>42050</v>
      </c>
    </row>
    <row r="146" spans="10:16" customFormat="1" ht="15.75" x14ac:dyDescent="0.25">
      <c r="J146" s="96">
        <v>11890</v>
      </c>
      <c r="K146" s="145">
        <v>90910.399999999994</v>
      </c>
      <c r="L146" s="41"/>
      <c r="M146" s="108" t="s">
        <v>25</v>
      </c>
      <c r="N146" s="59">
        <v>22505</v>
      </c>
      <c r="O146" s="42">
        <v>42052</v>
      </c>
      <c r="P146" s="129">
        <v>42051</v>
      </c>
    </row>
    <row r="147" spans="10:16" customFormat="1" ht="15.75" x14ac:dyDescent="0.25">
      <c r="J147" s="96">
        <v>11941</v>
      </c>
      <c r="K147" s="145">
        <v>18329.400000000001</v>
      </c>
      <c r="L147" s="97"/>
      <c r="M147" s="110" t="s">
        <v>25</v>
      </c>
      <c r="N147" s="61">
        <v>80000</v>
      </c>
      <c r="O147" s="42">
        <v>42051</v>
      </c>
      <c r="P147" s="129">
        <v>42051</v>
      </c>
    </row>
    <row r="148" spans="10:16" customFormat="1" ht="15.75" x14ac:dyDescent="0.25">
      <c r="J148" s="98">
        <v>11988</v>
      </c>
      <c r="K148" s="146">
        <v>135185.97</v>
      </c>
      <c r="L148" s="100"/>
      <c r="M148" s="108" t="s">
        <v>25</v>
      </c>
      <c r="N148" s="59">
        <v>80000</v>
      </c>
      <c r="O148" s="42">
        <v>42051</v>
      </c>
      <c r="P148" s="129">
        <v>42051</v>
      </c>
    </row>
    <row r="149" spans="10:16" customFormat="1" ht="15.75" x14ac:dyDescent="0.25">
      <c r="J149" s="98">
        <v>11999</v>
      </c>
      <c r="K149" s="146">
        <v>89820.4</v>
      </c>
      <c r="L149" s="101"/>
      <c r="M149" s="108">
        <v>2727807</v>
      </c>
      <c r="N149" s="64">
        <v>66000</v>
      </c>
      <c r="O149" s="42">
        <v>42051</v>
      </c>
      <c r="P149" s="129"/>
    </row>
    <row r="150" spans="10:16" customFormat="1" ht="15.75" x14ac:dyDescent="0.25">
      <c r="J150" s="98">
        <v>12081</v>
      </c>
      <c r="K150" s="146">
        <v>204056.26</v>
      </c>
      <c r="L150" s="101"/>
      <c r="M150" s="108" t="s">
        <v>25</v>
      </c>
      <c r="N150" s="64">
        <v>22005.5</v>
      </c>
      <c r="O150" s="47">
        <v>42053</v>
      </c>
      <c r="P150" s="129">
        <v>42052</v>
      </c>
    </row>
    <row r="151" spans="10:16" customFormat="1" ht="15.75" x14ac:dyDescent="0.25">
      <c r="J151" s="98">
        <v>12159</v>
      </c>
      <c r="K151" s="133">
        <v>68932.800000000003</v>
      </c>
      <c r="L151" s="101"/>
      <c r="M151" s="107" t="s">
        <v>25</v>
      </c>
      <c r="N151" s="45">
        <v>85000</v>
      </c>
      <c r="O151" s="47">
        <v>42052</v>
      </c>
      <c r="P151" s="129">
        <v>42052</v>
      </c>
    </row>
    <row r="152" spans="10:16" customFormat="1" ht="15.75" x14ac:dyDescent="0.25">
      <c r="J152" s="98">
        <v>12303</v>
      </c>
      <c r="K152" s="133">
        <v>13507.2</v>
      </c>
      <c r="L152" s="101"/>
      <c r="M152" s="107">
        <v>2727805</v>
      </c>
      <c r="N152" s="45">
        <v>32500</v>
      </c>
      <c r="O152" s="47">
        <v>42052</v>
      </c>
      <c r="P152" s="129"/>
    </row>
    <row r="153" spans="10:16" customFormat="1" ht="15.75" x14ac:dyDescent="0.25">
      <c r="J153" s="98">
        <v>12361</v>
      </c>
      <c r="K153" s="133">
        <v>23290.720000000001</v>
      </c>
      <c r="L153" s="101"/>
      <c r="M153" s="107">
        <v>2727806</v>
      </c>
      <c r="N153" s="45">
        <v>56000</v>
      </c>
      <c r="O153" s="47">
        <v>42052</v>
      </c>
      <c r="P153" s="129"/>
    </row>
    <row r="154" spans="10:16" customFormat="1" ht="15.75" x14ac:dyDescent="0.25">
      <c r="J154" s="102">
        <v>12367</v>
      </c>
      <c r="K154" s="41">
        <v>109647.98</v>
      </c>
      <c r="L154" s="95"/>
      <c r="M154" s="111" t="s">
        <v>25</v>
      </c>
      <c r="N154" s="45">
        <v>24553</v>
      </c>
      <c r="O154" s="47">
        <v>42054</v>
      </c>
      <c r="P154" s="129">
        <v>42053</v>
      </c>
    </row>
    <row r="155" spans="10:16" customFormat="1" ht="15.75" x14ac:dyDescent="0.25">
      <c r="J155" s="103">
        <v>12369</v>
      </c>
      <c r="K155" s="41">
        <v>133430.35</v>
      </c>
      <c r="L155" s="41"/>
      <c r="M155" s="107" t="s">
        <v>25</v>
      </c>
      <c r="N155" s="45">
        <v>51000</v>
      </c>
      <c r="O155" s="47">
        <v>42053</v>
      </c>
      <c r="P155" s="129">
        <v>42053</v>
      </c>
    </row>
    <row r="156" spans="10:16" customFormat="1" ht="15.75" x14ac:dyDescent="0.25">
      <c r="J156" s="103">
        <v>12384</v>
      </c>
      <c r="K156" s="41">
        <v>39348.800000000003</v>
      </c>
      <c r="L156" s="41"/>
      <c r="M156" s="107" t="s">
        <v>25</v>
      </c>
      <c r="N156" s="45">
        <v>60000</v>
      </c>
      <c r="O156" s="47">
        <v>42053</v>
      </c>
      <c r="P156" s="129">
        <v>42053</v>
      </c>
    </row>
    <row r="157" spans="10:16" customFormat="1" ht="15.75" x14ac:dyDescent="0.25">
      <c r="J157" s="98">
        <v>12411</v>
      </c>
      <c r="K157" s="133">
        <v>99330</v>
      </c>
      <c r="L157" s="101"/>
      <c r="M157" s="107" t="s">
        <v>25</v>
      </c>
      <c r="N157" s="45">
        <v>60000</v>
      </c>
      <c r="O157" s="47">
        <v>42053</v>
      </c>
      <c r="P157" s="129">
        <v>42053</v>
      </c>
    </row>
    <row r="158" spans="10:16" customFormat="1" ht="15.75" x14ac:dyDescent="0.25">
      <c r="J158" s="98">
        <v>12433</v>
      </c>
      <c r="K158" s="133">
        <v>124693.92</v>
      </c>
      <c r="L158" s="101"/>
      <c r="M158" s="107">
        <v>2727804</v>
      </c>
      <c r="N158" s="45">
        <v>30000</v>
      </c>
      <c r="O158" s="47">
        <v>42053</v>
      </c>
      <c r="P158" s="129"/>
    </row>
    <row r="159" spans="10:16" customFormat="1" ht="15.75" x14ac:dyDescent="0.25">
      <c r="J159" s="98">
        <v>12520</v>
      </c>
      <c r="K159" s="133">
        <v>3510</v>
      </c>
      <c r="L159" s="101"/>
      <c r="M159" s="107" t="s">
        <v>25</v>
      </c>
      <c r="N159" s="45">
        <v>19396</v>
      </c>
      <c r="O159" s="47">
        <v>42055</v>
      </c>
      <c r="P159" s="129">
        <v>42054</v>
      </c>
    </row>
    <row r="160" spans="10:16" customFormat="1" ht="15.75" x14ac:dyDescent="0.25">
      <c r="J160" s="98">
        <v>12572</v>
      </c>
      <c r="K160" s="133">
        <v>2944.4</v>
      </c>
      <c r="L160" s="101"/>
      <c r="M160" s="107" t="s">
        <v>25</v>
      </c>
      <c r="N160" s="45">
        <v>55000</v>
      </c>
      <c r="O160" s="47">
        <v>42054</v>
      </c>
      <c r="P160" s="129">
        <v>42054</v>
      </c>
    </row>
    <row r="161" spans="10:16" customFormat="1" ht="15.75" x14ac:dyDescent="0.25">
      <c r="J161" s="98">
        <v>11495</v>
      </c>
      <c r="K161" s="133">
        <v>48977.599999999999</v>
      </c>
      <c r="L161" s="132" t="s">
        <v>29</v>
      </c>
      <c r="M161" s="107" t="s">
        <v>25</v>
      </c>
      <c r="N161" s="45">
        <v>90000</v>
      </c>
      <c r="O161" s="47">
        <v>42054</v>
      </c>
      <c r="P161" s="129">
        <v>42054</v>
      </c>
    </row>
    <row r="162" spans="10:16" customFormat="1" ht="15.75" x14ac:dyDescent="0.25">
      <c r="J162" s="98"/>
      <c r="K162" s="133"/>
      <c r="L162" s="101"/>
      <c r="M162" s="107" t="s">
        <v>25</v>
      </c>
      <c r="N162" s="45">
        <v>108000</v>
      </c>
      <c r="O162" s="47">
        <v>42054</v>
      </c>
      <c r="P162" s="129">
        <v>42054</v>
      </c>
    </row>
    <row r="163" spans="10:16" customFormat="1" ht="15.75" x14ac:dyDescent="0.25">
      <c r="J163" s="98"/>
      <c r="K163" s="133"/>
      <c r="L163" s="132"/>
      <c r="M163" s="107">
        <v>2727803</v>
      </c>
      <c r="N163" s="45">
        <v>40000</v>
      </c>
      <c r="O163" s="47">
        <v>42054</v>
      </c>
    </row>
    <row r="164" spans="10:16" customFormat="1" ht="15.75" x14ac:dyDescent="0.25">
      <c r="J164" s="46"/>
      <c r="K164" s="134"/>
      <c r="L164" s="48"/>
      <c r="M164" s="107" t="s">
        <v>25</v>
      </c>
      <c r="N164" s="45">
        <v>25457</v>
      </c>
      <c r="O164" s="47">
        <v>42056</v>
      </c>
      <c r="P164" s="129">
        <v>42055</v>
      </c>
    </row>
    <row r="165" spans="10:16" customFormat="1" ht="15.75" x14ac:dyDescent="0.25">
      <c r="J165" s="89"/>
      <c r="K165" s="45"/>
      <c r="L165" s="48"/>
      <c r="M165" s="107" t="s">
        <v>25</v>
      </c>
      <c r="N165" s="45">
        <v>40000</v>
      </c>
      <c r="O165" s="47">
        <v>42055</v>
      </c>
      <c r="P165" s="129">
        <v>42055</v>
      </c>
    </row>
    <row r="166" spans="10:16" customFormat="1" ht="15.75" x14ac:dyDescent="0.25">
      <c r="J166" s="89"/>
      <c r="K166" s="45"/>
      <c r="L166" s="48"/>
      <c r="M166" s="107" t="s">
        <v>25</v>
      </c>
      <c r="N166" s="45">
        <v>67000</v>
      </c>
      <c r="O166" s="47">
        <v>42055</v>
      </c>
      <c r="P166" s="129">
        <v>42055</v>
      </c>
    </row>
    <row r="167" spans="10:16" customFormat="1" x14ac:dyDescent="0.25">
      <c r="J167" s="89"/>
      <c r="K167" s="45"/>
      <c r="L167" s="48"/>
      <c r="M167" s="89" t="s">
        <v>25</v>
      </c>
      <c r="N167" s="45">
        <v>80000</v>
      </c>
      <c r="O167" s="47">
        <v>42055</v>
      </c>
      <c r="P167" s="129">
        <v>42055</v>
      </c>
    </row>
    <row r="168" spans="10:16" customFormat="1" x14ac:dyDescent="0.25">
      <c r="J168" s="89"/>
      <c r="K168" s="45"/>
      <c r="L168" s="48"/>
      <c r="M168" s="89">
        <v>2727788</v>
      </c>
      <c r="N168" s="45">
        <v>20000</v>
      </c>
      <c r="O168" s="47">
        <v>42055</v>
      </c>
    </row>
    <row r="169" spans="10:16" customFormat="1" x14ac:dyDescent="0.25">
      <c r="J169" s="89"/>
      <c r="K169" s="45"/>
      <c r="L169" s="48"/>
      <c r="M169" s="89">
        <v>2727795</v>
      </c>
      <c r="N169" s="45">
        <v>24000</v>
      </c>
      <c r="O169" s="47">
        <v>42055</v>
      </c>
    </row>
    <row r="170" spans="10:16" customFormat="1" x14ac:dyDescent="0.25">
      <c r="J170" s="89"/>
      <c r="K170" s="45"/>
      <c r="L170" s="48"/>
      <c r="M170" s="89" t="s">
        <v>25</v>
      </c>
      <c r="N170" s="45">
        <v>70000</v>
      </c>
      <c r="O170" s="47">
        <v>42056</v>
      </c>
      <c r="P170" s="129">
        <v>42056</v>
      </c>
    </row>
    <row r="171" spans="10:16" customFormat="1" x14ac:dyDescent="0.25">
      <c r="J171" s="89"/>
      <c r="K171" s="45"/>
      <c r="L171" s="48"/>
      <c r="M171" s="89">
        <v>2727794</v>
      </c>
      <c r="N171" s="45">
        <v>78000</v>
      </c>
      <c r="O171" s="47">
        <v>42056</v>
      </c>
      <c r="P171" s="129"/>
    </row>
    <row r="172" spans="10:16" customFormat="1" x14ac:dyDescent="0.25">
      <c r="J172" s="89"/>
      <c r="K172" s="45"/>
      <c r="L172" s="48"/>
      <c r="M172" s="89">
        <v>2727792</v>
      </c>
      <c r="N172" s="45">
        <v>24223</v>
      </c>
      <c r="O172" s="47">
        <v>42056</v>
      </c>
    </row>
    <row r="173" spans="10:16" customFormat="1" x14ac:dyDescent="0.25">
      <c r="J173" s="89"/>
      <c r="K173" s="45"/>
      <c r="L173" s="48"/>
      <c r="M173" s="89">
        <v>2727793</v>
      </c>
      <c r="N173" s="45">
        <v>74000</v>
      </c>
      <c r="O173" s="47">
        <v>42056</v>
      </c>
    </row>
    <row r="174" spans="10:16" customFormat="1" x14ac:dyDescent="0.25">
      <c r="J174" s="89"/>
      <c r="K174" s="45"/>
      <c r="L174" s="48"/>
      <c r="M174" s="89"/>
      <c r="N174" s="45"/>
      <c r="O174" s="47"/>
    </row>
    <row r="175" spans="10:16" customFormat="1" x14ac:dyDescent="0.25">
      <c r="J175" s="89"/>
      <c r="K175" s="45"/>
      <c r="L175" s="48"/>
      <c r="M175" s="89"/>
      <c r="N175" s="45"/>
      <c r="O175" s="47"/>
    </row>
    <row r="176" spans="10:16" customFormat="1" x14ac:dyDescent="0.25">
      <c r="J176" s="89"/>
      <c r="K176" s="45"/>
      <c r="L176" s="48"/>
      <c r="M176" s="89"/>
      <c r="N176" s="45">
        <v>0</v>
      </c>
      <c r="O176" s="47"/>
    </row>
    <row r="177" spans="10:15" customFormat="1" ht="16.5" thickBot="1" x14ac:dyDescent="0.3">
      <c r="J177" s="94"/>
      <c r="K177" s="49">
        <v>0</v>
      </c>
      <c r="L177" s="49"/>
      <c r="M177" s="50"/>
      <c r="N177" s="51">
        <v>0</v>
      </c>
      <c r="O177" s="52"/>
    </row>
    <row r="178" spans="10:15" customFormat="1" ht="16.5" thickTop="1" x14ac:dyDescent="0.25">
      <c r="J178" s="135"/>
      <c r="K178" s="84">
        <f>SUM(K142:K177)</f>
        <v>1795632.4100000001</v>
      </c>
      <c r="L178" s="85"/>
      <c r="M178" s="86"/>
      <c r="N178" s="84">
        <f>SUM(N142:N177)</f>
        <v>1795632.5</v>
      </c>
      <c r="O178" s="36"/>
    </row>
  </sheetData>
  <sortState ref="B38:F82">
    <sortCondition ref="C38:C82"/>
  </sortState>
  <mergeCells count="1">
    <mergeCell ref="L17:M17"/>
  </mergeCells>
  <pageMargins left="0.70866141732283472" right="0.11811023622047245" top="0.35433070866141736" bottom="0.15748031496062992" header="0.31496062992125984" footer="0.31496062992125984"/>
  <pageSetup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81"/>
  <sheetViews>
    <sheetView topLeftCell="I1" workbookViewId="0">
      <selection activeCell="M22" sqref="M22"/>
    </sheetView>
  </sheetViews>
  <sheetFormatPr baseColWidth="10" defaultRowHeight="15" x14ac:dyDescent="0.25"/>
  <cols>
    <col min="4" max="4" width="17.85546875" bestFit="1" customWidth="1"/>
    <col min="5" max="5" width="16.7109375" bestFit="1" customWidth="1"/>
    <col min="7" max="7" width="17.85546875" style="148" bestFit="1" customWidth="1"/>
    <col min="8" max="8" width="11.42578125" style="148"/>
    <col min="10" max="10" width="11.42578125" style="147"/>
    <col min="11" max="11" width="17.85546875" style="10" customWidth="1"/>
    <col min="12" max="12" width="7.85546875" customWidth="1"/>
    <col min="13" max="13" width="11.42578125" style="147"/>
    <col min="14" max="14" width="16.85546875" style="10" customWidth="1"/>
    <col min="16" max="16" width="12.42578125" customWidth="1"/>
    <col min="17" max="17" width="12.5703125" style="10" bestFit="1" customWidth="1"/>
  </cols>
  <sheetData>
    <row r="1" spans="2:15" ht="19.5" thickBot="1" x14ac:dyDescent="0.35">
      <c r="D1" s="22" t="s">
        <v>15</v>
      </c>
    </row>
    <row r="2" spans="2:15" ht="19.5" thickBot="1" x14ac:dyDescent="0.35">
      <c r="B2" s="30"/>
      <c r="C2" s="34" t="s">
        <v>20</v>
      </c>
      <c r="D2" s="31" t="s">
        <v>16</v>
      </c>
      <c r="E2" s="33" t="s">
        <v>17</v>
      </c>
      <c r="F2" s="31" t="s">
        <v>18</v>
      </c>
      <c r="G2" s="149" t="s">
        <v>19</v>
      </c>
      <c r="K2" s="53" t="s">
        <v>24</v>
      </c>
      <c r="L2" s="22"/>
      <c r="M2" s="35"/>
      <c r="N2" s="76"/>
      <c r="O2" s="36"/>
    </row>
    <row r="3" spans="2:15" ht="16.5" thickBot="1" x14ac:dyDescent="0.3">
      <c r="B3" s="1">
        <v>42064</v>
      </c>
      <c r="C3" s="2">
        <v>13517</v>
      </c>
      <c r="D3" s="3">
        <v>332</v>
      </c>
      <c r="E3" s="4"/>
      <c r="F3" s="11"/>
      <c r="G3" s="5">
        <f t="shared" ref="G3:G66" si="0">D3-F3</f>
        <v>332</v>
      </c>
      <c r="H3" s="7"/>
      <c r="J3" s="38"/>
      <c r="K3" s="39"/>
      <c r="L3" s="37"/>
      <c r="M3" s="38"/>
      <c r="N3" s="39"/>
      <c r="O3" s="40"/>
    </row>
    <row r="4" spans="2:15" ht="16.5" thickBot="1" x14ac:dyDescent="0.3">
      <c r="B4" s="1"/>
      <c r="C4" s="2"/>
      <c r="D4" s="3"/>
      <c r="E4" s="4"/>
      <c r="F4" s="11"/>
      <c r="G4" s="5">
        <f t="shared" si="0"/>
        <v>0</v>
      </c>
      <c r="H4" s="7"/>
      <c r="J4" s="93" t="s">
        <v>21</v>
      </c>
      <c r="K4" s="71" t="s">
        <v>16</v>
      </c>
      <c r="L4" s="72"/>
      <c r="M4" s="73" t="s">
        <v>22</v>
      </c>
      <c r="N4" s="71" t="s">
        <v>23</v>
      </c>
      <c r="O4" s="74"/>
    </row>
    <row r="5" spans="2:15" ht="15.75" x14ac:dyDescent="0.25">
      <c r="B5" s="1"/>
      <c r="C5" s="2"/>
      <c r="D5" s="3"/>
      <c r="E5" s="4"/>
      <c r="F5" s="11"/>
      <c r="G5" s="5">
        <f t="shared" si="0"/>
        <v>0</v>
      </c>
      <c r="H5" s="7"/>
      <c r="J5" s="66"/>
      <c r="K5" s="67"/>
      <c r="L5" s="67"/>
      <c r="M5" s="68"/>
      <c r="N5" s="69"/>
      <c r="O5" s="70"/>
    </row>
    <row r="6" spans="2:15" ht="15.75" x14ac:dyDescent="0.25">
      <c r="B6" s="1"/>
      <c r="C6" s="2"/>
      <c r="D6" s="3"/>
      <c r="E6" s="4"/>
      <c r="F6" s="11"/>
      <c r="G6" s="5">
        <f t="shared" si="0"/>
        <v>0</v>
      </c>
      <c r="H6" s="18"/>
      <c r="J6" s="43"/>
      <c r="K6" s="44"/>
      <c r="L6" s="44"/>
      <c r="M6" s="58"/>
      <c r="N6" s="59"/>
      <c r="O6" s="42"/>
    </row>
    <row r="7" spans="2:15" ht="15.75" x14ac:dyDescent="0.25">
      <c r="B7" s="1"/>
      <c r="C7" s="2"/>
      <c r="D7" s="3"/>
      <c r="E7" s="4"/>
      <c r="F7" s="11"/>
      <c r="G7" s="9">
        <f t="shared" si="0"/>
        <v>0</v>
      </c>
      <c r="H7" s="18"/>
      <c r="J7" s="43"/>
      <c r="K7" s="44"/>
      <c r="L7" s="44"/>
      <c r="M7" s="58"/>
      <c r="N7" s="59"/>
      <c r="O7" s="42"/>
    </row>
    <row r="8" spans="2:15" ht="15.75" x14ac:dyDescent="0.25">
      <c r="B8" s="1"/>
      <c r="C8" s="2"/>
      <c r="D8" s="3"/>
      <c r="E8" s="4"/>
      <c r="F8" s="11"/>
      <c r="G8" s="9">
        <f t="shared" si="0"/>
        <v>0</v>
      </c>
      <c r="H8" s="18"/>
      <c r="J8" s="43"/>
      <c r="K8" s="44"/>
      <c r="L8" s="44"/>
      <c r="M8" s="58"/>
      <c r="N8" s="59"/>
      <c r="O8" s="42"/>
    </row>
    <row r="9" spans="2:15" ht="15.75" x14ac:dyDescent="0.25">
      <c r="B9" s="1"/>
      <c r="C9" s="2"/>
      <c r="D9" s="3"/>
      <c r="E9" s="4"/>
      <c r="F9" s="11"/>
      <c r="G9" s="9">
        <f t="shared" si="0"/>
        <v>0</v>
      </c>
      <c r="H9" s="7"/>
      <c r="J9" s="43"/>
      <c r="K9" s="44"/>
      <c r="L9" s="44"/>
      <c r="M9" s="58"/>
      <c r="N9" s="59"/>
      <c r="O9" s="42"/>
    </row>
    <row r="10" spans="2:15" ht="15.75" x14ac:dyDescent="0.25">
      <c r="B10" s="1"/>
      <c r="C10" s="2"/>
      <c r="D10" s="3"/>
      <c r="E10" s="4"/>
      <c r="F10" s="11"/>
      <c r="G10" s="9">
        <f t="shared" si="0"/>
        <v>0</v>
      </c>
      <c r="H10" s="7"/>
      <c r="J10" s="43"/>
      <c r="K10" s="44"/>
      <c r="L10" s="60"/>
      <c r="M10" s="77"/>
      <c r="N10" s="61"/>
      <c r="O10" s="42"/>
    </row>
    <row r="11" spans="2:15" ht="15.75" x14ac:dyDescent="0.25">
      <c r="B11" s="1"/>
      <c r="C11" s="2"/>
      <c r="D11" s="3"/>
      <c r="E11" s="4"/>
      <c r="F11" s="11"/>
      <c r="G11" s="9">
        <f t="shared" si="0"/>
        <v>0</v>
      </c>
      <c r="H11" s="7"/>
      <c r="J11" s="62"/>
      <c r="K11" s="44"/>
      <c r="L11" s="44"/>
      <c r="M11" s="58"/>
      <c r="N11" s="59"/>
      <c r="O11" s="42"/>
    </row>
    <row r="12" spans="2:15" ht="15.75" x14ac:dyDescent="0.25">
      <c r="B12" s="1"/>
      <c r="C12" s="2"/>
      <c r="D12" s="3"/>
      <c r="E12" s="4"/>
      <c r="F12" s="11"/>
      <c r="G12" s="9">
        <f t="shared" si="0"/>
        <v>0</v>
      </c>
      <c r="H12" s="7"/>
      <c r="J12" s="62"/>
      <c r="K12" s="44"/>
      <c r="L12" s="44"/>
      <c r="M12" s="63"/>
      <c r="N12" s="64"/>
      <c r="O12" s="42"/>
    </row>
    <row r="13" spans="2:15" ht="15.75" x14ac:dyDescent="0.25">
      <c r="B13" s="1"/>
      <c r="C13" s="2"/>
      <c r="D13" s="3"/>
      <c r="E13" s="4"/>
      <c r="F13" s="11"/>
      <c r="G13" s="9">
        <f t="shared" si="0"/>
        <v>0</v>
      </c>
      <c r="H13" s="7"/>
      <c r="J13" s="65"/>
      <c r="K13" s="41"/>
      <c r="L13" s="41"/>
      <c r="M13" s="87"/>
      <c r="N13" s="64"/>
      <c r="O13" s="47"/>
    </row>
    <row r="14" spans="2:15" ht="16.5" thickBot="1" x14ac:dyDescent="0.3">
      <c r="B14" s="1"/>
      <c r="C14" s="2"/>
      <c r="D14" s="3"/>
      <c r="E14" s="4"/>
      <c r="F14" s="11"/>
      <c r="G14" s="9">
        <f t="shared" si="0"/>
        <v>0</v>
      </c>
      <c r="H14" s="7"/>
      <c r="J14" s="94"/>
      <c r="K14" s="49">
        <v>0</v>
      </c>
      <c r="L14" s="49"/>
      <c r="M14" s="50"/>
      <c r="N14" s="51">
        <v>0</v>
      </c>
      <c r="O14" s="52"/>
    </row>
    <row r="15" spans="2:15" ht="16.5" thickTop="1" x14ac:dyDescent="0.25">
      <c r="B15" s="1"/>
      <c r="C15" s="2"/>
      <c r="D15" s="3"/>
      <c r="E15" s="4"/>
      <c r="F15" s="11"/>
      <c r="G15" s="9">
        <f t="shared" si="0"/>
        <v>0</v>
      </c>
      <c r="H15" s="7"/>
      <c r="K15" s="84">
        <f>SUM(K5:K14)</f>
        <v>0</v>
      </c>
      <c r="L15" s="85"/>
      <c r="M15" s="86"/>
      <c r="N15" s="84">
        <f>SUM(N5:N14)</f>
        <v>0</v>
      </c>
      <c r="O15" s="36"/>
    </row>
    <row r="16" spans="2:15" x14ac:dyDescent="0.25">
      <c r="B16" s="1"/>
      <c r="C16" s="2"/>
      <c r="D16" s="3"/>
      <c r="E16" s="4"/>
      <c r="F16" s="11"/>
      <c r="G16" s="9">
        <f t="shared" si="0"/>
        <v>0</v>
      </c>
      <c r="H16" s="7"/>
    </row>
    <row r="17" spans="2:17" x14ac:dyDescent="0.25">
      <c r="B17" s="1"/>
      <c r="C17" s="2"/>
      <c r="D17" s="3"/>
      <c r="E17" s="136"/>
      <c r="F17" s="11"/>
      <c r="G17" s="9">
        <f t="shared" si="0"/>
        <v>0</v>
      </c>
      <c r="H17" s="7"/>
      <c r="L17" s="178"/>
      <c r="M17" s="179"/>
      <c r="Q17"/>
    </row>
    <row r="18" spans="2:17" x14ac:dyDescent="0.25">
      <c r="B18" s="1"/>
      <c r="C18" s="2"/>
      <c r="D18" s="3"/>
      <c r="E18" s="4"/>
      <c r="F18" s="11"/>
      <c r="G18" s="9">
        <f t="shared" si="0"/>
        <v>0</v>
      </c>
      <c r="H18" s="7"/>
      <c r="J18" s="78"/>
      <c r="K18" s="79"/>
      <c r="L18" s="80"/>
      <c r="M18" s="81"/>
      <c r="N18" s="82"/>
      <c r="O18" s="83"/>
      <c r="Q18"/>
    </row>
    <row r="19" spans="2:17" x14ac:dyDescent="0.25">
      <c r="B19" s="1"/>
      <c r="C19" s="2"/>
      <c r="D19" s="3"/>
      <c r="E19" s="4"/>
      <c r="F19" s="11"/>
      <c r="G19" s="9">
        <f t="shared" si="0"/>
        <v>0</v>
      </c>
      <c r="H19" s="7"/>
      <c r="J19" s="78"/>
      <c r="K19" s="79"/>
      <c r="L19" s="80"/>
      <c r="M19" s="81"/>
      <c r="N19" s="82"/>
      <c r="O19" s="83"/>
      <c r="Q19"/>
    </row>
    <row r="20" spans="2:17" ht="18.75" x14ac:dyDescent="0.3">
      <c r="B20" s="1"/>
      <c r="C20" s="2"/>
      <c r="D20" s="3"/>
      <c r="E20" s="4"/>
      <c r="F20" s="11"/>
      <c r="G20" s="9">
        <f t="shared" si="0"/>
        <v>0</v>
      </c>
      <c r="H20" s="7"/>
      <c r="J20" s="151"/>
      <c r="K20" s="153"/>
      <c r="L20" s="154"/>
      <c r="M20" s="155"/>
      <c r="N20" s="156"/>
      <c r="O20" s="152"/>
      <c r="P20" s="80"/>
      <c r="Q20" s="80"/>
    </row>
    <row r="21" spans="2:17" ht="15.75" x14ac:dyDescent="0.25">
      <c r="B21" s="1"/>
      <c r="C21" s="2"/>
      <c r="D21" s="3"/>
      <c r="E21" s="4"/>
      <c r="F21" s="11"/>
      <c r="G21" s="9">
        <f t="shared" si="0"/>
        <v>0</v>
      </c>
      <c r="H21" s="7"/>
      <c r="J21" s="157"/>
      <c r="K21" s="158"/>
      <c r="L21" s="159"/>
      <c r="M21" s="157"/>
      <c r="N21" s="158"/>
      <c r="O21" s="160"/>
      <c r="P21" s="80"/>
      <c r="Q21" s="80"/>
    </row>
    <row r="22" spans="2:17" ht="15.75" x14ac:dyDescent="0.25">
      <c r="B22" s="1"/>
      <c r="C22" s="2"/>
      <c r="D22" s="3"/>
      <c r="E22" s="4"/>
      <c r="F22" s="11"/>
      <c r="G22" s="9">
        <f t="shared" si="0"/>
        <v>0</v>
      </c>
      <c r="H22" s="7"/>
      <c r="J22" s="161"/>
      <c r="K22" s="158"/>
      <c r="L22" s="159"/>
      <c r="M22" s="157"/>
      <c r="N22" s="158"/>
      <c r="O22" s="160"/>
      <c r="P22" s="80"/>
      <c r="Q22" s="80"/>
    </row>
    <row r="23" spans="2:17" ht="15.75" x14ac:dyDescent="0.25">
      <c r="B23" s="1"/>
      <c r="C23" s="2"/>
      <c r="D23" s="3"/>
      <c r="E23" s="4"/>
      <c r="F23" s="11"/>
      <c r="G23" s="9">
        <f t="shared" si="0"/>
        <v>0</v>
      </c>
      <c r="H23" s="7"/>
      <c r="J23" s="162"/>
      <c r="K23" s="163"/>
      <c r="L23" s="163"/>
      <c r="M23" s="157"/>
      <c r="N23" s="158"/>
      <c r="O23" s="160"/>
      <c r="P23" s="80"/>
      <c r="Q23" s="80"/>
    </row>
    <row r="24" spans="2:17" ht="15.75" x14ac:dyDescent="0.25">
      <c r="B24" s="1"/>
      <c r="C24" s="2"/>
      <c r="D24" s="3"/>
      <c r="E24" s="4"/>
      <c r="F24" s="11"/>
      <c r="G24" s="9">
        <f t="shared" si="0"/>
        <v>0</v>
      </c>
      <c r="H24" s="7"/>
      <c r="J24" s="162"/>
      <c r="K24" s="163"/>
      <c r="L24" s="163"/>
      <c r="M24" s="157"/>
      <c r="N24" s="158"/>
      <c r="O24" s="160"/>
      <c r="P24" s="80"/>
      <c r="Q24" s="80"/>
    </row>
    <row r="25" spans="2:17" ht="15.75" x14ac:dyDescent="0.25">
      <c r="B25" s="1"/>
      <c r="C25" s="2"/>
      <c r="D25" s="3"/>
      <c r="E25" s="4"/>
      <c r="F25" s="11"/>
      <c r="G25" s="9">
        <f t="shared" si="0"/>
        <v>0</v>
      </c>
      <c r="H25" s="7"/>
      <c r="J25" s="162"/>
      <c r="K25" s="163"/>
      <c r="L25" s="163"/>
      <c r="M25" s="157"/>
      <c r="N25" s="158"/>
      <c r="O25" s="160"/>
      <c r="P25" s="80"/>
      <c r="Q25" s="80"/>
    </row>
    <row r="26" spans="2:17" ht="15.75" x14ac:dyDescent="0.25">
      <c r="B26" s="1"/>
      <c r="C26" s="2"/>
      <c r="D26" s="3"/>
      <c r="E26" s="4"/>
      <c r="F26" s="11"/>
      <c r="G26" s="9">
        <f t="shared" si="0"/>
        <v>0</v>
      </c>
      <c r="H26" s="7"/>
      <c r="J26" s="162"/>
      <c r="K26" s="163"/>
      <c r="L26" s="163"/>
      <c r="M26" s="157"/>
      <c r="N26" s="158"/>
      <c r="O26" s="160"/>
      <c r="P26" s="80"/>
      <c r="Q26" s="80"/>
    </row>
    <row r="27" spans="2:17" ht="15.75" x14ac:dyDescent="0.25">
      <c r="B27" s="1"/>
      <c r="C27" s="2"/>
      <c r="D27" s="3"/>
      <c r="E27" s="4"/>
      <c r="F27" s="11"/>
      <c r="G27" s="9">
        <f t="shared" si="0"/>
        <v>0</v>
      </c>
      <c r="H27" s="7"/>
      <c r="J27" s="162"/>
      <c r="K27" s="163"/>
      <c r="L27" s="163"/>
      <c r="M27" s="157"/>
      <c r="N27" s="158"/>
      <c r="O27" s="160"/>
      <c r="P27" s="80"/>
      <c r="Q27" s="80"/>
    </row>
    <row r="28" spans="2:17" ht="15.75" x14ac:dyDescent="0.25">
      <c r="B28" s="1"/>
      <c r="C28" s="2"/>
      <c r="D28" s="3"/>
      <c r="E28" s="4"/>
      <c r="F28" s="11"/>
      <c r="G28" s="9">
        <f t="shared" si="0"/>
        <v>0</v>
      </c>
      <c r="H28" s="7"/>
      <c r="J28" s="162"/>
      <c r="K28" s="163"/>
      <c r="L28" s="163"/>
      <c r="M28" s="157"/>
      <c r="N28" s="158"/>
      <c r="O28" s="160"/>
      <c r="P28" s="80"/>
      <c r="Q28" s="80"/>
    </row>
    <row r="29" spans="2:17" ht="15.75" x14ac:dyDescent="0.25">
      <c r="B29" s="1"/>
      <c r="C29" s="2"/>
      <c r="D29" s="3"/>
      <c r="E29" s="4"/>
      <c r="F29" s="11"/>
      <c r="G29" s="9">
        <f t="shared" si="0"/>
        <v>0</v>
      </c>
      <c r="H29" s="7"/>
      <c r="J29" s="161"/>
      <c r="K29" s="164"/>
      <c r="L29" s="165"/>
      <c r="M29" s="157"/>
      <c r="N29" s="158"/>
      <c r="O29" s="160"/>
      <c r="P29" s="80"/>
      <c r="Q29" s="80"/>
    </row>
    <row r="30" spans="2:17" ht="15.75" x14ac:dyDescent="0.25">
      <c r="B30" s="1"/>
      <c r="C30" s="2"/>
      <c r="D30" s="3"/>
      <c r="E30" s="4"/>
      <c r="F30" s="13"/>
      <c r="G30" s="9">
        <f t="shared" si="0"/>
        <v>0</v>
      </c>
      <c r="H30" s="14"/>
      <c r="J30" s="161"/>
      <c r="K30" s="164"/>
      <c r="L30" s="159"/>
      <c r="M30" s="157"/>
      <c r="N30" s="82"/>
      <c r="O30" s="160"/>
      <c r="P30" s="80"/>
      <c r="Q30" s="80"/>
    </row>
    <row r="31" spans="2:17" ht="15.75" x14ac:dyDescent="0.25">
      <c r="B31" s="1"/>
      <c r="C31" s="2"/>
      <c r="D31" s="3"/>
      <c r="E31" s="4"/>
      <c r="F31" s="11"/>
      <c r="G31" s="9">
        <f t="shared" si="0"/>
        <v>0</v>
      </c>
      <c r="H31" s="14"/>
      <c r="J31" s="161"/>
      <c r="K31" s="164"/>
      <c r="L31" s="159"/>
      <c r="M31" s="157"/>
      <c r="N31" s="82"/>
      <c r="O31" s="152"/>
      <c r="P31" s="80"/>
      <c r="Q31" s="80"/>
    </row>
    <row r="32" spans="2:17" ht="15.75" x14ac:dyDescent="0.25">
      <c r="B32" s="1"/>
      <c r="C32" s="2"/>
      <c r="D32" s="3"/>
      <c r="E32" s="4"/>
      <c r="F32" s="13"/>
      <c r="G32" s="9">
        <f t="shared" si="0"/>
        <v>0</v>
      </c>
      <c r="H32" s="7"/>
      <c r="J32" s="161"/>
      <c r="K32" s="164"/>
      <c r="L32" s="159"/>
      <c r="M32" s="157"/>
      <c r="N32" s="82"/>
      <c r="O32" s="152"/>
      <c r="P32" s="80"/>
      <c r="Q32" s="80"/>
    </row>
    <row r="33" spans="2:17" ht="15.75" x14ac:dyDescent="0.25">
      <c r="B33" s="1"/>
      <c r="C33" s="2"/>
      <c r="D33" s="17"/>
      <c r="E33" s="4"/>
      <c r="F33" s="11"/>
      <c r="G33" s="9">
        <f t="shared" si="0"/>
        <v>0</v>
      </c>
      <c r="H33" s="7"/>
      <c r="J33" s="161"/>
      <c r="K33" s="164"/>
      <c r="L33" s="159"/>
      <c r="M33" s="157"/>
      <c r="N33" s="82"/>
      <c r="O33" s="152"/>
      <c r="P33" s="80"/>
      <c r="Q33" s="80"/>
    </row>
    <row r="34" spans="2:17" ht="15.75" x14ac:dyDescent="0.25">
      <c r="B34" s="1"/>
      <c r="C34" s="2"/>
      <c r="D34" s="3"/>
      <c r="E34" s="4"/>
      <c r="F34" s="11"/>
      <c r="G34" s="9">
        <f t="shared" si="0"/>
        <v>0</v>
      </c>
      <c r="H34" s="7"/>
      <c r="J34" s="161"/>
      <c r="K34" s="164"/>
      <c r="L34" s="159"/>
      <c r="M34" s="157"/>
      <c r="N34" s="82"/>
      <c r="O34" s="152"/>
      <c r="P34" s="80"/>
      <c r="Q34" s="80"/>
    </row>
    <row r="35" spans="2:17" ht="15.75" x14ac:dyDescent="0.25">
      <c r="B35" s="1"/>
      <c r="C35" s="2"/>
      <c r="D35" s="3"/>
      <c r="E35" s="4"/>
      <c r="F35" s="11"/>
      <c r="G35" s="9">
        <f t="shared" si="0"/>
        <v>0</v>
      </c>
      <c r="H35" s="7"/>
      <c r="J35" s="161"/>
      <c r="K35" s="163"/>
      <c r="L35" s="163"/>
      <c r="M35" s="157"/>
      <c r="N35" s="82"/>
      <c r="O35" s="152"/>
      <c r="P35" s="80"/>
      <c r="Q35" s="80"/>
    </row>
    <row r="36" spans="2:17" ht="15.75" x14ac:dyDescent="0.25">
      <c r="B36" s="1"/>
      <c r="C36" s="2"/>
      <c r="D36" s="3"/>
      <c r="E36" s="4"/>
      <c r="F36" s="11"/>
      <c r="G36" s="9">
        <f t="shared" si="0"/>
        <v>0</v>
      </c>
      <c r="H36" s="7"/>
      <c r="J36" s="166"/>
      <c r="K36" s="163"/>
      <c r="L36" s="163"/>
      <c r="M36" s="157"/>
      <c r="N36" s="82"/>
      <c r="O36" s="152"/>
      <c r="P36" s="80"/>
      <c r="Q36" s="80"/>
    </row>
    <row r="37" spans="2:17" ht="15.75" x14ac:dyDescent="0.25">
      <c r="B37" s="1"/>
      <c r="C37" s="2"/>
      <c r="D37" s="3"/>
      <c r="E37" s="4"/>
      <c r="F37" s="11"/>
      <c r="G37" s="9">
        <f t="shared" si="0"/>
        <v>0</v>
      </c>
      <c r="H37" s="7"/>
      <c r="J37" s="166"/>
      <c r="K37" s="163"/>
      <c r="L37" s="163"/>
      <c r="M37" s="157"/>
      <c r="N37" s="82"/>
      <c r="O37" s="152"/>
      <c r="P37" s="80"/>
      <c r="Q37" s="80"/>
    </row>
    <row r="38" spans="2:17" ht="15.75" x14ac:dyDescent="0.25">
      <c r="B38" s="1"/>
      <c r="C38" s="2"/>
      <c r="D38" s="3"/>
      <c r="E38" s="4"/>
      <c r="F38" s="11"/>
      <c r="G38" s="9">
        <f t="shared" si="0"/>
        <v>0</v>
      </c>
      <c r="H38" s="7"/>
      <c r="J38" s="161"/>
      <c r="K38" s="164"/>
      <c r="L38" s="159"/>
      <c r="M38" s="157"/>
      <c r="N38" s="82"/>
      <c r="O38" s="152"/>
      <c r="P38" s="80"/>
      <c r="Q38" s="80"/>
    </row>
    <row r="39" spans="2:17" ht="15.75" x14ac:dyDescent="0.25">
      <c r="B39" s="1"/>
      <c r="C39" s="2"/>
      <c r="D39" s="3"/>
      <c r="E39" s="4"/>
      <c r="F39" s="11"/>
      <c r="G39" s="9">
        <f t="shared" si="0"/>
        <v>0</v>
      </c>
      <c r="H39" s="7"/>
      <c r="J39" s="161"/>
      <c r="K39" s="164"/>
      <c r="L39" s="159"/>
      <c r="M39" s="157"/>
      <c r="N39" s="82"/>
      <c r="O39" s="152"/>
      <c r="P39" s="80"/>
      <c r="Q39" s="80"/>
    </row>
    <row r="40" spans="2:17" ht="15.75" x14ac:dyDescent="0.25">
      <c r="B40" s="1"/>
      <c r="C40" s="2"/>
      <c r="D40" s="3"/>
      <c r="E40" s="4"/>
      <c r="F40" s="13"/>
      <c r="G40" s="9">
        <f t="shared" si="0"/>
        <v>0</v>
      </c>
      <c r="H40" s="7"/>
      <c r="J40" s="161"/>
      <c r="K40" s="164"/>
      <c r="L40" s="159"/>
      <c r="M40" s="157"/>
      <c r="N40" s="82"/>
      <c r="O40" s="152"/>
      <c r="P40" s="80"/>
      <c r="Q40" s="80"/>
    </row>
    <row r="41" spans="2:17" ht="15.75" x14ac:dyDescent="0.25">
      <c r="B41" s="1"/>
      <c r="C41" s="2"/>
      <c r="D41" s="3"/>
      <c r="E41" s="4"/>
      <c r="F41" s="11"/>
      <c r="G41" s="9">
        <f t="shared" si="0"/>
        <v>0</v>
      </c>
      <c r="H41" s="7"/>
      <c r="J41" s="161"/>
      <c r="K41" s="164"/>
      <c r="L41" s="159"/>
      <c r="M41" s="157"/>
      <c r="N41" s="82"/>
      <c r="O41" s="152"/>
      <c r="P41" s="80"/>
      <c r="Q41" s="80"/>
    </row>
    <row r="42" spans="2:17" ht="15.75" x14ac:dyDescent="0.25">
      <c r="B42" s="1"/>
      <c r="C42" s="2"/>
      <c r="D42" s="3"/>
      <c r="E42" s="4"/>
      <c r="F42" s="11"/>
      <c r="G42" s="9">
        <f t="shared" si="0"/>
        <v>0</v>
      </c>
      <c r="H42" s="7"/>
      <c r="J42" s="161"/>
      <c r="K42" s="164"/>
      <c r="L42" s="159"/>
      <c r="M42" s="157"/>
      <c r="N42" s="82"/>
      <c r="O42" s="152"/>
      <c r="P42" s="80"/>
      <c r="Q42" s="80"/>
    </row>
    <row r="43" spans="2:17" ht="15.75" x14ac:dyDescent="0.25">
      <c r="B43" s="1"/>
      <c r="C43" s="2"/>
      <c r="D43" s="3"/>
      <c r="E43" s="4"/>
      <c r="F43" s="11"/>
      <c r="G43" s="9">
        <f t="shared" si="0"/>
        <v>0</v>
      </c>
      <c r="H43" s="7"/>
      <c r="J43" s="161"/>
      <c r="K43" s="164"/>
      <c r="L43" s="159"/>
      <c r="M43" s="157"/>
      <c r="N43" s="82"/>
      <c r="O43" s="152"/>
      <c r="P43" s="80"/>
      <c r="Q43" s="80"/>
    </row>
    <row r="44" spans="2:17" ht="15.75" x14ac:dyDescent="0.25">
      <c r="B44" s="1"/>
      <c r="C44" s="2"/>
      <c r="D44" s="17"/>
      <c r="E44" s="4"/>
      <c r="F44" s="11"/>
      <c r="G44" s="9">
        <f t="shared" si="0"/>
        <v>0</v>
      </c>
      <c r="H44" s="7"/>
      <c r="J44" s="161"/>
      <c r="K44" s="164"/>
      <c r="L44" s="159"/>
      <c r="M44" s="157"/>
      <c r="N44" s="82"/>
      <c r="O44" s="152"/>
      <c r="P44" s="80"/>
      <c r="Q44" s="80"/>
    </row>
    <row r="45" spans="2:17" ht="15.75" x14ac:dyDescent="0.25">
      <c r="B45" s="1"/>
      <c r="C45" s="2"/>
      <c r="D45" s="3"/>
      <c r="E45" s="4"/>
      <c r="F45" s="11"/>
      <c r="G45" s="9">
        <f t="shared" si="0"/>
        <v>0</v>
      </c>
      <c r="H45" s="7"/>
      <c r="J45" s="78"/>
      <c r="K45" s="79"/>
      <c r="L45" s="80"/>
      <c r="M45" s="157"/>
      <c r="N45" s="82"/>
      <c r="O45" s="152"/>
      <c r="P45" s="80"/>
      <c r="Q45" s="80"/>
    </row>
    <row r="46" spans="2:17" ht="15.75" x14ac:dyDescent="0.25">
      <c r="B46" s="1"/>
      <c r="C46" s="2"/>
      <c r="D46" s="3"/>
      <c r="E46" s="4"/>
      <c r="F46" s="11"/>
      <c r="G46" s="9">
        <f t="shared" si="0"/>
        <v>0</v>
      </c>
      <c r="H46" s="7"/>
      <c r="J46" s="151"/>
      <c r="K46" s="82"/>
      <c r="L46" s="80"/>
      <c r="M46" s="157"/>
      <c r="N46" s="82"/>
      <c r="O46" s="152"/>
      <c r="P46" s="80"/>
      <c r="Q46" s="80"/>
    </row>
    <row r="47" spans="2:17" ht="15.75" x14ac:dyDescent="0.25">
      <c r="B47" s="1"/>
      <c r="C47" s="2"/>
      <c r="D47" s="3"/>
      <c r="E47" s="4"/>
      <c r="F47" s="11"/>
      <c r="G47" s="9">
        <f t="shared" si="0"/>
        <v>0</v>
      </c>
      <c r="H47" s="7"/>
      <c r="J47" s="151"/>
      <c r="K47" s="82"/>
      <c r="L47" s="80"/>
      <c r="M47" s="157"/>
      <c r="N47" s="82"/>
      <c r="O47" s="152"/>
      <c r="P47" s="80"/>
      <c r="Q47" s="80"/>
    </row>
    <row r="48" spans="2:17" x14ac:dyDescent="0.25">
      <c r="B48" s="1"/>
      <c r="C48" s="2"/>
      <c r="D48" s="3"/>
      <c r="E48" s="4"/>
      <c r="F48" s="11"/>
      <c r="G48" s="9">
        <f t="shared" si="0"/>
        <v>0</v>
      </c>
      <c r="H48" s="7"/>
      <c r="J48" s="151"/>
      <c r="K48" s="82"/>
      <c r="L48" s="80"/>
      <c r="M48" s="151"/>
      <c r="N48" s="82"/>
      <c r="O48" s="152"/>
      <c r="P48" s="80"/>
      <c r="Q48" s="80"/>
    </row>
    <row r="49" spans="2:17" x14ac:dyDescent="0.25">
      <c r="B49" s="1"/>
      <c r="C49" s="2"/>
      <c r="D49" s="3"/>
      <c r="E49" s="4"/>
      <c r="F49" s="13"/>
      <c r="G49" s="9">
        <f t="shared" si="0"/>
        <v>0</v>
      </c>
      <c r="H49" s="14"/>
      <c r="J49" s="151"/>
      <c r="K49" s="82"/>
      <c r="L49" s="80"/>
      <c r="M49" s="151"/>
      <c r="N49" s="82"/>
      <c r="O49" s="152"/>
      <c r="P49" s="80"/>
      <c r="Q49" s="80"/>
    </row>
    <row r="50" spans="2:17" x14ac:dyDescent="0.25">
      <c r="B50" s="1"/>
      <c r="C50" s="2"/>
      <c r="D50" s="3"/>
      <c r="E50" s="4"/>
      <c r="F50" s="13"/>
      <c r="G50" s="9">
        <f t="shared" si="0"/>
        <v>0</v>
      </c>
      <c r="H50" s="14"/>
      <c r="J50" s="151"/>
      <c r="K50" s="82"/>
      <c r="L50" s="80"/>
      <c r="M50" s="151"/>
      <c r="N50" s="82"/>
      <c r="O50" s="152"/>
      <c r="P50" s="80"/>
      <c r="Q50" s="80"/>
    </row>
    <row r="51" spans="2:17" x14ac:dyDescent="0.25">
      <c r="B51" s="1"/>
      <c r="C51" s="2"/>
      <c r="D51" s="3"/>
      <c r="E51" s="4"/>
      <c r="F51" s="13"/>
      <c r="G51" s="9">
        <f t="shared" si="0"/>
        <v>0</v>
      </c>
      <c r="H51" s="14"/>
      <c r="J51" s="151"/>
      <c r="K51" s="82"/>
      <c r="L51" s="80"/>
      <c r="M51" s="151"/>
      <c r="N51" s="82"/>
      <c r="O51" s="152"/>
      <c r="P51" s="80"/>
      <c r="Q51" s="80"/>
    </row>
    <row r="52" spans="2:17" x14ac:dyDescent="0.25">
      <c r="B52" s="1"/>
      <c r="C52" s="2"/>
      <c r="D52" s="3"/>
      <c r="E52" s="4"/>
      <c r="F52" s="13"/>
      <c r="G52" s="9">
        <f t="shared" si="0"/>
        <v>0</v>
      </c>
      <c r="H52" s="14"/>
      <c r="J52" s="151"/>
      <c r="K52" s="82"/>
      <c r="L52" s="80"/>
      <c r="M52" s="151"/>
      <c r="N52" s="82"/>
      <c r="O52" s="152"/>
      <c r="P52" s="80"/>
      <c r="Q52" s="80"/>
    </row>
    <row r="53" spans="2:17" x14ac:dyDescent="0.25">
      <c r="B53" s="1"/>
      <c r="C53" s="2"/>
      <c r="D53" s="3"/>
      <c r="E53" s="4"/>
      <c r="F53" s="13"/>
      <c r="G53" s="9">
        <f t="shared" si="0"/>
        <v>0</v>
      </c>
      <c r="H53" s="14"/>
      <c r="J53" s="151"/>
      <c r="K53" s="82"/>
      <c r="L53" s="80"/>
      <c r="M53" s="151"/>
      <c r="N53" s="82"/>
      <c r="O53" s="152"/>
      <c r="P53" s="80"/>
      <c r="Q53" s="80"/>
    </row>
    <row r="54" spans="2:17" x14ac:dyDescent="0.25">
      <c r="B54" s="1"/>
      <c r="C54" s="2"/>
      <c r="D54" s="3"/>
      <c r="E54" s="4"/>
      <c r="F54" s="13"/>
      <c r="G54" s="9">
        <f t="shared" si="0"/>
        <v>0</v>
      </c>
      <c r="H54" s="14"/>
      <c r="J54" s="151"/>
      <c r="K54" s="82"/>
      <c r="L54" s="80"/>
      <c r="M54" s="151"/>
      <c r="N54" s="82"/>
      <c r="O54" s="152"/>
      <c r="P54" s="80"/>
      <c r="Q54" s="80"/>
    </row>
    <row r="55" spans="2:17" x14ac:dyDescent="0.25">
      <c r="B55" s="1"/>
      <c r="C55" s="2"/>
      <c r="D55" s="3"/>
      <c r="E55" s="4"/>
      <c r="F55" s="13"/>
      <c r="G55" s="9">
        <f t="shared" si="0"/>
        <v>0</v>
      </c>
      <c r="H55" s="14"/>
      <c r="J55" s="151"/>
      <c r="K55" s="82"/>
      <c r="L55" s="80"/>
      <c r="M55" s="151"/>
      <c r="N55" s="82"/>
      <c r="O55" s="152"/>
      <c r="P55" s="80"/>
      <c r="Q55" s="80"/>
    </row>
    <row r="56" spans="2:17" x14ac:dyDescent="0.25">
      <c r="B56" s="1"/>
      <c r="C56" s="2"/>
      <c r="D56" s="3"/>
      <c r="E56" s="4"/>
      <c r="F56" s="13"/>
      <c r="G56" s="9">
        <f t="shared" si="0"/>
        <v>0</v>
      </c>
      <c r="H56" s="7"/>
      <c r="J56" s="151"/>
      <c r="K56" s="82"/>
      <c r="L56" s="80"/>
      <c r="M56" s="151"/>
      <c r="N56" s="82"/>
      <c r="O56" s="152"/>
      <c r="P56" s="80"/>
      <c r="Q56" s="80"/>
    </row>
    <row r="57" spans="2:17" x14ac:dyDescent="0.25">
      <c r="B57" s="1"/>
      <c r="C57" s="2"/>
      <c r="D57" s="3"/>
      <c r="E57" s="16"/>
      <c r="F57" s="11"/>
      <c r="G57" s="9">
        <f t="shared" si="0"/>
        <v>0</v>
      </c>
      <c r="H57" s="7"/>
      <c r="J57" s="151"/>
      <c r="K57" s="82"/>
      <c r="L57" s="80"/>
      <c r="M57" s="151"/>
      <c r="N57" s="82"/>
      <c r="O57" s="152"/>
      <c r="P57" s="80"/>
      <c r="Q57" s="80"/>
    </row>
    <row r="58" spans="2:17" ht="15.75" x14ac:dyDescent="0.25">
      <c r="B58" s="1"/>
      <c r="C58" s="2"/>
      <c r="D58" s="3"/>
      <c r="E58" s="16"/>
      <c r="F58" s="11"/>
      <c r="G58" s="9">
        <f t="shared" si="0"/>
        <v>0</v>
      </c>
      <c r="H58" s="7"/>
      <c r="J58" s="151"/>
      <c r="K58" s="163"/>
      <c r="L58" s="163"/>
      <c r="M58" s="151"/>
      <c r="N58" s="82"/>
      <c r="O58" s="152"/>
      <c r="P58" s="80"/>
      <c r="Q58" s="80"/>
    </row>
    <row r="59" spans="2:17" ht="15.75" x14ac:dyDescent="0.25">
      <c r="B59" s="1"/>
      <c r="C59" s="2"/>
      <c r="D59" s="3"/>
      <c r="E59" s="16"/>
      <c r="F59" s="11"/>
      <c r="G59" s="9">
        <f t="shared" si="0"/>
        <v>0</v>
      </c>
      <c r="H59" s="7"/>
      <c r="J59" s="151"/>
      <c r="K59" s="164"/>
      <c r="L59" s="167"/>
      <c r="M59" s="161"/>
      <c r="N59" s="164"/>
      <c r="O59" s="152"/>
      <c r="P59" s="80"/>
      <c r="Q59" s="80"/>
    </row>
    <row r="60" spans="2:17" x14ac:dyDescent="0.25">
      <c r="B60" s="1"/>
      <c r="C60" s="2"/>
      <c r="D60" s="3"/>
      <c r="E60" s="4"/>
      <c r="F60" s="11"/>
      <c r="G60" s="9">
        <f t="shared" si="0"/>
        <v>0</v>
      </c>
      <c r="H60" s="14"/>
      <c r="J60" s="151"/>
      <c r="K60" s="82"/>
      <c r="L60" s="80"/>
      <c r="M60" s="151"/>
      <c r="N60" s="82"/>
      <c r="O60" s="152"/>
      <c r="P60" s="80"/>
      <c r="Q60" s="80"/>
    </row>
    <row r="61" spans="2:17" x14ac:dyDescent="0.25">
      <c r="B61" s="1"/>
      <c r="C61" s="2"/>
      <c r="D61" s="3"/>
      <c r="E61" s="4"/>
      <c r="F61" s="13"/>
      <c r="G61" s="9">
        <f t="shared" si="0"/>
        <v>0</v>
      </c>
      <c r="H61" s="14"/>
      <c r="J61" s="151"/>
      <c r="K61" s="82"/>
      <c r="L61" s="80"/>
      <c r="M61" s="151"/>
      <c r="N61" s="82"/>
      <c r="O61" s="152"/>
      <c r="P61" s="80"/>
      <c r="Q61" s="80"/>
    </row>
    <row r="62" spans="2:17" ht="18.75" x14ac:dyDescent="0.3">
      <c r="B62" s="1"/>
      <c r="C62" s="2"/>
      <c r="D62" s="3"/>
      <c r="E62" s="4"/>
      <c r="F62" s="13"/>
      <c r="G62" s="9">
        <f t="shared" si="0"/>
        <v>0</v>
      </c>
      <c r="H62" s="14"/>
      <c r="J62" s="151"/>
      <c r="K62" s="153"/>
      <c r="L62" s="154"/>
      <c r="M62" s="155"/>
      <c r="N62" s="156"/>
      <c r="O62" s="152"/>
      <c r="P62" s="80"/>
      <c r="Q62" s="80"/>
    </row>
    <row r="63" spans="2:17" ht="15.75" x14ac:dyDescent="0.25">
      <c r="B63" s="1"/>
      <c r="C63" s="2"/>
      <c r="D63" s="3"/>
      <c r="E63" s="4"/>
      <c r="F63" s="13"/>
      <c r="G63" s="9">
        <f t="shared" si="0"/>
        <v>0</v>
      </c>
      <c r="H63" s="14"/>
      <c r="J63" s="157"/>
      <c r="K63" s="158"/>
      <c r="L63" s="159"/>
      <c r="M63" s="157"/>
      <c r="N63" s="158"/>
      <c r="O63" s="160"/>
      <c r="P63" s="80"/>
      <c r="Q63" s="80"/>
    </row>
    <row r="64" spans="2:17" ht="15.75" x14ac:dyDescent="0.25">
      <c r="B64" s="1"/>
      <c r="C64" s="2"/>
      <c r="D64" s="3"/>
      <c r="E64" s="4"/>
      <c r="F64" s="11"/>
      <c r="G64" s="9">
        <f t="shared" si="0"/>
        <v>0</v>
      </c>
      <c r="H64" s="7"/>
      <c r="J64" s="161"/>
      <c r="K64" s="158"/>
      <c r="L64" s="159"/>
      <c r="M64" s="157"/>
      <c r="N64" s="158"/>
      <c r="O64" s="160"/>
      <c r="P64" s="80"/>
      <c r="Q64" s="80"/>
    </row>
    <row r="65" spans="2:17" ht="15.75" x14ac:dyDescent="0.25">
      <c r="B65" s="1"/>
      <c r="C65" s="2"/>
      <c r="D65" s="3"/>
      <c r="E65" s="4"/>
      <c r="F65" s="11"/>
      <c r="G65" s="9">
        <f t="shared" si="0"/>
        <v>0</v>
      </c>
      <c r="H65" s="7"/>
      <c r="J65" s="162"/>
      <c r="K65" s="163"/>
      <c r="L65" s="163"/>
      <c r="M65" s="168"/>
      <c r="N65" s="158"/>
      <c r="O65" s="160"/>
      <c r="P65" s="80"/>
      <c r="Q65" s="80"/>
    </row>
    <row r="66" spans="2:17" ht="15.75" x14ac:dyDescent="0.25">
      <c r="B66" s="1"/>
      <c r="C66" s="2"/>
      <c r="D66" s="3"/>
      <c r="E66" s="4"/>
      <c r="F66" s="11"/>
      <c r="G66" s="9">
        <f t="shared" si="0"/>
        <v>0</v>
      </c>
      <c r="H66" s="7"/>
      <c r="J66" s="169"/>
      <c r="K66" s="170"/>
      <c r="L66" s="170"/>
      <c r="M66" s="168"/>
      <c r="N66" s="158"/>
      <c r="O66" s="160"/>
      <c r="P66" s="80"/>
      <c r="Q66" s="80"/>
    </row>
    <row r="67" spans="2:17" ht="15.75" x14ac:dyDescent="0.25">
      <c r="B67" s="1"/>
      <c r="C67" s="2"/>
      <c r="D67" s="3"/>
      <c r="E67" s="4"/>
      <c r="F67" s="11"/>
      <c r="G67" s="9">
        <f t="shared" ref="G67:G99" si="1">D67-F67</f>
        <v>0</v>
      </c>
      <c r="H67" s="7"/>
      <c r="J67" s="169"/>
      <c r="K67" s="170"/>
      <c r="L67" s="170"/>
      <c r="M67" s="168"/>
      <c r="N67" s="158"/>
      <c r="O67" s="160"/>
      <c r="P67" s="80"/>
      <c r="Q67" s="80"/>
    </row>
    <row r="68" spans="2:17" ht="15.75" x14ac:dyDescent="0.25">
      <c r="B68" s="1"/>
      <c r="C68" s="2"/>
      <c r="D68" s="3"/>
      <c r="E68" s="4"/>
      <c r="F68" s="11"/>
      <c r="G68" s="9">
        <f t="shared" si="1"/>
        <v>0</v>
      </c>
      <c r="H68" s="18"/>
      <c r="J68" s="169"/>
      <c r="K68" s="170"/>
      <c r="L68" s="170"/>
      <c r="M68" s="168"/>
      <c r="N68" s="158"/>
      <c r="O68" s="160"/>
      <c r="P68" s="80"/>
      <c r="Q68" s="80"/>
    </row>
    <row r="69" spans="2:17" ht="15.75" x14ac:dyDescent="0.25">
      <c r="B69" s="1"/>
      <c r="C69" s="2"/>
      <c r="D69" s="17"/>
      <c r="E69" s="4"/>
      <c r="F69" s="13"/>
      <c r="G69" s="9">
        <f t="shared" si="1"/>
        <v>0</v>
      </c>
      <c r="H69" s="18"/>
      <c r="J69" s="169"/>
      <c r="K69" s="170"/>
      <c r="L69" s="170"/>
      <c r="M69" s="168"/>
      <c r="N69" s="158"/>
      <c r="O69" s="160"/>
      <c r="P69" s="80"/>
      <c r="Q69" s="80"/>
    </row>
    <row r="70" spans="2:17" ht="15.75" x14ac:dyDescent="0.25">
      <c r="B70" s="1"/>
      <c r="C70" s="2"/>
      <c r="D70" s="17"/>
      <c r="E70" s="4"/>
      <c r="F70" s="13"/>
      <c r="G70" s="9">
        <f t="shared" si="1"/>
        <v>0</v>
      </c>
      <c r="H70" s="18"/>
      <c r="J70" s="169"/>
      <c r="K70" s="170"/>
      <c r="L70" s="170"/>
      <c r="M70" s="171"/>
      <c r="N70" s="158"/>
      <c r="O70" s="160"/>
      <c r="P70" s="80"/>
      <c r="Q70" s="80"/>
    </row>
    <row r="71" spans="2:17" ht="15.75" x14ac:dyDescent="0.25">
      <c r="B71" s="1"/>
      <c r="C71" s="2"/>
      <c r="D71" s="17"/>
      <c r="E71" s="4"/>
      <c r="F71" s="11"/>
      <c r="G71" s="9">
        <f t="shared" si="1"/>
        <v>0</v>
      </c>
      <c r="H71" s="7"/>
      <c r="J71" s="172"/>
      <c r="K71" s="170"/>
      <c r="L71" s="170"/>
      <c r="M71" s="168"/>
      <c r="N71" s="158"/>
      <c r="O71" s="160"/>
      <c r="P71" s="80"/>
      <c r="Q71" s="80"/>
    </row>
    <row r="72" spans="2:17" ht="15.75" x14ac:dyDescent="0.25">
      <c r="B72" s="1"/>
      <c r="C72" s="2"/>
      <c r="D72" s="3"/>
      <c r="E72" s="4"/>
      <c r="F72" s="11"/>
      <c r="G72" s="9">
        <f t="shared" si="1"/>
        <v>0</v>
      </c>
      <c r="H72" s="7"/>
      <c r="J72" s="172"/>
      <c r="K72" s="170"/>
      <c r="L72" s="170"/>
      <c r="M72" s="81"/>
      <c r="N72" s="82"/>
      <c r="O72" s="160"/>
      <c r="P72" s="80"/>
      <c r="Q72" s="80"/>
    </row>
    <row r="73" spans="2:17" ht="15.75" x14ac:dyDescent="0.25">
      <c r="B73" s="1"/>
      <c r="C73" s="2"/>
      <c r="D73" s="3"/>
      <c r="E73" s="4"/>
      <c r="F73" s="11"/>
      <c r="G73" s="9">
        <f t="shared" si="1"/>
        <v>0</v>
      </c>
      <c r="H73" s="7"/>
      <c r="J73" s="78"/>
      <c r="K73" s="163"/>
      <c r="L73" s="163"/>
      <c r="M73" s="173"/>
      <c r="N73" s="82"/>
      <c r="O73" s="152"/>
      <c r="P73" s="80"/>
      <c r="Q73" s="80"/>
    </row>
    <row r="74" spans="2:17" x14ac:dyDescent="0.25">
      <c r="B74" s="1"/>
      <c r="C74" s="2"/>
      <c r="D74" s="3"/>
      <c r="E74" s="4"/>
      <c r="F74" s="11"/>
      <c r="G74" s="9">
        <f t="shared" si="1"/>
        <v>0</v>
      </c>
      <c r="H74" s="7"/>
      <c r="J74" s="151"/>
      <c r="K74" s="82"/>
      <c r="L74" s="80"/>
      <c r="M74" s="151"/>
      <c r="N74" s="82"/>
      <c r="O74" s="174"/>
      <c r="P74" s="80"/>
      <c r="Q74" s="80"/>
    </row>
    <row r="75" spans="2:17" x14ac:dyDescent="0.25">
      <c r="B75" s="1"/>
      <c r="C75" s="2"/>
      <c r="D75" s="3"/>
      <c r="E75" s="4"/>
      <c r="F75" s="11"/>
      <c r="G75" s="9">
        <f t="shared" si="1"/>
        <v>0</v>
      </c>
      <c r="H75" s="7"/>
      <c r="J75" s="151"/>
      <c r="K75" s="82"/>
      <c r="L75" s="80"/>
      <c r="M75" s="151"/>
      <c r="N75" s="82"/>
      <c r="O75" s="174"/>
      <c r="P75" s="80"/>
      <c r="Q75" s="80"/>
    </row>
    <row r="76" spans="2:17" ht="15.75" x14ac:dyDescent="0.25">
      <c r="B76" s="1"/>
      <c r="C76" s="2"/>
      <c r="D76" s="3"/>
      <c r="E76" s="16"/>
      <c r="F76" s="11"/>
      <c r="G76" s="9">
        <f t="shared" si="1"/>
        <v>0</v>
      </c>
      <c r="H76" s="7"/>
      <c r="J76" s="151"/>
      <c r="K76" s="163"/>
      <c r="L76" s="163"/>
      <c r="M76" s="151"/>
      <c r="N76" s="82"/>
      <c r="O76" s="152"/>
      <c r="P76" s="80"/>
      <c r="Q76" s="80"/>
    </row>
    <row r="77" spans="2:17" ht="15.75" x14ac:dyDescent="0.25">
      <c r="B77" s="1"/>
      <c r="C77" s="2"/>
      <c r="D77" s="3"/>
      <c r="E77" s="16"/>
      <c r="F77" s="11"/>
      <c r="G77" s="9">
        <f t="shared" si="1"/>
        <v>0</v>
      </c>
      <c r="H77" s="7"/>
      <c r="J77" s="151"/>
      <c r="K77" s="164"/>
      <c r="L77" s="167"/>
      <c r="M77" s="161"/>
      <c r="N77" s="164"/>
      <c r="O77" s="152"/>
      <c r="P77" s="80"/>
      <c r="Q77" s="80"/>
    </row>
    <row r="78" spans="2:17" x14ac:dyDescent="0.25">
      <c r="B78" s="1"/>
      <c r="C78" s="2"/>
      <c r="D78" s="3"/>
      <c r="E78" s="16"/>
      <c r="F78" s="11"/>
      <c r="G78" s="9">
        <f t="shared" si="1"/>
        <v>0</v>
      </c>
      <c r="H78" s="7"/>
      <c r="J78" s="151"/>
      <c r="K78" s="82"/>
      <c r="L78" s="80"/>
      <c r="M78" s="151"/>
      <c r="N78" s="82"/>
      <c r="O78" s="80"/>
      <c r="P78" s="80"/>
      <c r="Q78" s="80"/>
    </row>
    <row r="79" spans="2:17" x14ac:dyDescent="0.25">
      <c r="B79" s="1"/>
      <c r="C79" s="2"/>
      <c r="D79" s="3"/>
      <c r="E79" s="16"/>
      <c r="F79" s="11"/>
      <c r="G79" s="9">
        <f t="shared" si="1"/>
        <v>0</v>
      </c>
      <c r="H79" s="7"/>
      <c r="J79" s="151"/>
      <c r="K79" s="82"/>
      <c r="L79" s="80"/>
      <c r="M79" s="151"/>
      <c r="N79" s="82"/>
      <c r="O79" s="80"/>
      <c r="P79" s="80"/>
      <c r="Q79" s="80"/>
    </row>
    <row r="80" spans="2:17" ht="18.75" x14ac:dyDescent="0.3">
      <c r="B80" s="1"/>
      <c r="C80" s="2"/>
      <c r="D80" s="3"/>
      <c r="E80" s="16"/>
      <c r="F80" s="11"/>
      <c r="G80" s="9">
        <f t="shared" si="1"/>
        <v>0</v>
      </c>
      <c r="H80" s="7"/>
      <c r="J80" s="151"/>
      <c r="K80" s="153"/>
      <c r="L80" s="154"/>
      <c r="M80" s="155"/>
      <c r="N80" s="156"/>
      <c r="O80" s="152"/>
      <c r="P80" s="80"/>
      <c r="Q80" s="80"/>
    </row>
    <row r="81" spans="2:17" ht="15.75" x14ac:dyDescent="0.25">
      <c r="B81" s="1"/>
      <c r="C81" s="2"/>
      <c r="D81" s="3"/>
      <c r="E81" s="16"/>
      <c r="F81" s="11"/>
      <c r="G81" s="9">
        <f t="shared" si="1"/>
        <v>0</v>
      </c>
      <c r="H81" s="7"/>
      <c r="J81" s="157"/>
      <c r="K81" s="158"/>
      <c r="L81" s="159"/>
      <c r="M81" s="157"/>
      <c r="N81" s="158"/>
      <c r="O81" s="160"/>
      <c r="P81" s="80"/>
      <c r="Q81" s="80"/>
    </row>
    <row r="82" spans="2:17" ht="15.75" x14ac:dyDescent="0.25">
      <c r="B82" s="1"/>
      <c r="C82" s="2"/>
      <c r="D82" s="3"/>
      <c r="E82" s="16"/>
      <c r="F82" s="11"/>
      <c r="G82" s="9">
        <f t="shared" si="1"/>
        <v>0</v>
      </c>
      <c r="H82" s="7"/>
      <c r="J82" s="161"/>
      <c r="K82" s="158"/>
      <c r="L82" s="159"/>
      <c r="M82" s="157"/>
      <c r="N82" s="158"/>
      <c r="O82" s="160"/>
      <c r="P82" s="78"/>
      <c r="Q82" s="80"/>
    </row>
    <row r="83" spans="2:17" ht="15.75" x14ac:dyDescent="0.25">
      <c r="B83" s="1"/>
      <c r="C83" s="2"/>
      <c r="D83" s="3"/>
      <c r="E83" s="16"/>
      <c r="F83" s="11"/>
      <c r="G83" s="9">
        <f t="shared" si="1"/>
        <v>0</v>
      </c>
      <c r="H83" s="7"/>
      <c r="J83" s="162"/>
      <c r="K83" s="163"/>
      <c r="L83" s="163"/>
      <c r="M83" s="157"/>
      <c r="N83" s="158"/>
      <c r="O83" s="160"/>
      <c r="P83" s="80"/>
      <c r="Q83" s="80"/>
    </row>
    <row r="84" spans="2:17" ht="15.75" x14ac:dyDescent="0.25">
      <c r="B84" s="1"/>
      <c r="C84" s="2"/>
      <c r="D84" s="3"/>
      <c r="E84" s="16"/>
      <c r="F84" s="11"/>
      <c r="G84" s="9">
        <f t="shared" si="1"/>
        <v>0</v>
      </c>
      <c r="H84" s="7"/>
      <c r="J84" s="162"/>
      <c r="K84" s="163"/>
      <c r="L84" s="163"/>
      <c r="M84" s="157"/>
      <c r="N84" s="158"/>
      <c r="O84" s="160"/>
      <c r="P84" s="80"/>
      <c r="Q84" s="80"/>
    </row>
    <row r="85" spans="2:17" ht="15.75" x14ac:dyDescent="0.25">
      <c r="B85" s="1"/>
      <c r="C85" s="2"/>
      <c r="D85" s="3"/>
      <c r="E85" s="16"/>
      <c r="F85" s="11"/>
      <c r="G85" s="9">
        <f t="shared" si="1"/>
        <v>0</v>
      </c>
      <c r="H85" s="7"/>
      <c r="J85" s="162"/>
      <c r="K85" s="163"/>
      <c r="L85" s="163"/>
      <c r="M85" s="157"/>
      <c r="N85" s="158"/>
      <c r="O85" s="160"/>
      <c r="P85" s="80"/>
      <c r="Q85" s="80"/>
    </row>
    <row r="86" spans="2:17" ht="15.75" x14ac:dyDescent="0.25">
      <c r="B86" s="1"/>
      <c r="C86" s="2"/>
      <c r="D86" s="3"/>
      <c r="E86" s="16"/>
      <c r="F86" s="11"/>
      <c r="G86" s="9">
        <f t="shared" si="1"/>
        <v>0</v>
      </c>
      <c r="H86" s="7"/>
      <c r="J86" s="162"/>
      <c r="K86" s="163"/>
      <c r="L86" s="163"/>
      <c r="M86" s="157"/>
      <c r="N86" s="158"/>
      <c r="O86" s="160"/>
      <c r="P86" s="80"/>
      <c r="Q86" s="80"/>
    </row>
    <row r="87" spans="2:17" ht="15.75" x14ac:dyDescent="0.25">
      <c r="B87" s="1"/>
      <c r="C87" s="2"/>
      <c r="D87" s="3"/>
      <c r="E87" s="16"/>
      <c r="F87" s="11"/>
      <c r="G87" s="9">
        <f t="shared" si="1"/>
        <v>0</v>
      </c>
      <c r="H87" s="7"/>
      <c r="J87" s="162"/>
      <c r="K87" s="163"/>
      <c r="L87" s="163"/>
      <c r="M87" s="157"/>
      <c r="N87" s="158"/>
      <c r="O87" s="160"/>
      <c r="P87" s="174"/>
      <c r="Q87" s="80"/>
    </row>
    <row r="88" spans="2:17" ht="15.75" x14ac:dyDescent="0.25">
      <c r="B88" s="1"/>
      <c r="C88" s="2"/>
      <c r="D88" s="3"/>
      <c r="E88" s="16"/>
      <c r="F88" s="11"/>
      <c r="G88" s="9">
        <f t="shared" si="1"/>
        <v>0</v>
      </c>
      <c r="H88" s="7"/>
      <c r="J88" s="162"/>
      <c r="K88" s="163"/>
      <c r="L88" s="163"/>
      <c r="M88" s="157"/>
      <c r="N88" s="158"/>
      <c r="O88" s="160"/>
      <c r="P88" s="174"/>
      <c r="Q88" s="80"/>
    </row>
    <row r="89" spans="2:17" ht="15.75" x14ac:dyDescent="0.25">
      <c r="B89" s="1"/>
      <c r="C89" s="2"/>
      <c r="D89" s="3"/>
      <c r="E89" s="16"/>
      <c r="F89" s="11"/>
      <c r="G89" s="9">
        <f t="shared" si="1"/>
        <v>0</v>
      </c>
      <c r="H89" s="7"/>
      <c r="J89" s="161"/>
      <c r="K89" s="164"/>
      <c r="L89" s="165"/>
      <c r="M89" s="157"/>
      <c r="N89" s="158"/>
      <c r="O89" s="160"/>
      <c r="P89" s="174"/>
      <c r="Q89" s="80"/>
    </row>
    <row r="90" spans="2:17" ht="15.75" x14ac:dyDescent="0.25">
      <c r="B90" s="1"/>
      <c r="C90" s="2"/>
      <c r="D90" s="3"/>
      <c r="E90" s="16"/>
      <c r="F90" s="11"/>
      <c r="G90" s="9">
        <f t="shared" si="1"/>
        <v>0</v>
      </c>
      <c r="H90" s="7"/>
      <c r="J90" s="161"/>
      <c r="K90" s="164"/>
      <c r="L90" s="159"/>
      <c r="M90" s="157"/>
      <c r="N90" s="82"/>
      <c r="O90" s="160"/>
      <c r="P90" s="174"/>
      <c r="Q90" s="80"/>
    </row>
    <row r="91" spans="2:17" ht="15.75" x14ac:dyDescent="0.25">
      <c r="B91" s="1"/>
      <c r="C91" s="2"/>
      <c r="D91" s="3"/>
      <c r="E91" s="16"/>
      <c r="F91" s="11"/>
      <c r="G91" s="9">
        <f t="shared" si="1"/>
        <v>0</v>
      </c>
      <c r="H91" s="7"/>
      <c r="J91" s="161"/>
      <c r="K91" s="164"/>
      <c r="L91" s="159"/>
      <c r="M91" s="157"/>
      <c r="N91" s="82"/>
      <c r="O91" s="152"/>
      <c r="P91" s="80"/>
      <c r="Q91" s="80"/>
    </row>
    <row r="92" spans="2:17" ht="15.75" x14ac:dyDescent="0.25">
      <c r="B92" s="1"/>
      <c r="C92" s="2"/>
      <c r="D92" s="3"/>
      <c r="E92" s="16"/>
      <c r="F92" s="11"/>
      <c r="G92" s="9">
        <f t="shared" si="1"/>
        <v>0</v>
      </c>
      <c r="H92" s="7"/>
      <c r="J92" s="161"/>
      <c r="K92" s="164"/>
      <c r="L92" s="159"/>
      <c r="M92" s="157"/>
      <c r="N92" s="82"/>
      <c r="O92" s="152"/>
      <c r="P92" s="174"/>
      <c r="Q92" s="80"/>
    </row>
    <row r="93" spans="2:17" ht="15.75" x14ac:dyDescent="0.25">
      <c r="B93" s="1"/>
      <c r="C93" s="2"/>
      <c r="D93" s="3"/>
      <c r="E93" s="16"/>
      <c r="F93" s="11"/>
      <c r="G93" s="9">
        <f t="shared" si="1"/>
        <v>0</v>
      </c>
      <c r="H93" s="7"/>
      <c r="J93" s="161"/>
      <c r="K93" s="164"/>
      <c r="L93" s="159"/>
      <c r="M93" s="157"/>
      <c r="N93" s="82"/>
      <c r="O93" s="152"/>
      <c r="P93" s="174"/>
      <c r="Q93" s="80"/>
    </row>
    <row r="94" spans="2:17" ht="15.75" x14ac:dyDescent="0.25">
      <c r="B94" s="1"/>
      <c r="C94" s="2"/>
      <c r="D94" s="3"/>
      <c r="E94" s="16"/>
      <c r="F94" s="11"/>
      <c r="G94" s="9">
        <f t="shared" si="1"/>
        <v>0</v>
      </c>
      <c r="H94" s="7"/>
      <c r="J94" s="161"/>
      <c r="K94" s="164"/>
      <c r="L94" s="159"/>
      <c r="M94" s="157"/>
      <c r="N94" s="82"/>
      <c r="O94" s="152"/>
      <c r="P94" s="174"/>
      <c r="Q94" s="80"/>
    </row>
    <row r="95" spans="2:17" ht="15.75" x14ac:dyDescent="0.25">
      <c r="B95" s="1"/>
      <c r="C95" s="2"/>
      <c r="D95" s="3"/>
      <c r="E95" s="16"/>
      <c r="F95" s="11"/>
      <c r="G95" s="9">
        <f t="shared" si="1"/>
        <v>0</v>
      </c>
      <c r="H95" s="7"/>
      <c r="J95" s="161"/>
      <c r="K95" s="163"/>
      <c r="L95" s="163"/>
      <c r="M95" s="157"/>
      <c r="N95" s="82"/>
      <c r="O95" s="152"/>
      <c r="P95" s="80"/>
      <c r="Q95" s="80"/>
    </row>
    <row r="96" spans="2:17" ht="15.75" x14ac:dyDescent="0.25">
      <c r="B96" s="1"/>
      <c r="C96" s="2"/>
      <c r="D96" s="3"/>
      <c r="E96" s="16"/>
      <c r="F96" s="11"/>
      <c r="G96" s="9">
        <f t="shared" si="1"/>
        <v>0</v>
      </c>
      <c r="H96" s="7"/>
      <c r="J96" s="166"/>
      <c r="K96" s="163"/>
      <c r="L96" s="163"/>
      <c r="M96" s="157"/>
      <c r="N96" s="82"/>
      <c r="O96" s="152"/>
      <c r="P96" s="80"/>
      <c r="Q96" s="80"/>
    </row>
    <row r="97" spans="2:17" ht="15.75" x14ac:dyDescent="0.25">
      <c r="B97" s="1"/>
      <c r="C97" s="2"/>
      <c r="D97" s="3"/>
      <c r="E97" s="16"/>
      <c r="F97" s="11"/>
      <c r="G97" s="9">
        <f t="shared" si="1"/>
        <v>0</v>
      </c>
      <c r="H97" s="7"/>
      <c r="J97" s="166"/>
      <c r="K97" s="163"/>
      <c r="L97" s="163"/>
      <c r="M97" s="157"/>
      <c r="N97" s="82"/>
      <c r="O97" s="152"/>
      <c r="P97" s="174"/>
      <c r="Q97" s="80"/>
    </row>
    <row r="98" spans="2:17" ht="15.75" x14ac:dyDescent="0.25">
      <c r="B98" s="1"/>
      <c r="C98" s="2"/>
      <c r="D98" s="3"/>
      <c r="E98" s="16"/>
      <c r="F98" s="11"/>
      <c r="G98" s="9">
        <f t="shared" si="1"/>
        <v>0</v>
      </c>
      <c r="H98" s="7"/>
      <c r="J98" s="161"/>
      <c r="K98" s="164"/>
      <c r="L98" s="159"/>
      <c r="M98" s="157"/>
      <c r="N98" s="82"/>
      <c r="O98" s="152"/>
      <c r="P98" s="174"/>
      <c r="Q98" s="80"/>
    </row>
    <row r="99" spans="2:17" ht="16.5" thickBot="1" x14ac:dyDescent="0.3">
      <c r="C99" t="s">
        <v>14</v>
      </c>
      <c r="D99" s="19">
        <v>0</v>
      </c>
      <c r="E99" s="20"/>
      <c r="F99" s="20"/>
      <c r="G99" s="21">
        <f t="shared" si="1"/>
        <v>0</v>
      </c>
      <c r="J99" s="161"/>
      <c r="K99" s="164"/>
      <c r="L99" s="159"/>
      <c r="M99" s="157"/>
      <c r="N99" s="82"/>
      <c r="O99" s="152"/>
      <c r="P99" s="174"/>
      <c r="Q99" s="80"/>
    </row>
    <row r="100" spans="2:17" ht="16.5" thickTop="1" x14ac:dyDescent="0.25">
      <c r="D100" s="23">
        <f>SUM(D3:D99)</f>
        <v>332</v>
      </c>
      <c r="E100" s="24"/>
      <c r="F100" s="24"/>
      <c r="G100" s="150">
        <f>SUM(G3:G99)</f>
        <v>332</v>
      </c>
      <c r="J100" s="161"/>
      <c r="K100" s="164"/>
      <c r="L100" s="159"/>
      <c r="M100" s="157"/>
      <c r="N100" s="82"/>
      <c r="O100" s="152"/>
      <c r="P100" s="174"/>
      <c r="Q100" s="80"/>
    </row>
    <row r="101" spans="2:17" ht="15.75" x14ac:dyDescent="0.25">
      <c r="J101" s="161"/>
      <c r="K101" s="164"/>
      <c r="L101" s="159"/>
      <c r="M101" s="157"/>
      <c r="N101" s="82"/>
      <c r="O101" s="152"/>
      <c r="P101" s="80"/>
      <c r="Q101" s="80"/>
    </row>
    <row r="102" spans="2:17" ht="15.75" x14ac:dyDescent="0.25">
      <c r="J102" s="161"/>
      <c r="K102" s="164"/>
      <c r="L102" s="159"/>
      <c r="M102" s="157"/>
      <c r="N102" s="82"/>
      <c r="O102" s="152"/>
      <c r="P102" s="174"/>
      <c r="Q102" s="80"/>
    </row>
    <row r="103" spans="2:17" ht="15.75" x14ac:dyDescent="0.25">
      <c r="J103" s="161"/>
      <c r="K103" s="164"/>
      <c r="L103" s="159"/>
      <c r="M103" s="157"/>
      <c r="N103" s="82"/>
      <c r="O103" s="152"/>
      <c r="P103" s="174"/>
      <c r="Q103" s="80"/>
    </row>
    <row r="104" spans="2:17" ht="15.75" x14ac:dyDescent="0.25">
      <c r="J104" s="161"/>
      <c r="K104" s="164"/>
      <c r="L104" s="175"/>
      <c r="M104" s="157"/>
      <c r="N104" s="82"/>
      <c r="O104" s="152"/>
      <c r="P104" s="80"/>
      <c r="Q104" s="80"/>
    </row>
    <row r="105" spans="2:17" ht="15.75" x14ac:dyDescent="0.25">
      <c r="J105" s="78"/>
      <c r="K105" s="79"/>
      <c r="L105" s="80"/>
      <c r="M105" s="157"/>
      <c r="N105" s="82"/>
      <c r="O105" s="152"/>
      <c r="P105" s="174"/>
      <c r="Q105" s="80"/>
    </row>
    <row r="106" spans="2:17" ht="15.75" x14ac:dyDescent="0.25">
      <c r="J106" s="151"/>
      <c r="K106" s="82"/>
      <c r="L106" s="80"/>
      <c r="M106" s="157"/>
      <c r="N106" s="82"/>
      <c r="O106" s="152"/>
      <c r="P106" s="174"/>
      <c r="Q106" s="80"/>
    </row>
    <row r="107" spans="2:17" ht="15.75" x14ac:dyDescent="0.25">
      <c r="J107" s="151"/>
      <c r="K107" s="82"/>
      <c r="L107" s="80"/>
      <c r="M107" s="157"/>
      <c r="N107" s="82"/>
      <c r="O107" s="152"/>
      <c r="P107" s="174"/>
      <c r="Q107" s="80"/>
    </row>
    <row r="108" spans="2:17" x14ac:dyDescent="0.25">
      <c r="J108" s="151"/>
      <c r="K108" s="82"/>
      <c r="L108" s="80"/>
      <c r="M108" s="151"/>
      <c r="N108" s="82"/>
      <c r="O108" s="152"/>
      <c r="P108" s="174"/>
      <c r="Q108" s="80"/>
    </row>
    <row r="109" spans="2:17" x14ac:dyDescent="0.25">
      <c r="J109" s="151"/>
      <c r="K109" s="82"/>
      <c r="L109" s="80"/>
      <c r="M109" s="151"/>
      <c r="N109" s="82"/>
      <c r="O109" s="152"/>
      <c r="P109" s="80"/>
      <c r="Q109" s="80"/>
    </row>
    <row r="110" spans="2:17" x14ac:dyDescent="0.25">
      <c r="J110" s="151"/>
      <c r="K110" s="82"/>
      <c r="L110" s="80"/>
      <c r="M110" s="151"/>
      <c r="N110" s="82"/>
      <c r="O110" s="152"/>
      <c r="P110" s="80"/>
      <c r="Q110" s="80"/>
    </row>
    <row r="111" spans="2:17" x14ac:dyDescent="0.25">
      <c r="J111" s="151"/>
      <c r="K111" s="82"/>
      <c r="L111" s="80"/>
      <c r="M111" s="151"/>
      <c r="N111" s="82"/>
      <c r="O111" s="152"/>
      <c r="P111" s="174"/>
      <c r="Q111" s="80"/>
    </row>
    <row r="112" spans="2:17" x14ac:dyDescent="0.25">
      <c r="J112" s="151"/>
      <c r="K112" s="82"/>
      <c r="L112" s="80"/>
      <c r="M112" s="151"/>
      <c r="N112" s="82"/>
      <c r="O112" s="152"/>
      <c r="P112" s="174"/>
      <c r="Q112" s="80"/>
    </row>
    <row r="113" spans="10:17" x14ac:dyDescent="0.25">
      <c r="J113" s="151"/>
      <c r="K113" s="82"/>
      <c r="L113" s="80"/>
      <c r="M113" s="151"/>
      <c r="N113" s="82"/>
      <c r="O113" s="152"/>
      <c r="P113" s="80"/>
      <c r="Q113" s="80"/>
    </row>
    <row r="114" spans="10:17" x14ac:dyDescent="0.25">
      <c r="J114" s="151"/>
      <c r="K114" s="82"/>
      <c r="L114" s="80"/>
      <c r="M114" s="151"/>
      <c r="N114" s="82"/>
      <c r="O114" s="152"/>
      <c r="P114" s="80"/>
      <c r="Q114" s="80"/>
    </row>
    <row r="115" spans="10:17" x14ac:dyDescent="0.25">
      <c r="J115" s="151"/>
      <c r="K115" s="82"/>
      <c r="L115" s="80"/>
      <c r="M115" s="151"/>
      <c r="N115" s="82"/>
      <c r="O115" s="152"/>
      <c r="P115" s="80"/>
      <c r="Q115" s="80"/>
    </row>
    <row r="116" spans="10:17" x14ac:dyDescent="0.25">
      <c r="J116" s="151"/>
      <c r="K116" s="82"/>
      <c r="L116" s="80"/>
      <c r="M116" s="151"/>
      <c r="N116" s="82"/>
      <c r="O116" s="152"/>
      <c r="P116" s="80"/>
      <c r="Q116" s="80"/>
    </row>
    <row r="117" spans="10:17" x14ac:dyDescent="0.25">
      <c r="J117" s="151"/>
      <c r="K117" s="82"/>
      <c r="L117" s="80"/>
      <c r="M117" s="151"/>
      <c r="N117" s="82"/>
      <c r="O117" s="152"/>
      <c r="P117" s="80"/>
      <c r="Q117" s="80"/>
    </row>
    <row r="118" spans="10:17" ht="15.75" x14ac:dyDescent="0.25">
      <c r="J118" s="151"/>
      <c r="K118" s="163"/>
      <c r="L118" s="163"/>
      <c r="M118" s="151"/>
      <c r="N118" s="82"/>
      <c r="O118" s="152"/>
      <c r="P118" s="80"/>
      <c r="Q118" s="80"/>
    </row>
    <row r="119" spans="10:17" ht="15.75" x14ac:dyDescent="0.25">
      <c r="J119" s="151"/>
      <c r="K119" s="164"/>
      <c r="L119" s="167"/>
      <c r="M119" s="161"/>
      <c r="N119" s="164"/>
      <c r="O119" s="152"/>
      <c r="P119" s="80"/>
      <c r="Q119" s="80"/>
    </row>
    <row r="120" spans="10:17" x14ac:dyDescent="0.25">
      <c r="J120" s="151"/>
      <c r="K120" s="82"/>
      <c r="L120" s="80"/>
      <c r="M120" s="151"/>
      <c r="N120" s="82"/>
      <c r="O120" s="80"/>
      <c r="P120" s="80"/>
      <c r="Q120" s="80"/>
    </row>
    <row r="121" spans="10:17" ht="18.75" x14ac:dyDescent="0.3">
      <c r="J121" s="151"/>
      <c r="K121" s="153"/>
      <c r="L121" s="154"/>
      <c r="M121" s="155"/>
      <c r="N121" s="156"/>
      <c r="O121" s="152"/>
      <c r="P121" s="80"/>
      <c r="Q121" s="80"/>
    </row>
    <row r="122" spans="10:17" ht="15.75" x14ac:dyDescent="0.25">
      <c r="J122" s="157"/>
      <c r="K122" s="158"/>
      <c r="L122" s="159"/>
      <c r="M122" s="157"/>
      <c r="N122" s="158"/>
      <c r="O122" s="160"/>
      <c r="P122" s="80"/>
      <c r="Q122" s="80"/>
    </row>
    <row r="123" spans="10:17" ht="15.75" x14ac:dyDescent="0.25">
      <c r="J123" s="161"/>
      <c r="K123" s="158"/>
      <c r="L123" s="159"/>
      <c r="M123" s="157"/>
      <c r="N123" s="158"/>
      <c r="O123" s="160"/>
      <c r="P123" s="80"/>
      <c r="Q123" s="80"/>
    </row>
    <row r="124" spans="10:17" ht="15.75" x14ac:dyDescent="0.25">
      <c r="J124" s="162"/>
      <c r="K124" s="170"/>
      <c r="L124" s="163"/>
      <c r="M124" s="168"/>
      <c r="N124" s="158"/>
      <c r="O124" s="160"/>
      <c r="P124" s="80"/>
      <c r="Q124" s="80"/>
    </row>
    <row r="125" spans="10:17" ht="15.75" x14ac:dyDescent="0.25">
      <c r="J125" s="169"/>
      <c r="K125" s="170"/>
      <c r="L125" s="170"/>
      <c r="M125" s="168"/>
      <c r="N125" s="158"/>
      <c r="O125" s="160"/>
      <c r="P125" s="80"/>
      <c r="Q125" s="80"/>
    </row>
    <row r="126" spans="10:17" ht="15.75" x14ac:dyDescent="0.25">
      <c r="J126" s="169"/>
      <c r="K126" s="170"/>
      <c r="L126" s="170"/>
      <c r="M126" s="168"/>
      <c r="N126" s="158"/>
      <c r="O126" s="160"/>
      <c r="P126" s="80"/>
      <c r="Q126" s="80"/>
    </row>
    <row r="127" spans="10:17" ht="15.75" x14ac:dyDescent="0.25">
      <c r="J127" s="169"/>
      <c r="K127" s="170"/>
      <c r="L127" s="170"/>
      <c r="M127" s="168"/>
      <c r="N127" s="158"/>
      <c r="O127" s="160"/>
      <c r="P127" s="80"/>
      <c r="Q127" s="80"/>
    </row>
    <row r="128" spans="10:17" ht="15.75" x14ac:dyDescent="0.25">
      <c r="J128" s="169"/>
      <c r="K128" s="170"/>
      <c r="L128" s="170"/>
      <c r="M128" s="168"/>
      <c r="N128" s="158"/>
      <c r="O128" s="160"/>
      <c r="P128" s="80"/>
      <c r="Q128" s="80"/>
    </row>
    <row r="129" spans="10:17" ht="15.75" x14ac:dyDescent="0.25">
      <c r="J129" s="169"/>
      <c r="K129" s="170"/>
      <c r="L129" s="170"/>
      <c r="M129" s="176"/>
      <c r="N129" s="158"/>
      <c r="O129" s="160"/>
      <c r="P129" s="80"/>
      <c r="Q129" s="80"/>
    </row>
    <row r="130" spans="10:17" ht="15.75" x14ac:dyDescent="0.25">
      <c r="J130" s="172"/>
      <c r="K130" s="170"/>
      <c r="L130" s="170"/>
      <c r="M130" s="168"/>
      <c r="N130" s="158"/>
      <c r="O130" s="160"/>
      <c r="P130" s="80"/>
      <c r="Q130" s="80"/>
    </row>
    <row r="131" spans="10:17" ht="15.75" x14ac:dyDescent="0.25">
      <c r="J131" s="172"/>
      <c r="K131" s="170"/>
      <c r="L131" s="170"/>
      <c r="M131" s="81"/>
      <c r="N131" s="82"/>
      <c r="O131" s="160"/>
      <c r="P131" s="80"/>
      <c r="Q131" s="80"/>
    </row>
    <row r="132" spans="10:17" ht="15.75" x14ac:dyDescent="0.25">
      <c r="J132" s="78"/>
      <c r="K132" s="170"/>
      <c r="L132" s="163"/>
      <c r="M132" s="173"/>
      <c r="N132" s="82"/>
      <c r="O132" s="152"/>
      <c r="P132" s="80"/>
      <c r="Q132" s="80"/>
    </row>
    <row r="133" spans="10:17" x14ac:dyDescent="0.25">
      <c r="J133" s="151"/>
      <c r="K133" s="177"/>
      <c r="L133" s="80"/>
      <c r="M133" s="151"/>
      <c r="N133" s="82"/>
      <c r="O133" s="174"/>
      <c r="P133" s="80"/>
      <c r="Q133" s="80"/>
    </row>
    <row r="134" spans="10:17" x14ac:dyDescent="0.25">
      <c r="J134" s="151"/>
      <c r="K134" s="177"/>
      <c r="L134" s="80"/>
      <c r="M134" s="151"/>
      <c r="N134" s="82"/>
      <c r="O134" s="174"/>
      <c r="P134" s="80"/>
      <c r="Q134" s="80"/>
    </row>
    <row r="135" spans="10:17" ht="15.75" x14ac:dyDescent="0.25">
      <c r="J135" s="151"/>
      <c r="K135" s="163"/>
      <c r="L135" s="163"/>
      <c r="M135" s="151"/>
      <c r="N135" s="82"/>
      <c r="O135" s="152"/>
      <c r="P135" s="80"/>
      <c r="Q135" s="80"/>
    </row>
    <row r="136" spans="10:17" ht="15.75" x14ac:dyDescent="0.25">
      <c r="J136" s="151"/>
      <c r="K136" s="164"/>
      <c r="L136" s="167"/>
      <c r="M136" s="161"/>
      <c r="N136" s="164"/>
      <c r="O136" s="152"/>
      <c r="P136" s="80"/>
      <c r="Q136" s="80"/>
    </row>
    <row r="137" spans="10:17" x14ac:dyDescent="0.25">
      <c r="J137" s="151"/>
      <c r="K137" s="82"/>
      <c r="L137" s="80"/>
      <c r="M137" s="151"/>
      <c r="N137" s="82"/>
      <c r="O137" s="80"/>
      <c r="P137" s="80"/>
      <c r="Q137" s="82"/>
    </row>
    <row r="138" spans="10:17" x14ac:dyDescent="0.25">
      <c r="J138" s="151"/>
      <c r="K138" s="82"/>
      <c r="L138" s="80"/>
      <c r="M138" s="151"/>
      <c r="N138" s="82"/>
      <c r="O138" s="80"/>
      <c r="P138" s="80"/>
      <c r="Q138" s="80"/>
    </row>
    <row r="139" spans="10:17" ht="18.75" x14ac:dyDescent="0.3">
      <c r="J139" s="151"/>
      <c r="K139" s="153"/>
      <c r="L139" s="154"/>
      <c r="M139" s="155"/>
      <c r="N139" s="156"/>
      <c r="O139" s="152"/>
      <c r="P139" s="80"/>
      <c r="Q139" s="80"/>
    </row>
    <row r="140" spans="10:17" ht="15.75" x14ac:dyDescent="0.25">
      <c r="J140" s="157"/>
      <c r="K140" s="158"/>
      <c r="L140" s="159"/>
      <c r="M140" s="157"/>
      <c r="N140" s="158"/>
      <c r="O140" s="160"/>
      <c r="P140" s="80"/>
      <c r="Q140" s="80"/>
    </row>
    <row r="141" spans="10:17" ht="15.75" x14ac:dyDescent="0.25">
      <c r="J141" s="161"/>
      <c r="K141" s="158"/>
      <c r="L141" s="159"/>
      <c r="M141" s="157"/>
      <c r="N141" s="158"/>
      <c r="O141" s="160"/>
      <c r="P141" s="78"/>
      <c r="Q141" s="80"/>
    </row>
    <row r="142" spans="10:17" ht="15.75" x14ac:dyDescent="0.25">
      <c r="J142" s="162"/>
      <c r="K142" s="163"/>
      <c r="L142" s="163"/>
      <c r="M142" s="157"/>
      <c r="N142" s="158"/>
      <c r="O142" s="160"/>
      <c r="P142" s="174"/>
      <c r="Q142" s="80"/>
    </row>
    <row r="143" spans="10:17" ht="15.75" x14ac:dyDescent="0.25">
      <c r="J143" s="162"/>
      <c r="K143" s="163"/>
      <c r="L143" s="163"/>
      <c r="M143" s="157"/>
      <c r="N143" s="158"/>
      <c r="O143" s="160"/>
      <c r="P143" s="80"/>
      <c r="Q143" s="80"/>
    </row>
    <row r="144" spans="10:17" ht="15.75" x14ac:dyDescent="0.25">
      <c r="J144" s="162"/>
      <c r="K144" s="163"/>
      <c r="L144" s="163"/>
      <c r="M144" s="157"/>
      <c r="N144" s="158"/>
      <c r="O144" s="160"/>
      <c r="P144" s="80"/>
      <c r="Q144" s="80"/>
    </row>
    <row r="145" spans="10:17" ht="15.75" x14ac:dyDescent="0.25">
      <c r="J145" s="162"/>
      <c r="K145" s="163"/>
      <c r="L145" s="163"/>
      <c r="M145" s="157"/>
      <c r="N145" s="158"/>
      <c r="O145" s="160"/>
      <c r="P145" s="80"/>
      <c r="Q145" s="80"/>
    </row>
    <row r="146" spans="10:17" ht="15.75" x14ac:dyDescent="0.25">
      <c r="J146" s="162"/>
      <c r="K146" s="163"/>
      <c r="L146" s="163"/>
      <c r="M146" s="157"/>
      <c r="N146" s="158"/>
      <c r="O146" s="160"/>
      <c r="P146" s="174"/>
      <c r="Q146" s="80"/>
    </row>
    <row r="147" spans="10:17" ht="15.75" x14ac:dyDescent="0.25">
      <c r="J147" s="162"/>
      <c r="K147" s="163"/>
      <c r="L147" s="163"/>
      <c r="M147" s="157"/>
      <c r="N147" s="158"/>
      <c r="O147" s="160"/>
      <c r="P147" s="174"/>
      <c r="Q147" s="80"/>
    </row>
    <row r="148" spans="10:17" ht="15.75" x14ac:dyDescent="0.25">
      <c r="J148" s="161"/>
      <c r="K148" s="164"/>
      <c r="L148" s="165"/>
      <c r="M148" s="157"/>
      <c r="N148" s="158"/>
      <c r="O148" s="160"/>
      <c r="P148" s="174"/>
      <c r="Q148" s="80"/>
    </row>
    <row r="149" spans="10:17" ht="15.75" x14ac:dyDescent="0.25">
      <c r="J149" s="161"/>
      <c r="K149" s="164"/>
      <c r="L149" s="159"/>
      <c r="M149" s="157"/>
      <c r="N149" s="82"/>
      <c r="O149" s="160"/>
      <c r="P149" s="174"/>
      <c r="Q149" s="80"/>
    </row>
    <row r="150" spans="10:17" ht="15.75" x14ac:dyDescent="0.25">
      <c r="J150" s="161"/>
      <c r="K150" s="164"/>
      <c r="L150" s="159"/>
      <c r="M150" s="157"/>
      <c r="N150" s="82"/>
      <c r="O150" s="152"/>
      <c r="P150" s="174"/>
      <c r="Q150" s="80"/>
    </row>
    <row r="151" spans="10:17" ht="15.75" x14ac:dyDescent="0.25">
      <c r="J151" s="161"/>
      <c r="K151" s="164"/>
      <c r="L151" s="159"/>
      <c r="M151" s="157"/>
      <c r="N151" s="82"/>
      <c r="O151" s="152"/>
      <c r="P151" s="174"/>
      <c r="Q151" s="80"/>
    </row>
    <row r="152" spans="10:17" ht="15.75" x14ac:dyDescent="0.25">
      <c r="J152" s="161"/>
      <c r="K152" s="164"/>
      <c r="L152" s="159"/>
      <c r="M152" s="157"/>
      <c r="N152" s="82"/>
      <c r="O152" s="152"/>
      <c r="P152" s="174"/>
      <c r="Q152" s="80"/>
    </row>
    <row r="153" spans="10:17" ht="15.75" x14ac:dyDescent="0.25">
      <c r="J153" s="161"/>
      <c r="K153" s="164"/>
      <c r="L153" s="159"/>
      <c r="M153" s="157"/>
      <c r="N153" s="82"/>
      <c r="O153" s="152"/>
      <c r="P153" s="174"/>
      <c r="Q153" s="80"/>
    </row>
    <row r="154" spans="10:17" ht="15.75" x14ac:dyDescent="0.25">
      <c r="J154" s="161"/>
      <c r="K154" s="163"/>
      <c r="L154" s="163"/>
      <c r="M154" s="157"/>
      <c r="N154" s="82"/>
      <c r="O154" s="152"/>
      <c r="P154" s="174"/>
      <c r="Q154" s="80"/>
    </row>
    <row r="155" spans="10:17" ht="15.75" x14ac:dyDescent="0.25">
      <c r="J155" s="166"/>
      <c r="K155" s="163"/>
      <c r="L155" s="163"/>
      <c r="M155" s="157"/>
      <c r="N155" s="82"/>
      <c r="O155" s="152"/>
      <c r="P155" s="174"/>
      <c r="Q155" s="80"/>
    </row>
    <row r="156" spans="10:17" ht="15.75" x14ac:dyDescent="0.25">
      <c r="J156" s="166"/>
      <c r="K156" s="163"/>
      <c r="L156" s="163"/>
      <c r="M156" s="157"/>
      <c r="N156" s="82"/>
      <c r="O156" s="152"/>
      <c r="P156" s="174"/>
      <c r="Q156" s="80"/>
    </row>
    <row r="157" spans="10:17" ht="15.75" x14ac:dyDescent="0.25">
      <c r="J157" s="161"/>
      <c r="K157" s="164"/>
      <c r="L157" s="159"/>
      <c r="M157" s="157"/>
      <c r="N157" s="82"/>
      <c r="O157" s="152"/>
      <c r="P157" s="174"/>
      <c r="Q157" s="80"/>
    </row>
    <row r="158" spans="10:17" ht="15.75" x14ac:dyDescent="0.25">
      <c r="J158" s="161"/>
      <c r="K158" s="164"/>
      <c r="L158" s="159"/>
      <c r="M158" s="157"/>
      <c r="N158" s="82"/>
      <c r="O158" s="152"/>
      <c r="P158" s="174"/>
      <c r="Q158" s="80"/>
    </row>
    <row r="159" spans="10:17" ht="15.75" x14ac:dyDescent="0.25">
      <c r="J159" s="161"/>
      <c r="K159" s="164"/>
      <c r="L159" s="159"/>
      <c r="M159" s="157"/>
      <c r="N159" s="82"/>
      <c r="O159" s="152"/>
      <c r="P159" s="174"/>
      <c r="Q159" s="80"/>
    </row>
    <row r="160" spans="10:17" ht="15.75" x14ac:dyDescent="0.25">
      <c r="J160" s="161"/>
      <c r="K160" s="164"/>
      <c r="L160" s="159"/>
      <c r="M160" s="157"/>
      <c r="N160" s="82"/>
      <c r="O160" s="152"/>
      <c r="P160" s="174"/>
      <c r="Q160" s="80"/>
    </row>
    <row r="161" spans="10:17" ht="15.75" x14ac:dyDescent="0.25">
      <c r="J161" s="161"/>
      <c r="K161" s="164"/>
      <c r="L161" s="175"/>
      <c r="M161" s="157"/>
      <c r="N161" s="82"/>
      <c r="O161" s="152"/>
      <c r="P161" s="174"/>
      <c r="Q161" s="80"/>
    </row>
    <row r="162" spans="10:17" ht="15.75" x14ac:dyDescent="0.25">
      <c r="J162" s="161"/>
      <c r="K162" s="164"/>
      <c r="L162" s="159"/>
      <c r="M162" s="157"/>
      <c r="N162" s="82"/>
      <c r="O162" s="152"/>
      <c r="P162" s="174"/>
      <c r="Q162" s="80"/>
    </row>
    <row r="163" spans="10:17" ht="15.75" x14ac:dyDescent="0.25">
      <c r="J163" s="161"/>
      <c r="K163" s="164"/>
      <c r="L163" s="175"/>
      <c r="M163" s="157"/>
      <c r="N163" s="82"/>
      <c r="O163" s="152"/>
      <c r="P163" s="80"/>
      <c r="Q163" s="80"/>
    </row>
    <row r="164" spans="10:17" ht="15.75" x14ac:dyDescent="0.25">
      <c r="J164" s="78"/>
      <c r="K164" s="79"/>
      <c r="L164" s="80"/>
      <c r="M164" s="157"/>
      <c r="N164" s="82"/>
      <c r="O164" s="152"/>
      <c r="P164" s="174"/>
      <c r="Q164" s="80"/>
    </row>
    <row r="165" spans="10:17" ht="15.75" x14ac:dyDescent="0.25">
      <c r="J165" s="151"/>
      <c r="K165" s="82"/>
      <c r="L165" s="80"/>
      <c r="M165" s="157"/>
      <c r="N165" s="82"/>
      <c r="O165" s="152"/>
      <c r="P165" s="174"/>
      <c r="Q165" s="80"/>
    </row>
    <row r="166" spans="10:17" ht="15.75" x14ac:dyDescent="0.25">
      <c r="J166" s="151"/>
      <c r="K166" s="82"/>
      <c r="L166" s="80"/>
      <c r="M166" s="157"/>
      <c r="N166" s="82"/>
      <c r="O166" s="152"/>
      <c r="P166" s="174"/>
      <c r="Q166" s="80"/>
    </row>
    <row r="167" spans="10:17" x14ac:dyDescent="0.25">
      <c r="J167" s="151"/>
      <c r="K167" s="82"/>
      <c r="L167" s="80"/>
      <c r="M167" s="151"/>
      <c r="N167" s="82"/>
      <c r="O167" s="152"/>
      <c r="P167" s="174"/>
      <c r="Q167" s="80"/>
    </row>
    <row r="168" spans="10:17" x14ac:dyDescent="0.25">
      <c r="J168" s="151"/>
      <c r="K168" s="82"/>
      <c r="L168" s="80"/>
      <c r="M168" s="151"/>
      <c r="N168" s="82"/>
      <c r="O168" s="152"/>
      <c r="P168" s="80"/>
      <c r="Q168" s="80"/>
    </row>
    <row r="169" spans="10:17" x14ac:dyDescent="0.25">
      <c r="J169" s="151"/>
      <c r="K169" s="82"/>
      <c r="L169" s="80"/>
      <c r="M169" s="151"/>
      <c r="N169" s="82"/>
      <c r="O169" s="152"/>
      <c r="P169" s="80"/>
      <c r="Q169" s="80"/>
    </row>
    <row r="170" spans="10:17" x14ac:dyDescent="0.25">
      <c r="J170" s="151"/>
      <c r="K170" s="82"/>
      <c r="L170" s="80"/>
      <c r="M170" s="151"/>
      <c r="N170" s="82"/>
      <c r="O170" s="152"/>
      <c r="P170" s="174"/>
      <c r="Q170" s="80"/>
    </row>
    <row r="171" spans="10:17" x14ac:dyDescent="0.25">
      <c r="J171" s="151"/>
      <c r="K171" s="82"/>
      <c r="L171" s="80"/>
      <c r="M171" s="151"/>
      <c r="N171" s="82"/>
      <c r="O171" s="152"/>
      <c r="P171" s="174"/>
      <c r="Q171" s="80"/>
    </row>
    <row r="172" spans="10:17" x14ac:dyDescent="0.25">
      <c r="J172" s="151"/>
      <c r="K172" s="82"/>
      <c r="L172" s="80"/>
      <c r="M172" s="151"/>
      <c r="N172" s="82"/>
      <c r="O172" s="152"/>
      <c r="P172" s="80"/>
      <c r="Q172" s="80"/>
    </row>
    <row r="173" spans="10:17" x14ac:dyDescent="0.25">
      <c r="J173" s="151"/>
      <c r="K173" s="82"/>
      <c r="L173" s="80"/>
      <c r="M173" s="151"/>
      <c r="N173" s="82"/>
      <c r="O173" s="152"/>
      <c r="P173" s="80"/>
      <c r="Q173" s="80"/>
    </row>
    <row r="174" spans="10:17" x14ac:dyDescent="0.25">
      <c r="J174" s="151"/>
      <c r="K174" s="82"/>
      <c r="L174" s="80"/>
      <c r="M174" s="151"/>
      <c r="N174" s="82"/>
      <c r="O174" s="152"/>
      <c r="P174" s="80"/>
      <c r="Q174" s="80"/>
    </row>
    <row r="175" spans="10:17" x14ac:dyDescent="0.25">
      <c r="J175" s="151"/>
      <c r="K175" s="82"/>
      <c r="L175" s="80"/>
      <c r="M175" s="151"/>
      <c r="N175" s="82"/>
      <c r="O175" s="152"/>
      <c r="P175" s="80"/>
      <c r="Q175" s="80"/>
    </row>
    <row r="176" spans="10:17" x14ac:dyDescent="0.25">
      <c r="J176" s="151"/>
      <c r="K176" s="82"/>
      <c r="L176" s="80"/>
      <c r="M176" s="151"/>
      <c r="N176" s="82"/>
      <c r="O176" s="152"/>
      <c r="P176" s="80"/>
      <c r="Q176" s="80"/>
    </row>
    <row r="177" spans="10:17" ht="15.75" x14ac:dyDescent="0.25">
      <c r="J177" s="151"/>
      <c r="K177" s="163"/>
      <c r="L177" s="163"/>
      <c r="M177" s="151"/>
      <c r="N177" s="82"/>
      <c r="O177" s="152"/>
      <c r="P177" s="80"/>
      <c r="Q177" s="80"/>
    </row>
    <row r="178" spans="10:17" ht="15.75" x14ac:dyDescent="0.25">
      <c r="J178" s="151"/>
      <c r="K178" s="164"/>
      <c r="L178" s="167"/>
      <c r="M178" s="161"/>
      <c r="N178" s="164"/>
      <c r="O178" s="152"/>
      <c r="P178" s="80"/>
      <c r="Q178" s="80"/>
    </row>
    <row r="179" spans="10:17" x14ac:dyDescent="0.25">
      <c r="J179" s="151"/>
      <c r="K179" s="82"/>
      <c r="L179" s="80"/>
      <c r="M179" s="151"/>
      <c r="N179" s="82"/>
      <c r="O179" s="80"/>
      <c r="P179" s="80"/>
      <c r="Q179" s="82"/>
    </row>
    <row r="180" spans="10:17" x14ac:dyDescent="0.25">
      <c r="J180" s="151"/>
      <c r="K180" s="82"/>
      <c r="L180" s="80"/>
      <c r="M180" s="151"/>
      <c r="N180" s="82"/>
      <c r="O180" s="80"/>
      <c r="P180" s="80"/>
      <c r="Q180" s="82"/>
    </row>
    <row r="181" spans="10:17" x14ac:dyDescent="0.25">
      <c r="J181" s="151"/>
      <c r="K181" s="82"/>
      <c r="L181" s="80"/>
      <c r="M181" s="151"/>
      <c r="N181" s="82"/>
      <c r="O181" s="80"/>
      <c r="P181" s="80"/>
      <c r="Q181" s="82"/>
    </row>
  </sheetData>
  <mergeCells count="1">
    <mergeCell ref="L17:M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REMI ENERO 2015</vt:lpstr>
      <vt:lpstr>REMI FEBRERO 2015</vt:lpstr>
      <vt:lpstr>MARZO 2015</vt:lpstr>
      <vt:lpstr>Hoja6</vt:lpstr>
      <vt:lpstr>Hoja7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2015-03-02T17:04:56Z</cp:lastPrinted>
  <dcterms:created xsi:type="dcterms:W3CDTF">2015-01-16T17:23:27Z</dcterms:created>
  <dcterms:modified xsi:type="dcterms:W3CDTF">2015-03-02T22:40:12Z</dcterms:modified>
</cp:coreProperties>
</file>