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60" windowWidth="14040" windowHeight="7215" firstSheet="1" activeTab="6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Hoja3" sheetId="12" r:id="rId7"/>
    <sheet name="Hoja4" sheetId="13" r:id="rId8"/>
    <sheet name="Hoja5" sheetId="14" r:id="rId9"/>
  </sheets>
  <calcPr calcId="144525"/>
</workbook>
</file>

<file path=xl/calcChain.xml><?xml version="1.0" encoding="utf-8"?>
<calcChain xmlns="http://schemas.openxmlformats.org/spreadsheetml/2006/main">
  <c r="K43" i="10" l="1"/>
  <c r="K45" i="10"/>
  <c r="F43" i="10"/>
  <c r="F45" i="10" l="1"/>
  <c r="R47" i="10" l="1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K43" i="9" s="1"/>
  <c r="K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L37" i="10"/>
  <c r="K37" i="10"/>
  <c r="I37" i="10"/>
  <c r="J39" i="10" s="1"/>
  <c r="F37" i="10"/>
  <c r="F40" i="10" s="1"/>
  <c r="C37" i="10"/>
  <c r="F41" i="10" s="1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S4" i="10" l="1"/>
  <c r="S73" i="10" s="1"/>
  <c r="J43" i="7" l="1"/>
  <c r="C37" i="7"/>
  <c r="R57" i="8" l="1"/>
  <c r="R52" i="8" l="1"/>
  <c r="R46" i="8" l="1"/>
  <c r="L37" i="8" l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R39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P61" i="8"/>
  <c r="S61" i="8"/>
  <c r="AA54" i="8" l="1"/>
  <c r="X54" i="8"/>
  <c r="AA33" i="8" l="1"/>
  <c r="X33" i="8"/>
  <c r="AA16" i="8" l="1"/>
  <c r="X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<sst xmlns="http://schemas.openxmlformats.org/spreadsheetml/2006/main" count="664" uniqueCount="230">
  <si>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</si>
  <si>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</si>
  <si>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</si>
  <si>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</si>
  <si>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</si>
  <si>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</si>
  <si>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</si>
  <si>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</si>
  <si>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</si>
  <si>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</si>
  <si>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</si>
  <si>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</si>
  <si>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</si>
  <si>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</si>
  <si>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</si>
  <si>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</si>
  <si>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</si>
  <si>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</si>
  <si>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</si>
  <si>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</si>
  <si>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</si>
  <si>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</si>
  <si>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</si>
  <si>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</si>
  <si>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</si>
  <si>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</si>
  <si>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</si>
  <si>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</si>
  <si>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</si>
  <si>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</si>
  <si>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</si>
  <si>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</si>
  <si>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</si>
  <si>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</si>
  <si>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</si>
  <si>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</si>
  <si>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</si>
  <si>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</si>
  <si>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</si>
  <si>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</si>
  <si>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</si>
  <si>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</si>
  <si>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</si>
  <si>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</si>
  <si>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</si>
  <si>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</si>
  <si>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</si>
  <si>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</si>
  <si>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</si>
  <si>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</si>
  <si>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</si>
  <si>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</si>
  <si>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</si>
  <si>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</si>
  <si>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</si>
  <si>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</si>
  <si>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</si>
  <si>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</si>
  <si>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</si>
  <si>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</si>
  <si>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</si>
  <si>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</si>
  <si>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</si>
  <si>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</si>
  <si>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</si>
  <si>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</si>
  <si>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</si>
  <si>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</si>
  <si>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</si>
  <si>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</si>
  <si>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</si>
  <si>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</si>
  <si>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</si>
  <si>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</si>
  <si>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</si>
  <si>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</si>
  <si>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</si>
  <si>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</si>
  <si>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</si>
  <si>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</si>
  <si>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</si>
  <si>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</si>
  <si>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</si>
  <si>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</si>
  <si>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</si>
  <si>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</si>
  <si>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</si>
  <si>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</si>
  <si>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</si>
  <si>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</si>
  <si>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</si>
  <si>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</si>
  <si>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</si>
  <si>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</si>
  <si>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</si>
  <si>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</si>
  <si>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</si>
  <si>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</si>
  <si>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</si>
  <si>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</si>
  <si>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</si>
  <si>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</si>
  <si>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</si>
  <si>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</si>
  <si>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</si>
  <si>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</si>
  <si>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</si>
  <si>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</si>
  <si>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</si>
  <si>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</si>
  <si>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</si>
  <si>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</si>
  <si>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</si>
  <si>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</si>
  <si>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</si>
  <si>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</si>
  <si>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</si>
  <si>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</si>
  <si>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</si>
  <si>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</si>
  <si>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</si>
  <si>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</si>
  <si>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</si>
  <si>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</si>
  <si>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</si>
  <si>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</si>
  <si>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</si>
  <si>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</si>
  <si>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</si>
  <si>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</si>
  <si>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</si>
  <si>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</si>
  <si>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</si>
  <si>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</si>
  <si>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</si>
  <si>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</si>
  <si>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</si>
  <si>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</si>
  <si>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</si>
  <si>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</si>
  <si>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</si>
  <si>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</si>
  <si>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</si>
  <si>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</si>
  <si>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</si>
  <si>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</si>
  <si>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</si>
  <si>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</si>
  <si>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</si>
  <si>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</si>
  <si>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</si>
  <si>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</si>
  <si>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</si>
  <si>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</si>
  <si>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</si>
  <si>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</si>
  <si>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</si>
  <si>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</si>
  <si>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</si>
  <si>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</si>
  <si>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</si>
  <si>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</si>
  <si>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</si>
  <si>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</si>
  <si>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</si>
  <si>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</si>
  <si>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</si>
  <si>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</si>
  <si>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</si>
  <si>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</si>
  <si>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</si>
  <si>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</si>
  <si>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</si>
  <si>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</si>
  <si>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</si>
  <si>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</si>
  <si>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</si>
  <si>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</si>
  <si>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</si>
  <si>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</si>
  <si>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</si>
  <si>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</si>
  <si>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</si>
  <si>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</si>
  <si>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</si>
  <si>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</si>
  <si>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</si>
  <si>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</si>
  <si>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>GANACIA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</si>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</sst>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96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44" fontId="23" fillId="6" borderId="38" xfId="0" applyNumberFormat="1" applyFont="1" applyFill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44" fontId="1" fillId="2" borderId="0" xfId="1" applyFont="1" applyFill="1" applyBorder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164" fontId="1" fillId="2" borderId="8" xfId="0" applyNumberFormat="1" applyFont="1" applyFill="1" applyBorder="1"/>
    <xf numFmtId="164" fontId="19" fillId="4" borderId="27" xfId="0" applyNumberFormat="1" applyFont="1" applyFill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164" fontId="18" fillId="4" borderId="25" xfId="0" applyNumberFormat="1" applyFont="1" applyFill="1" applyBorder="1"/>
    <xf numFmtId="0" fontId="4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6" borderId="1" xfId="0" applyFont="1" applyFill="1" applyBorder="1" applyAlignment="1">
      <alignment horizontal="center"/>
    </xf>
    <xf numFmtId="0" fontId="23" fillId="6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1" fillId="0" borderId="24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264" t="s">
        <v>17</v>
      </c>
      <c r="D1" s="264"/>
      <c r="E1" s="264"/>
      <c r="F1" s="264"/>
      <c r="G1" s="264"/>
      <c r="H1" s="264"/>
      <c r="I1" s="264"/>
      <c r="J1" s="264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273" t="s">
        <v>13</v>
      </c>
      <c r="F3" s="274"/>
      <c r="I3" s="275" t="s">
        <v>4</v>
      </c>
      <c r="J3" s="276"/>
      <c r="K3" s="277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267" t="s">
        <v>7</v>
      </c>
      <c r="I39" s="268"/>
      <c r="J39" s="265">
        <f>I37+K37</f>
        <v>99221.62</v>
      </c>
      <c r="K39" s="266"/>
    </row>
    <row r="40" spans="1:11" ht="15" customHeight="1" x14ac:dyDescent="0.25">
      <c r="D40" s="272" t="s">
        <v>8</v>
      </c>
      <c r="E40" s="272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271" t="s">
        <v>31</v>
      </c>
      <c r="E43" s="271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269" t="s">
        <v>12</v>
      </c>
      <c r="E46" s="270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264" t="s">
        <v>32</v>
      </c>
      <c r="D1" s="264"/>
      <c r="E1" s="264"/>
      <c r="F1" s="264"/>
      <c r="G1" s="264"/>
      <c r="H1" s="264"/>
      <c r="I1" s="264"/>
      <c r="J1" s="264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273" t="s">
        <v>13</v>
      </c>
      <c r="F3" s="274"/>
      <c r="I3" s="275" t="s">
        <v>4</v>
      </c>
      <c r="J3" s="276"/>
      <c r="K3" s="277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267" t="s">
        <v>7</v>
      </c>
      <c r="I39" s="268"/>
      <c r="J39" s="265">
        <f>I37+K37</f>
        <v>88664.68</v>
      </c>
      <c r="K39" s="266"/>
    </row>
    <row r="40" spans="1:11" ht="16.5" customHeight="1" x14ac:dyDescent="0.25">
      <c r="D40" s="272" t="s">
        <v>8</v>
      </c>
      <c r="E40" s="272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271" t="s">
        <v>31</v>
      </c>
      <c r="E43" s="271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269" t="s">
        <v>12</v>
      </c>
      <c r="E46" s="270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264" t="s">
        <v>54</v>
      </c>
      <c r="D1" s="264"/>
      <c r="E1" s="264"/>
      <c r="F1" s="264"/>
      <c r="G1" s="264"/>
      <c r="H1" s="264"/>
      <c r="I1" s="264"/>
      <c r="J1" s="264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273" t="s">
        <v>13</v>
      </c>
      <c r="F3" s="274"/>
      <c r="I3" s="275" t="s">
        <v>4</v>
      </c>
      <c r="J3" s="276"/>
      <c r="K3" s="277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267" t="s">
        <v>7</v>
      </c>
      <c r="I39" s="268"/>
      <c r="J39" s="265">
        <f>I37+K37</f>
        <v>98319.99</v>
      </c>
      <c r="K39" s="266"/>
      <c r="M39" t="s">
        <v>92</v>
      </c>
      <c r="N39" s="66">
        <v>189868.79999999999</v>
      </c>
    </row>
    <row r="40" spans="1:14" ht="16.5" customHeight="1" x14ac:dyDescent="0.25">
      <c r="D40" s="272" t="s">
        <v>8</v>
      </c>
      <c r="E40" s="272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280">
        <f>F46</f>
        <v>407249.6500000002</v>
      </c>
      <c r="K42" s="280"/>
      <c r="M42" t="s">
        <v>95</v>
      </c>
      <c r="N42" s="66">
        <v>105450.18</v>
      </c>
    </row>
    <row r="43" spans="1:14" ht="16.5" thickBot="1" x14ac:dyDescent="0.3">
      <c r="D43" s="271" t="s">
        <v>31</v>
      </c>
      <c r="E43" s="271"/>
      <c r="F43" s="18">
        <v>79070</v>
      </c>
      <c r="H43" s="4" t="s">
        <v>169</v>
      </c>
      <c r="J43" s="280">
        <f>-C3</f>
        <v>-366127.74</v>
      </c>
      <c r="K43" s="280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281">
        <f>J43+J42</f>
        <v>41121.910000000207</v>
      </c>
      <c r="K44" s="282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278" t="s">
        <v>168</v>
      </c>
      <c r="E46" s="279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B68"/>
  <sheetViews>
    <sheetView workbookViewId="0">
      <selection activeCell="P73" sqref="P73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3.5703125" style="67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3.140625" bestFit="1" customWidth="1"/>
    <col min="23" max="23" width="15.42578125" customWidth="1"/>
    <col min="24" max="24" width="15.85546875" bestFit="1" customWidth="1"/>
    <col min="26" max="26" width="14" customWidth="1"/>
    <col min="27" max="27" width="19.5703125" bestFit="1" customWidth="1"/>
  </cols>
  <sheetData>
    <row r="1" spans="1:28" ht="24" thickBot="1" x14ac:dyDescent="0.4">
      <c r="C1" s="264" t="s">
        <v>99</v>
      </c>
      <c r="D1" s="264"/>
      <c r="E1" s="264"/>
      <c r="F1" s="264"/>
      <c r="G1" s="264"/>
      <c r="H1" s="264"/>
      <c r="I1" s="264"/>
      <c r="J1" s="264"/>
    </row>
    <row r="2" spans="1:28" ht="16.5" thickBot="1" x14ac:dyDescent="0.3">
      <c r="C2" s="12" t="s">
        <v>0</v>
      </c>
      <c r="E2" s="33"/>
      <c r="F2" s="33"/>
    </row>
    <row r="3" spans="1:28" ht="20.25" thickTop="1" thickBot="1" x14ac:dyDescent="0.35">
      <c r="A3" s="9" t="s">
        <v>2</v>
      </c>
      <c r="B3" s="42"/>
      <c r="C3" s="37">
        <v>409971.20000000001</v>
      </c>
      <c r="D3" s="2"/>
      <c r="E3" s="273" t="s">
        <v>13</v>
      </c>
      <c r="F3" s="274"/>
      <c r="I3" s="275" t="s">
        <v>4</v>
      </c>
      <c r="J3" s="276"/>
      <c r="K3" s="277"/>
      <c r="L3" s="87" t="s">
        <v>112</v>
      </c>
      <c r="N3"/>
      <c r="O3"/>
      <c r="P3" s="96" t="s">
        <v>139</v>
      </c>
      <c r="Q3"/>
      <c r="R3"/>
      <c r="X3" s="96" t="s">
        <v>124</v>
      </c>
      <c r="Y3" s="96"/>
      <c r="Z3" s="97"/>
      <c r="AA3" s="98">
        <v>42035</v>
      </c>
      <c r="AB3" s="99"/>
    </row>
    <row r="4" spans="1:28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91">
        <v>0</v>
      </c>
      <c r="N4" s="74">
        <v>42006</v>
      </c>
      <c r="O4" s="126">
        <v>7914</v>
      </c>
      <c r="P4" s="70">
        <v>33318.449999999997</v>
      </c>
      <c r="Q4" s="71">
        <v>42007</v>
      </c>
      <c r="R4" s="85">
        <v>33318.449999999997</v>
      </c>
      <c r="S4" s="72">
        <f t="shared" ref="S4:S35" si="0">P4-R4</f>
        <v>0</v>
      </c>
      <c r="T4" s="73"/>
      <c r="W4" s="100"/>
      <c r="X4" s="100"/>
      <c r="Y4" s="100"/>
      <c r="Z4" s="101"/>
      <c r="AA4" s="102"/>
      <c r="AB4" s="103"/>
    </row>
    <row r="5" spans="1:28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0</v>
      </c>
      <c r="L5" s="88">
        <v>101639.5</v>
      </c>
      <c r="N5" s="74">
        <v>42007</v>
      </c>
      <c r="O5" s="126">
        <v>8021</v>
      </c>
      <c r="P5" s="70">
        <v>35916.65</v>
      </c>
      <c r="Q5" s="71">
        <v>42010</v>
      </c>
      <c r="R5" s="85">
        <v>35916.65</v>
      </c>
      <c r="S5" s="72">
        <f t="shared" si="0"/>
        <v>0</v>
      </c>
      <c r="T5" s="75"/>
      <c r="W5" s="104" t="s">
        <v>126</v>
      </c>
      <c r="X5" s="100" t="s">
        <v>127</v>
      </c>
      <c r="Y5" s="100"/>
      <c r="Z5" s="101" t="s">
        <v>128</v>
      </c>
      <c r="AA5" s="102" t="s">
        <v>129</v>
      </c>
      <c r="AB5" s="103"/>
    </row>
    <row r="6" spans="1:28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88">
        <v>13490.5</v>
      </c>
      <c r="N6" s="74">
        <v>42007</v>
      </c>
      <c r="O6" s="126">
        <v>8062</v>
      </c>
      <c r="P6" s="70">
        <v>18201.2</v>
      </c>
      <c r="Q6" s="71">
        <v>42010</v>
      </c>
      <c r="R6" s="85">
        <v>18201.2</v>
      </c>
      <c r="S6" s="72">
        <f t="shared" si="0"/>
        <v>0</v>
      </c>
      <c r="T6" s="76"/>
      <c r="W6" s="105" t="s">
        <v>125</v>
      </c>
      <c r="X6" s="106">
        <v>14166</v>
      </c>
      <c r="Y6" s="106"/>
      <c r="Z6" s="107" t="s">
        <v>130</v>
      </c>
      <c r="AA6" s="108">
        <v>37198</v>
      </c>
      <c r="AB6" s="109">
        <v>42028</v>
      </c>
    </row>
    <row r="7" spans="1:28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88">
        <v>20050.150000000001</v>
      </c>
      <c r="N7" s="74">
        <v>42007</v>
      </c>
      <c r="O7" s="126">
        <v>8075</v>
      </c>
      <c r="P7" s="70">
        <v>208377</v>
      </c>
      <c r="Q7" s="71">
        <v>42011</v>
      </c>
      <c r="R7" s="85">
        <v>208377</v>
      </c>
      <c r="S7" s="72">
        <f t="shared" si="0"/>
        <v>0</v>
      </c>
      <c r="T7" s="76"/>
      <c r="W7" s="110" t="s">
        <v>132</v>
      </c>
      <c r="X7" s="111">
        <v>23032.5</v>
      </c>
      <c r="Y7" s="111"/>
      <c r="Z7" s="107" t="s">
        <v>130</v>
      </c>
      <c r="AA7" s="108">
        <v>31853.5</v>
      </c>
      <c r="AB7" s="109">
        <v>42029</v>
      </c>
    </row>
    <row r="8" spans="1:28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89">
        <v>5428.5</v>
      </c>
      <c r="N8" s="74">
        <v>42007</v>
      </c>
      <c r="O8" s="126">
        <v>8102</v>
      </c>
      <c r="P8" s="70">
        <v>77732.19</v>
      </c>
      <c r="Q8" s="71">
        <v>42010</v>
      </c>
      <c r="R8" s="85">
        <v>77732.19</v>
      </c>
      <c r="S8" s="72">
        <f t="shared" si="0"/>
        <v>0</v>
      </c>
      <c r="T8" s="76"/>
      <c r="W8" s="110" t="s">
        <v>133</v>
      </c>
      <c r="X8" s="111">
        <v>31853.5</v>
      </c>
      <c r="Y8" s="111"/>
      <c r="Z8" s="107" t="s">
        <v>131</v>
      </c>
      <c r="AA8" s="108">
        <v>225000</v>
      </c>
      <c r="AB8" s="109">
        <v>42025</v>
      </c>
    </row>
    <row r="9" spans="1:28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>
        <v>3738</v>
      </c>
      <c r="N9" s="74">
        <v>42008</v>
      </c>
      <c r="O9" s="126">
        <v>8113</v>
      </c>
      <c r="P9" s="70">
        <v>20405</v>
      </c>
      <c r="Q9" s="71">
        <v>42010</v>
      </c>
      <c r="R9" s="85">
        <v>20405</v>
      </c>
      <c r="S9" s="77">
        <f t="shared" si="0"/>
        <v>0</v>
      </c>
      <c r="T9" s="76"/>
      <c r="W9" s="110" t="s">
        <v>134</v>
      </c>
      <c r="X9" s="111">
        <v>225000</v>
      </c>
      <c r="Y9" s="111"/>
      <c r="Z9" s="107"/>
      <c r="AA9" s="108"/>
      <c r="AB9" s="109"/>
    </row>
    <row r="10" spans="1:28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89">
        <v>13143.5</v>
      </c>
      <c r="N10" s="74">
        <v>42009</v>
      </c>
      <c r="O10" s="126">
        <v>8163</v>
      </c>
      <c r="P10" s="70">
        <v>20397.3</v>
      </c>
      <c r="Q10" s="71">
        <v>42010</v>
      </c>
      <c r="R10" s="85">
        <v>20397.3</v>
      </c>
      <c r="S10" s="77">
        <f t="shared" si="0"/>
        <v>0</v>
      </c>
      <c r="T10" s="76"/>
      <c r="W10" s="110"/>
      <c r="X10" s="111"/>
      <c r="Y10" s="111"/>
      <c r="Z10" s="107"/>
      <c r="AA10" s="108"/>
      <c r="AB10" s="109"/>
    </row>
    <row r="11" spans="1:28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>
        <v>10688</v>
      </c>
      <c r="N11" s="74">
        <v>42009</v>
      </c>
      <c r="O11" s="126">
        <v>8186</v>
      </c>
      <c r="P11" s="70">
        <v>288363.98</v>
      </c>
      <c r="Q11" s="71">
        <v>42016</v>
      </c>
      <c r="R11" s="85">
        <v>288363.98</v>
      </c>
      <c r="S11" s="77">
        <f t="shared" si="0"/>
        <v>0</v>
      </c>
      <c r="T11" s="76"/>
      <c r="W11" s="110"/>
      <c r="X11" s="112"/>
      <c r="Y11" s="113"/>
      <c r="Z11" s="114"/>
      <c r="AA11" s="115"/>
      <c r="AB11" s="109"/>
    </row>
    <row r="12" spans="1:28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89">
        <v>21590</v>
      </c>
      <c r="N12" s="74">
        <v>42009</v>
      </c>
      <c r="O12" s="126">
        <v>8187</v>
      </c>
      <c r="P12" s="70">
        <v>6562.5</v>
      </c>
      <c r="Q12" s="71">
        <v>42012</v>
      </c>
      <c r="R12" s="85">
        <v>6562.5</v>
      </c>
      <c r="S12" s="77">
        <f t="shared" si="0"/>
        <v>0</v>
      </c>
      <c r="T12" s="76"/>
      <c r="V12" s="82"/>
      <c r="W12" s="116"/>
      <c r="X12" s="112"/>
      <c r="Y12" s="112"/>
      <c r="Z12" s="107"/>
      <c r="AA12" s="108"/>
      <c r="AB12" s="109"/>
    </row>
    <row r="13" spans="1:28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>
        <v>27535</v>
      </c>
      <c r="N13" s="74">
        <v>42010</v>
      </c>
      <c r="O13" s="126">
        <v>8287</v>
      </c>
      <c r="P13" s="70">
        <v>19201.400000000001</v>
      </c>
      <c r="Q13" s="71">
        <v>42013</v>
      </c>
      <c r="R13" s="85">
        <v>19201.400000000001</v>
      </c>
      <c r="S13" s="77">
        <f t="shared" si="0"/>
        <v>0</v>
      </c>
      <c r="T13" s="73"/>
      <c r="W13" s="116"/>
      <c r="X13" s="112"/>
      <c r="Y13" s="112"/>
      <c r="Z13" s="117"/>
      <c r="AA13" s="118"/>
      <c r="AB13" s="109"/>
    </row>
    <row r="14" spans="1:28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89">
        <v>1702</v>
      </c>
      <c r="N14" s="74">
        <v>42010</v>
      </c>
      <c r="O14" s="126">
        <v>8304</v>
      </c>
      <c r="P14" s="70">
        <v>7164.8</v>
      </c>
      <c r="Q14" s="71">
        <v>42013</v>
      </c>
      <c r="R14" s="85">
        <v>7164.8</v>
      </c>
      <c r="S14" s="77">
        <f t="shared" si="0"/>
        <v>0</v>
      </c>
      <c r="T14" s="73"/>
      <c r="W14" s="119"/>
      <c r="X14" s="106"/>
      <c r="Y14" s="106"/>
      <c r="Z14" s="117"/>
      <c r="AA14" s="118"/>
      <c r="AB14" s="120"/>
    </row>
    <row r="15" spans="1:28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>
        <v>59579.5</v>
      </c>
      <c r="N15" s="74">
        <v>42011</v>
      </c>
      <c r="O15" s="126">
        <v>8368</v>
      </c>
      <c r="P15" s="70">
        <v>32010.6</v>
      </c>
      <c r="Q15" s="71">
        <v>42016</v>
      </c>
      <c r="R15" s="85">
        <v>32010.6</v>
      </c>
      <c r="S15" s="77">
        <f t="shared" si="0"/>
        <v>0</v>
      </c>
      <c r="T15" s="73"/>
      <c r="W15" s="121"/>
      <c r="X15" s="122">
        <v>0</v>
      </c>
      <c r="Y15" s="122"/>
      <c r="Z15" s="123"/>
      <c r="AA15" s="124">
        <v>0</v>
      </c>
      <c r="AB15" s="120"/>
    </row>
    <row r="16" spans="1:28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89">
        <v>8142</v>
      </c>
      <c r="N16" s="74">
        <v>42011</v>
      </c>
      <c r="O16" s="126">
        <v>8385</v>
      </c>
      <c r="P16" s="70">
        <v>100598.97</v>
      </c>
      <c r="Q16" s="71">
        <v>42016</v>
      </c>
      <c r="R16" s="85">
        <v>100598.97</v>
      </c>
      <c r="S16" s="77">
        <f t="shared" si="0"/>
        <v>0</v>
      </c>
      <c r="X16" s="125">
        <f>SUM(X6:X15)</f>
        <v>294052</v>
      </c>
      <c r="Y16" s="125"/>
      <c r="Z16" s="101"/>
      <c r="AA16" s="102">
        <f>SUM(AA6:AA15)</f>
        <v>294051.5</v>
      </c>
      <c r="AB16" s="99"/>
    </row>
    <row r="17" spans="1:28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>
        <v>22811</v>
      </c>
      <c r="N17" s="74">
        <v>42012</v>
      </c>
      <c r="O17" s="126">
        <v>8463</v>
      </c>
      <c r="P17" s="70">
        <v>14600.65</v>
      </c>
      <c r="Q17" s="71">
        <v>42016</v>
      </c>
      <c r="R17" s="85">
        <v>14600.65</v>
      </c>
      <c r="S17" s="77">
        <f t="shared" si="0"/>
        <v>0</v>
      </c>
      <c r="Z17" s="94"/>
      <c r="AA17" s="66"/>
      <c r="AB17" s="99"/>
    </row>
    <row r="18" spans="1:28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>
        <v>6762.5</v>
      </c>
      <c r="N18" s="74">
        <v>42012</v>
      </c>
      <c r="O18" s="126">
        <v>8494</v>
      </c>
      <c r="P18" s="70">
        <v>101414.74</v>
      </c>
      <c r="Q18" s="71">
        <v>42016</v>
      </c>
      <c r="R18" s="85">
        <v>101414.74</v>
      </c>
      <c r="S18" s="77">
        <f t="shared" si="0"/>
        <v>0</v>
      </c>
    </row>
    <row r="19" spans="1:28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>
        <v>3513</v>
      </c>
      <c r="N19" s="74">
        <v>42013</v>
      </c>
      <c r="O19" s="126">
        <v>8577</v>
      </c>
      <c r="P19" s="70">
        <v>117511.24</v>
      </c>
      <c r="Q19" s="71">
        <v>42016</v>
      </c>
      <c r="R19" s="85">
        <v>117511.24</v>
      </c>
      <c r="S19" s="77">
        <f t="shared" si="0"/>
        <v>0</v>
      </c>
    </row>
    <row r="20" spans="1:28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88">
        <v>11429</v>
      </c>
      <c r="N20" s="74">
        <v>42013</v>
      </c>
      <c r="O20" s="126">
        <v>8578</v>
      </c>
      <c r="P20" s="70">
        <v>127.6</v>
      </c>
      <c r="Q20" s="71">
        <v>42016</v>
      </c>
      <c r="R20" s="85">
        <v>127.6</v>
      </c>
      <c r="S20" s="77">
        <f t="shared" si="0"/>
        <v>0</v>
      </c>
      <c r="X20" s="96" t="s">
        <v>124</v>
      </c>
      <c r="Y20" s="96"/>
      <c r="Z20" s="97"/>
      <c r="AA20" s="98">
        <v>42035</v>
      </c>
      <c r="AB20" s="99"/>
    </row>
    <row r="21" spans="1:28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88">
        <v>3175</v>
      </c>
      <c r="N21" s="74">
        <v>42014</v>
      </c>
      <c r="O21" s="126">
        <v>8661</v>
      </c>
      <c r="P21" s="70">
        <v>19522.5</v>
      </c>
      <c r="Q21" s="71">
        <v>42016</v>
      </c>
      <c r="R21" s="85">
        <v>19522.5</v>
      </c>
      <c r="S21" s="77">
        <f t="shared" si="0"/>
        <v>0</v>
      </c>
      <c r="W21" s="100"/>
      <c r="X21" s="100"/>
      <c r="Y21" s="100"/>
      <c r="Z21" s="101"/>
      <c r="AA21" s="102"/>
      <c r="AB21" s="103"/>
    </row>
    <row r="22" spans="1:28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88">
        <v>22930</v>
      </c>
      <c r="N22" s="74">
        <v>42014</v>
      </c>
      <c r="O22" s="126">
        <v>8704</v>
      </c>
      <c r="P22" s="70">
        <v>25765.040000000001</v>
      </c>
      <c r="Q22" s="71">
        <v>42016</v>
      </c>
      <c r="R22" s="85">
        <v>25765.040000000001</v>
      </c>
      <c r="S22" s="77">
        <f t="shared" si="0"/>
        <v>0</v>
      </c>
      <c r="W22" s="104" t="s">
        <v>126</v>
      </c>
      <c r="X22" s="100" t="s">
        <v>127</v>
      </c>
      <c r="Y22" s="100"/>
      <c r="Z22" s="101" t="s">
        <v>128</v>
      </c>
      <c r="AA22" s="102" t="s">
        <v>129</v>
      </c>
      <c r="AB22" s="103"/>
    </row>
    <row r="23" spans="1:28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88">
        <v>6725</v>
      </c>
      <c r="N23" s="74">
        <v>42014</v>
      </c>
      <c r="O23" s="126">
        <v>8748</v>
      </c>
      <c r="P23" s="70">
        <v>228311.47</v>
      </c>
      <c r="Q23" s="71">
        <v>42017</v>
      </c>
      <c r="R23" s="85">
        <v>228311.47</v>
      </c>
      <c r="S23" s="77">
        <f t="shared" si="0"/>
        <v>0</v>
      </c>
      <c r="W23" s="105" t="s">
        <v>136</v>
      </c>
      <c r="X23" s="106">
        <v>112998</v>
      </c>
      <c r="Y23" s="106"/>
      <c r="Z23" s="107" t="s">
        <v>135</v>
      </c>
      <c r="AA23" s="108">
        <v>50000</v>
      </c>
      <c r="AB23" s="109">
        <v>42027</v>
      </c>
    </row>
    <row r="24" spans="1:28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88">
        <v>1434.5</v>
      </c>
      <c r="N24" s="74">
        <v>42015</v>
      </c>
      <c r="O24" s="126">
        <v>8760</v>
      </c>
      <c r="P24" s="70">
        <v>17028.75</v>
      </c>
      <c r="Q24" s="71">
        <v>42016</v>
      </c>
      <c r="R24" s="85">
        <v>17028.75</v>
      </c>
      <c r="S24" s="77">
        <f t="shared" si="0"/>
        <v>0</v>
      </c>
      <c r="W24" s="80">
        <v>10079</v>
      </c>
      <c r="X24" s="78">
        <v>34581.9</v>
      </c>
      <c r="Y24" s="111"/>
      <c r="Z24" s="107" t="s">
        <v>135</v>
      </c>
      <c r="AA24" s="108">
        <v>4000</v>
      </c>
      <c r="AB24" s="109">
        <v>42028</v>
      </c>
    </row>
    <row r="25" spans="1:28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88">
        <v>3381</v>
      </c>
      <c r="N25" s="74">
        <v>42016</v>
      </c>
      <c r="O25" s="126">
        <v>8807</v>
      </c>
      <c r="P25" s="70">
        <v>18391.45</v>
      </c>
      <c r="Q25" s="71">
        <v>42016</v>
      </c>
      <c r="R25" s="85">
        <v>18391.45</v>
      </c>
      <c r="S25" s="77">
        <f t="shared" si="0"/>
        <v>0</v>
      </c>
      <c r="W25" s="80">
        <v>10167</v>
      </c>
      <c r="X25" s="78">
        <v>6936.7</v>
      </c>
      <c r="Y25" s="111"/>
      <c r="Z25" s="107" t="s">
        <v>135</v>
      </c>
      <c r="AA25" s="108">
        <v>30000</v>
      </c>
      <c r="AB25" s="109">
        <v>42028</v>
      </c>
    </row>
    <row r="26" spans="1:28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88">
        <v>3218</v>
      </c>
      <c r="N26" s="74">
        <v>42017</v>
      </c>
      <c r="O26" s="126">
        <v>8974</v>
      </c>
      <c r="P26" s="70">
        <v>24355.52</v>
      </c>
      <c r="Q26" s="71">
        <v>42018</v>
      </c>
      <c r="R26" s="85">
        <v>24355.52</v>
      </c>
      <c r="S26" s="77">
        <f t="shared" si="0"/>
        <v>0</v>
      </c>
      <c r="W26" s="80">
        <v>10203</v>
      </c>
      <c r="X26" s="78">
        <v>55379.6</v>
      </c>
      <c r="Y26" s="111"/>
      <c r="Z26" s="107" t="s">
        <v>135</v>
      </c>
      <c r="AA26" s="108">
        <v>45000</v>
      </c>
      <c r="AB26" s="109">
        <v>42029</v>
      </c>
    </row>
    <row r="27" spans="1:28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88">
        <v>2880.5</v>
      </c>
      <c r="N27" s="74">
        <v>42017</v>
      </c>
      <c r="O27" s="126">
        <v>8980</v>
      </c>
      <c r="P27" s="70">
        <v>113181.04</v>
      </c>
      <c r="Q27" s="71">
        <v>42021</v>
      </c>
      <c r="R27" s="85">
        <v>113181.04</v>
      </c>
      <c r="S27" s="77">
        <f t="shared" si="0"/>
        <v>0</v>
      </c>
      <c r="W27" s="80">
        <v>10277</v>
      </c>
      <c r="X27" s="78">
        <v>15062.4</v>
      </c>
      <c r="Y27" s="111"/>
      <c r="Z27" s="107" t="s">
        <v>135</v>
      </c>
      <c r="AA27" s="108">
        <v>95000</v>
      </c>
      <c r="AB27" s="109">
        <v>42030</v>
      </c>
    </row>
    <row r="28" spans="1:28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88">
        <v>191.5</v>
      </c>
      <c r="N28" s="74">
        <v>42018</v>
      </c>
      <c r="O28" s="126">
        <v>8988</v>
      </c>
      <c r="P28" s="70">
        <v>23672.6</v>
      </c>
      <c r="Q28" s="71">
        <v>42018</v>
      </c>
      <c r="R28" s="85">
        <v>23672.6</v>
      </c>
      <c r="S28" s="77">
        <f t="shared" si="0"/>
        <v>0</v>
      </c>
      <c r="W28" s="80">
        <v>10359</v>
      </c>
      <c r="X28" s="78">
        <v>18302.400000000001</v>
      </c>
      <c r="Y28" s="113"/>
      <c r="Z28" s="107" t="s">
        <v>135</v>
      </c>
      <c r="AA28" s="108">
        <v>55000</v>
      </c>
      <c r="AB28" s="109">
        <v>42031</v>
      </c>
    </row>
    <row r="29" spans="1:28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88">
        <v>11915</v>
      </c>
      <c r="N29" s="74">
        <v>42019</v>
      </c>
      <c r="O29" s="126">
        <v>9071</v>
      </c>
      <c r="P29" s="70">
        <v>16750.400000000001</v>
      </c>
      <c r="Q29" s="71">
        <v>42021</v>
      </c>
      <c r="R29" s="85">
        <v>16750.400000000001</v>
      </c>
      <c r="S29" s="77">
        <f t="shared" si="0"/>
        <v>0</v>
      </c>
      <c r="W29" s="80">
        <v>10415</v>
      </c>
      <c r="X29" s="78">
        <v>35739</v>
      </c>
      <c r="Y29" s="112" t="s">
        <v>137</v>
      </c>
      <c r="Z29" s="107"/>
      <c r="AA29" s="108"/>
      <c r="AB29" s="109"/>
    </row>
    <row r="30" spans="1:28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88">
        <v>10303.6</v>
      </c>
      <c r="N30" s="74">
        <v>42019</v>
      </c>
      <c r="O30" s="126">
        <v>9164</v>
      </c>
      <c r="P30" s="70">
        <v>99808.13</v>
      </c>
      <c r="Q30" s="71">
        <v>42021</v>
      </c>
      <c r="R30" s="85">
        <v>99808.13</v>
      </c>
      <c r="S30" s="77">
        <f t="shared" si="0"/>
        <v>0</v>
      </c>
      <c r="U30" s="82"/>
      <c r="W30" s="116"/>
      <c r="X30" s="112"/>
      <c r="Y30" s="112"/>
      <c r="Z30" s="117"/>
      <c r="AA30" s="118"/>
      <c r="AB30" s="109"/>
    </row>
    <row r="31" spans="1:28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88">
        <v>49851.5</v>
      </c>
      <c r="N31" s="74">
        <v>42020</v>
      </c>
      <c r="O31" s="126">
        <v>9181</v>
      </c>
      <c r="P31" s="70">
        <v>20042.900000000001</v>
      </c>
      <c r="Q31" s="71">
        <v>42021</v>
      </c>
      <c r="R31" s="85">
        <v>20042.900000000001</v>
      </c>
      <c r="S31" s="77">
        <f t="shared" si="0"/>
        <v>0</v>
      </c>
      <c r="W31" s="119"/>
      <c r="X31" s="106"/>
      <c r="Y31" s="106"/>
      <c r="Z31" s="117"/>
      <c r="AA31" s="118"/>
      <c r="AB31" s="120"/>
    </row>
    <row r="32" spans="1:28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88">
        <v>98748.2</v>
      </c>
      <c r="N32" s="74">
        <v>42021</v>
      </c>
      <c r="O32" s="126">
        <v>9280</v>
      </c>
      <c r="P32" s="70">
        <v>27453.4</v>
      </c>
      <c r="Q32" s="71">
        <v>42023</v>
      </c>
      <c r="R32" s="85">
        <v>27453.4</v>
      </c>
      <c r="S32" s="77">
        <f t="shared" si="0"/>
        <v>0</v>
      </c>
      <c r="W32" s="121"/>
      <c r="X32" s="122">
        <v>0</v>
      </c>
      <c r="Y32" s="122"/>
      <c r="Z32" s="123"/>
      <c r="AA32" s="124">
        <v>0</v>
      </c>
      <c r="AB32" s="120"/>
    </row>
    <row r="33" spans="1:28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88">
        <v>93551</v>
      </c>
      <c r="N33" s="74">
        <v>42021</v>
      </c>
      <c r="O33" s="126">
        <v>9366</v>
      </c>
      <c r="P33" s="70">
        <v>91105.67</v>
      </c>
      <c r="Q33" s="71">
        <v>42025</v>
      </c>
      <c r="R33" s="85">
        <v>91105.67</v>
      </c>
      <c r="S33" s="77">
        <f t="shared" si="0"/>
        <v>0</v>
      </c>
      <c r="X33" s="125">
        <f>SUM(X23:X32)</f>
        <v>279000</v>
      </c>
      <c r="Y33" s="125"/>
      <c r="Z33" s="101"/>
      <c r="AA33" s="102">
        <f>SUM(AA23:AA32)</f>
        <v>279000</v>
      </c>
      <c r="AB33" s="99"/>
    </row>
    <row r="34" spans="1:28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88">
        <v>117794.5</v>
      </c>
      <c r="N34" s="74">
        <v>42023</v>
      </c>
      <c r="O34" s="126">
        <v>9442</v>
      </c>
      <c r="P34" s="70">
        <v>30106.9</v>
      </c>
      <c r="Q34" s="71">
        <v>42025</v>
      </c>
      <c r="R34" s="85">
        <v>30106.9</v>
      </c>
      <c r="S34" s="77">
        <f t="shared" si="0"/>
        <v>0</v>
      </c>
      <c r="Z34" s="95"/>
      <c r="AA34" s="66"/>
      <c r="AB34" s="99"/>
    </row>
    <row r="35" spans="1:28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42023</v>
      </c>
      <c r="O35" s="126">
        <v>9535</v>
      </c>
      <c r="P35" s="70">
        <v>14154.4</v>
      </c>
      <c r="Q35" s="71">
        <v>42025</v>
      </c>
      <c r="R35" s="85">
        <v>14154.4</v>
      </c>
      <c r="S35" s="77">
        <f t="shared" si="0"/>
        <v>0</v>
      </c>
    </row>
    <row r="36" spans="1:28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42024</v>
      </c>
      <c r="O36" s="126">
        <v>9561</v>
      </c>
      <c r="P36" s="70">
        <v>19754.3</v>
      </c>
      <c r="Q36" s="71">
        <v>42027</v>
      </c>
      <c r="R36" s="85">
        <v>19754.3</v>
      </c>
      <c r="S36" s="77">
        <f t="shared" ref="S36:S60" si="1">P36-R36</f>
        <v>0</v>
      </c>
    </row>
    <row r="37" spans="1:28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91970.880000000005</v>
      </c>
      <c r="L37" s="67">
        <f>SUM(L4:L36)</f>
        <v>757341.45</v>
      </c>
      <c r="N37" s="74">
        <v>42024</v>
      </c>
      <c r="O37" s="126">
        <v>9579</v>
      </c>
      <c r="P37" s="70">
        <v>5829.6</v>
      </c>
      <c r="Q37" s="71">
        <v>42026</v>
      </c>
      <c r="R37" s="85">
        <v>5829.6</v>
      </c>
      <c r="S37" s="77">
        <f t="shared" si="1"/>
        <v>0</v>
      </c>
      <c r="X37" s="96" t="s">
        <v>124</v>
      </c>
      <c r="Y37" s="96"/>
      <c r="Z37" s="97"/>
      <c r="AA37" s="98">
        <v>42039</v>
      </c>
      <c r="AB37" s="99"/>
    </row>
    <row r="38" spans="1:28" x14ac:dyDescent="0.25">
      <c r="A38" s="285"/>
      <c r="B38" s="285"/>
      <c r="C38" s="36"/>
      <c r="I38" s="3"/>
      <c r="K38" s="3"/>
      <c r="N38" s="74">
        <v>42024</v>
      </c>
      <c r="O38" s="126">
        <v>9635</v>
      </c>
      <c r="P38" s="70">
        <v>26081.7</v>
      </c>
      <c r="Q38" s="71">
        <v>42026</v>
      </c>
      <c r="R38" s="127">
        <v>26081.7</v>
      </c>
      <c r="S38" s="77">
        <f t="shared" si="1"/>
        <v>0</v>
      </c>
      <c r="W38" s="100"/>
      <c r="X38" s="100"/>
      <c r="Y38" s="100"/>
      <c r="Z38" s="101"/>
      <c r="AA38" s="102"/>
      <c r="AB38" s="103"/>
    </row>
    <row r="39" spans="1:28" x14ac:dyDescent="0.25">
      <c r="A39" s="150"/>
      <c r="B39" s="36"/>
      <c r="C39" s="36"/>
      <c r="D39" s="8"/>
      <c r="E39" s="36"/>
      <c r="F39" s="36"/>
      <c r="H39" s="267" t="s">
        <v>7</v>
      </c>
      <c r="I39" s="268"/>
      <c r="J39" s="265">
        <f>I37+K37</f>
        <v>97831.88</v>
      </c>
      <c r="K39" s="266"/>
      <c r="L39" s="90"/>
      <c r="N39" s="74">
        <v>42024</v>
      </c>
      <c r="O39" s="126">
        <v>9639</v>
      </c>
      <c r="P39" s="70">
        <v>111951</v>
      </c>
      <c r="Q39" s="128" t="s">
        <v>138</v>
      </c>
      <c r="R39" s="127">
        <f>35000+76951</f>
        <v>111951</v>
      </c>
      <c r="S39" s="77">
        <f t="shared" si="1"/>
        <v>0</v>
      </c>
      <c r="W39" s="104" t="s">
        <v>126</v>
      </c>
      <c r="X39" s="100" t="s">
        <v>127</v>
      </c>
      <c r="Y39" s="100"/>
      <c r="Z39" s="101" t="s">
        <v>128</v>
      </c>
      <c r="AA39" s="102" t="s">
        <v>129</v>
      </c>
      <c r="AB39" s="103"/>
    </row>
    <row r="40" spans="1:28" ht="16.5" customHeight="1" x14ac:dyDescent="0.25">
      <c r="A40" s="286"/>
      <c r="B40" s="286"/>
      <c r="C40" s="36"/>
      <c r="D40" s="272" t="s">
        <v>8</v>
      </c>
      <c r="E40" s="272"/>
      <c r="F40" s="17">
        <f>F37-J39</f>
        <v>3977910.2</v>
      </c>
      <c r="I40" s="14"/>
      <c r="N40" s="74">
        <v>42025</v>
      </c>
      <c r="O40" s="126">
        <v>9652</v>
      </c>
      <c r="P40" s="70">
        <v>10759.2</v>
      </c>
      <c r="Q40" s="71">
        <v>42026</v>
      </c>
      <c r="R40" s="127">
        <v>10759.2</v>
      </c>
      <c r="S40" s="77">
        <f t="shared" si="1"/>
        <v>0</v>
      </c>
      <c r="W40" s="105">
        <v>9690</v>
      </c>
      <c r="X40" s="106">
        <v>53228.4</v>
      </c>
      <c r="Y40" s="106"/>
      <c r="Z40" s="107">
        <v>850956</v>
      </c>
      <c r="AA40" s="108">
        <v>53228.5</v>
      </c>
      <c r="AB40" s="109">
        <v>42031</v>
      </c>
    </row>
    <row r="41" spans="1:28" x14ac:dyDescent="0.25">
      <c r="D41" s="8"/>
      <c r="E41" s="36" t="s">
        <v>0</v>
      </c>
      <c r="F41" s="88">
        <f>-C37</f>
        <v>-582066.69999999995</v>
      </c>
      <c r="N41" s="74">
        <v>42025</v>
      </c>
      <c r="O41" s="126">
        <v>9690</v>
      </c>
      <c r="P41" s="129">
        <v>53228.4</v>
      </c>
      <c r="Q41" s="146">
        <v>42038</v>
      </c>
      <c r="R41" s="147">
        <v>53228.4</v>
      </c>
      <c r="S41" s="77">
        <f t="shared" si="1"/>
        <v>0</v>
      </c>
      <c r="W41" s="135">
        <v>9990</v>
      </c>
      <c r="X41" s="130">
        <v>9060</v>
      </c>
      <c r="Y41" s="111"/>
      <c r="Z41" s="107">
        <v>850955</v>
      </c>
      <c r="AA41" s="108">
        <v>10303.5</v>
      </c>
      <c r="AB41" s="109">
        <v>42031</v>
      </c>
    </row>
    <row r="42" spans="1:28" ht="16.5" thickBot="1" x14ac:dyDescent="0.3">
      <c r="D42" s="8" t="s">
        <v>146</v>
      </c>
      <c r="E42" s="56"/>
      <c r="F42" s="151">
        <v>-3219143.39</v>
      </c>
      <c r="I42" s="288" t="s">
        <v>9</v>
      </c>
      <c r="J42" s="288"/>
      <c r="K42" s="151">
        <v>387486.45</v>
      </c>
      <c r="N42" s="74">
        <v>42025</v>
      </c>
      <c r="O42" s="126">
        <v>9714</v>
      </c>
      <c r="P42" s="70">
        <v>112998</v>
      </c>
      <c r="Q42" s="71">
        <v>42035</v>
      </c>
      <c r="R42" s="127">
        <v>112998</v>
      </c>
      <c r="S42" s="77">
        <f t="shared" si="1"/>
        <v>0</v>
      </c>
      <c r="W42" s="135">
        <v>10415</v>
      </c>
      <c r="X42" s="130">
        <v>800</v>
      </c>
      <c r="Y42" s="111" t="s">
        <v>137</v>
      </c>
      <c r="Z42" s="107">
        <v>2721294</v>
      </c>
      <c r="AA42" s="108">
        <v>11115</v>
      </c>
      <c r="AB42" s="109">
        <v>42030</v>
      </c>
    </row>
    <row r="43" spans="1:28" ht="16.5" thickTop="1" x14ac:dyDescent="0.25">
      <c r="E43" s="4" t="s">
        <v>10</v>
      </c>
      <c r="F43" s="3">
        <f>F40+F41+F42</f>
        <v>176700.10999999987</v>
      </c>
      <c r="I43" s="287" t="s">
        <v>147</v>
      </c>
      <c r="J43" s="287"/>
      <c r="K43" s="152">
        <f>K42+F45</f>
        <v>642353.55999999982</v>
      </c>
      <c r="N43" s="74">
        <v>42026</v>
      </c>
      <c r="O43" s="126">
        <v>9733</v>
      </c>
      <c r="P43" s="70">
        <v>23032.5</v>
      </c>
      <c r="Q43" s="71">
        <v>42035</v>
      </c>
      <c r="R43" s="127">
        <v>23032.5</v>
      </c>
      <c r="S43" s="77">
        <f t="shared" si="1"/>
        <v>0</v>
      </c>
      <c r="W43" s="135">
        <v>10415</v>
      </c>
      <c r="X43" s="130">
        <v>10303.5</v>
      </c>
      <c r="Y43" s="111" t="s">
        <v>137</v>
      </c>
      <c r="Z43" s="107" t="s">
        <v>149</v>
      </c>
      <c r="AA43" s="108">
        <v>800</v>
      </c>
      <c r="AB43" s="109">
        <v>42030</v>
      </c>
    </row>
    <row r="44" spans="1:28" ht="16.5" thickBot="1" x14ac:dyDescent="0.3">
      <c r="D44" s="271" t="s">
        <v>31</v>
      </c>
      <c r="E44" s="271"/>
      <c r="F44" s="18">
        <v>78167</v>
      </c>
      <c r="I44" s="4" t="s">
        <v>148</v>
      </c>
      <c r="K44" s="67">
        <v>-409971.20000000001</v>
      </c>
      <c r="N44" s="74">
        <v>42027</v>
      </c>
      <c r="O44" s="126">
        <v>9840</v>
      </c>
      <c r="P44" s="70">
        <v>32253.599999999999</v>
      </c>
      <c r="Q44" s="71">
        <v>42035</v>
      </c>
      <c r="R44" s="85">
        <v>32253.599999999999</v>
      </c>
      <c r="S44" s="77">
        <f t="shared" si="1"/>
        <v>0</v>
      </c>
      <c r="W44" s="135">
        <v>10415</v>
      </c>
      <c r="X44" s="130">
        <v>2055</v>
      </c>
      <c r="Y44" s="111" t="s">
        <v>137</v>
      </c>
      <c r="Z44" s="107" t="s">
        <v>149</v>
      </c>
      <c r="AA44" s="108">
        <v>49851.5</v>
      </c>
      <c r="AB44" s="109">
        <v>42032</v>
      </c>
    </row>
    <row r="45" spans="1:28" ht="16.5" thickBot="1" x14ac:dyDescent="0.3">
      <c r="E45" s="5" t="s">
        <v>11</v>
      </c>
      <c r="F45" s="6">
        <f>F44+F43</f>
        <v>254867.10999999987</v>
      </c>
      <c r="I45" s="283" t="s">
        <v>12</v>
      </c>
      <c r="J45" s="284"/>
      <c r="K45" s="153">
        <f>K43+K44</f>
        <v>232382.35999999981</v>
      </c>
      <c r="N45" s="74">
        <v>42028</v>
      </c>
      <c r="O45" s="126">
        <v>9939</v>
      </c>
      <c r="P45" s="70">
        <v>14166</v>
      </c>
      <c r="Q45" s="71">
        <v>42035</v>
      </c>
      <c r="R45" s="127">
        <v>14166</v>
      </c>
      <c r="S45" s="77">
        <f t="shared" si="1"/>
        <v>0</v>
      </c>
      <c r="W45" s="135">
        <v>10415</v>
      </c>
      <c r="X45" s="130">
        <v>26641.439999999999</v>
      </c>
      <c r="Y45" s="113" t="s">
        <v>152</v>
      </c>
      <c r="Z45" s="107" t="s">
        <v>149</v>
      </c>
      <c r="AA45" s="108">
        <v>37000</v>
      </c>
      <c r="AB45" s="109">
        <v>42033</v>
      </c>
    </row>
    <row r="46" spans="1:28" x14ac:dyDescent="0.25">
      <c r="K46" s="67"/>
      <c r="N46" s="74">
        <v>42028</v>
      </c>
      <c r="O46" s="126">
        <v>9990</v>
      </c>
      <c r="P46" s="70">
        <v>234060</v>
      </c>
      <c r="Q46" s="149" t="s">
        <v>145</v>
      </c>
      <c r="R46" s="147">
        <f>225000+9060</f>
        <v>234060</v>
      </c>
      <c r="S46" s="77">
        <f t="shared" si="1"/>
        <v>0</v>
      </c>
      <c r="W46" s="135">
        <v>10478</v>
      </c>
      <c r="X46" s="130">
        <v>16807.599999999999</v>
      </c>
      <c r="Y46" s="112"/>
      <c r="Z46" s="107">
        <v>2719688</v>
      </c>
      <c r="AA46" s="108">
        <v>61748.5</v>
      </c>
      <c r="AB46" s="109">
        <v>42033</v>
      </c>
    </row>
    <row r="47" spans="1:28" x14ac:dyDescent="0.25">
      <c r="K47" s="67"/>
      <c r="N47" s="74">
        <v>42030</v>
      </c>
      <c r="O47" s="126">
        <v>10079</v>
      </c>
      <c r="P47" s="129">
        <v>34581.9</v>
      </c>
      <c r="Q47" s="71">
        <v>42035</v>
      </c>
      <c r="R47" s="127">
        <v>34581.9</v>
      </c>
      <c r="S47" s="77">
        <f t="shared" si="1"/>
        <v>0</v>
      </c>
      <c r="W47" s="159">
        <v>10566</v>
      </c>
      <c r="X47" s="112">
        <v>79686.12</v>
      </c>
      <c r="Y47" s="112"/>
      <c r="Z47" s="117" t="s">
        <v>149</v>
      </c>
      <c r="AA47" s="118">
        <v>3551</v>
      </c>
      <c r="AB47" s="109">
        <v>42034</v>
      </c>
    </row>
    <row r="48" spans="1:28" x14ac:dyDescent="0.25">
      <c r="N48" s="74">
        <v>42030</v>
      </c>
      <c r="O48" s="126">
        <v>10167</v>
      </c>
      <c r="P48" s="129">
        <v>6936.7</v>
      </c>
      <c r="Q48" s="71">
        <v>42035</v>
      </c>
      <c r="R48" s="127">
        <v>6936.7</v>
      </c>
      <c r="S48" s="77">
        <f t="shared" si="1"/>
        <v>0</v>
      </c>
      <c r="W48" s="160">
        <v>10578</v>
      </c>
      <c r="X48" s="106">
        <v>26449.599999999999</v>
      </c>
      <c r="Y48" s="106"/>
      <c r="Z48" s="117" t="s">
        <v>149</v>
      </c>
      <c r="AA48" s="118">
        <v>75000</v>
      </c>
      <c r="AB48" s="120">
        <v>42034</v>
      </c>
    </row>
    <row r="49" spans="13:28" x14ac:dyDescent="0.25">
      <c r="N49" s="74">
        <v>42031</v>
      </c>
      <c r="O49" s="126">
        <v>10203</v>
      </c>
      <c r="P49" s="70">
        <v>55379.6</v>
      </c>
      <c r="Q49" s="71">
        <v>42035</v>
      </c>
      <c r="R49" s="85">
        <v>55379.6</v>
      </c>
      <c r="S49" s="77">
        <f t="shared" si="1"/>
        <v>0</v>
      </c>
      <c r="W49" s="160">
        <v>10610</v>
      </c>
      <c r="X49" s="161">
        <v>173890.69</v>
      </c>
      <c r="Y49" s="121"/>
      <c r="Z49" s="117">
        <v>2719687</v>
      </c>
      <c r="AA49" s="118">
        <v>15000</v>
      </c>
      <c r="AB49" s="120">
        <v>42034</v>
      </c>
    </row>
    <row r="50" spans="13:28" x14ac:dyDescent="0.25">
      <c r="N50" s="74">
        <v>42032</v>
      </c>
      <c r="O50" s="126">
        <v>10277</v>
      </c>
      <c r="P50" s="70">
        <v>15062.4</v>
      </c>
      <c r="Q50" s="71">
        <v>42035</v>
      </c>
      <c r="R50" s="85">
        <v>15062.4</v>
      </c>
      <c r="S50" s="77">
        <f t="shared" si="1"/>
        <v>0</v>
      </c>
      <c r="W50" s="160">
        <v>10662</v>
      </c>
      <c r="X50" s="161">
        <v>141470.15</v>
      </c>
      <c r="Y50" s="121" t="s">
        <v>137</v>
      </c>
      <c r="Z50" s="117" t="s">
        <v>151</v>
      </c>
      <c r="AA50" s="118">
        <v>105000</v>
      </c>
      <c r="AB50" s="120">
        <v>42035</v>
      </c>
    </row>
    <row r="51" spans="13:28" x14ac:dyDescent="0.25">
      <c r="N51" s="74">
        <v>42033</v>
      </c>
      <c r="O51" s="126">
        <v>10359</v>
      </c>
      <c r="P51" s="70">
        <v>18302.400000000001</v>
      </c>
      <c r="Q51" s="131">
        <v>42035</v>
      </c>
      <c r="R51" s="85">
        <v>18302.400000000001</v>
      </c>
      <c r="S51" s="77">
        <f t="shared" si="1"/>
        <v>0</v>
      </c>
      <c r="W51" s="160"/>
      <c r="X51" s="161"/>
      <c r="Y51" s="121"/>
      <c r="Z51" s="117">
        <v>2719691</v>
      </c>
      <c r="AA51" s="118">
        <v>29294.5</v>
      </c>
      <c r="AB51" s="120">
        <v>42035</v>
      </c>
    </row>
    <row r="52" spans="13:28" x14ac:dyDescent="0.25">
      <c r="N52" s="74">
        <v>42033</v>
      </c>
      <c r="O52" s="126">
        <v>10415</v>
      </c>
      <c r="P52" s="70">
        <v>75538.94</v>
      </c>
      <c r="Q52" s="148" t="s">
        <v>150</v>
      </c>
      <c r="R52" s="85">
        <f>35739+10303.5+2055+800+26641.44</f>
        <v>75538.94</v>
      </c>
      <c r="S52" s="77">
        <f t="shared" si="1"/>
        <v>0</v>
      </c>
      <c r="W52" s="160"/>
      <c r="X52" s="161"/>
      <c r="Y52" s="121"/>
      <c r="Z52" s="117" t="s">
        <v>149</v>
      </c>
      <c r="AA52" s="118">
        <v>23500</v>
      </c>
      <c r="AB52" s="120">
        <v>42035</v>
      </c>
    </row>
    <row r="53" spans="13:28" ht="16.5" thickBot="1" x14ac:dyDescent="0.3">
      <c r="N53" s="74">
        <v>42034</v>
      </c>
      <c r="O53" s="126">
        <v>10478</v>
      </c>
      <c r="P53" s="70">
        <v>16807.599999999999</v>
      </c>
      <c r="Q53" s="156">
        <v>42039</v>
      </c>
      <c r="R53" s="157">
        <v>16807.599999999999</v>
      </c>
      <c r="S53" s="77">
        <f t="shared" si="1"/>
        <v>0</v>
      </c>
      <c r="W53" s="162"/>
      <c r="X53" s="163">
        <v>0</v>
      </c>
      <c r="Y53" s="122"/>
      <c r="Z53" s="155" t="s">
        <v>149</v>
      </c>
      <c r="AA53" s="138">
        <v>65000</v>
      </c>
      <c r="AB53" s="158">
        <v>42035</v>
      </c>
    </row>
    <row r="54" spans="13:28" ht="17.25" thickTop="1" thickBot="1" x14ac:dyDescent="0.3">
      <c r="N54" s="74">
        <v>42034</v>
      </c>
      <c r="O54" s="126">
        <v>10566</v>
      </c>
      <c r="P54" s="70">
        <v>79686.12</v>
      </c>
      <c r="Q54" s="156">
        <v>42039</v>
      </c>
      <c r="R54" s="157">
        <v>79686.12</v>
      </c>
      <c r="S54" s="77">
        <f t="shared" si="1"/>
        <v>0</v>
      </c>
      <c r="W54" s="164" t="s">
        <v>153</v>
      </c>
      <c r="X54" s="165">
        <f>SUM(X40:X53)</f>
        <v>540392.5</v>
      </c>
      <c r="Y54" s="125"/>
      <c r="Z54" s="154" t="s">
        <v>153</v>
      </c>
      <c r="AA54" s="153">
        <f>SUM(AA40:AA53)</f>
        <v>540392.5</v>
      </c>
      <c r="AB54" s="99"/>
    </row>
    <row r="55" spans="13:28" ht="15" x14ac:dyDescent="0.25">
      <c r="N55" s="74">
        <v>42034</v>
      </c>
      <c r="O55" s="126">
        <v>10578</v>
      </c>
      <c r="P55" s="70">
        <v>26449.599999999999</v>
      </c>
      <c r="Q55" s="156">
        <v>42039</v>
      </c>
      <c r="R55" s="157">
        <v>26449.599999999999</v>
      </c>
      <c r="S55" s="77">
        <f t="shared" si="1"/>
        <v>0</v>
      </c>
    </row>
    <row r="56" spans="13:28" ht="15" x14ac:dyDescent="0.25">
      <c r="N56" s="74">
        <v>42035</v>
      </c>
      <c r="O56" s="126">
        <v>10610</v>
      </c>
      <c r="P56" s="70">
        <v>173890.69</v>
      </c>
      <c r="Q56" s="156">
        <v>42039</v>
      </c>
      <c r="R56" s="157">
        <v>173890.69</v>
      </c>
      <c r="S56" s="77">
        <f t="shared" si="1"/>
        <v>0</v>
      </c>
    </row>
    <row r="57" spans="13:28" ht="15" x14ac:dyDescent="0.25">
      <c r="N57" s="74">
        <v>42035</v>
      </c>
      <c r="O57" s="126">
        <v>10662</v>
      </c>
      <c r="P57" s="70">
        <v>156551.79999999999</v>
      </c>
      <c r="Q57" s="180" t="s">
        <v>163</v>
      </c>
      <c r="R57" s="181">
        <f>141470.15+15081.65</f>
        <v>156551.79999999999</v>
      </c>
      <c r="S57" s="77">
        <f t="shared" si="1"/>
        <v>0</v>
      </c>
    </row>
    <row r="58" spans="13:28" ht="15" x14ac:dyDescent="0.25">
      <c r="N58" s="74">
        <v>42035</v>
      </c>
      <c r="O58" s="126">
        <v>10694</v>
      </c>
      <c r="P58" s="70">
        <v>31563</v>
      </c>
      <c r="Q58" s="180">
        <v>42047</v>
      </c>
      <c r="R58" s="181">
        <v>31563</v>
      </c>
      <c r="S58" s="77">
        <f t="shared" si="1"/>
        <v>0</v>
      </c>
    </row>
    <row r="59" spans="13:28" ht="15" x14ac:dyDescent="0.25">
      <c r="N59" s="74">
        <v>42035</v>
      </c>
      <c r="O59" s="126">
        <v>10695</v>
      </c>
      <c r="P59" s="70">
        <v>12723.9</v>
      </c>
      <c r="Q59" s="180">
        <v>42047</v>
      </c>
      <c r="R59" s="181">
        <v>12723.9</v>
      </c>
      <c r="S59" s="77">
        <f t="shared" si="1"/>
        <v>0</v>
      </c>
    </row>
    <row r="60" spans="13:28" thickBot="1" x14ac:dyDescent="0.3">
      <c r="N60"/>
      <c r="O60" s="16"/>
      <c r="P60" s="133">
        <v>0</v>
      </c>
      <c r="Q60" s="16"/>
      <c r="R60" s="143"/>
      <c r="S60" s="134">
        <f t="shared" si="1"/>
        <v>0</v>
      </c>
    </row>
    <row r="61" spans="13:28" ht="16.5" thickTop="1" x14ac:dyDescent="0.25">
      <c r="N61"/>
      <c r="O61"/>
      <c r="P61" s="132">
        <f>SUM(P4:P60)</f>
        <v>3219143.39</v>
      </c>
      <c r="Q61" s="104"/>
      <c r="R61" s="104"/>
      <c r="S61" s="132">
        <f>SUM(S4:S60)</f>
        <v>0</v>
      </c>
    </row>
    <row r="62" spans="13:28" ht="15" x14ac:dyDescent="0.25">
      <c r="M62" s="8"/>
      <c r="N62" s="8"/>
      <c r="O62" s="8"/>
      <c r="P62" s="8"/>
      <c r="Q62" s="8"/>
      <c r="R62" s="8"/>
      <c r="S62" s="8"/>
      <c r="T62" s="8"/>
      <c r="U62" s="8"/>
    </row>
    <row r="63" spans="13:28" x14ac:dyDescent="0.25">
      <c r="M63" s="8"/>
      <c r="N63" s="136"/>
      <c r="O63" s="86"/>
      <c r="P63" s="85"/>
      <c r="Q63" s="137"/>
      <c r="R63" s="138"/>
      <c r="S63" s="139"/>
      <c r="T63" s="8"/>
      <c r="U63" s="8"/>
    </row>
    <row r="64" spans="13:28" x14ac:dyDescent="0.25">
      <c r="M64" s="8"/>
      <c r="N64" s="136"/>
      <c r="O64" s="86"/>
      <c r="P64" s="85"/>
      <c r="Q64" s="137"/>
      <c r="R64" s="138"/>
      <c r="S64" s="139"/>
      <c r="T64" s="8"/>
      <c r="U64" s="8"/>
    </row>
    <row r="65" spans="13:21" x14ac:dyDescent="0.25">
      <c r="M65" s="8"/>
      <c r="N65" s="136"/>
      <c r="O65" s="86"/>
      <c r="P65" s="85"/>
      <c r="Q65" s="137"/>
      <c r="R65" s="138"/>
      <c r="S65" s="139"/>
      <c r="T65" s="8"/>
      <c r="U65" s="8"/>
    </row>
    <row r="66" spans="13:21" x14ac:dyDescent="0.25">
      <c r="M66" s="8"/>
      <c r="N66" s="136"/>
      <c r="O66" s="86"/>
      <c r="P66" s="85"/>
      <c r="Q66" s="137"/>
      <c r="R66" s="138"/>
      <c r="S66" s="139"/>
      <c r="T66" s="8"/>
      <c r="U66" s="8"/>
    </row>
    <row r="67" spans="13:21" x14ac:dyDescent="0.25">
      <c r="M67" s="8"/>
      <c r="N67" s="136"/>
      <c r="O67" s="86"/>
      <c r="P67" s="140"/>
      <c r="Q67" s="137"/>
      <c r="R67" s="138"/>
      <c r="S67" s="140"/>
      <c r="T67" s="8"/>
      <c r="U67" s="8"/>
    </row>
    <row r="68" spans="13:21" x14ac:dyDescent="0.25">
      <c r="M68" s="8"/>
      <c r="N68" s="136"/>
      <c r="O68" s="86"/>
      <c r="P68" s="8"/>
      <c r="Q68" s="137"/>
      <c r="R68" s="138"/>
      <c r="S68" s="8"/>
      <c r="T68" s="8"/>
      <c r="U68" s="8"/>
    </row>
  </sheetData>
  <sortState ref="W40:Y50">
    <sortCondition ref="W40:W50"/>
  </sortState>
  <mergeCells count="12">
    <mergeCell ref="I45:J45"/>
    <mergeCell ref="A38:B38"/>
    <mergeCell ref="A40:B40"/>
    <mergeCell ref="D44:E44"/>
    <mergeCell ref="I43:J43"/>
    <mergeCell ref="D40:E40"/>
    <mergeCell ref="I42:J42"/>
    <mergeCell ref="C1:J1"/>
    <mergeCell ref="E3:F3"/>
    <mergeCell ref="I3:K3"/>
    <mergeCell ref="H39:I39"/>
    <mergeCell ref="J39:K39"/>
  </mergeCells>
  <pageMargins left="0.70866141732283472" right="0.70866141732283472" top="0.55118110236220474" bottom="0.19685039370078741" header="0.31496062992125984" footer="0.31496062992125984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42" sqref="I42:K45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264" t="s">
        <v>144</v>
      </c>
      <c r="D1" s="264"/>
      <c r="E1" s="264"/>
      <c r="F1" s="264"/>
      <c r="G1" s="264"/>
      <c r="H1" s="264"/>
      <c r="I1" s="264"/>
      <c r="J1" s="264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273" t="s">
        <v>13</v>
      </c>
      <c r="F3" s="274"/>
      <c r="I3" s="275" t="s">
        <v>4</v>
      </c>
      <c r="J3" s="276"/>
      <c r="K3" s="277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0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101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191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192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193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194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70597.62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293"/>
      <c r="B38" s="293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267" t="s">
        <v>7</v>
      </c>
      <c r="I39" s="268"/>
      <c r="J39" s="265">
        <f>I37+K37</f>
        <v>76679.62</v>
      </c>
      <c r="K39" s="266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291"/>
      <c r="B40" s="291"/>
      <c r="D40" s="272" t="s">
        <v>8</v>
      </c>
      <c r="E40" s="272"/>
      <c r="F40" s="88">
        <f>F37-J39</f>
        <v>4051082.07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-10598.230000000447</v>
      </c>
      <c r="I43" s="292" t="s">
        <v>187</v>
      </c>
      <c r="J43" s="292"/>
      <c r="K43" s="221">
        <f>K42+F45</f>
        <v>540361.54999999958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106678.5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96080.269999999553</v>
      </c>
      <c r="I45" s="289" t="s">
        <v>188</v>
      </c>
      <c r="J45" s="290"/>
      <c r="K45" s="223">
        <f>K44+K43</f>
        <v>152875.09999999957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205</v>
      </c>
      <c r="R63" s="247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8" t="s">
        <v>206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2" workbookViewId="0">
      <selection activeCell="F47" sqref="F47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5.8554687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9" bestFit="1" customWidth="1"/>
  </cols>
  <sheetData>
    <row r="1" spans="1:28" ht="24" thickBot="1" x14ac:dyDescent="0.4">
      <c r="C1" s="264" t="s">
        <v>189</v>
      </c>
      <c r="D1" s="264"/>
      <c r="E1" s="264"/>
      <c r="F1" s="264"/>
      <c r="G1" s="264"/>
      <c r="H1" s="264"/>
      <c r="I1" s="264"/>
      <c r="J1" s="264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6">
        <v>42075</v>
      </c>
      <c r="AA2" s="230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273" t="s">
        <v>13</v>
      </c>
      <c r="F3" s="274"/>
      <c r="I3" s="275" t="s">
        <v>4</v>
      </c>
      <c r="J3" s="276"/>
      <c r="K3" s="277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30"/>
    </row>
    <row r="4" spans="1:28" ht="16.5" thickTop="1" x14ac:dyDescent="0.25">
      <c r="B4" s="43">
        <v>42064</v>
      </c>
      <c r="C4" s="176">
        <v>3196</v>
      </c>
      <c r="D4" s="59" t="s">
        <v>190</v>
      </c>
      <c r="E4" s="225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30"/>
    </row>
    <row r="5" spans="1:28" x14ac:dyDescent="0.25">
      <c r="B5" s="43">
        <v>42065</v>
      </c>
      <c r="C5" s="176">
        <v>4023</v>
      </c>
      <c r="D5" s="25" t="s">
        <v>199</v>
      </c>
      <c r="E5" s="226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8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1">
        <v>42058</v>
      </c>
    </row>
    <row r="6" spans="1:28" x14ac:dyDescent="0.25">
      <c r="B6" s="43">
        <v>42066</v>
      </c>
      <c r="C6" s="176">
        <v>4616</v>
      </c>
      <c r="D6" s="25" t="s">
        <v>200</v>
      </c>
      <c r="E6" s="226">
        <v>42066</v>
      </c>
      <c r="F6" s="28">
        <v>156015.5</v>
      </c>
      <c r="G6" s="23"/>
      <c r="H6" s="47">
        <v>42066</v>
      </c>
      <c r="I6" s="29">
        <v>170</v>
      </c>
      <c r="J6" s="61" t="s">
        <v>208</v>
      </c>
      <c r="K6" s="34">
        <v>20000</v>
      </c>
      <c r="L6" s="88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1">
        <v>42059</v>
      </c>
    </row>
    <row r="7" spans="1:28" x14ac:dyDescent="0.25">
      <c r="B7" s="43">
        <v>42067</v>
      </c>
      <c r="C7" s="176">
        <v>0</v>
      </c>
      <c r="D7" s="22"/>
      <c r="E7" s="226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8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1">
        <v>42060</v>
      </c>
    </row>
    <row r="8" spans="1:28" x14ac:dyDescent="0.25">
      <c r="B8" s="43">
        <v>42068</v>
      </c>
      <c r="C8" s="176">
        <v>4518.5</v>
      </c>
      <c r="D8" s="22" t="s">
        <v>201</v>
      </c>
      <c r="E8" s="226">
        <v>42068</v>
      </c>
      <c r="F8" s="28">
        <v>122327.9</v>
      </c>
      <c r="G8" s="23"/>
      <c r="H8" s="47">
        <v>42068</v>
      </c>
      <c r="I8" s="29">
        <v>110</v>
      </c>
      <c r="J8" s="50" t="s">
        <v>195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1">
        <v>42061</v>
      </c>
    </row>
    <row r="9" spans="1:28" x14ac:dyDescent="0.25">
      <c r="B9" s="43">
        <v>42069</v>
      </c>
      <c r="C9" s="176">
        <v>80224</v>
      </c>
      <c r="D9" s="25" t="s">
        <v>202</v>
      </c>
      <c r="E9" s="226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1">
        <v>42062</v>
      </c>
    </row>
    <row r="10" spans="1:28" x14ac:dyDescent="0.25">
      <c r="A10" s="21"/>
      <c r="B10" s="43">
        <v>42070</v>
      </c>
      <c r="C10" s="176">
        <v>20959</v>
      </c>
      <c r="D10" s="25" t="s">
        <v>203</v>
      </c>
      <c r="E10" s="226">
        <v>42070</v>
      </c>
      <c r="F10" s="28">
        <v>110100</v>
      </c>
      <c r="G10" s="23"/>
      <c r="H10" s="47">
        <v>42070</v>
      </c>
      <c r="I10" s="29">
        <v>210</v>
      </c>
      <c r="J10" s="50" t="s">
        <v>196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1">
        <v>42063</v>
      </c>
    </row>
    <row r="11" spans="1:28" x14ac:dyDescent="0.25">
      <c r="B11" s="43">
        <v>42071</v>
      </c>
      <c r="C11" s="176">
        <v>0</v>
      </c>
      <c r="D11" s="25"/>
      <c r="E11" s="226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1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207</v>
      </c>
      <c r="E12" s="226">
        <v>42072</v>
      </c>
      <c r="F12" s="28">
        <v>154521.5</v>
      </c>
      <c r="G12" s="23"/>
      <c r="H12" s="47">
        <v>42072</v>
      </c>
      <c r="I12" s="29">
        <v>298</v>
      </c>
      <c r="J12" s="50" t="s">
        <v>197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1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209</v>
      </c>
      <c r="E13" s="226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1">
        <v>42057</v>
      </c>
    </row>
    <row r="14" spans="1:28" x14ac:dyDescent="0.25">
      <c r="B14" s="43">
        <v>42074</v>
      </c>
      <c r="C14" s="176">
        <v>0</v>
      </c>
      <c r="D14" s="24"/>
      <c r="E14" s="226">
        <v>42074</v>
      </c>
      <c r="F14" s="28">
        <v>53086.54</v>
      </c>
      <c r="G14" s="23"/>
      <c r="H14" s="47">
        <v>42074</v>
      </c>
      <c r="I14" s="29">
        <v>110</v>
      </c>
      <c r="J14" s="50" t="s">
        <v>198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204</v>
      </c>
      <c r="Z14" s="193">
        <v>8476.5</v>
      </c>
      <c r="AA14" s="231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210</v>
      </c>
      <c r="E15" s="226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4">
        <v>13750</v>
      </c>
      <c r="W15" s="161">
        <v>23868</v>
      </c>
      <c r="X15" s="121"/>
      <c r="Y15" s="117" t="s">
        <v>204</v>
      </c>
      <c r="Z15" s="118">
        <v>50000</v>
      </c>
      <c r="AA15" s="232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5" t="s">
        <v>211</v>
      </c>
      <c r="E16" s="226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4">
        <v>13776</v>
      </c>
      <c r="W16" s="161">
        <v>14056.2</v>
      </c>
      <c r="X16" s="121"/>
      <c r="Y16" s="121" t="s">
        <v>204</v>
      </c>
      <c r="Z16" s="118">
        <v>23548.5</v>
      </c>
      <c r="AA16" s="232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5" t="s">
        <v>212</v>
      </c>
      <c r="E17" s="226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7"/>
      <c r="Y17" s="192" t="s">
        <v>204</v>
      </c>
      <c r="Z17" s="193">
        <v>21500</v>
      </c>
      <c r="AA17" s="231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214</v>
      </c>
      <c r="E18" s="226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24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3">
        <v>13791</v>
      </c>
      <c r="W18" s="213">
        <v>20880.3</v>
      </c>
      <c r="X18" s="227"/>
      <c r="Y18" s="227" t="s">
        <v>204</v>
      </c>
      <c r="Z18" s="193">
        <v>27484.5</v>
      </c>
      <c r="AA18" s="231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215</v>
      </c>
      <c r="E19" s="226">
        <v>42079</v>
      </c>
      <c r="F19" s="28">
        <v>183373</v>
      </c>
      <c r="G19" s="23"/>
      <c r="H19" s="47">
        <v>42079</v>
      </c>
      <c r="I19" s="29">
        <v>110</v>
      </c>
      <c r="J19" s="294" t="s">
        <v>213</v>
      </c>
      <c r="K19" s="255">
        <v>0</v>
      </c>
      <c r="L19" s="88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3">
        <v>13880</v>
      </c>
      <c r="W19" s="213">
        <v>101927.5</v>
      </c>
      <c r="X19" s="227"/>
      <c r="Y19" s="227" t="s">
        <v>204</v>
      </c>
      <c r="Z19" s="193">
        <v>13000</v>
      </c>
      <c r="AA19" s="231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216</v>
      </c>
      <c r="E20" s="226">
        <v>42080</v>
      </c>
      <c r="F20" s="28">
        <v>120762</v>
      </c>
      <c r="G20" s="23"/>
      <c r="H20" s="47">
        <v>42080</v>
      </c>
      <c r="I20" s="29">
        <v>110</v>
      </c>
      <c r="J20" s="294"/>
      <c r="K20" s="34">
        <v>0</v>
      </c>
      <c r="L20" s="88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3">
        <v>13919</v>
      </c>
      <c r="W20" s="213">
        <v>2884.4</v>
      </c>
      <c r="X20" s="227"/>
      <c r="Y20" s="227" t="s">
        <v>204</v>
      </c>
      <c r="Z20" s="193">
        <v>49263</v>
      </c>
      <c r="AA20" s="231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6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8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3">
        <v>13949</v>
      </c>
      <c r="W21" s="213">
        <v>102313</v>
      </c>
      <c r="X21" s="227"/>
      <c r="Y21" s="227" t="s">
        <v>204</v>
      </c>
      <c r="Z21" s="193">
        <v>17555</v>
      </c>
      <c r="AA21" s="231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209</v>
      </c>
      <c r="E22" s="226">
        <v>42082</v>
      </c>
      <c r="F22" s="28">
        <v>138470</v>
      </c>
      <c r="G22" s="20"/>
      <c r="H22" s="47">
        <v>42082</v>
      </c>
      <c r="I22" s="29">
        <v>176</v>
      </c>
      <c r="J22" s="50" t="s">
        <v>222</v>
      </c>
      <c r="K22" s="34">
        <v>465.74</v>
      </c>
      <c r="L22" s="88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3">
        <v>13978</v>
      </c>
      <c r="W22" s="213">
        <v>12033.2</v>
      </c>
      <c r="X22" s="227"/>
      <c r="Y22" s="227" t="s">
        <v>204</v>
      </c>
      <c r="Z22" s="193">
        <v>15000</v>
      </c>
      <c r="AA22" s="231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84" t="s">
        <v>217</v>
      </c>
      <c r="E23" s="226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8">
        <v>104062.5</v>
      </c>
      <c r="N23" s="74">
        <v>42073</v>
      </c>
      <c r="O23" s="250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3">
        <v>14059</v>
      </c>
      <c r="W23" s="213">
        <v>84337.5</v>
      </c>
      <c r="X23" s="227"/>
      <c r="Y23" s="227" t="s">
        <v>204</v>
      </c>
      <c r="Z23" s="193">
        <v>30000</v>
      </c>
      <c r="AA23" s="231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6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8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3">
        <v>14063</v>
      </c>
      <c r="W24" s="213">
        <v>3621.8</v>
      </c>
      <c r="X24" s="227"/>
      <c r="Y24" s="192">
        <v>2719707</v>
      </c>
      <c r="Z24" s="193">
        <v>19607.5</v>
      </c>
      <c r="AA24" s="231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218</v>
      </c>
      <c r="E25" s="226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8">
        <v>133319</v>
      </c>
      <c r="N25" s="74">
        <v>42074</v>
      </c>
      <c r="O25" s="126">
        <v>14497</v>
      </c>
      <c r="P25" s="70">
        <v>118398.79</v>
      </c>
      <c r="Q25" s="196" t="s">
        <v>220</v>
      </c>
      <c r="R25" s="85">
        <f>103293.71+15105.08</f>
        <v>118398.79000000001</v>
      </c>
      <c r="S25" s="77">
        <f t="shared" si="1"/>
        <v>0</v>
      </c>
      <c r="V25" s="243">
        <v>14097</v>
      </c>
      <c r="W25" s="213">
        <v>27194.2</v>
      </c>
      <c r="X25" s="227"/>
      <c r="Y25" s="192">
        <v>2719709</v>
      </c>
      <c r="Z25" s="193">
        <v>24000</v>
      </c>
      <c r="AA25" s="231">
        <v>42062</v>
      </c>
    </row>
    <row r="26" spans="1:28" ht="15" x14ac:dyDescent="0.25">
      <c r="B26" s="43">
        <v>42086</v>
      </c>
      <c r="C26" s="176">
        <v>562</v>
      </c>
      <c r="D26" s="31" t="s">
        <v>215</v>
      </c>
      <c r="E26" s="226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8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3">
        <v>14180</v>
      </c>
      <c r="W26" s="213">
        <v>25597.34</v>
      </c>
      <c r="X26" s="227"/>
      <c r="Y26" s="192">
        <v>2719711</v>
      </c>
      <c r="Z26" s="193">
        <v>32243</v>
      </c>
      <c r="AA26" s="231">
        <v>42063</v>
      </c>
    </row>
    <row r="27" spans="1:28" ht="15" x14ac:dyDescent="0.25">
      <c r="B27" s="43">
        <v>42087</v>
      </c>
      <c r="C27" s="176">
        <v>0</v>
      </c>
      <c r="D27" s="25"/>
      <c r="E27" s="226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8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3">
        <v>14254</v>
      </c>
      <c r="W27" s="213">
        <v>27239.200000000001</v>
      </c>
      <c r="X27" s="227"/>
      <c r="Y27" s="192">
        <v>2719710</v>
      </c>
      <c r="Z27" s="193">
        <v>40000</v>
      </c>
      <c r="AA27" s="231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6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8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3">
        <v>14386</v>
      </c>
      <c r="W28" s="213">
        <v>16274.8</v>
      </c>
      <c r="X28" s="227"/>
      <c r="Y28" s="192" t="s">
        <v>204</v>
      </c>
      <c r="Z28" s="193">
        <v>8610.5</v>
      </c>
      <c r="AA28" s="231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221</v>
      </c>
      <c r="E29" s="226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8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3">
        <v>14442</v>
      </c>
      <c r="W29" s="213">
        <v>16146</v>
      </c>
      <c r="X29" s="227"/>
      <c r="Y29" s="192" t="s">
        <v>204</v>
      </c>
      <c r="Z29" s="193">
        <v>13716</v>
      </c>
      <c r="AA29" s="231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223</v>
      </c>
      <c r="E30" s="226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8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8">
        <v>14469</v>
      </c>
      <c r="W30" s="213">
        <v>20485.3</v>
      </c>
      <c r="X30" s="227"/>
      <c r="Y30" s="192" t="s">
        <v>204</v>
      </c>
      <c r="Z30" s="193">
        <v>37000</v>
      </c>
      <c r="AA30" s="231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224</v>
      </c>
      <c r="E31" s="226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8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8">
        <v>14497</v>
      </c>
      <c r="W31" s="213">
        <v>103293.71</v>
      </c>
      <c r="X31" s="245" t="s">
        <v>165</v>
      </c>
      <c r="Y31" s="192" t="s">
        <v>204</v>
      </c>
      <c r="Z31" s="193">
        <v>45000</v>
      </c>
      <c r="AA31" s="231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6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8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204</v>
      </c>
      <c r="Z32" s="118">
        <v>14229.5</v>
      </c>
      <c r="AA32" s="232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228</v>
      </c>
      <c r="E33" s="226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8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204</v>
      </c>
      <c r="Z33" s="118">
        <v>17000</v>
      </c>
      <c r="AA33" s="232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229</v>
      </c>
      <c r="E34" s="226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8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8"/>
      <c r="W34" s="213"/>
      <c r="X34" s="227"/>
      <c r="Y34" s="227" t="s">
        <v>204</v>
      </c>
      <c r="Z34" s="193">
        <v>60000</v>
      </c>
      <c r="AA34" s="231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8"/>
      <c r="W35" s="213"/>
      <c r="X35" s="227"/>
      <c r="Y35" s="227" t="s">
        <v>204</v>
      </c>
      <c r="Z35" s="193">
        <v>60000</v>
      </c>
      <c r="AA35" s="231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8"/>
      <c r="W36" s="213"/>
      <c r="X36" s="227"/>
      <c r="Y36" s="227" t="s">
        <v>204</v>
      </c>
      <c r="Z36" s="193">
        <v>65000</v>
      </c>
      <c r="AA36" s="231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8"/>
      <c r="W37" s="213"/>
      <c r="X37" s="227"/>
      <c r="Y37" s="227" t="s">
        <v>204</v>
      </c>
      <c r="Z37" s="193">
        <v>19812</v>
      </c>
      <c r="AA37" s="231">
        <v>42068</v>
      </c>
      <c r="AB37" s="82">
        <v>42067</v>
      </c>
    </row>
    <row r="38" spans="1:28" ht="15" x14ac:dyDescent="0.25">
      <c r="A38" s="285"/>
      <c r="B38" s="285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8"/>
      <c r="W38" s="213"/>
      <c r="X38" s="227"/>
      <c r="Y38" s="227" t="s">
        <v>204</v>
      </c>
      <c r="Z38" s="193">
        <v>37000</v>
      </c>
      <c r="AA38" s="231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267" t="s">
        <v>7</v>
      </c>
      <c r="I39" s="268"/>
      <c r="J39" s="265">
        <f>I37+K37</f>
        <v>99380.81</v>
      </c>
      <c r="K39" s="266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8"/>
      <c r="W39" s="213"/>
      <c r="X39" s="227"/>
      <c r="Y39" s="227" t="s">
        <v>204</v>
      </c>
      <c r="Z39" s="193">
        <v>22700</v>
      </c>
      <c r="AA39" s="231">
        <v>42069</v>
      </c>
      <c r="AB39" s="82">
        <v>42068</v>
      </c>
    </row>
    <row r="40" spans="1:28" x14ac:dyDescent="0.25">
      <c r="A40" s="286"/>
      <c r="B40" s="286"/>
      <c r="C40" s="88"/>
      <c r="D40" s="272" t="s">
        <v>8</v>
      </c>
      <c r="E40" s="272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204</v>
      </c>
      <c r="Z40" s="118">
        <v>60000</v>
      </c>
      <c r="AA40" s="232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204</v>
      </c>
      <c r="Z41" s="118">
        <v>35000</v>
      </c>
      <c r="AA41" s="232">
        <v>42068</v>
      </c>
      <c r="AB41" s="82">
        <v>42068</v>
      </c>
    </row>
    <row r="42" spans="1:28" ht="16.5" thickBot="1" x14ac:dyDescent="0.3">
      <c r="E42" s="295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5"/>
      <c r="W42" s="236"/>
      <c r="X42" s="237"/>
      <c r="Y42" s="238" t="s">
        <v>204</v>
      </c>
      <c r="Z42" s="239">
        <v>4592</v>
      </c>
      <c r="AA42" s="231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292" t="s">
        <v>187</v>
      </c>
      <c r="J43" s="292"/>
      <c r="K43" s="221">
        <f>K42+F45</f>
        <v>425378.56000000011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8"/>
      <c r="W43" s="213"/>
      <c r="X43" s="227"/>
      <c r="Y43" s="227" t="s">
        <v>204</v>
      </c>
      <c r="Z43" s="193">
        <v>40000</v>
      </c>
      <c r="AA43" s="231">
        <v>42069</v>
      </c>
      <c r="AB43" s="217">
        <v>42069</v>
      </c>
    </row>
    <row r="44" spans="1:28" thickBot="1" x14ac:dyDescent="0.3">
      <c r="D44" s="263" t="s">
        <v>31</v>
      </c>
      <c r="E44" s="263"/>
      <c r="F44" s="18">
        <v>30409.08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8"/>
      <c r="W44" s="213"/>
      <c r="X44" s="227"/>
      <c r="Y44" s="227" t="s">
        <v>204</v>
      </c>
      <c r="Z44" s="193">
        <v>65000</v>
      </c>
      <c r="AA44" s="231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211219.68000000011</v>
      </c>
      <c r="I45" s="289" t="s">
        <v>188</v>
      </c>
      <c r="J45" s="290"/>
      <c r="K45" s="223">
        <f>K44+K43</f>
        <v>-18902.719999999914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204</v>
      </c>
      <c r="Z45" s="118">
        <v>22000</v>
      </c>
      <c r="AA45" s="232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204</v>
      </c>
      <c r="Z46" s="118">
        <v>30000</v>
      </c>
      <c r="AA46" s="232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227</v>
      </c>
      <c r="R47" s="129">
        <f>11711.15+19475.25</f>
        <v>31186.400000000001</v>
      </c>
      <c r="S47" s="77">
        <f t="shared" si="4"/>
        <v>0</v>
      </c>
      <c r="V47" s="240"/>
      <c r="W47" s="241"/>
      <c r="X47" s="241"/>
      <c r="Y47" s="186"/>
      <c r="Z47" s="187">
        <v>0</v>
      </c>
      <c r="AA47" s="231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3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4" t="s">
        <v>153</v>
      </c>
      <c r="Z49" s="153">
        <f>SUM(Z5:Z48)</f>
        <v>1643338</v>
      </c>
      <c r="AA49" s="230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9">
        <v>18004</v>
      </c>
      <c r="S50" s="77">
        <f t="shared" si="4"/>
        <v>0</v>
      </c>
      <c r="V50" s="216"/>
      <c r="W50" s="85"/>
      <c r="X50" s="203"/>
      <c r="Y50" s="214"/>
      <c r="Z50" s="215"/>
      <c r="AA50" s="234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9">
        <v>16032.8</v>
      </c>
      <c r="S51" s="77">
        <f t="shared" si="4"/>
        <v>0</v>
      </c>
      <c r="V51" s="8"/>
      <c r="W51" s="8"/>
      <c r="X51" s="8"/>
      <c r="Y51" s="8"/>
      <c r="Z51" s="8"/>
      <c r="AA51" s="242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6">
        <v>42088</v>
      </c>
      <c r="AA52" s="230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30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30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1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219</v>
      </c>
      <c r="Z56" s="187">
        <v>4517.5</v>
      </c>
      <c r="AA56" s="231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1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1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71">
        <v>42093</v>
      </c>
      <c r="R59" s="262">
        <v>79612.2</v>
      </c>
      <c r="S59" s="256">
        <f t="shared" si="4"/>
        <v>72804.800000000003</v>
      </c>
      <c r="V59" s="189">
        <v>14671</v>
      </c>
      <c r="W59" s="130">
        <v>6534.8</v>
      </c>
      <c r="X59" s="111"/>
      <c r="Y59" s="186" t="s">
        <v>219</v>
      </c>
      <c r="Z59" s="187">
        <v>16753.5</v>
      </c>
      <c r="AA59" s="231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71"/>
      <c r="R60" s="130"/>
      <c r="S60" s="77">
        <f t="shared" si="4"/>
        <v>13494.6</v>
      </c>
      <c r="V60" s="189">
        <v>14695</v>
      </c>
      <c r="W60" s="130">
        <v>119954.75</v>
      </c>
      <c r="X60" s="190"/>
      <c r="Y60" s="186" t="s">
        <v>219</v>
      </c>
      <c r="Z60" s="187">
        <v>15000</v>
      </c>
      <c r="AA60" s="231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71"/>
      <c r="R61" s="130"/>
      <c r="S61" s="77">
        <f t="shared" si="4"/>
        <v>12484</v>
      </c>
      <c r="V61" s="189">
        <v>14776</v>
      </c>
      <c r="W61" s="130">
        <v>18936.2</v>
      </c>
      <c r="X61" s="111"/>
      <c r="Y61" s="186" t="s">
        <v>219</v>
      </c>
      <c r="Z61" s="187">
        <v>80000</v>
      </c>
      <c r="AA61" s="231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71"/>
      <c r="R62" s="213"/>
      <c r="S62" s="77">
        <f t="shared" si="0"/>
        <v>159280.95999999999</v>
      </c>
      <c r="V62" s="191">
        <v>14834</v>
      </c>
      <c r="W62" s="111">
        <v>208108.75</v>
      </c>
      <c r="X62" s="111"/>
      <c r="Y62" s="192" t="s">
        <v>219</v>
      </c>
      <c r="Z62" s="193">
        <v>16323.5</v>
      </c>
      <c r="AA62" s="231">
        <v>42074</v>
      </c>
      <c r="AB62" s="217">
        <v>42073</v>
      </c>
    </row>
    <row r="63" spans="14:28" customFormat="1" x14ac:dyDescent="0.25">
      <c r="N63" s="74">
        <v>42093</v>
      </c>
      <c r="O63" s="126">
        <v>16332</v>
      </c>
      <c r="P63" s="70">
        <v>18078.3</v>
      </c>
      <c r="Q63" s="71"/>
      <c r="R63" s="213"/>
      <c r="S63" s="77">
        <f t="shared" si="0"/>
        <v>18078.3</v>
      </c>
      <c r="V63" s="191">
        <v>14862</v>
      </c>
      <c r="W63" s="111">
        <v>138515</v>
      </c>
      <c r="X63" s="111"/>
      <c r="Y63" s="192" t="s">
        <v>219</v>
      </c>
      <c r="Z63" s="193">
        <v>39000</v>
      </c>
      <c r="AA63" s="231">
        <v>42073</v>
      </c>
      <c r="AB63" s="217">
        <v>42073</v>
      </c>
    </row>
    <row r="64" spans="14:28" customFormat="1" x14ac:dyDescent="0.25">
      <c r="N64" s="74">
        <v>42094</v>
      </c>
      <c r="O64" s="126">
        <v>16447</v>
      </c>
      <c r="P64" s="70">
        <v>17156.099999999999</v>
      </c>
      <c r="Q64" s="131"/>
      <c r="R64" s="85"/>
      <c r="S64" s="77">
        <f t="shared" si="0"/>
        <v>17156.099999999999</v>
      </c>
      <c r="V64" s="191">
        <v>14901</v>
      </c>
      <c r="W64" s="111">
        <v>20876.400000000001</v>
      </c>
      <c r="X64" s="111"/>
      <c r="Y64" s="192" t="s">
        <v>219</v>
      </c>
      <c r="Z64" s="193">
        <v>57500</v>
      </c>
      <c r="AA64" s="231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16495</v>
      </c>
      <c r="P65" s="70">
        <v>6319.6</v>
      </c>
      <c r="Q65" s="131"/>
      <c r="R65" s="85"/>
      <c r="S65" s="77">
        <f t="shared" si="0"/>
        <v>6319.6</v>
      </c>
      <c r="V65" s="244">
        <v>14944</v>
      </c>
      <c r="W65" s="161">
        <v>14143.2</v>
      </c>
      <c r="X65" s="121"/>
      <c r="Y65" s="117" t="s">
        <v>219</v>
      </c>
      <c r="Z65" s="118">
        <v>52976.5</v>
      </c>
      <c r="AA65" s="232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31"/>
      <c r="R66" s="85"/>
      <c r="S66" s="77">
        <f t="shared" si="0"/>
        <v>57003.54</v>
      </c>
      <c r="V66" s="244">
        <v>14994</v>
      </c>
      <c r="W66" s="161">
        <v>220888.45</v>
      </c>
      <c r="X66" s="121"/>
      <c r="Y66" s="121" t="s">
        <v>219</v>
      </c>
      <c r="Z66" s="118">
        <v>40495.5</v>
      </c>
      <c r="AA66" s="232">
        <v>42076</v>
      </c>
      <c r="AB66" s="217">
        <v>42075</v>
      </c>
    </row>
    <row r="67" spans="14:28" customFormat="1" x14ac:dyDescent="0.25">
      <c r="N67" s="74">
        <v>42094</v>
      </c>
      <c r="O67" s="126">
        <v>16531</v>
      </c>
      <c r="P67" s="70">
        <v>10655.08</v>
      </c>
      <c r="Q67" s="131"/>
      <c r="R67" s="85"/>
      <c r="S67" s="77">
        <f t="shared" si="0"/>
        <v>10655.08</v>
      </c>
      <c r="V67" s="191">
        <v>15044</v>
      </c>
      <c r="W67" s="213">
        <v>1430.4</v>
      </c>
      <c r="X67" s="227"/>
      <c r="Y67" s="192" t="s">
        <v>219</v>
      </c>
      <c r="Z67" s="193">
        <v>47000</v>
      </c>
      <c r="AA67" s="231">
        <v>42076</v>
      </c>
      <c r="AB67" s="217">
        <v>42075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5">P68-R68</f>
        <v>0</v>
      </c>
      <c r="V68" s="243">
        <v>15058</v>
      </c>
      <c r="W68" s="213">
        <v>2539.75</v>
      </c>
      <c r="X68" s="227"/>
      <c r="Y68" s="227" t="s">
        <v>219</v>
      </c>
      <c r="Z68" s="193">
        <v>21218.5</v>
      </c>
      <c r="AA68" s="231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3">
        <v>15066</v>
      </c>
      <c r="W69" s="213">
        <v>12885.6</v>
      </c>
      <c r="X69" s="227"/>
      <c r="Y69" s="227" t="s">
        <v>219</v>
      </c>
      <c r="Z69" s="193">
        <v>65000</v>
      </c>
      <c r="AA69" s="231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3">
        <v>15123</v>
      </c>
      <c r="W70" s="213">
        <v>4960.8</v>
      </c>
      <c r="X70" s="227"/>
      <c r="Y70" s="227" t="s">
        <v>219</v>
      </c>
      <c r="Z70" s="193">
        <v>30000</v>
      </c>
      <c r="AA70" s="231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3">
        <v>15162</v>
      </c>
      <c r="W71" s="213">
        <v>19258.400000000001</v>
      </c>
      <c r="X71" s="227"/>
      <c r="Y71" s="227" t="s">
        <v>219</v>
      </c>
      <c r="Z71" s="193">
        <v>25000</v>
      </c>
      <c r="AA71" s="231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3">
        <v>15201</v>
      </c>
      <c r="W72" s="213">
        <v>4057.6</v>
      </c>
      <c r="X72" s="227"/>
      <c r="Y72" s="227" t="s">
        <v>219</v>
      </c>
      <c r="Z72" s="193">
        <v>60000</v>
      </c>
      <c r="AA72" s="231">
        <v>42077</v>
      </c>
      <c r="AB72" s="217">
        <v>42077</v>
      </c>
    </row>
    <row r="73" spans="14:28" customFormat="1" ht="16.5" thickTop="1" x14ac:dyDescent="0.25">
      <c r="P73" s="132">
        <f>SUM(P4:P72)</f>
        <v>3215120.2299999995</v>
      </c>
      <c r="Q73" s="132"/>
      <c r="R73" s="132">
        <f t="shared" ref="R73" si="6">SUM(R4:R72)</f>
        <v>2847843.2499999995</v>
      </c>
      <c r="S73" s="144">
        <f>SUM(S4:S72)</f>
        <v>367276.97999999992</v>
      </c>
      <c r="V73" s="243">
        <v>15264</v>
      </c>
      <c r="W73" s="213">
        <v>13070.4</v>
      </c>
      <c r="X73" s="227"/>
      <c r="Y73" s="227">
        <v>2719717</v>
      </c>
      <c r="Z73" s="193">
        <v>63064.5</v>
      </c>
      <c r="AA73" s="231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3">
        <v>15299</v>
      </c>
      <c r="W74" s="213">
        <v>133662.38</v>
      </c>
      <c r="X74" s="227"/>
      <c r="Y74" s="253" t="s">
        <v>151</v>
      </c>
      <c r="Z74" s="193">
        <v>100000</v>
      </c>
      <c r="AA74" s="231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3">
        <v>15304</v>
      </c>
      <c r="W75" s="213">
        <v>1672</v>
      </c>
      <c r="X75" s="227"/>
      <c r="Y75" s="192">
        <v>2719715</v>
      </c>
      <c r="Z75" s="193">
        <v>9700</v>
      </c>
      <c r="AA75" s="231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3">
        <v>15368</v>
      </c>
      <c r="W76" s="213">
        <v>20430.400000000001</v>
      </c>
      <c r="X76" s="227"/>
      <c r="Y76" s="192" t="s">
        <v>219</v>
      </c>
      <c r="Z76" s="193">
        <v>18143</v>
      </c>
      <c r="AA76" s="231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3">
        <v>15381</v>
      </c>
      <c r="W77" s="213">
        <v>82562.25</v>
      </c>
      <c r="X77" s="227"/>
      <c r="Y77" s="192">
        <v>2719718</v>
      </c>
      <c r="Z77" s="193">
        <v>50000</v>
      </c>
      <c r="AA77" s="231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3">
        <v>15479</v>
      </c>
      <c r="W78" s="213">
        <v>11711.15</v>
      </c>
      <c r="X78" s="227"/>
      <c r="Y78" s="192">
        <v>2719716</v>
      </c>
      <c r="Z78" s="193">
        <v>54000</v>
      </c>
      <c r="AA78" s="231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3"/>
      <c r="W79" s="213"/>
      <c r="X79" s="227"/>
      <c r="Y79" s="192">
        <v>2719670</v>
      </c>
      <c r="Z79" s="193">
        <v>60000</v>
      </c>
      <c r="AA79" s="231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8"/>
      <c r="W80" s="213"/>
      <c r="X80" s="227"/>
      <c r="Y80" s="192" t="s">
        <v>219</v>
      </c>
      <c r="Z80" s="193">
        <v>17746</v>
      </c>
      <c r="AA80" s="231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8"/>
      <c r="W81" s="213"/>
      <c r="X81" s="245"/>
      <c r="Y81" s="192" t="s">
        <v>219</v>
      </c>
      <c r="Z81" s="193">
        <v>30000</v>
      </c>
      <c r="AA81" s="231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2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219</v>
      </c>
      <c r="Z83" s="118">
        <v>44742.5</v>
      </c>
      <c r="AA83" s="232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8"/>
      <c r="W84" s="213"/>
      <c r="X84" s="227"/>
      <c r="Y84" s="253" t="s">
        <v>151</v>
      </c>
      <c r="Z84" s="193">
        <v>55000</v>
      </c>
      <c r="AA84" s="231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8"/>
      <c r="W85" s="213"/>
      <c r="X85" s="227"/>
      <c r="Y85" s="227" t="s">
        <v>219</v>
      </c>
      <c r="Z85" s="193">
        <v>22171</v>
      </c>
      <c r="AA85" s="231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219</v>
      </c>
      <c r="Z86" s="118">
        <v>63000</v>
      </c>
      <c r="AA86" s="254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4"/>
      <c r="AB87" s="145"/>
    </row>
    <row r="88" spans="2:29" ht="16.5" thickBot="1" x14ac:dyDescent="0.3">
      <c r="V88" s="183"/>
      <c r="W88" s="163"/>
      <c r="X88" s="163"/>
      <c r="Y88" s="252"/>
      <c r="Z88" s="138">
        <v>0</v>
      </c>
      <c r="AA88" s="233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51" t="s">
        <v>153</v>
      </c>
      <c r="Z89" s="153">
        <f>SUM(Z55:Z88)</f>
        <v>1340283</v>
      </c>
      <c r="AA89" s="230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60">
        <v>42093</v>
      </c>
      <c r="AA93" s="230"/>
      <c r="AB93" s="145"/>
    </row>
    <row r="94" spans="2:29" x14ac:dyDescent="0.25">
      <c r="V94" s="100"/>
      <c r="W94" s="100"/>
      <c r="X94" s="100"/>
      <c r="Y94" s="101"/>
      <c r="Z94" s="102"/>
      <c r="AA94" s="230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30"/>
      <c r="AB95" s="145"/>
    </row>
    <row r="96" spans="2:29" x14ac:dyDescent="0.25">
      <c r="V96" s="105">
        <v>15479</v>
      </c>
      <c r="W96" s="106">
        <v>19475.25</v>
      </c>
      <c r="X96" s="106"/>
      <c r="Y96" s="186" t="s">
        <v>151</v>
      </c>
      <c r="Z96" s="187">
        <v>50000</v>
      </c>
      <c r="AA96" s="231">
        <v>42082</v>
      </c>
      <c r="AB96" s="145"/>
      <c r="AC96" s="261" t="s">
        <v>225</v>
      </c>
    </row>
    <row r="97" spans="22:29" x14ac:dyDescent="0.25">
      <c r="V97" s="189">
        <v>15572</v>
      </c>
      <c r="W97" s="130">
        <v>171914.25</v>
      </c>
      <c r="X97" s="111"/>
      <c r="Y97" s="186" t="s">
        <v>204</v>
      </c>
      <c r="Z97" s="187">
        <v>9062.5</v>
      </c>
      <c r="AA97" s="231">
        <v>42084</v>
      </c>
      <c r="AB97" s="217">
        <v>42083</v>
      </c>
      <c r="AC97" s="261" t="s">
        <v>226</v>
      </c>
    </row>
    <row r="98" spans="22:29" x14ac:dyDescent="0.25">
      <c r="V98" s="189">
        <v>15584</v>
      </c>
      <c r="W98" s="130">
        <v>107768.65</v>
      </c>
      <c r="X98" s="111"/>
      <c r="Y98" s="186" t="s">
        <v>204</v>
      </c>
      <c r="Z98" s="187">
        <v>20000</v>
      </c>
      <c r="AA98" s="231">
        <v>42084</v>
      </c>
      <c r="AB98" s="217">
        <v>42083</v>
      </c>
    </row>
    <row r="99" spans="22:29" x14ac:dyDescent="0.25">
      <c r="V99" s="189">
        <v>15646</v>
      </c>
      <c r="W99" s="130">
        <v>18004</v>
      </c>
      <c r="X99" s="111"/>
      <c r="Y99" s="186" t="s">
        <v>204</v>
      </c>
      <c r="Z99" s="187">
        <v>75000</v>
      </c>
      <c r="AA99" s="231">
        <v>42084</v>
      </c>
      <c r="AB99" s="217">
        <v>42083</v>
      </c>
    </row>
    <row r="100" spans="22:29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1">
        <v>42086</v>
      </c>
      <c r="AB100" s="217"/>
    </row>
    <row r="101" spans="22:29" x14ac:dyDescent="0.25">
      <c r="V101" s="189">
        <v>15785</v>
      </c>
      <c r="W101" s="130">
        <v>21570.6</v>
      </c>
      <c r="X101" s="190"/>
      <c r="Y101" s="186" t="s">
        <v>204</v>
      </c>
      <c r="Z101" s="187">
        <v>25000</v>
      </c>
      <c r="AA101" s="231">
        <v>42087</v>
      </c>
      <c r="AB101" s="217">
        <v>42086</v>
      </c>
    </row>
    <row r="102" spans="22:29" x14ac:dyDescent="0.25">
      <c r="V102" s="189">
        <v>15856</v>
      </c>
      <c r="W102" s="130">
        <v>64020.25</v>
      </c>
      <c r="X102" s="111"/>
      <c r="Y102" s="192" t="s">
        <v>204</v>
      </c>
      <c r="Z102" s="193">
        <v>14016.5</v>
      </c>
      <c r="AA102" s="231">
        <v>42087</v>
      </c>
      <c r="AB102" s="217">
        <v>42086</v>
      </c>
    </row>
    <row r="103" spans="22:29" x14ac:dyDescent="0.25">
      <c r="V103" s="191">
        <v>15865</v>
      </c>
      <c r="W103" s="111">
        <v>17298.900000000001</v>
      </c>
      <c r="X103" s="111"/>
      <c r="Y103" s="192" t="s">
        <v>151</v>
      </c>
      <c r="Z103" s="193">
        <v>50000</v>
      </c>
      <c r="AA103" s="231">
        <v>42087</v>
      </c>
      <c r="AB103" s="217"/>
    </row>
    <row r="104" spans="22:29" x14ac:dyDescent="0.25">
      <c r="V104" s="191">
        <v>15925</v>
      </c>
      <c r="W104" s="111">
        <v>57296.45</v>
      </c>
      <c r="X104" s="111"/>
      <c r="Y104" s="192" t="s">
        <v>204</v>
      </c>
      <c r="Z104" s="193">
        <v>19770</v>
      </c>
      <c r="AA104" s="231">
        <v>42088</v>
      </c>
      <c r="AB104" s="217">
        <v>42087</v>
      </c>
    </row>
    <row r="105" spans="22:29" x14ac:dyDescent="0.25">
      <c r="V105" s="191">
        <v>15957</v>
      </c>
      <c r="W105" s="111">
        <v>14412.6</v>
      </c>
      <c r="X105" s="111"/>
      <c r="Y105" s="192" t="s">
        <v>151</v>
      </c>
      <c r="Z105" s="193">
        <v>50000</v>
      </c>
      <c r="AA105" s="231">
        <v>42088</v>
      </c>
      <c r="AB105" s="217"/>
    </row>
    <row r="106" spans="22:29" x14ac:dyDescent="0.25">
      <c r="V106" s="244">
        <v>15985</v>
      </c>
      <c r="W106" s="161">
        <v>113372.75</v>
      </c>
      <c r="X106" s="121"/>
      <c r="Y106" s="192" t="s">
        <v>204</v>
      </c>
      <c r="Z106" s="193">
        <v>7397</v>
      </c>
      <c r="AA106" s="231">
        <v>42089</v>
      </c>
      <c r="AB106" s="217">
        <v>42088</v>
      </c>
    </row>
    <row r="107" spans="22:29" x14ac:dyDescent="0.25">
      <c r="V107" s="244">
        <v>16064</v>
      </c>
      <c r="W107" s="161">
        <v>18073.8</v>
      </c>
      <c r="X107" s="121"/>
      <c r="Y107" s="117" t="s">
        <v>204</v>
      </c>
      <c r="Z107" s="118">
        <v>30000</v>
      </c>
      <c r="AA107" s="232">
        <v>42088</v>
      </c>
      <c r="AB107" s="217">
        <v>42088</v>
      </c>
    </row>
    <row r="108" spans="22:29" x14ac:dyDescent="0.25">
      <c r="V108" s="191">
        <v>16133</v>
      </c>
      <c r="W108" s="213">
        <v>79612.2</v>
      </c>
      <c r="X108" s="227"/>
      <c r="Y108" s="121" t="s">
        <v>204</v>
      </c>
      <c r="Z108" s="118">
        <v>12154.5</v>
      </c>
      <c r="AA108" s="232">
        <v>42090</v>
      </c>
      <c r="AB108" s="217">
        <v>42089</v>
      </c>
    </row>
    <row r="109" spans="22:29" x14ac:dyDescent="0.25">
      <c r="V109" s="243"/>
      <c r="W109" s="213"/>
      <c r="X109" s="227"/>
      <c r="Y109" s="192" t="s">
        <v>204</v>
      </c>
      <c r="Z109" s="193">
        <v>35000</v>
      </c>
      <c r="AA109" s="231">
        <v>42089</v>
      </c>
      <c r="AB109" s="217">
        <v>42089</v>
      </c>
    </row>
    <row r="110" spans="22:29" x14ac:dyDescent="0.25">
      <c r="V110" s="243"/>
      <c r="W110" s="213"/>
      <c r="X110" s="227"/>
      <c r="Y110" s="227" t="s">
        <v>204</v>
      </c>
      <c r="Z110" s="193">
        <v>15000</v>
      </c>
      <c r="AA110" s="231">
        <v>42089</v>
      </c>
      <c r="AB110" s="217">
        <v>42089</v>
      </c>
    </row>
    <row r="111" spans="22:29" x14ac:dyDescent="0.25">
      <c r="V111" s="243"/>
      <c r="W111" s="213"/>
      <c r="X111" s="227"/>
      <c r="Y111" s="227" t="s">
        <v>204</v>
      </c>
      <c r="Z111" s="193">
        <v>42000</v>
      </c>
      <c r="AA111" s="231">
        <v>42089</v>
      </c>
      <c r="AB111" s="217">
        <v>42089</v>
      </c>
    </row>
    <row r="112" spans="22:29" x14ac:dyDescent="0.25">
      <c r="V112" s="243"/>
      <c r="W112" s="213"/>
      <c r="X112" s="227"/>
      <c r="Y112" s="227" t="s">
        <v>204</v>
      </c>
      <c r="Z112" s="193">
        <v>14452</v>
      </c>
      <c r="AA112" s="231">
        <v>42091</v>
      </c>
      <c r="AB112" s="217">
        <v>42090</v>
      </c>
    </row>
    <row r="113" spans="22:28" x14ac:dyDescent="0.25">
      <c r="V113" s="243"/>
      <c r="W113" s="213"/>
      <c r="X113" s="227"/>
      <c r="Y113" s="227" t="s">
        <v>204</v>
      </c>
      <c r="Z113" s="193">
        <v>55000</v>
      </c>
      <c r="AA113" s="231">
        <v>42091</v>
      </c>
      <c r="AB113" s="217">
        <v>42090</v>
      </c>
    </row>
    <row r="114" spans="22:28" x14ac:dyDescent="0.25">
      <c r="V114" s="243"/>
      <c r="W114" s="213"/>
      <c r="X114" s="227"/>
      <c r="Y114" s="227" t="s">
        <v>204</v>
      </c>
      <c r="Z114" s="193">
        <v>15000</v>
      </c>
      <c r="AA114" s="231">
        <v>42090</v>
      </c>
      <c r="AB114" s="217">
        <v>42090</v>
      </c>
    </row>
    <row r="115" spans="22:28" x14ac:dyDescent="0.25">
      <c r="V115" s="243"/>
      <c r="W115" s="213"/>
      <c r="X115" s="227"/>
      <c r="Y115" s="253" t="s">
        <v>204</v>
      </c>
      <c r="Z115" s="193">
        <v>80000</v>
      </c>
      <c r="AA115" s="231">
        <v>42090</v>
      </c>
      <c r="AB115" s="217">
        <v>42090</v>
      </c>
    </row>
    <row r="116" spans="22:28" x14ac:dyDescent="0.25">
      <c r="V116" s="243"/>
      <c r="W116" s="213"/>
      <c r="X116" s="227"/>
      <c r="Y116" s="192"/>
      <c r="Z116" s="193"/>
      <c r="AA116" s="231"/>
      <c r="AB116" s="145"/>
    </row>
    <row r="117" spans="22:28" ht="16.5" thickBot="1" x14ac:dyDescent="0.3">
      <c r="V117" s="183"/>
      <c r="W117" s="163"/>
      <c r="X117" s="163"/>
      <c r="Y117" s="258"/>
      <c r="Z117" s="138">
        <v>0</v>
      </c>
      <c r="AA117" s="233"/>
      <c r="AB117" s="145"/>
    </row>
    <row r="118" spans="22:28" ht="16.5" thickBot="1" x14ac:dyDescent="0.3">
      <c r="V118" s="164" t="s">
        <v>153</v>
      </c>
      <c r="W118" s="165">
        <f>SUM(W96:W117)</f>
        <v>718852.5</v>
      </c>
      <c r="X118" s="207"/>
      <c r="Y118" s="257" t="s">
        <v>153</v>
      </c>
      <c r="Z118" s="153">
        <f>SUM(Z96:Z117)</f>
        <v>718852.5</v>
      </c>
      <c r="AA118" s="230"/>
      <c r="AB118" s="145"/>
    </row>
  </sheetData>
  <sortState ref="N46:S61">
    <sortCondition ref="O46:O61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4" sqref="H24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2015-03-30T20:53:12Z</cp:lastPrinted>
  <dcterms:created xsi:type="dcterms:W3CDTF">2009-02-04T18:28:43Z</dcterms:created>
  <dcterms:modified xsi:type="dcterms:W3CDTF">2015-04-09T15:45:32Z</dcterms:modified>
</cp:coreProperties>
</file>