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ARCHIVO  2 0 1 5\CENTRAL # 04 ABRIL 2015\"/>
    </mc:Choice>
  </mc:AlternateContent>
  <bookViews>
    <workbookView xWindow="0" yWindow="2220" windowWidth="15390" windowHeight="5535" tabRatio="599"/>
  </bookViews>
  <sheets>
    <sheet name="COMPRAS DEL MES " sheetId="38" r:id="rId1"/>
    <sheet name="PIERNA" sheetId="1" r:id="rId2"/>
    <sheet name="CHULETA COMBO" sheetId="99" r:id="rId3"/>
    <sheet name="ARRACHERA " sheetId="85" r:id="rId4"/>
    <sheet name="NANA" sheetId="111" r:id="rId5"/>
    <sheet name="BUCHE  SWIFT     Y   I B P " sheetId="3" r:id="rId6"/>
    <sheet name="CONTRA SWIFT      NATIONAL   " sheetId="57" r:id="rId7"/>
    <sheet name="CORBATA SMITHFIELD" sheetId="108" r:id="rId8"/>
    <sheet name="CUERO BELLY FARM" sheetId="8" r:id="rId9"/>
    <sheet name="CUERO COMBO" sheetId="112" r:id="rId10"/>
    <sheet name="MENUDO EXCELL   I B P" sheetId="40" r:id="rId11"/>
    <sheet name="ESP. CARNERO" sheetId="54" r:id="rId12"/>
    <sheet name="SESOS COPA" sheetId="14" r:id="rId13"/>
    <sheet name="FILETE BASA" sheetId="65" r:id="rId14"/>
    <sheet name="LENGUA DE RES" sheetId="72" r:id="rId15"/>
    <sheet name="PAVO ENTERO" sheetId="94" r:id="rId16"/>
    <sheet name="Hoja3" sheetId="113" r:id="rId17"/>
    <sheet name="Hoja4" sheetId="114" r:id="rId18"/>
    <sheet name="Hoja5" sheetId="115" r:id="rId19"/>
  </sheets>
  <calcPr calcId="152511"/>
  <fileRecoveryPr autoRecover="0"/>
</workbook>
</file>

<file path=xl/calcChain.xml><?xml version="1.0" encoding="utf-8"?>
<calcChain xmlns="http://schemas.openxmlformats.org/spreadsheetml/2006/main">
  <c r="L57" i="3" l="1"/>
  <c r="N60" i="3" s="1"/>
  <c r="C91" i="3" l="1"/>
  <c r="O23" i="57" l="1"/>
  <c r="O24" i="57"/>
  <c r="O25" i="57"/>
  <c r="D47" i="8" l="1"/>
  <c r="D48" i="8"/>
  <c r="D49" i="8"/>
  <c r="M10" i="8"/>
  <c r="O10" i="8" s="1"/>
  <c r="M9" i="8"/>
  <c r="O9" i="8" s="1"/>
  <c r="M8" i="8"/>
  <c r="O8" i="8" s="1"/>
  <c r="S70" i="38" l="1"/>
  <c r="T70" i="38" s="1"/>
  <c r="M32" i="85" l="1"/>
  <c r="L32" i="85"/>
  <c r="N35" i="85" s="1"/>
  <c r="O30" i="85"/>
  <c r="O29" i="85"/>
  <c r="O28" i="85"/>
  <c r="O27" i="85"/>
  <c r="O26" i="85"/>
  <c r="O25" i="85"/>
  <c r="O24" i="85"/>
  <c r="O23" i="85"/>
  <c r="O22" i="85"/>
  <c r="O21" i="85"/>
  <c r="O20" i="85"/>
  <c r="O19" i="85"/>
  <c r="O18" i="85"/>
  <c r="O17" i="85"/>
  <c r="O16" i="85"/>
  <c r="O15" i="85"/>
  <c r="O14" i="85"/>
  <c r="O13" i="85"/>
  <c r="O12" i="85"/>
  <c r="O11" i="85"/>
  <c r="O10" i="85"/>
  <c r="O9" i="85"/>
  <c r="O8" i="85"/>
  <c r="O32" i="85" l="1"/>
  <c r="N37" i="85" s="1"/>
  <c r="M33" i="72"/>
  <c r="L33" i="72"/>
  <c r="M35" i="72" s="1"/>
  <c r="O32" i="72"/>
  <c r="O31" i="72"/>
  <c r="O30" i="72"/>
  <c r="O29" i="72"/>
  <c r="O28" i="72"/>
  <c r="O27" i="72"/>
  <c r="O26" i="72"/>
  <c r="O25" i="72"/>
  <c r="O24" i="72"/>
  <c r="O23" i="72"/>
  <c r="O22" i="72"/>
  <c r="O21" i="72"/>
  <c r="O20" i="72"/>
  <c r="O19" i="72"/>
  <c r="O18" i="72"/>
  <c r="O17" i="72"/>
  <c r="O16" i="72"/>
  <c r="O15" i="72"/>
  <c r="O14" i="72"/>
  <c r="O13" i="72"/>
  <c r="O12" i="72"/>
  <c r="O11" i="72"/>
  <c r="O10" i="72"/>
  <c r="O9" i="72"/>
  <c r="O8" i="72"/>
  <c r="P5" i="85" l="1"/>
  <c r="Q5" i="85" s="1"/>
  <c r="O33" i="72"/>
  <c r="N36" i="72" s="1"/>
  <c r="U90" i="14"/>
  <c r="W91" i="14" s="1"/>
  <c r="V89" i="14"/>
  <c r="X89" i="14" s="1"/>
  <c r="V88" i="14"/>
  <c r="X88" i="14" s="1"/>
  <c r="V87" i="14"/>
  <c r="X87" i="14" s="1"/>
  <c r="V86" i="14"/>
  <c r="X86" i="14" s="1"/>
  <c r="V85" i="14"/>
  <c r="X85" i="14" s="1"/>
  <c r="V84" i="14"/>
  <c r="X84" i="14" s="1"/>
  <c r="V83" i="14"/>
  <c r="X83" i="14" s="1"/>
  <c r="V82" i="14"/>
  <c r="X82" i="14" s="1"/>
  <c r="V81" i="14"/>
  <c r="X81" i="14" s="1"/>
  <c r="V80" i="14"/>
  <c r="X80" i="14" s="1"/>
  <c r="V79" i="14"/>
  <c r="X79" i="14" s="1"/>
  <c r="V78" i="14"/>
  <c r="X78" i="14" s="1"/>
  <c r="V77" i="14"/>
  <c r="X77" i="14" s="1"/>
  <c r="V76" i="14"/>
  <c r="X76" i="14" s="1"/>
  <c r="V75" i="14"/>
  <c r="X75" i="14" s="1"/>
  <c r="V74" i="14"/>
  <c r="X74" i="14" s="1"/>
  <c r="V73" i="14"/>
  <c r="X73" i="14" s="1"/>
  <c r="V72" i="14"/>
  <c r="X72" i="14" s="1"/>
  <c r="V71" i="14"/>
  <c r="X71" i="14" s="1"/>
  <c r="V70" i="14"/>
  <c r="X70" i="14" s="1"/>
  <c r="V69" i="14"/>
  <c r="X69" i="14" s="1"/>
  <c r="V68" i="14"/>
  <c r="X68" i="14" s="1"/>
  <c r="V67" i="14"/>
  <c r="X67" i="14" s="1"/>
  <c r="V66" i="14"/>
  <c r="X66" i="14" s="1"/>
  <c r="V65" i="14"/>
  <c r="X65" i="14" s="1"/>
  <c r="V64" i="14"/>
  <c r="X64" i="14" s="1"/>
  <c r="V63" i="14"/>
  <c r="X63" i="14" s="1"/>
  <c r="V62" i="14"/>
  <c r="X62" i="14" s="1"/>
  <c r="V61" i="14"/>
  <c r="X61" i="14" s="1"/>
  <c r="V60" i="14"/>
  <c r="X60" i="14" s="1"/>
  <c r="V59" i="14"/>
  <c r="X59" i="14" s="1"/>
  <c r="V58" i="14"/>
  <c r="X58" i="14" s="1"/>
  <c r="V57" i="14"/>
  <c r="X57" i="14" s="1"/>
  <c r="V56" i="14"/>
  <c r="X56" i="14" s="1"/>
  <c r="V55" i="14"/>
  <c r="X55" i="14" s="1"/>
  <c r="V54" i="14"/>
  <c r="X54" i="14" s="1"/>
  <c r="V53" i="14"/>
  <c r="X53" i="14" s="1"/>
  <c r="V52" i="14"/>
  <c r="X52" i="14" s="1"/>
  <c r="V51" i="14"/>
  <c r="X51" i="14" s="1"/>
  <c r="V50" i="14"/>
  <c r="X50" i="14" s="1"/>
  <c r="V49" i="14"/>
  <c r="X49" i="14" s="1"/>
  <c r="V48" i="14"/>
  <c r="X48" i="14" s="1"/>
  <c r="V47" i="14"/>
  <c r="X47" i="14" s="1"/>
  <c r="V46" i="14"/>
  <c r="X46" i="14" s="1"/>
  <c r="V45" i="14"/>
  <c r="X45" i="14" s="1"/>
  <c r="V44" i="14"/>
  <c r="X44" i="14" s="1"/>
  <c r="V43" i="14"/>
  <c r="X43" i="14" s="1"/>
  <c r="V42" i="14"/>
  <c r="X42" i="14" s="1"/>
  <c r="V41" i="14"/>
  <c r="X41" i="14" s="1"/>
  <c r="V40" i="14"/>
  <c r="X40" i="14" s="1"/>
  <c r="V39" i="14"/>
  <c r="X39" i="14" s="1"/>
  <c r="V38" i="14"/>
  <c r="X38" i="14" s="1"/>
  <c r="V37" i="14"/>
  <c r="X37" i="14" s="1"/>
  <c r="V36" i="14"/>
  <c r="X36" i="14" s="1"/>
  <c r="V35" i="14"/>
  <c r="X35" i="14" s="1"/>
  <c r="V34" i="14"/>
  <c r="X34" i="14" s="1"/>
  <c r="V33" i="14"/>
  <c r="X33" i="14" s="1"/>
  <c r="V32" i="14"/>
  <c r="X32" i="14" s="1"/>
  <c r="V31" i="14"/>
  <c r="X31" i="14" s="1"/>
  <c r="V30" i="14"/>
  <c r="X30" i="14" s="1"/>
  <c r="V29" i="14"/>
  <c r="X29" i="14" s="1"/>
  <c r="V28" i="14"/>
  <c r="X28" i="14" s="1"/>
  <c r="V27" i="14"/>
  <c r="X27" i="14" s="1"/>
  <c r="V26" i="14"/>
  <c r="X26" i="14" s="1"/>
  <c r="V25" i="14"/>
  <c r="X25" i="14" s="1"/>
  <c r="V24" i="14"/>
  <c r="X24" i="14" s="1"/>
  <c r="V23" i="14"/>
  <c r="X23" i="14" s="1"/>
  <c r="V22" i="14"/>
  <c r="X22" i="14" s="1"/>
  <c r="V21" i="14"/>
  <c r="X21" i="14" s="1"/>
  <c r="V20" i="14"/>
  <c r="X20" i="14" s="1"/>
  <c r="V19" i="14"/>
  <c r="X19" i="14" s="1"/>
  <c r="V18" i="14"/>
  <c r="X18" i="14" s="1"/>
  <c r="V17" i="14"/>
  <c r="X17" i="14" s="1"/>
  <c r="V16" i="14"/>
  <c r="X16" i="14" s="1"/>
  <c r="V15" i="14"/>
  <c r="X15" i="14" s="1"/>
  <c r="V14" i="14"/>
  <c r="X14" i="14" s="1"/>
  <c r="V13" i="14"/>
  <c r="X13" i="14" s="1"/>
  <c r="V12" i="14"/>
  <c r="X12" i="14" s="1"/>
  <c r="V11" i="14"/>
  <c r="X11" i="14" s="1"/>
  <c r="V10" i="14"/>
  <c r="X10" i="14" s="1"/>
  <c r="V9" i="14"/>
  <c r="X9" i="14" s="1"/>
  <c r="V8" i="14"/>
  <c r="Q1" i="14"/>
  <c r="Z1" i="14" s="1"/>
  <c r="M77" i="57"/>
  <c r="L77" i="57"/>
  <c r="N80" i="57" s="1"/>
  <c r="O75" i="57"/>
  <c r="O74" i="57"/>
  <c r="O73" i="57"/>
  <c r="O72" i="57"/>
  <c r="O71" i="57"/>
  <c r="O70" i="57"/>
  <c r="O69" i="57"/>
  <c r="O68" i="57"/>
  <c r="O67" i="57"/>
  <c r="O66" i="57"/>
  <c r="O65" i="57"/>
  <c r="O64" i="57"/>
  <c r="O63" i="57"/>
  <c r="O62" i="57"/>
  <c r="O61" i="57"/>
  <c r="O60" i="57"/>
  <c r="O59" i="57"/>
  <c r="O58" i="57"/>
  <c r="O57" i="57"/>
  <c r="O56" i="57"/>
  <c r="O55" i="57"/>
  <c r="O54" i="57"/>
  <c r="O53" i="57"/>
  <c r="O52" i="57"/>
  <c r="O51" i="57"/>
  <c r="O50" i="57"/>
  <c r="O49" i="57"/>
  <c r="O48" i="57"/>
  <c r="O47" i="57"/>
  <c r="O46" i="57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P5" i="72" l="1"/>
  <c r="Q5" i="72" s="1"/>
  <c r="O77" i="57"/>
  <c r="N82" i="57" s="1"/>
  <c r="V90" i="14"/>
  <c r="X8" i="14"/>
  <c r="X90" i="14" s="1"/>
  <c r="M8" i="14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M20" i="14"/>
  <c r="O20" i="14" s="1"/>
  <c r="L90" i="14"/>
  <c r="N91" i="14" s="1"/>
  <c r="M89" i="14"/>
  <c r="O89" i="14" s="1"/>
  <c r="M88" i="14"/>
  <c r="O88" i="14" s="1"/>
  <c r="M87" i="14"/>
  <c r="O87" i="14" s="1"/>
  <c r="M86" i="14"/>
  <c r="O86" i="14" s="1"/>
  <c r="M85" i="14"/>
  <c r="O85" i="14" s="1"/>
  <c r="M84" i="14"/>
  <c r="O84" i="14" s="1"/>
  <c r="M83" i="14"/>
  <c r="O83" i="14" s="1"/>
  <c r="M82" i="14"/>
  <c r="O82" i="14" s="1"/>
  <c r="M81" i="14"/>
  <c r="O81" i="14" s="1"/>
  <c r="M80" i="14"/>
  <c r="O80" i="14" s="1"/>
  <c r="M79" i="14"/>
  <c r="O79" i="14" s="1"/>
  <c r="M78" i="14"/>
  <c r="O78" i="14" s="1"/>
  <c r="M77" i="14"/>
  <c r="O77" i="14" s="1"/>
  <c r="M76" i="14"/>
  <c r="O76" i="14" s="1"/>
  <c r="M75" i="14"/>
  <c r="O75" i="14" s="1"/>
  <c r="M74" i="14"/>
  <c r="O74" i="14" s="1"/>
  <c r="M73" i="14"/>
  <c r="O73" i="14" s="1"/>
  <c r="M72" i="14"/>
  <c r="O72" i="14" s="1"/>
  <c r="M71" i="14"/>
  <c r="O71" i="14" s="1"/>
  <c r="M70" i="14"/>
  <c r="O70" i="14" s="1"/>
  <c r="M69" i="14"/>
  <c r="O69" i="14" s="1"/>
  <c r="M68" i="14"/>
  <c r="O68" i="14" s="1"/>
  <c r="M67" i="14"/>
  <c r="O67" i="14" s="1"/>
  <c r="M66" i="14"/>
  <c r="O66" i="14" s="1"/>
  <c r="M65" i="14"/>
  <c r="O65" i="14" s="1"/>
  <c r="M64" i="14"/>
  <c r="O64" i="14" s="1"/>
  <c r="M63" i="14"/>
  <c r="O63" i="14" s="1"/>
  <c r="M62" i="14"/>
  <c r="O62" i="14" s="1"/>
  <c r="M61" i="14"/>
  <c r="O61" i="14" s="1"/>
  <c r="M60" i="14"/>
  <c r="O60" i="14" s="1"/>
  <c r="M59" i="14"/>
  <c r="O59" i="14" s="1"/>
  <c r="M58" i="14"/>
  <c r="O58" i="14" s="1"/>
  <c r="M57" i="14"/>
  <c r="O57" i="14" s="1"/>
  <c r="M56" i="14"/>
  <c r="O56" i="14" s="1"/>
  <c r="M55" i="14"/>
  <c r="O55" i="14" s="1"/>
  <c r="M54" i="14"/>
  <c r="O54" i="14" s="1"/>
  <c r="M53" i="14"/>
  <c r="O53" i="14" s="1"/>
  <c r="M52" i="14"/>
  <c r="O52" i="14" s="1"/>
  <c r="M51" i="14"/>
  <c r="O51" i="14" s="1"/>
  <c r="M50" i="14"/>
  <c r="O50" i="14" s="1"/>
  <c r="M49" i="14"/>
  <c r="O49" i="14" s="1"/>
  <c r="M48" i="14"/>
  <c r="O48" i="14" s="1"/>
  <c r="M47" i="14"/>
  <c r="O47" i="14" s="1"/>
  <c r="M46" i="14"/>
  <c r="O46" i="14" s="1"/>
  <c r="M45" i="14"/>
  <c r="O45" i="14" s="1"/>
  <c r="M44" i="14"/>
  <c r="O44" i="14" s="1"/>
  <c r="M43" i="14"/>
  <c r="O43" i="14" s="1"/>
  <c r="M42" i="14"/>
  <c r="O42" i="14" s="1"/>
  <c r="M41" i="14"/>
  <c r="O41" i="14" s="1"/>
  <c r="M40" i="14"/>
  <c r="O40" i="14" s="1"/>
  <c r="M39" i="14"/>
  <c r="O39" i="14" s="1"/>
  <c r="M38" i="14"/>
  <c r="O38" i="14" s="1"/>
  <c r="M37" i="14"/>
  <c r="O37" i="14" s="1"/>
  <c r="M36" i="14"/>
  <c r="O36" i="14" s="1"/>
  <c r="M35" i="14"/>
  <c r="O35" i="14" s="1"/>
  <c r="M34" i="14"/>
  <c r="O34" i="14" s="1"/>
  <c r="M33" i="14"/>
  <c r="O33" i="14" s="1"/>
  <c r="M32" i="14"/>
  <c r="O32" i="14" s="1"/>
  <c r="M31" i="14"/>
  <c r="O31" i="14" s="1"/>
  <c r="M30" i="14"/>
  <c r="O30" i="14" s="1"/>
  <c r="M29" i="14"/>
  <c r="O29" i="14" s="1"/>
  <c r="M28" i="14"/>
  <c r="O28" i="14" s="1"/>
  <c r="M27" i="14"/>
  <c r="O27" i="14" s="1"/>
  <c r="M26" i="14"/>
  <c r="O26" i="14" s="1"/>
  <c r="M25" i="14"/>
  <c r="O25" i="14" s="1"/>
  <c r="M24" i="14"/>
  <c r="O24" i="14" s="1"/>
  <c r="M23" i="14"/>
  <c r="O23" i="14" s="1"/>
  <c r="M22" i="14"/>
  <c r="O22" i="14" s="1"/>
  <c r="M21" i="14"/>
  <c r="O21" i="14" s="1"/>
  <c r="O19" i="14"/>
  <c r="AE96" i="54"/>
  <c r="AD96" i="54"/>
  <c r="AF99" i="54" s="1"/>
  <c r="AG95" i="54"/>
  <c r="AG94" i="54"/>
  <c r="AG93" i="54"/>
  <c r="AG92" i="54"/>
  <c r="AG91" i="54"/>
  <c r="AG90" i="54"/>
  <c r="AG89" i="54"/>
  <c r="AG88" i="54"/>
  <c r="AG87" i="54"/>
  <c r="AG86" i="54"/>
  <c r="AG85" i="54"/>
  <c r="AG84" i="54"/>
  <c r="AG83" i="54"/>
  <c r="AG82" i="54"/>
  <c r="AG81" i="54"/>
  <c r="AG80" i="54"/>
  <c r="AG79" i="54"/>
  <c r="AG78" i="54"/>
  <c r="AG77" i="54"/>
  <c r="AG76" i="54"/>
  <c r="AG75" i="54"/>
  <c r="AG74" i="54"/>
  <c r="AG73" i="54"/>
  <c r="AG72" i="54"/>
  <c r="AG71" i="54"/>
  <c r="AG70" i="54"/>
  <c r="AG69" i="54"/>
  <c r="AG68" i="54"/>
  <c r="AG67" i="54"/>
  <c r="AG66" i="54"/>
  <c r="AG65" i="54"/>
  <c r="AG64" i="54"/>
  <c r="AG63" i="54"/>
  <c r="AG62" i="54"/>
  <c r="AG61" i="54"/>
  <c r="AG60" i="54"/>
  <c r="AG59" i="54"/>
  <c r="AG58" i="54"/>
  <c r="AG57" i="54"/>
  <c r="AG56" i="54"/>
  <c r="AG55" i="54"/>
  <c r="AG54" i="54"/>
  <c r="AG53" i="54"/>
  <c r="AG52" i="54"/>
  <c r="AG51" i="54"/>
  <c r="AG50" i="54"/>
  <c r="AG49" i="54"/>
  <c r="AG48" i="54"/>
  <c r="AG47" i="54"/>
  <c r="AG46" i="54"/>
  <c r="AG45" i="54"/>
  <c r="AG44" i="54"/>
  <c r="AG43" i="54"/>
  <c r="AG42" i="54"/>
  <c r="AG41" i="54"/>
  <c r="AG40" i="54"/>
  <c r="AG39" i="54"/>
  <c r="AG38" i="54"/>
  <c r="AG37" i="54"/>
  <c r="AG36" i="54"/>
  <c r="AG35" i="54"/>
  <c r="AG34" i="54"/>
  <c r="AG33" i="54"/>
  <c r="AG32" i="54"/>
  <c r="AG31" i="54"/>
  <c r="AG30" i="54"/>
  <c r="AG29" i="54"/>
  <c r="AG28" i="54"/>
  <c r="AG27" i="54"/>
  <c r="AG26" i="54"/>
  <c r="AG25" i="54"/>
  <c r="AG24" i="54"/>
  <c r="AG23" i="54"/>
  <c r="AG22" i="54"/>
  <c r="AG21" i="54"/>
  <c r="AG20" i="54"/>
  <c r="AG19" i="54"/>
  <c r="AG18" i="54"/>
  <c r="AG17" i="54"/>
  <c r="AG16" i="54"/>
  <c r="AG15" i="54"/>
  <c r="AG14" i="54"/>
  <c r="AG13" i="54"/>
  <c r="AG12" i="54"/>
  <c r="AG11" i="54"/>
  <c r="AG10" i="54"/>
  <c r="AG9" i="54"/>
  <c r="AG8" i="54"/>
  <c r="F32" i="72"/>
  <c r="Q1" i="54"/>
  <c r="Z1" i="54" s="1"/>
  <c r="AI1" i="54" s="1"/>
  <c r="J1" i="54"/>
  <c r="S1" i="54" s="1"/>
  <c r="AH32" i="1"/>
  <c r="AH33" i="1" s="1"/>
  <c r="AF32" i="1"/>
  <c r="Y32" i="1"/>
  <c r="Y33" i="1" s="1"/>
  <c r="W32" i="1"/>
  <c r="P32" i="1"/>
  <c r="P33" i="1" s="1"/>
  <c r="N32" i="1"/>
  <c r="AJ5" i="1"/>
  <c r="AA5" i="1"/>
  <c r="R5" i="1"/>
  <c r="P6" i="57" l="1"/>
  <c r="Q6" i="57" s="1"/>
  <c r="AG96" i="54"/>
  <c r="AH5" i="54" s="1"/>
  <c r="AI5" i="54" s="1"/>
  <c r="M90" i="14"/>
  <c r="W93" i="14"/>
  <c r="Y5" i="14"/>
  <c r="Z5" i="14" s="1"/>
  <c r="O8" i="14"/>
  <c r="O90" i="14" s="1"/>
  <c r="P5" i="14" s="1"/>
  <c r="AF101" i="54" l="1"/>
  <c r="N93" i="14"/>
  <c r="Q5" i="14"/>
  <c r="D16" i="111" l="1"/>
  <c r="D17" i="111"/>
  <c r="D18" i="111"/>
  <c r="D19" i="111"/>
  <c r="D20" i="111"/>
  <c r="D21" i="111"/>
  <c r="D22" i="111"/>
  <c r="D23" i="111"/>
  <c r="D24" i="111"/>
  <c r="D25" i="111"/>
  <c r="D26" i="111"/>
  <c r="D27" i="111"/>
  <c r="D28" i="111"/>
  <c r="D29" i="111"/>
  <c r="D30" i="111"/>
  <c r="D31" i="111"/>
  <c r="D32" i="111"/>
  <c r="D33" i="111"/>
  <c r="D34" i="111"/>
  <c r="D35" i="111"/>
  <c r="D36" i="111"/>
  <c r="D37" i="111"/>
  <c r="D38" i="111"/>
  <c r="D39" i="111"/>
  <c r="D40" i="111"/>
  <c r="D41" i="111"/>
  <c r="D42" i="111"/>
  <c r="D43" i="111"/>
  <c r="D44" i="111"/>
  <c r="D45" i="111"/>
  <c r="D46" i="111"/>
  <c r="D47" i="111"/>
  <c r="D48" i="111"/>
  <c r="D49" i="111"/>
  <c r="D50" i="111"/>
  <c r="D51" i="111"/>
  <c r="D52" i="111"/>
  <c r="D53" i="111"/>
  <c r="D54" i="111"/>
  <c r="D55" i="111"/>
  <c r="D56" i="111"/>
  <c r="D57" i="111"/>
  <c r="D58" i="111"/>
  <c r="D59" i="111"/>
  <c r="D60" i="111"/>
  <c r="D61" i="111"/>
  <c r="D62" i="111"/>
  <c r="D63" i="111"/>
  <c r="D64" i="111"/>
  <c r="D65" i="111"/>
  <c r="D66" i="111"/>
  <c r="D67" i="111"/>
  <c r="D68" i="111"/>
  <c r="D15" i="111"/>
  <c r="F9" i="57"/>
  <c r="F11" i="108"/>
  <c r="F10" i="108"/>
  <c r="F9" i="108"/>
  <c r="D57" i="3" l="1"/>
  <c r="F57" i="3" s="1"/>
  <c r="D58" i="3"/>
  <c r="F58" i="3" s="1"/>
  <c r="D59" i="3"/>
  <c r="F59" i="3" s="1"/>
  <c r="D60" i="3"/>
  <c r="F60" i="3" s="1"/>
  <c r="D61" i="3"/>
  <c r="F61" i="3" s="1"/>
  <c r="D62" i="3"/>
  <c r="F62" i="3" s="1"/>
  <c r="D63" i="3"/>
  <c r="F63" i="3" s="1"/>
  <c r="D64" i="3"/>
  <c r="F64" i="3" s="1"/>
  <c r="D65" i="3"/>
  <c r="F65" i="3" s="1"/>
  <c r="D66" i="3"/>
  <c r="F66" i="3" s="1"/>
  <c r="D67" i="3"/>
  <c r="F67" i="3" s="1"/>
  <c r="D68" i="3"/>
  <c r="F68" i="3" s="1"/>
  <c r="D69" i="3"/>
  <c r="F69" i="3" s="1"/>
  <c r="D70" i="3"/>
  <c r="F70" i="3" s="1"/>
  <c r="D71" i="3"/>
  <c r="F71" i="3" s="1"/>
  <c r="D72" i="3"/>
  <c r="F72" i="3" s="1"/>
  <c r="D73" i="3"/>
  <c r="F73" i="3" s="1"/>
  <c r="D74" i="3"/>
  <c r="F74" i="3" s="1"/>
  <c r="D75" i="3"/>
  <c r="F75" i="3" s="1"/>
  <c r="D76" i="3"/>
  <c r="F76" i="3" s="1"/>
  <c r="D77" i="3"/>
  <c r="F77" i="3" s="1"/>
  <c r="D78" i="3"/>
  <c r="F78" i="3" s="1"/>
  <c r="D79" i="3"/>
  <c r="F79" i="3" s="1"/>
  <c r="D80" i="3"/>
  <c r="F80" i="3" s="1"/>
  <c r="D81" i="3"/>
  <c r="F81" i="3" s="1"/>
  <c r="D82" i="3"/>
  <c r="F82" i="3" s="1"/>
  <c r="D83" i="3"/>
  <c r="F83" i="3" s="1"/>
  <c r="D84" i="3"/>
  <c r="F84" i="3" s="1"/>
  <c r="D85" i="3"/>
  <c r="F85" i="3" s="1"/>
  <c r="D86" i="3"/>
  <c r="F86" i="3" s="1"/>
  <c r="D87" i="3"/>
  <c r="F87" i="3" s="1"/>
  <c r="D88" i="3"/>
  <c r="F88" i="3" s="1"/>
  <c r="D89" i="3"/>
  <c r="F89" i="3" s="1"/>
  <c r="D90" i="3"/>
  <c r="F90" i="3" s="1"/>
  <c r="F96" i="54" l="1"/>
  <c r="F97" i="54"/>
  <c r="F98" i="54"/>
  <c r="F99" i="54"/>
  <c r="F100" i="54"/>
  <c r="F101" i="54"/>
  <c r="F102" i="54"/>
  <c r="F103" i="54"/>
  <c r="F104" i="54"/>
  <c r="F105" i="54"/>
  <c r="F106" i="54"/>
  <c r="F107" i="54"/>
  <c r="F108" i="54"/>
  <c r="F110" i="54"/>
  <c r="C111" i="54"/>
  <c r="V96" i="54" l="1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13" i="54"/>
  <c r="X12" i="54"/>
  <c r="X11" i="54"/>
  <c r="X10" i="54"/>
  <c r="X9" i="54"/>
  <c r="X8" i="54"/>
  <c r="I70" i="38"/>
  <c r="X96" i="54" l="1"/>
  <c r="W101" i="54" s="1"/>
  <c r="I71" i="38"/>
  <c r="U62" i="40"/>
  <c r="W65" i="40" s="1"/>
  <c r="V61" i="40"/>
  <c r="X61" i="40" s="1"/>
  <c r="V60" i="40"/>
  <c r="X60" i="40" s="1"/>
  <c r="S60" i="40"/>
  <c r="V59" i="40"/>
  <c r="X59" i="40" s="1"/>
  <c r="V58" i="40"/>
  <c r="X58" i="40" s="1"/>
  <c r="V57" i="40"/>
  <c r="X57" i="40" s="1"/>
  <c r="V56" i="40"/>
  <c r="X56" i="40" s="1"/>
  <c r="V55" i="40"/>
  <c r="X55" i="40" s="1"/>
  <c r="V54" i="40"/>
  <c r="X54" i="40" s="1"/>
  <c r="V53" i="40"/>
  <c r="X53" i="40" s="1"/>
  <c r="V52" i="40"/>
  <c r="X52" i="40" s="1"/>
  <c r="V51" i="40"/>
  <c r="X51" i="40" s="1"/>
  <c r="V50" i="40"/>
  <c r="X50" i="40" s="1"/>
  <c r="V49" i="40"/>
  <c r="X49" i="40" s="1"/>
  <c r="V48" i="40"/>
  <c r="X48" i="40" s="1"/>
  <c r="V47" i="40"/>
  <c r="X47" i="40" s="1"/>
  <c r="V46" i="40"/>
  <c r="X46" i="40" s="1"/>
  <c r="V45" i="40"/>
  <c r="X45" i="40" s="1"/>
  <c r="V44" i="40"/>
  <c r="X44" i="40" s="1"/>
  <c r="V43" i="40"/>
  <c r="X43" i="40" s="1"/>
  <c r="V42" i="40"/>
  <c r="X42" i="40" s="1"/>
  <c r="V41" i="40"/>
  <c r="X41" i="40" s="1"/>
  <c r="V40" i="40"/>
  <c r="X40" i="40" s="1"/>
  <c r="V39" i="40"/>
  <c r="X39" i="40" s="1"/>
  <c r="V38" i="40"/>
  <c r="X38" i="40" s="1"/>
  <c r="V37" i="40"/>
  <c r="X37" i="40" s="1"/>
  <c r="V36" i="40"/>
  <c r="X36" i="40" s="1"/>
  <c r="V35" i="40"/>
  <c r="X35" i="40" s="1"/>
  <c r="V34" i="40"/>
  <c r="X34" i="40" s="1"/>
  <c r="V33" i="40"/>
  <c r="X33" i="40" s="1"/>
  <c r="V32" i="40"/>
  <c r="X32" i="40" s="1"/>
  <c r="V31" i="40"/>
  <c r="X31" i="40" s="1"/>
  <c r="V30" i="40"/>
  <c r="X30" i="40" s="1"/>
  <c r="V29" i="40"/>
  <c r="X29" i="40" s="1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Y5" i="54" l="1"/>
  <c r="Z5" i="54" s="1"/>
  <c r="V62" i="40"/>
  <c r="X8" i="40"/>
  <c r="X62" i="40" s="1"/>
  <c r="W67" i="40" l="1"/>
  <c r="Y5" i="40"/>
  <c r="Z5" i="40" s="1"/>
  <c r="LJ32" i="1" l="1"/>
  <c r="LJ33" i="1" s="1"/>
  <c r="LH32" i="1"/>
  <c r="LL5" i="1"/>
  <c r="LS32" i="1"/>
  <c r="LS33" i="1" s="1"/>
  <c r="LQ32" i="1"/>
  <c r="LU5" i="1"/>
  <c r="MB32" i="1"/>
  <c r="MB33" i="1" s="1"/>
  <c r="LZ32" i="1"/>
  <c r="MD5" i="1"/>
  <c r="LC5" i="1" l="1"/>
  <c r="KY32" i="1"/>
  <c r="LA32" i="1"/>
  <c r="LA33" i="1" s="1"/>
  <c r="D34" i="112" l="1"/>
  <c r="C34" i="112"/>
  <c r="F32" i="112"/>
  <c r="F31" i="112"/>
  <c r="F34" i="112" l="1"/>
  <c r="E39" i="112" s="1"/>
  <c r="H5" i="112"/>
  <c r="C90" i="14"/>
  <c r="E91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F10" i="14" s="1"/>
  <c r="D9" i="14"/>
  <c r="F9" i="14" s="1"/>
  <c r="D8" i="14"/>
  <c r="L96" i="54"/>
  <c r="N99" i="54" s="1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M96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O8" i="54"/>
  <c r="D77" i="57"/>
  <c r="C77" i="57"/>
  <c r="E80" i="57" s="1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C71" i="65"/>
  <c r="D73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J1" i="40"/>
  <c r="S1" i="40" s="1"/>
  <c r="D9" i="40"/>
  <c r="F9" i="40" s="1"/>
  <c r="D8" i="40"/>
  <c r="F8" i="40" s="1"/>
  <c r="F77" i="57" l="1"/>
  <c r="E82" i="57" s="1"/>
  <c r="D71" i="65"/>
  <c r="D90" i="14"/>
  <c r="F8" i="14"/>
  <c r="F90" i="14" s="1"/>
  <c r="O69" i="54"/>
  <c r="O96" i="54" s="1"/>
  <c r="F8" i="65"/>
  <c r="F71" i="65" s="1"/>
  <c r="J1" i="8"/>
  <c r="S1" i="8" s="1"/>
  <c r="G6" i="57" l="1"/>
  <c r="H6" i="57" s="1"/>
  <c r="E93" i="14"/>
  <c r="G5" i="14"/>
  <c r="H5" i="14" s="1"/>
  <c r="N101" i="54"/>
  <c r="P5" i="54"/>
  <c r="Q5" i="54" s="1"/>
  <c r="E74" i="65"/>
  <c r="G5" i="65"/>
  <c r="H5" i="65" s="1"/>
  <c r="U61" i="8" l="1"/>
  <c r="X64" i="8" s="1"/>
  <c r="S61" i="8"/>
  <c r="V60" i="8"/>
  <c r="X60" i="8" s="1"/>
  <c r="V59" i="8"/>
  <c r="X59" i="8" s="1"/>
  <c r="V58" i="8"/>
  <c r="X58" i="8" s="1"/>
  <c r="V57" i="8"/>
  <c r="X57" i="8" s="1"/>
  <c r="V56" i="8"/>
  <c r="X56" i="8" s="1"/>
  <c r="V55" i="8"/>
  <c r="X55" i="8" s="1"/>
  <c r="V54" i="8"/>
  <c r="X54" i="8" s="1"/>
  <c r="V53" i="8"/>
  <c r="X53" i="8" s="1"/>
  <c r="V52" i="8"/>
  <c r="X52" i="8" s="1"/>
  <c r="V51" i="8"/>
  <c r="X51" i="8" s="1"/>
  <c r="V50" i="8"/>
  <c r="X50" i="8" s="1"/>
  <c r="V49" i="8"/>
  <c r="X49" i="8" s="1"/>
  <c r="V48" i="8"/>
  <c r="X48" i="8" s="1"/>
  <c r="V47" i="8"/>
  <c r="X47" i="8" s="1"/>
  <c r="V46" i="8"/>
  <c r="X46" i="8" s="1"/>
  <c r="V45" i="8"/>
  <c r="X45" i="8" s="1"/>
  <c r="V44" i="8"/>
  <c r="X44" i="8" s="1"/>
  <c r="V43" i="8"/>
  <c r="X43" i="8" s="1"/>
  <c r="V42" i="8"/>
  <c r="X42" i="8" s="1"/>
  <c r="V41" i="8"/>
  <c r="X41" i="8" s="1"/>
  <c r="V40" i="8"/>
  <c r="X40" i="8" s="1"/>
  <c r="V39" i="8"/>
  <c r="X39" i="8" s="1"/>
  <c r="V38" i="8"/>
  <c r="X38" i="8" s="1"/>
  <c r="V37" i="8"/>
  <c r="X37" i="8" s="1"/>
  <c r="V36" i="8"/>
  <c r="X36" i="8" s="1"/>
  <c r="V35" i="8"/>
  <c r="X35" i="8" s="1"/>
  <c r="V34" i="8"/>
  <c r="X34" i="8" s="1"/>
  <c r="V33" i="8"/>
  <c r="X33" i="8" s="1"/>
  <c r="V32" i="8"/>
  <c r="X32" i="8" s="1"/>
  <c r="V31" i="8"/>
  <c r="X31" i="8" s="1"/>
  <c r="X30" i="8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X19" i="8"/>
  <c r="X18" i="8"/>
  <c r="X17" i="8"/>
  <c r="X16" i="8"/>
  <c r="X15" i="8"/>
  <c r="X14" i="8"/>
  <c r="X13" i="8"/>
  <c r="X12" i="8"/>
  <c r="X11" i="8"/>
  <c r="X10" i="8"/>
  <c r="X9" i="8"/>
  <c r="V61" i="8" l="1"/>
  <c r="X8" i="8"/>
  <c r="X61" i="8" s="1"/>
  <c r="X63" i="8" l="1"/>
  <c r="Y5" i="8"/>
  <c r="Z5" i="8" s="1"/>
  <c r="L62" i="40" l="1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M62" i="40" l="1"/>
  <c r="O8" i="40"/>
  <c r="O62" i="40" s="1"/>
  <c r="L61" i="8"/>
  <c r="O64" i="8" s="1"/>
  <c r="J61" i="8"/>
  <c r="M60" i="8"/>
  <c r="O60" i="8" s="1"/>
  <c r="M59" i="8"/>
  <c r="O59" i="8" s="1"/>
  <c r="M58" i="8"/>
  <c r="O58" i="8" s="1"/>
  <c r="M57" i="8"/>
  <c r="O57" i="8" s="1"/>
  <c r="M56" i="8"/>
  <c r="O56" i="8" s="1"/>
  <c r="M55" i="8"/>
  <c r="O55" i="8" s="1"/>
  <c r="M54" i="8"/>
  <c r="O54" i="8" s="1"/>
  <c r="M53" i="8"/>
  <c r="O53" i="8" s="1"/>
  <c r="M52" i="8"/>
  <c r="O52" i="8" s="1"/>
  <c r="M51" i="8"/>
  <c r="O51" i="8" s="1"/>
  <c r="M50" i="8"/>
  <c r="O50" i="8" s="1"/>
  <c r="M49" i="8"/>
  <c r="O49" i="8" s="1"/>
  <c r="M48" i="8"/>
  <c r="O48" i="8" s="1"/>
  <c r="M47" i="8"/>
  <c r="O47" i="8" s="1"/>
  <c r="M46" i="8"/>
  <c r="O46" i="8" s="1"/>
  <c r="M45" i="8"/>
  <c r="O45" i="8" s="1"/>
  <c r="M44" i="8"/>
  <c r="O44" i="8" s="1"/>
  <c r="M43" i="8"/>
  <c r="O43" i="8" s="1"/>
  <c r="M42" i="8"/>
  <c r="O42" i="8" s="1"/>
  <c r="M41" i="8"/>
  <c r="O41" i="8" s="1"/>
  <c r="M40" i="8"/>
  <c r="O40" i="8" s="1"/>
  <c r="M39" i="8"/>
  <c r="O39" i="8" s="1"/>
  <c r="M38" i="8"/>
  <c r="O38" i="8" s="1"/>
  <c r="M37" i="8"/>
  <c r="O37" i="8" s="1"/>
  <c r="M36" i="8"/>
  <c r="O36" i="8" s="1"/>
  <c r="M35" i="8"/>
  <c r="O35" i="8" s="1"/>
  <c r="M34" i="8"/>
  <c r="O34" i="8" s="1"/>
  <c r="M33" i="8"/>
  <c r="O33" i="8" s="1"/>
  <c r="M32" i="8"/>
  <c r="O32" i="8" s="1"/>
  <c r="M31" i="8"/>
  <c r="O31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M19" i="8"/>
  <c r="O19" i="8" s="1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M61" i="8" l="1"/>
  <c r="D62" i="40"/>
  <c r="N67" i="40"/>
  <c r="P5" i="40"/>
  <c r="Q5" i="40" s="1"/>
  <c r="O61" i="8"/>
  <c r="F62" i="40"/>
  <c r="J1" i="3"/>
  <c r="T1" i="1"/>
  <c r="O63" i="8" l="1"/>
  <c r="P5" i="8"/>
  <c r="Q5" i="8" s="1"/>
  <c r="E67" i="40"/>
  <c r="G5" i="40"/>
  <c r="H5" i="40" s="1"/>
  <c r="D69" i="54" l="1"/>
  <c r="D111" i="54" s="1"/>
  <c r="E94" i="3" l="1"/>
  <c r="D56" i="3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56" i="3" l="1"/>
  <c r="D91" i="3"/>
  <c r="F8" i="3"/>
  <c r="F91" i="3" l="1"/>
  <c r="E96" i="3" s="1"/>
  <c r="S65" i="38"/>
  <c r="G5" i="3" l="1"/>
  <c r="H5" i="3" s="1"/>
  <c r="D77" i="111"/>
  <c r="C77" i="111"/>
  <c r="E80" i="111" s="1"/>
  <c r="F75" i="111"/>
  <c r="F74" i="111"/>
  <c r="F73" i="111"/>
  <c r="F72" i="111"/>
  <c r="F71" i="111"/>
  <c r="F70" i="111"/>
  <c r="F69" i="111"/>
  <c r="F68" i="111"/>
  <c r="F67" i="111"/>
  <c r="F66" i="111"/>
  <c r="F65" i="111"/>
  <c r="F64" i="111"/>
  <c r="F63" i="111"/>
  <c r="F62" i="111"/>
  <c r="F61" i="111"/>
  <c r="F60" i="111"/>
  <c r="F59" i="111"/>
  <c r="F58" i="111"/>
  <c r="F57" i="111"/>
  <c r="F56" i="111"/>
  <c r="F55" i="111"/>
  <c r="F54" i="111"/>
  <c r="F53" i="111"/>
  <c r="F52" i="111"/>
  <c r="F51" i="111"/>
  <c r="F50" i="111"/>
  <c r="F49" i="111"/>
  <c r="F48" i="111"/>
  <c r="F47" i="111"/>
  <c r="F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F31" i="111"/>
  <c r="F30" i="111"/>
  <c r="F29" i="111"/>
  <c r="F28" i="111"/>
  <c r="F27" i="111"/>
  <c r="F26" i="111"/>
  <c r="F25" i="111"/>
  <c r="F24" i="111"/>
  <c r="F23" i="111"/>
  <c r="F22" i="111"/>
  <c r="F21" i="111"/>
  <c r="F20" i="111"/>
  <c r="F19" i="111"/>
  <c r="F18" i="111"/>
  <c r="F17" i="111"/>
  <c r="F16" i="111"/>
  <c r="F15" i="111"/>
  <c r="F14" i="111"/>
  <c r="F13" i="111"/>
  <c r="F12" i="111"/>
  <c r="F11" i="111"/>
  <c r="F10" i="111"/>
  <c r="F9" i="111"/>
  <c r="F77" i="111" l="1"/>
  <c r="G5" i="111" s="1"/>
  <c r="H5" i="111" s="1"/>
  <c r="E82" i="111" l="1"/>
  <c r="Q1" i="3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D32" i="85"/>
  <c r="C32" i="85"/>
  <c r="E35" i="85" s="1"/>
  <c r="F30" i="85"/>
  <c r="F29" i="85"/>
  <c r="F28" i="85"/>
  <c r="F27" i="85"/>
  <c r="F26" i="85"/>
  <c r="F25" i="85"/>
  <c r="F24" i="85"/>
  <c r="F23" i="85"/>
  <c r="F22" i="85"/>
  <c r="F21" i="85"/>
  <c r="F20" i="85"/>
  <c r="F18" i="85"/>
  <c r="F17" i="85"/>
  <c r="F16" i="85"/>
  <c r="F15" i="85"/>
  <c r="F14" i="85"/>
  <c r="F13" i="85"/>
  <c r="F12" i="85"/>
  <c r="F11" i="85"/>
  <c r="F10" i="85"/>
  <c r="F9" i="85"/>
  <c r="F8" i="85"/>
  <c r="M57" i="3" l="1"/>
  <c r="F32" i="85"/>
  <c r="G5" i="85" s="1"/>
  <c r="H5" i="85" s="1"/>
  <c r="O8" i="3"/>
  <c r="O57" i="3" s="1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90" i="54"/>
  <c r="F91" i="54"/>
  <c r="F92" i="54"/>
  <c r="F93" i="54"/>
  <c r="F94" i="54"/>
  <c r="E37" i="85" l="1"/>
  <c r="N62" i="3"/>
  <c r="P5" i="3"/>
  <c r="Q5" i="3" s="1"/>
  <c r="NC32" i="1"/>
  <c r="I78" i="38" l="1"/>
  <c r="F27" i="99" l="1"/>
  <c r="F28" i="99"/>
  <c r="F29" i="99"/>
  <c r="F30" i="99"/>
  <c r="F31" i="99"/>
  <c r="F32" i="99"/>
  <c r="F33" i="99"/>
  <c r="F34" i="99"/>
  <c r="F35" i="99"/>
  <c r="F36" i="99"/>
  <c r="F37" i="99"/>
  <c r="F38" i="99"/>
  <c r="F39" i="99"/>
  <c r="F40" i="99"/>
  <c r="F41" i="99"/>
  <c r="F42" i="99"/>
  <c r="F43" i="99"/>
  <c r="F44" i="99"/>
  <c r="F45" i="99"/>
  <c r="F46" i="99"/>
  <c r="F47" i="99"/>
  <c r="F48" i="99"/>
  <c r="F49" i="99"/>
  <c r="F50" i="99"/>
  <c r="F51" i="99"/>
  <c r="F52" i="99"/>
  <c r="F53" i="99"/>
  <c r="F54" i="99"/>
  <c r="F55" i="99"/>
  <c r="F56" i="99"/>
  <c r="F57" i="99"/>
  <c r="F58" i="99"/>
  <c r="F59" i="99"/>
  <c r="F60" i="99"/>
  <c r="F61" i="99"/>
  <c r="F62" i="99"/>
  <c r="F63" i="99"/>
  <c r="F14" i="99"/>
  <c r="F15" i="99"/>
  <c r="F16" i="99"/>
  <c r="F17" i="99"/>
  <c r="F18" i="99"/>
  <c r="F19" i="99"/>
  <c r="F20" i="99"/>
  <c r="F21" i="99"/>
  <c r="F22" i="99"/>
  <c r="F23" i="99"/>
  <c r="F24" i="99"/>
  <c r="F25" i="99"/>
  <c r="F26" i="99"/>
  <c r="D65" i="99"/>
  <c r="C65" i="99"/>
  <c r="D77" i="108"/>
  <c r="C77" i="108"/>
  <c r="E80" i="108" s="1"/>
  <c r="F75" i="108"/>
  <c r="F74" i="108"/>
  <c r="F73" i="108"/>
  <c r="F72" i="108"/>
  <c r="F71" i="108"/>
  <c r="F70" i="108"/>
  <c r="F69" i="108"/>
  <c r="F68" i="108"/>
  <c r="F67" i="108"/>
  <c r="F66" i="108"/>
  <c r="F65" i="108"/>
  <c r="F64" i="108"/>
  <c r="F63" i="108"/>
  <c r="F62" i="108"/>
  <c r="F61" i="108"/>
  <c r="F60" i="108"/>
  <c r="F59" i="108"/>
  <c r="F58" i="108"/>
  <c r="F57" i="108"/>
  <c r="F56" i="108"/>
  <c r="F55" i="108"/>
  <c r="F54" i="108"/>
  <c r="F53" i="108"/>
  <c r="F52" i="108"/>
  <c r="F51" i="108"/>
  <c r="F50" i="108"/>
  <c r="F49" i="108"/>
  <c r="F48" i="108"/>
  <c r="F47" i="108"/>
  <c r="F46" i="108"/>
  <c r="F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77" i="108" l="1"/>
  <c r="E82" i="108" s="1"/>
  <c r="F65" i="99"/>
  <c r="G5" i="99" s="1"/>
  <c r="H5" i="99" s="1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F49" i="8"/>
  <c r="F48" i="8"/>
  <c r="F47" i="8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D33" i="72"/>
  <c r="C33" i="72"/>
  <c r="D35" i="72" s="1"/>
  <c r="F31" i="72"/>
  <c r="F30" i="72"/>
  <c r="F29" i="72"/>
  <c r="F28" i="72"/>
  <c r="F27" i="72"/>
  <c r="F26" i="72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F8" i="72"/>
  <c r="D33" i="94"/>
  <c r="C33" i="94"/>
  <c r="D35" i="94" s="1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8" i="94"/>
  <c r="G6" i="108" l="1"/>
  <c r="H6" i="108" s="1"/>
  <c r="D61" i="8"/>
  <c r="F33" i="72"/>
  <c r="E36" i="72" s="1"/>
  <c r="F33" i="94"/>
  <c r="G5" i="94" s="1"/>
  <c r="H5" i="94" s="1"/>
  <c r="E70" i="99"/>
  <c r="F8" i="8"/>
  <c r="F61" i="8" s="1"/>
  <c r="AC1" i="1"/>
  <c r="G5" i="72" l="1"/>
  <c r="H5" i="72" s="1"/>
  <c r="E36" i="94"/>
  <c r="F63" i="8"/>
  <c r="G5" i="8"/>
  <c r="H5" i="8" s="1"/>
  <c r="S32" i="38" l="1"/>
  <c r="S33" i="38"/>
  <c r="S34" i="38"/>
  <c r="S67" i="38" l="1"/>
  <c r="T67" i="38" s="1"/>
  <c r="S68" i="38"/>
  <c r="T68" i="38" s="1"/>
  <c r="S69" i="38"/>
  <c r="T69" i="38" s="1"/>
  <c r="S72" i="38"/>
  <c r="T72" i="38" s="1"/>
  <c r="S73" i="38"/>
  <c r="T73" i="38" s="1"/>
  <c r="S74" i="38"/>
  <c r="T74" i="38" s="1"/>
  <c r="S75" i="38"/>
  <c r="T75" i="38" s="1"/>
  <c r="S76" i="38"/>
  <c r="T76" i="38" s="1"/>
  <c r="HQ5" i="1" l="1"/>
  <c r="HZ5" i="1"/>
  <c r="II5" i="1"/>
  <c r="IR5" i="1"/>
  <c r="HM32" i="1"/>
  <c r="HO32" i="1"/>
  <c r="HO33" i="1" s="1"/>
  <c r="HV32" i="1"/>
  <c r="HX32" i="1"/>
  <c r="HX33" i="1" s="1"/>
  <c r="IE32" i="1"/>
  <c r="IG32" i="1"/>
  <c r="IG33" i="1" s="1"/>
  <c r="IN32" i="1"/>
  <c r="IP32" i="1"/>
  <c r="IP33" i="1" s="1"/>
  <c r="K88" i="38" l="1"/>
  <c r="F8" i="54" l="1"/>
  <c r="F9" i="54"/>
  <c r="F10" i="54"/>
  <c r="F11" i="54"/>
  <c r="F12" i="54"/>
  <c r="E114" i="54" l="1"/>
  <c r="F95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11" i="54" l="1"/>
  <c r="G5" i="54" s="1"/>
  <c r="H5" i="54" s="1"/>
  <c r="E116" i="54" l="1"/>
  <c r="HH5" i="1" l="1"/>
  <c r="S9" i="38" l="1"/>
  <c r="I67" i="38" l="1"/>
  <c r="CU5" i="1" l="1"/>
  <c r="CH32" i="1"/>
  <c r="S11" i="38" l="1"/>
  <c r="S12" i="38"/>
  <c r="S13" i="38"/>
  <c r="S77" i="38" l="1"/>
  <c r="T77" i="38" s="1"/>
  <c r="S78" i="38"/>
  <c r="T78" i="38" s="1"/>
  <c r="S79" i="38"/>
  <c r="T79" i="38" s="1"/>
  <c r="I74" i="38"/>
  <c r="I73" i="38"/>
  <c r="S81" i="38" l="1"/>
  <c r="T81" i="38" s="1"/>
  <c r="S82" i="38"/>
  <c r="T82" i="38" s="1"/>
  <c r="S83" i="38"/>
  <c r="T83" i="38" s="1"/>
  <c r="S84" i="38"/>
  <c r="T84" i="38" s="1"/>
  <c r="S85" i="38"/>
  <c r="T85" i="38" s="1"/>
  <c r="S86" i="38"/>
  <c r="T86" i="38" s="1"/>
  <c r="I81" i="38"/>
  <c r="I82" i="38"/>
  <c r="I83" i="38"/>
  <c r="I84" i="38"/>
  <c r="I85" i="38"/>
  <c r="I86" i="38"/>
  <c r="S63" i="38" l="1"/>
  <c r="T63" i="38" s="1"/>
  <c r="S64" i="38"/>
  <c r="T64" i="38" s="1"/>
  <c r="T65" i="38"/>
  <c r="S66" i="38"/>
  <c r="T66" i="38" s="1"/>
  <c r="I66" i="38"/>
  <c r="I68" i="38"/>
  <c r="I69" i="38"/>
  <c r="I65" i="38" l="1"/>
  <c r="GE32" i="1" l="1"/>
  <c r="GE33" i="1" s="1"/>
  <c r="GC32" i="1"/>
  <c r="FV32" i="1"/>
  <c r="FV33" i="1" s="1"/>
  <c r="FT32" i="1"/>
  <c r="FM32" i="1"/>
  <c r="FM33" i="1" s="1"/>
  <c r="FK32" i="1"/>
  <c r="FD32" i="1"/>
  <c r="FD33" i="1" s="1"/>
  <c r="FB32" i="1"/>
  <c r="GG5" i="1"/>
  <c r="FX5" i="1"/>
  <c r="FO5" i="1"/>
  <c r="FF5" i="1"/>
  <c r="KI32" i="1" l="1"/>
  <c r="KI33" i="1" s="1"/>
  <c r="GW32" i="1" l="1"/>
  <c r="GW33" i="1" s="1"/>
  <c r="I64" i="38" l="1"/>
  <c r="EC32" i="1" l="1"/>
  <c r="EC33" i="1" s="1"/>
  <c r="EA32" i="1"/>
  <c r="EE5" i="1"/>
  <c r="HF32" i="1" l="1"/>
  <c r="I79" i="38" l="1"/>
  <c r="I77" i="38"/>
  <c r="I76" i="38"/>
  <c r="I75" i="38"/>
  <c r="I72" i="38"/>
  <c r="HF33" i="1" l="1"/>
  <c r="HD32" i="1"/>
  <c r="GU32" i="1"/>
  <c r="GY5" i="1"/>
  <c r="NC33" i="1" l="1"/>
  <c r="NL32" i="1" l="1"/>
  <c r="NL33" i="1" s="1"/>
  <c r="S80" i="38" l="1"/>
  <c r="T80" i="38" s="1"/>
  <c r="I80" i="38" l="1"/>
  <c r="S87" i="38" l="1"/>
  <c r="T87" i="38" s="1"/>
  <c r="R1" i="1" l="1"/>
  <c r="AA1" i="1" s="1"/>
  <c r="E49" i="1" l="1"/>
  <c r="E51" i="1"/>
  <c r="D51" i="1"/>
  <c r="S55" i="38" l="1"/>
  <c r="S56" i="38"/>
  <c r="S57" i="38"/>
  <c r="S58" i="38"/>
  <c r="S59" i="38"/>
  <c r="S60" i="38"/>
  <c r="S61" i="38"/>
  <c r="S62" i="38"/>
  <c r="T62" i="38" s="1"/>
  <c r="I62" i="38" l="1"/>
  <c r="H61" i="1"/>
  <c r="H61" i="38" s="1"/>
  <c r="T61" i="38" s="1"/>
  <c r="G61" i="1"/>
  <c r="G61" i="38" s="1"/>
  <c r="F61" i="1"/>
  <c r="F61" i="38" s="1"/>
  <c r="E61" i="1"/>
  <c r="E61" i="38" s="1"/>
  <c r="D61" i="1"/>
  <c r="D61" i="38" s="1"/>
  <c r="C61" i="1"/>
  <c r="C61" i="38" s="1"/>
  <c r="B61" i="1"/>
  <c r="B61" i="38" s="1"/>
  <c r="H60" i="1"/>
  <c r="H60" i="38" s="1"/>
  <c r="T60" i="38" s="1"/>
  <c r="G60" i="1"/>
  <c r="G60" i="38" s="1"/>
  <c r="F60" i="1"/>
  <c r="F60" i="38" s="1"/>
  <c r="E60" i="1"/>
  <c r="E60" i="38" s="1"/>
  <c r="D60" i="1"/>
  <c r="D60" i="38" s="1"/>
  <c r="C60" i="1"/>
  <c r="C60" i="38" s="1"/>
  <c r="B60" i="1"/>
  <c r="B60" i="38" s="1"/>
  <c r="H59" i="1"/>
  <c r="H59" i="38" s="1"/>
  <c r="T59" i="38" s="1"/>
  <c r="G59" i="1"/>
  <c r="G59" i="38" s="1"/>
  <c r="F59" i="1"/>
  <c r="F59" i="38" s="1"/>
  <c r="E59" i="1"/>
  <c r="E59" i="38" s="1"/>
  <c r="D59" i="1"/>
  <c r="D59" i="38" s="1"/>
  <c r="C59" i="1"/>
  <c r="C59" i="38" s="1"/>
  <c r="B59" i="1"/>
  <c r="B59" i="38" s="1"/>
  <c r="H58" i="1"/>
  <c r="H58" i="38" s="1"/>
  <c r="T58" i="38" s="1"/>
  <c r="G58" i="1"/>
  <c r="G58" i="38" s="1"/>
  <c r="F58" i="1"/>
  <c r="F58" i="38" s="1"/>
  <c r="E58" i="1"/>
  <c r="E58" i="38" s="1"/>
  <c r="D58" i="1"/>
  <c r="D58" i="38" s="1"/>
  <c r="C58" i="1"/>
  <c r="C58" i="38" s="1"/>
  <c r="B58" i="1"/>
  <c r="B58" i="38" s="1"/>
  <c r="H57" i="1"/>
  <c r="H57" i="38" s="1"/>
  <c r="T57" i="38" s="1"/>
  <c r="G57" i="1"/>
  <c r="G57" i="38" s="1"/>
  <c r="F57" i="1"/>
  <c r="F57" i="38" s="1"/>
  <c r="E57" i="1"/>
  <c r="E57" i="38" s="1"/>
  <c r="D57" i="1"/>
  <c r="D57" i="38" s="1"/>
  <c r="C57" i="1"/>
  <c r="C57" i="38" s="1"/>
  <c r="B57" i="1"/>
  <c r="B57" i="38" s="1"/>
  <c r="H56" i="1"/>
  <c r="G56" i="1"/>
  <c r="G56" i="38" s="1"/>
  <c r="F56" i="1"/>
  <c r="F56" i="38" s="1"/>
  <c r="E56" i="1"/>
  <c r="E56" i="38" s="1"/>
  <c r="D56" i="1"/>
  <c r="D56" i="38" s="1"/>
  <c r="C56" i="1"/>
  <c r="C56" i="38" s="1"/>
  <c r="B56" i="1"/>
  <c r="B56" i="38" s="1"/>
  <c r="I62" i="1"/>
  <c r="I63" i="1"/>
  <c r="H55" i="1"/>
  <c r="H55" i="38" s="1"/>
  <c r="T55" i="38" s="1"/>
  <c r="G55" i="1"/>
  <c r="G55" i="38" s="1"/>
  <c r="F55" i="1"/>
  <c r="F55" i="38" s="1"/>
  <c r="E55" i="1"/>
  <c r="E55" i="38" s="1"/>
  <c r="D55" i="1"/>
  <c r="D55" i="38" s="1"/>
  <c r="C55" i="1"/>
  <c r="C55" i="38" s="1"/>
  <c r="B55" i="1"/>
  <c r="B55" i="38" s="1"/>
  <c r="H54" i="1"/>
  <c r="H54" i="38" s="1"/>
  <c r="G54" i="1"/>
  <c r="G54" i="38" s="1"/>
  <c r="F54" i="1"/>
  <c r="F54" i="38" s="1"/>
  <c r="E54" i="1"/>
  <c r="E54" i="38" s="1"/>
  <c r="D54" i="1"/>
  <c r="D54" i="38" s="1"/>
  <c r="C54" i="1"/>
  <c r="C54" i="38" s="1"/>
  <c r="B54" i="1"/>
  <c r="B54" i="38" s="1"/>
  <c r="TI32" i="1"/>
  <c r="TI33" i="1" s="1"/>
  <c r="TG32" i="1"/>
  <c r="TK5" i="1"/>
  <c r="SZ32" i="1"/>
  <c r="SZ33" i="1" s="1"/>
  <c r="SX32" i="1"/>
  <c r="TB5" i="1"/>
  <c r="SQ32" i="1"/>
  <c r="SQ33" i="1" s="1"/>
  <c r="SO32" i="1"/>
  <c r="SS5" i="1"/>
  <c r="SH32" i="1"/>
  <c r="SH33" i="1" s="1"/>
  <c r="SF32" i="1"/>
  <c r="SJ5" i="1"/>
  <c r="RY32" i="1"/>
  <c r="RY33" i="1" s="1"/>
  <c r="RW32" i="1"/>
  <c r="SA5" i="1"/>
  <c r="RP32" i="1"/>
  <c r="RP33" i="1" s="1"/>
  <c r="RN32" i="1"/>
  <c r="RR5" i="1"/>
  <c r="RG32" i="1"/>
  <c r="RG33" i="1" s="1"/>
  <c r="RE32" i="1"/>
  <c r="RI5" i="1"/>
  <c r="QX32" i="1"/>
  <c r="QX33" i="1" s="1"/>
  <c r="QV32" i="1"/>
  <c r="QZ5" i="1"/>
  <c r="I59" i="1" l="1"/>
  <c r="I61" i="1"/>
  <c r="I57" i="1"/>
  <c r="I58" i="1"/>
  <c r="I56" i="1"/>
  <c r="H56" i="38"/>
  <c r="I55" i="1"/>
  <c r="I57" i="38"/>
  <c r="I60" i="1"/>
  <c r="I61" i="38"/>
  <c r="I60" i="38"/>
  <c r="I59" i="38"/>
  <c r="I58" i="38"/>
  <c r="H53" i="1"/>
  <c r="H53" i="38" s="1"/>
  <c r="G53" i="1"/>
  <c r="G53" i="38" s="1"/>
  <c r="F53" i="1"/>
  <c r="F53" i="38" s="1"/>
  <c r="E53" i="1"/>
  <c r="E53" i="38" s="1"/>
  <c r="D53" i="1"/>
  <c r="D53" i="38" s="1"/>
  <c r="C53" i="1"/>
  <c r="C53" i="38" s="1"/>
  <c r="B53" i="1"/>
  <c r="B53" i="38" s="1"/>
  <c r="H52" i="1"/>
  <c r="H52" i="38" s="1"/>
  <c r="G52" i="1"/>
  <c r="G52" i="38" s="1"/>
  <c r="F52" i="1"/>
  <c r="F52" i="38" s="1"/>
  <c r="E52" i="1"/>
  <c r="E52" i="38" s="1"/>
  <c r="D52" i="1"/>
  <c r="D52" i="38" s="1"/>
  <c r="C52" i="1"/>
  <c r="C52" i="38" s="1"/>
  <c r="B52" i="1"/>
  <c r="B52" i="38" s="1"/>
  <c r="H51" i="1"/>
  <c r="H51" i="38" s="1"/>
  <c r="G51" i="1"/>
  <c r="G51" i="38" s="1"/>
  <c r="F51" i="1"/>
  <c r="F51" i="38" s="1"/>
  <c r="E51" i="38"/>
  <c r="D51" i="38"/>
  <c r="C51" i="1"/>
  <c r="C51" i="38" s="1"/>
  <c r="B51" i="1"/>
  <c r="B51" i="38" s="1"/>
  <c r="H50" i="1"/>
  <c r="H50" i="38" s="1"/>
  <c r="G50" i="1"/>
  <c r="G50" i="38" s="1"/>
  <c r="F50" i="1"/>
  <c r="F50" i="38" s="1"/>
  <c r="E50" i="1"/>
  <c r="E50" i="38" s="1"/>
  <c r="D50" i="1"/>
  <c r="D50" i="38" s="1"/>
  <c r="C50" i="1"/>
  <c r="C50" i="38" s="1"/>
  <c r="B50" i="1"/>
  <c r="B50" i="38" s="1"/>
  <c r="I54" i="1"/>
  <c r="H49" i="1"/>
  <c r="H49" i="38" s="1"/>
  <c r="G49" i="1"/>
  <c r="G49" i="38" s="1"/>
  <c r="F49" i="1"/>
  <c r="F49" i="38" s="1"/>
  <c r="E49" i="38"/>
  <c r="D49" i="1"/>
  <c r="D49" i="38" s="1"/>
  <c r="C49" i="1"/>
  <c r="C49" i="38" s="1"/>
  <c r="B49" i="1"/>
  <c r="B49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QO32" i="1"/>
  <c r="QO33" i="1" s="1"/>
  <c r="QM32" i="1"/>
  <c r="QQ5" i="1"/>
  <c r="QF32" i="1"/>
  <c r="QF33" i="1" s="1"/>
  <c r="QD32" i="1"/>
  <c r="QH5" i="1"/>
  <c r="PW32" i="1"/>
  <c r="PW33" i="1" s="1"/>
  <c r="PU32" i="1"/>
  <c r="PY5" i="1"/>
  <c r="PN32" i="1"/>
  <c r="PN33" i="1" s="1"/>
  <c r="PL32" i="1"/>
  <c r="PP5" i="1"/>
  <c r="PE32" i="1"/>
  <c r="PE33" i="1" s="1"/>
  <c r="PC32" i="1"/>
  <c r="PG5" i="1"/>
  <c r="OV32" i="1"/>
  <c r="OV33" i="1" s="1"/>
  <c r="OT32" i="1"/>
  <c r="OX5" i="1"/>
  <c r="OF5" i="1"/>
  <c r="I52" i="1" l="1"/>
  <c r="I51" i="1"/>
  <c r="I56" i="38"/>
  <c r="T56" i="38"/>
  <c r="I50" i="1"/>
  <c r="I53" i="1"/>
  <c r="I49" i="1"/>
  <c r="I51" i="38" l="1"/>
  <c r="I52" i="38"/>
  <c r="I53" i="38"/>
  <c r="I54" i="38"/>
  <c r="I55" i="38"/>
  <c r="JA5" i="1" l="1"/>
  <c r="JJ5" i="1"/>
  <c r="JS5" i="1"/>
  <c r="KB5" i="1"/>
  <c r="KK5" i="1"/>
  <c r="KT5" i="1"/>
  <c r="I3" i="1" l="1"/>
  <c r="KR32" i="1" l="1"/>
  <c r="S50" i="38" l="1"/>
  <c r="T50" i="38" s="1"/>
  <c r="S51" i="38"/>
  <c r="T51" i="38" s="1"/>
  <c r="S52" i="38"/>
  <c r="T52" i="38" s="1"/>
  <c r="S53" i="38"/>
  <c r="T53" i="38" s="1"/>
  <c r="S54" i="38"/>
  <c r="T54" i="38" s="1"/>
  <c r="I50" i="38" l="1"/>
  <c r="KP32" i="1" l="1"/>
  <c r="I87" i="38" l="1"/>
  <c r="Q88" i="38" l="1"/>
  <c r="M88" i="38"/>
  <c r="I49" i="38" l="1"/>
  <c r="JQ32" i="1" l="1"/>
  <c r="JQ34" i="1" s="1"/>
  <c r="EN5" i="1" l="1"/>
  <c r="EW5" i="1"/>
  <c r="GP5" i="1"/>
  <c r="EJ32" i="1"/>
  <c r="EL32" i="1"/>
  <c r="EL33" i="1" s="1"/>
  <c r="ES32" i="1"/>
  <c r="EU32" i="1"/>
  <c r="EU33" i="1" s="1"/>
  <c r="GL32" i="1"/>
  <c r="GN32" i="1"/>
  <c r="GN33" i="1" s="1"/>
  <c r="IW32" i="1"/>
  <c r="IY32" i="1"/>
  <c r="IY33" i="1" s="1"/>
  <c r="JF32" i="1"/>
  <c r="JH32" i="1"/>
  <c r="JH33" i="1" s="1"/>
  <c r="JO32" i="1"/>
  <c r="JX32" i="1"/>
  <c r="JZ32" i="1"/>
  <c r="JZ33" i="1" s="1"/>
  <c r="KG32" i="1"/>
  <c r="OM32" i="1" l="1"/>
  <c r="OM33" i="1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K32" i="1"/>
  <c r="OO5" i="1"/>
  <c r="OD33" i="1"/>
  <c r="OB32" i="1"/>
  <c r="NU33" i="1"/>
  <c r="NS32" i="1"/>
  <c r="NW5" i="1"/>
  <c r="NJ32" i="1"/>
  <c r="NN5" i="1"/>
  <c r="I46" i="1" l="1"/>
  <c r="I46" i="38" s="1"/>
  <c r="I47" i="1"/>
  <c r="I47" i="38" s="1"/>
  <c r="I45" i="1"/>
  <c r="I45" i="38" s="1"/>
  <c r="E47" i="38"/>
  <c r="I44" i="1"/>
  <c r="I44" i="38" s="1"/>
  <c r="B29" i="1" l="1"/>
  <c r="S3" i="38" l="1"/>
  <c r="S4" i="38"/>
  <c r="S5" i="38"/>
  <c r="S6" i="38"/>
  <c r="S7" i="38"/>
  <c r="S8" i="38"/>
  <c r="S10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T32" i="38" s="1"/>
  <c r="B33" i="38"/>
  <c r="C33" i="38"/>
  <c r="D33" i="38"/>
  <c r="E33" i="38"/>
  <c r="F33" i="38"/>
  <c r="G33" i="38"/>
  <c r="H33" i="38"/>
  <c r="T33" i="38" s="1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H43" i="1"/>
  <c r="H43" i="38" s="1"/>
  <c r="G43" i="1"/>
  <c r="G43" i="38" s="1"/>
  <c r="F43" i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38"/>
  <c r="G3" i="38"/>
  <c r="F3" i="38"/>
  <c r="E3" i="38"/>
  <c r="D3" i="38"/>
  <c r="C3" i="38"/>
  <c r="B3" i="38"/>
  <c r="T7" i="38" l="1"/>
  <c r="T23" i="38"/>
  <c r="T20" i="38"/>
  <c r="T24" i="38"/>
  <c r="I37" i="1"/>
  <c r="I37" i="38" s="1"/>
  <c r="I41" i="1"/>
  <c r="I41" i="38" s="1"/>
  <c r="T39" i="38"/>
  <c r="T43" i="38"/>
  <c r="I40" i="1"/>
  <c r="I40" i="38" s="1"/>
  <c r="T6" i="38"/>
  <c r="T22" i="38"/>
  <c r="T25" i="38"/>
  <c r="T27" i="38"/>
  <c r="T26" i="38"/>
  <c r="T5" i="38"/>
  <c r="T21" i="38"/>
  <c r="I34" i="1"/>
  <c r="T38" i="38"/>
  <c r="T10" i="38"/>
  <c r="I31" i="1"/>
  <c r="I35" i="1"/>
  <c r="I35" i="38" s="1"/>
  <c r="T41" i="38"/>
  <c r="I43" i="1"/>
  <c r="I43" i="38" s="1"/>
  <c r="T31" i="38"/>
  <c r="T30" i="38"/>
  <c r="T19" i="38"/>
  <c r="T15" i="38"/>
  <c r="T29" i="38"/>
  <c r="T28" i="38"/>
  <c r="T42" i="38"/>
  <c r="T40" i="38"/>
  <c r="T37" i="38"/>
  <c r="T36" i="38"/>
  <c r="T35" i="38"/>
  <c r="T8" i="38"/>
  <c r="T14" i="38"/>
  <c r="T16" i="38"/>
  <c r="T17" i="38"/>
  <c r="T18" i="38"/>
  <c r="H88" i="38"/>
  <c r="I30" i="1"/>
  <c r="I36" i="1"/>
  <c r="I36" i="38" s="1"/>
  <c r="I42" i="1"/>
  <c r="I42" i="38" s="1"/>
  <c r="I32" i="1"/>
  <c r="I38" i="1"/>
  <c r="I38" i="38" s="1"/>
  <c r="I33" i="1"/>
  <c r="I39" i="1"/>
  <c r="I39" i="38" s="1"/>
  <c r="S88" i="38"/>
  <c r="T3" i="38"/>
  <c r="T4" i="38"/>
  <c r="F36" i="38"/>
  <c r="F37" i="38"/>
  <c r="F38" i="38"/>
  <c r="F39" i="38"/>
  <c r="F40" i="38"/>
  <c r="F41" i="38"/>
  <c r="F42" i="38"/>
  <c r="F43" i="38"/>
  <c r="F35" i="38"/>
  <c r="F34" i="38"/>
  <c r="I34" i="38" s="1"/>
  <c r="G88" i="38"/>
  <c r="I6" i="1"/>
  <c r="I6" i="38" s="1"/>
  <c r="I5" i="1"/>
  <c r="I5" i="38" s="1"/>
  <c r="I4" i="1"/>
  <c r="I4" i="38" s="1"/>
  <c r="I3" i="38"/>
  <c r="I88" i="38" l="1"/>
  <c r="NA32" i="1"/>
  <c r="NE5" i="1"/>
  <c r="MK32" i="1" l="1"/>
  <c r="MK33" i="1" s="1"/>
  <c r="MT32" i="1"/>
  <c r="MT33" i="1" s="1"/>
  <c r="MR32" i="1" l="1"/>
  <c r="MI32" i="1"/>
  <c r="CS32" i="1" l="1"/>
  <c r="CS33" i="1" s="1"/>
  <c r="DB32" i="1"/>
  <c r="DB33" i="1" s="1"/>
  <c r="AQ32" i="1" l="1"/>
  <c r="AQ33" i="1" s="1"/>
  <c r="AO32" i="1"/>
  <c r="AS5" i="1"/>
  <c r="I7" i="1" s="1"/>
  <c r="I7" i="38" s="1"/>
  <c r="BR32" i="1" l="1"/>
  <c r="BR33" i="1" s="1"/>
  <c r="BP32" i="1"/>
  <c r="BT5" i="1"/>
  <c r="I10" i="1" s="1"/>
  <c r="I10" i="38" s="1"/>
  <c r="BI32" i="1" l="1"/>
  <c r="BI38" i="1" s="1"/>
  <c r="BG32" i="1"/>
  <c r="BK5" i="1"/>
  <c r="I9" i="1" s="1"/>
  <c r="I9" i="38" s="1"/>
  <c r="DT32" i="1" l="1"/>
  <c r="DK32" i="1"/>
  <c r="CJ32" i="1"/>
  <c r="CJ33" i="1" s="1"/>
  <c r="CA32" i="1"/>
  <c r="CA33" i="1" s="1"/>
  <c r="AZ32" i="1"/>
  <c r="AZ33" i="1" s="1"/>
  <c r="DR32" i="1" l="1"/>
  <c r="DI32" i="1"/>
  <c r="CZ32" i="1"/>
  <c r="CQ32" i="1"/>
  <c r="BY32" i="1"/>
  <c r="AX32" i="1"/>
  <c r="CC5" i="1" l="1"/>
  <c r="I11" i="1" s="1"/>
  <c r="I11" i="38" s="1"/>
  <c r="CL5" i="1"/>
  <c r="I12" i="1" s="1"/>
  <c r="I12" i="38" s="1"/>
  <c r="I13" i="1"/>
  <c r="I13" i="38" s="1"/>
  <c r="DD5" i="1"/>
  <c r="I14" i="1" s="1"/>
  <c r="I14" i="38" s="1"/>
  <c r="DM5" i="1"/>
  <c r="I15" i="1" s="1"/>
  <c r="I15" i="38" s="1"/>
  <c r="DV5" i="1"/>
  <c r="I16" i="1" s="1"/>
  <c r="I16" i="38" s="1"/>
  <c r="BB5" i="1" l="1"/>
  <c r="I8" i="1" s="1"/>
  <c r="I8" i="38" s="1"/>
  <c r="AU1" i="1"/>
  <c r="BD1" i="1" s="1"/>
  <c r="MV5" i="1" l="1"/>
  <c r="MM5" i="1"/>
  <c r="DT33" i="1" l="1"/>
  <c r="I22" i="1" l="1"/>
  <c r="I22" i="38" s="1"/>
  <c r="KR33" i="1" l="1"/>
  <c r="DK33" i="1" l="1"/>
  <c r="I33" i="38" l="1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I17" i="1"/>
  <c r="I17" i="38" s="1"/>
  <c r="I29" i="38" l="1"/>
  <c r="I29" i="1"/>
  <c r="BM1" i="1"/>
  <c r="BV1" i="1" s="1"/>
  <c r="AJ1" i="1"/>
  <c r="AS1" i="1" s="1"/>
  <c r="BB1" i="1" s="1"/>
  <c r="BK1" i="1" s="1"/>
  <c r="BT1" i="1" l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CE1" i="1"/>
  <c r="CN1" i="1" s="1"/>
  <c r="CW1" i="1" s="1"/>
  <c r="DF1" i="1" s="1"/>
  <c r="DO1" i="1" s="1"/>
  <c r="DX1" i="1" s="1"/>
  <c r="GY1" i="1" l="1"/>
  <c r="HH1" i="1" s="1"/>
  <c r="HQ1" i="1" s="1"/>
  <c r="HZ1" i="1" s="1"/>
  <c r="II1" i="1" s="1"/>
  <c r="IR1" i="1" s="1"/>
  <c r="JA1" i="1" s="1"/>
  <c r="JJ1" i="1" s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EG1" i="1"/>
  <c r="EP1" i="1" s="1"/>
  <c r="EY1" i="1" s="1"/>
  <c r="FH1" i="1" s="1"/>
  <c r="FQ1" i="1" s="1"/>
  <c r="FZ1" i="1" s="1"/>
  <c r="GI1" i="1" s="1"/>
  <c r="GR1" i="1" l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</calcChain>
</file>

<file path=xl/comments1.xml><?xml version="1.0" encoding="utf-8"?>
<comments xmlns="http://schemas.openxmlformats.org/spreadsheetml/2006/main">
  <authors>
    <author>USUARIO FINAL</author>
  </authors>
  <commentList>
    <comment ref="BP31" authorId="0" shape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Y31" authorId="0" shape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H31" authorId="0" shape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<sst xmlns="http://schemas.openxmlformats.org/spreadsheetml/2006/main" count="3093" uniqueCount="666">
  <si>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</si>
  <si>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</si>
  <si>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</si>
  <si>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</si>
  <si>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</si>
  <si>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</si>
  <si>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</si>
  <si>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</si>
  <si>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</si>
  <si>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</si>
  <si>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</si>
  <si>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</si>
  <si>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</si>
  <si>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</si>
  <si>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</si>
  <si>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</si>
  <si>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</si>
  <si>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</si>
  <si>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</si>
  <si>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</si>
  <si>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</si>
  <si>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</si>
  <si>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</si>
  <si>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</si>
  <si>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</si>
  <si>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</si>
  <si>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</si>
  <si>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</si>
  <si>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</si>
  <si>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</si>
  <si>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</si>
  <si>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</si>
  <si>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</si>
  <si>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</si>
  <si>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</si>
  <si>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</si>
  <si>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</si>
  <si>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</si>
  <si>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</si>
  <si>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</si>
  <si>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</si>
  <si>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espaldilla de </t>
  </si>
  <si>
    <t>EXCELL</t>
  </si>
  <si>
    <t>SEABOARD FOODS</t>
  </si>
  <si>
    <t>SMITHFIELD FARMLAND</t>
  </si>
  <si>
    <t>SUKARNE SA DE CV</t>
  </si>
  <si>
    <t xml:space="preserve">CARNERO </t>
  </si>
  <si>
    <t>SWIFT</t>
  </si>
  <si>
    <t>FILETE BASA</t>
  </si>
  <si>
    <t xml:space="preserve">CONTRA </t>
  </si>
  <si>
    <t xml:space="preserve">I B P </t>
  </si>
  <si>
    <t>BUCHE SWIFT</t>
  </si>
  <si>
    <t>Seaboard</t>
  </si>
  <si>
    <t>ROSALBA SANCHEZ ALI</t>
  </si>
  <si>
    <t>ARRACHERA</t>
  </si>
  <si>
    <t xml:space="preserve">RYC ALIMENTOS </t>
  </si>
  <si>
    <t>Alliance</t>
  </si>
  <si>
    <t>PED. 4001457</t>
  </si>
  <si>
    <t>RYC ALIMENTOS SA DE CV</t>
  </si>
  <si>
    <t>#0856 J</t>
  </si>
  <si>
    <t>#0859 J</t>
  </si>
  <si>
    <t>#0860 J</t>
  </si>
  <si>
    <t>#0861 J</t>
  </si>
  <si>
    <t>#0866 J</t>
  </si>
  <si>
    <t xml:space="preserve">RYC ALIMENTOS SA DE CV </t>
  </si>
  <si>
    <t xml:space="preserve">CORBATA </t>
  </si>
  <si>
    <t>MENUDO</t>
  </si>
  <si>
    <t>#0878 J</t>
  </si>
  <si>
    <t>#0879 J</t>
  </si>
  <si>
    <t>#0903 J</t>
  </si>
  <si>
    <t>#0904 J</t>
  </si>
  <si>
    <t>#0912 J</t>
  </si>
  <si>
    <t>#0934 J</t>
  </si>
  <si>
    <t>#0948 J</t>
  </si>
  <si>
    <t>#0950 J</t>
  </si>
  <si>
    <t>#0952 J</t>
  </si>
  <si>
    <t>#0975 J</t>
  </si>
  <si>
    <t>#0980 J</t>
  </si>
  <si>
    <t>#0984 J</t>
  </si>
  <si>
    <t>#0002 K</t>
  </si>
  <si>
    <t>#0030 K</t>
  </si>
  <si>
    <t>#0036 K</t>
  </si>
  <si>
    <t>#0040 K</t>
  </si>
  <si>
    <t>NANA</t>
  </si>
  <si>
    <t>Smithfield</t>
  </si>
  <si>
    <t>DISTRIBUIDORA DE ALIMENTOS ENSENADA SA DE CV</t>
  </si>
  <si>
    <t>PAVO ENTERO</t>
  </si>
  <si>
    <t>F-A-351</t>
  </si>
  <si>
    <t>PED,. 4005036</t>
  </si>
  <si>
    <t>LENGUA DE RES</t>
  </si>
  <si>
    <t>CUERO BELLY</t>
  </si>
  <si>
    <t>PED. 4005357</t>
  </si>
  <si>
    <t>#0050 K</t>
  </si>
  <si>
    <t>#0060 K</t>
  </si>
  <si>
    <t>#0061 K</t>
  </si>
  <si>
    <t>#0077 K</t>
  </si>
  <si>
    <t>#0080 K</t>
  </si>
  <si>
    <t>#0084 K</t>
  </si>
  <si>
    <t>#0088 K</t>
  </si>
  <si>
    <t>#0094 k</t>
  </si>
  <si>
    <t>#0097 K</t>
  </si>
  <si>
    <t>#0098 K</t>
  </si>
  <si>
    <t>#0108 K</t>
  </si>
  <si>
    <t>#0113 K</t>
  </si>
  <si>
    <t>#0116 K</t>
  </si>
  <si>
    <t>#0118 k</t>
  </si>
  <si>
    <t>#0119 k</t>
  </si>
  <si>
    <t>#0125 K</t>
  </si>
  <si>
    <t>#0139 k</t>
  </si>
  <si>
    <t>#0140 K</t>
  </si>
  <si>
    <t>#0140 k</t>
  </si>
  <si>
    <t>#0141 k</t>
  </si>
  <si>
    <t>#0147 K</t>
  </si>
  <si>
    <t>#0154 K</t>
  </si>
  <si>
    <t>#0156 K</t>
  </si>
  <si>
    <t>#0159 K</t>
  </si>
  <si>
    <t>#0161 K</t>
  </si>
  <si>
    <t>#0163 K</t>
  </si>
  <si>
    <t>#0166 K</t>
  </si>
  <si>
    <t>#0168 K</t>
  </si>
  <si>
    <t>#0169 K</t>
  </si>
  <si>
    <t>#0172 k</t>
  </si>
  <si>
    <t>#0178 k</t>
  </si>
  <si>
    <t>#0183 k</t>
  </si>
  <si>
    <t>#0184 k</t>
  </si>
  <si>
    <t>#0206 K</t>
  </si>
  <si>
    <t>#0212 K</t>
  </si>
  <si>
    <t>#0213 K</t>
  </si>
  <si>
    <t>#0215 K</t>
  </si>
  <si>
    <t>#0221 K</t>
  </si>
  <si>
    <t>#0226 k</t>
  </si>
  <si>
    <t>#0187 K</t>
  </si>
  <si>
    <t>#0195 K</t>
  </si>
  <si>
    <t>#0229 K</t>
  </si>
  <si>
    <t>#0237 K</t>
  </si>
  <si>
    <t>#0241 K</t>
  </si>
  <si>
    <t>#0244 K</t>
  </si>
  <si>
    <t>#0246 K</t>
  </si>
  <si>
    <t># 0246 k</t>
  </si>
  <si>
    <t>#0247 K</t>
  </si>
  <si>
    <t>#0248 K</t>
  </si>
  <si>
    <t>#0257 K</t>
  </si>
  <si>
    <t>#0258 K</t>
  </si>
  <si>
    <t>#0259 K</t>
  </si>
  <si>
    <t>#0262 K</t>
  </si>
  <si>
    <t>#0264 K</t>
  </si>
  <si>
    <t>#0267 K</t>
  </si>
  <si>
    <t>#0283 K</t>
  </si>
  <si>
    <t>#0287 K</t>
  </si>
  <si>
    <t>#0291 K</t>
  </si>
  <si>
    <t>RYC ALIMENTOS</t>
  </si>
  <si>
    <t>F-3613</t>
  </si>
  <si>
    <t>FACT 734534</t>
  </si>
  <si>
    <t>F-3643</t>
  </si>
  <si>
    <t># 0293 K</t>
  </si>
  <si>
    <t>306 k</t>
  </si>
  <si>
    <t>307 K</t>
  </si>
  <si>
    <t>311 K</t>
  </si>
  <si>
    <t>314 K</t>
  </si>
  <si>
    <t>319 K</t>
  </si>
  <si>
    <t>326 K</t>
  </si>
  <si>
    <t>336 K</t>
  </si>
  <si>
    <t>345 K</t>
  </si>
  <si>
    <t>347 K</t>
  </si>
  <si>
    <t>349 K</t>
  </si>
  <si>
    <t>354 K</t>
  </si>
  <si>
    <t>357 K</t>
  </si>
  <si>
    <t>358 K</t>
  </si>
  <si>
    <t>365 K</t>
  </si>
  <si>
    <t>366 K</t>
  </si>
  <si>
    <t>382 K</t>
  </si>
  <si>
    <t>391 K</t>
  </si>
  <si>
    <t>401 K</t>
  </si>
  <si>
    <t>416 K</t>
  </si>
  <si>
    <t>427 K</t>
  </si>
  <si>
    <t>428 K</t>
  </si>
  <si>
    <t>432 K</t>
  </si>
  <si>
    <t>437 K</t>
  </si>
  <si>
    <t>439 K</t>
  </si>
  <si>
    <t>440 K</t>
  </si>
  <si>
    <t>451 K</t>
  </si>
  <si>
    <t>453 K</t>
  </si>
  <si>
    <t>454 K</t>
  </si>
  <si>
    <t>457 K</t>
  </si>
  <si>
    <t>460 K</t>
  </si>
  <si>
    <t>462 K</t>
  </si>
  <si>
    <t>467 K</t>
  </si>
  <si>
    <t>468 K</t>
  </si>
  <si>
    <t>469 K</t>
  </si>
  <si>
    <t>470 K</t>
  </si>
  <si>
    <t>472 K</t>
  </si>
  <si>
    <t>478 K</t>
  </si>
  <si>
    <t>479 K</t>
  </si>
  <si>
    <t>481 K</t>
  </si>
  <si>
    <t>484 K</t>
  </si>
  <si>
    <t>485 K</t>
  </si>
  <si>
    <t>487 K</t>
  </si>
  <si>
    <t>491 K</t>
  </si>
  <si>
    <t>ADAMS INT MORELIA</t>
  </si>
  <si>
    <t>Farmland</t>
  </si>
  <si>
    <t>PED. 5000382</t>
  </si>
  <si>
    <t>PED. 5000453</t>
  </si>
  <si>
    <t>IMPORTADORA DE CARNES KAVALLIY</t>
  </si>
  <si>
    <t>PED. 5001327</t>
  </si>
  <si>
    <t>PED. 5000511</t>
  </si>
  <si>
    <t xml:space="preserve">CHULETA </t>
  </si>
  <si>
    <t xml:space="preserve">NATURAL </t>
  </si>
  <si>
    <t xml:space="preserve">CUERO </t>
  </si>
  <si>
    <t>COMBO</t>
  </si>
  <si>
    <t>FORTISM FOODS</t>
  </si>
  <si>
    <t>PED. 5003270</t>
  </si>
  <si>
    <t>CANADIENSE</t>
  </si>
  <si>
    <t>503 K</t>
  </si>
  <si>
    <t>509 k</t>
  </si>
  <si>
    <t>509 K</t>
  </si>
  <si>
    <t>510 K</t>
  </si>
  <si>
    <t>514 K</t>
  </si>
  <si>
    <t>516 K</t>
  </si>
  <si>
    <t>521 K</t>
  </si>
  <si>
    <t>530 K</t>
  </si>
  <si>
    <t>532 K</t>
  </si>
  <si>
    <t>537 K</t>
  </si>
  <si>
    <t>540 K</t>
  </si>
  <si>
    <t>550 K</t>
  </si>
  <si>
    <t>551 K</t>
  </si>
  <si>
    <t>564 K</t>
  </si>
  <si>
    <t>573 K</t>
  </si>
  <si>
    <t>576 K</t>
  </si>
  <si>
    <t>577 K</t>
  </si>
  <si>
    <t>579 K</t>
  </si>
  <si>
    <t>589 K</t>
  </si>
  <si>
    <t>592 K</t>
  </si>
  <si>
    <t>596 K</t>
  </si>
  <si>
    <t>601 K</t>
  </si>
  <si>
    <t>602 K</t>
  </si>
  <si>
    <t>618 K</t>
  </si>
  <si>
    <t>620 K</t>
  </si>
  <si>
    <t>624 K</t>
  </si>
  <si>
    <t>628 K</t>
  </si>
  <si>
    <t>25..38</t>
  </si>
  <si>
    <t>633 K</t>
  </si>
  <si>
    <t>634 K</t>
  </si>
  <si>
    <t>635 K</t>
  </si>
  <si>
    <t>647 K</t>
  </si>
  <si>
    <t>652 K</t>
  </si>
  <si>
    <t>660 K</t>
  </si>
  <si>
    <t>666 K</t>
  </si>
  <si>
    <t>671 K</t>
  </si>
  <si>
    <t>672 K</t>
  </si>
  <si>
    <t>FACT CAA-30213</t>
  </si>
  <si>
    <t xml:space="preserve">SMITHFIEL FARMLAND </t>
  </si>
  <si>
    <t>27 FEBRERO .,2015</t>
  </si>
  <si>
    <t>PED. 5009511</t>
  </si>
  <si>
    <t>18 FEBRERO .,2015</t>
  </si>
  <si>
    <t>25 FEBRERO .,2015</t>
  </si>
  <si>
    <t>20 FEBRERO .,2015</t>
  </si>
  <si>
    <t xml:space="preserve">SEABOARD FOODS </t>
  </si>
  <si>
    <t>WAGSTAFF</t>
  </si>
  <si>
    <t xml:space="preserve">  </t>
  </si>
  <si>
    <t>SESOS DE COPA</t>
  </si>
  <si>
    <t>SESOS DE COPA Seaboard</t>
  </si>
  <si>
    <t>VIANSA ALIMENTOS SA DE CV</t>
  </si>
  <si>
    <t>PED. 5003672</t>
  </si>
  <si>
    <t>25 MARZO .,2015</t>
  </si>
  <si>
    <t>26 MARZO .,2015</t>
  </si>
  <si>
    <t>PED. 5001274</t>
  </si>
  <si>
    <t>PED. 5001270</t>
  </si>
  <si>
    <t>PED. 5001269</t>
  </si>
  <si>
    <t>PED. 5003014</t>
  </si>
  <si>
    <t>13 MARZO.,2015</t>
  </si>
  <si>
    <t>16 MARZO.,2015</t>
  </si>
  <si>
    <t>EUROPEAN MEAT SA DE CV</t>
  </si>
  <si>
    <t>ARARAT</t>
  </si>
  <si>
    <t>681 K</t>
  </si>
  <si>
    <t>682 K</t>
  </si>
  <si>
    <t>683 K</t>
  </si>
  <si>
    <t>684 K</t>
  </si>
  <si>
    <t>686 K</t>
  </si>
  <si>
    <t>693 K</t>
  </si>
  <si>
    <t>695 K</t>
  </si>
  <si>
    <t>699 K</t>
  </si>
  <si>
    <t>700 K</t>
  </si>
  <si>
    <t>701 K</t>
  </si>
  <si>
    <t>702 K</t>
  </si>
  <si>
    <t>706 K</t>
  </si>
  <si>
    <t>CONESTOGA</t>
  </si>
  <si>
    <t>711 K</t>
  </si>
  <si>
    <t>714 K</t>
  </si>
  <si>
    <t>721 K</t>
  </si>
  <si>
    <t>722 K</t>
  </si>
  <si>
    <t>725 K</t>
  </si>
  <si>
    <t>726 K</t>
  </si>
  <si>
    <t>734 K</t>
  </si>
  <si>
    <t>741 K</t>
  </si>
  <si>
    <t>743 K</t>
  </si>
  <si>
    <t>744 K</t>
  </si>
  <si>
    <t>748 K</t>
  </si>
  <si>
    <t>753 K</t>
  </si>
  <si>
    <t>755 K</t>
  </si>
  <si>
    <t>757 K</t>
  </si>
  <si>
    <t>759 K</t>
  </si>
  <si>
    <t>760 K</t>
  </si>
  <si>
    <t>764 K</t>
  </si>
  <si>
    <t>766 K</t>
  </si>
  <si>
    <t>771 K</t>
  </si>
  <si>
    <t>774 K</t>
  </si>
  <si>
    <t>776 K</t>
  </si>
  <si>
    <t>777 K</t>
  </si>
  <si>
    <t>779 K</t>
  </si>
  <si>
    <t>780 K</t>
  </si>
  <si>
    <t>784 K</t>
  </si>
  <si>
    <t>788 K</t>
  </si>
  <si>
    <t>789 K</t>
  </si>
  <si>
    <t>790 K</t>
  </si>
  <si>
    <t>791 K</t>
  </si>
  <si>
    <t>800 K</t>
  </si>
  <si>
    <t>805 K</t>
  </si>
  <si>
    <t>806 K</t>
  </si>
  <si>
    <t>809 k</t>
  </si>
  <si>
    <t>812 K</t>
  </si>
  <si>
    <t>813 K</t>
  </si>
  <si>
    <t>816 K</t>
  </si>
  <si>
    <t>819 K</t>
  </si>
  <si>
    <t>820 K</t>
  </si>
  <si>
    <t>824 K</t>
  </si>
  <si>
    <t>825 K</t>
  </si>
  <si>
    <t>826 K</t>
  </si>
  <si>
    <t>827 K</t>
  </si>
  <si>
    <t>829 K</t>
  </si>
  <si>
    <t>830 K</t>
  </si>
  <si>
    <t>830 k</t>
  </si>
  <si>
    <t>831 K</t>
  </si>
  <si>
    <t>833 K</t>
  </si>
  <si>
    <t>837 K</t>
  </si>
  <si>
    <t>838 K</t>
  </si>
  <si>
    <t>843 K</t>
  </si>
  <si>
    <t>845 K</t>
  </si>
  <si>
    <t>846 K</t>
  </si>
  <si>
    <t>847 K</t>
  </si>
  <si>
    <t>INVENTARIO DE MARZO 2015</t>
  </si>
  <si>
    <t>ENTRADA DEL ES DE ABRIL 2015</t>
  </si>
  <si>
    <t>TOTAL DE ENTRADAS DEL MES     A B R I L         2 0 1 5</t>
  </si>
  <si>
    <t>INVENTARIO  DEL MES DE  MARZO  2015</t>
  </si>
  <si>
    <t>INVENTARIO DEL MES DE  M A R Z O     2015</t>
  </si>
  <si>
    <t>INVENTARIO DEL MES DE    MARZO     2015</t>
  </si>
  <si>
    <t>INVENTARIO  DE  MARZO    2015</t>
  </si>
  <si>
    <t>INVENTARIO DE    M A R Z O     2015</t>
  </si>
  <si>
    <t>INVENTARIO  DEL MES DE   MARZO   2015</t>
  </si>
  <si>
    <t>INVENTARIO   DEL MES DE  M A R Z O  2015</t>
  </si>
  <si>
    <t>INVENTARIO   DEL MES DE    M A R Z O   2015</t>
  </si>
  <si>
    <t>INVENTARIO    DEL MES     MARZO     2 0 1 5</t>
  </si>
  <si>
    <t xml:space="preserve">SMITHFIELD FARMLAND </t>
  </si>
  <si>
    <t>PED. 5001278</t>
  </si>
  <si>
    <t>PED. 5001275</t>
  </si>
  <si>
    <t>SEABORD FOODS</t>
  </si>
  <si>
    <t>PED. 5001288</t>
  </si>
  <si>
    <t>PED. 5001289</t>
  </si>
  <si>
    <t xml:space="preserve">Farmaland </t>
  </si>
  <si>
    <t>PED. 5001271</t>
  </si>
  <si>
    <t>ENTRADAS DEL MES DE  A B R I L    2015</t>
  </si>
  <si>
    <t>Canada</t>
  </si>
  <si>
    <t>ENTRADA DEL MES DE ABRIL 2015</t>
  </si>
  <si>
    <t>ADAMS INTERNATIONAL</t>
  </si>
  <si>
    <t>PED. 5001305</t>
  </si>
  <si>
    <t>PED. 5001306</t>
  </si>
  <si>
    <t>PED 5001311</t>
  </si>
  <si>
    <t>SEABOARD FODDS</t>
  </si>
  <si>
    <t>PED. 5001323</t>
  </si>
  <si>
    <t>PED-5001333</t>
  </si>
  <si>
    <t>PED. 5001337</t>
  </si>
  <si>
    <t>PED. 5001338</t>
  </si>
  <si>
    <t>ENTRADA DE ABRIL 2015</t>
  </si>
  <si>
    <t>PED. 5013309</t>
  </si>
  <si>
    <t>23 MARZO .,2015</t>
  </si>
  <si>
    <t>01 ABRIL.,2015</t>
  </si>
  <si>
    <t>03 ABRIL .,2015</t>
  </si>
  <si>
    <t xml:space="preserve">PED. </t>
  </si>
  <si>
    <t>FORTIS FOODS</t>
  </si>
  <si>
    <t>PED. 5008381</t>
  </si>
  <si>
    <t>Farmaland</t>
  </si>
  <si>
    <t>PED. 5001354</t>
  </si>
  <si>
    <t>PED. 5001353</t>
  </si>
  <si>
    <t>PED. 5001376</t>
  </si>
  <si>
    <t>PED. 5001380</t>
  </si>
  <si>
    <t>EXCEL</t>
  </si>
  <si>
    <t>PED. 5014094</t>
  </si>
  <si>
    <t>PED. 5001403</t>
  </si>
  <si>
    <t>NEGRA</t>
  </si>
  <si>
    <t>PED. 5001417</t>
  </si>
  <si>
    <t>PED. 5001418</t>
  </si>
  <si>
    <t>PED.5001419</t>
  </si>
  <si>
    <t>CUERO /Combo</t>
  </si>
  <si>
    <t>PED. 5001420</t>
  </si>
  <si>
    <t>PED 5001426</t>
  </si>
  <si>
    <t>PED. 5008590</t>
  </si>
  <si>
    <t>PED. 5001443</t>
  </si>
  <si>
    <t>PED. 5002341</t>
  </si>
  <si>
    <t>GRANJERO FELIZ</t>
  </si>
  <si>
    <t>PED. 5001455</t>
  </si>
  <si>
    <t>PED. 5001454</t>
  </si>
  <si>
    <t>PED. 5001453</t>
  </si>
  <si>
    <t>CIMEIRA SA DE RL DE CV</t>
  </si>
  <si>
    <t>INDIANA</t>
  </si>
  <si>
    <t>PED. 5003292</t>
  </si>
  <si>
    <t>PED. 5003310</t>
  </si>
  <si>
    <t>PED. 5003324</t>
  </si>
  <si>
    <t>NL15-52</t>
  </si>
  <si>
    <t>NLP15-34</t>
  </si>
  <si>
    <t>NLP15-35</t>
  </si>
  <si>
    <t>NLP15-36</t>
  </si>
  <si>
    <t>NL15-50</t>
  </si>
  <si>
    <t>VECTRA INTERNATIONAL</t>
  </si>
  <si>
    <t>PED. 5001268</t>
  </si>
  <si>
    <t>ESP. CARNERO</t>
  </si>
  <si>
    <t>SESOS COPA</t>
  </si>
  <si>
    <t>NL15-56</t>
  </si>
  <si>
    <t>NL15-57</t>
  </si>
  <si>
    <t>NL15-58</t>
  </si>
  <si>
    <t>NLP15-38</t>
  </si>
  <si>
    <t>NL15-59</t>
  </si>
  <si>
    <t>NLP15-39</t>
  </si>
  <si>
    <t>NLP15-40</t>
  </si>
  <si>
    <t>CONTRA SWIFT</t>
  </si>
  <si>
    <t>NL15-60</t>
  </si>
  <si>
    <t>NL15-61</t>
  </si>
  <si>
    <t>NL15-62</t>
  </si>
  <si>
    <t>PED. 5001382</t>
  </si>
  <si>
    <t>NLP15-41</t>
  </si>
  <si>
    <t>NL15-63</t>
  </si>
  <si>
    <t>IMPEG SA DE CV</t>
  </si>
  <si>
    <t>IMPEG SA DE C V</t>
  </si>
  <si>
    <t xml:space="preserve">LENGUA RES </t>
  </si>
  <si>
    <t>NLP15-42</t>
  </si>
  <si>
    <t>NLP15-43</t>
  </si>
  <si>
    <t>NL15-65</t>
  </si>
  <si>
    <t>NL15-64</t>
  </si>
  <si>
    <t>NL15-66</t>
  </si>
  <si>
    <t>NLP15-44</t>
  </si>
  <si>
    <t>NLP15-45</t>
  </si>
  <si>
    <t>NLP15-46</t>
  </si>
  <si>
    <t>NL15-67</t>
  </si>
  <si>
    <t>NL15-68</t>
  </si>
  <si>
    <t>NL15-69</t>
  </si>
  <si>
    <t>NL1570</t>
  </si>
  <si>
    <t>Transfer 31-Mar</t>
  </si>
  <si>
    <t xml:space="preserve">Transfer B 01-Abril </t>
  </si>
  <si>
    <t>Transfer B 31-Mar</t>
  </si>
  <si>
    <t>Transfer  B 31-Mar</t>
  </si>
  <si>
    <t>Transfer B  31-Mar</t>
  </si>
  <si>
    <t>Transfer S 23-Mar</t>
  </si>
  <si>
    <t>Transfer  S 23-Mar</t>
  </si>
  <si>
    <t>Transfer B 01-Abril</t>
  </si>
  <si>
    <t>Transfer B  01-Abril</t>
  </si>
  <si>
    <t>Transfer B 06-Abril</t>
  </si>
  <si>
    <t>Transfer B 07-Abril</t>
  </si>
  <si>
    <t>Transfer B 08-Abril</t>
  </si>
  <si>
    <t>Transfer B 10-Abril</t>
  </si>
  <si>
    <t>Transfer B 13-Abril</t>
  </si>
  <si>
    <t>Transfer B 14-Abril</t>
  </si>
  <si>
    <t>Transfer B 15-Abril</t>
  </si>
  <si>
    <t>Transfer B 17-Abril</t>
  </si>
  <si>
    <t>NLP15-37</t>
  </si>
  <si>
    <t xml:space="preserve">Transfer B 17-Abril </t>
  </si>
  <si>
    <t>Transfer B 20-Abril</t>
  </si>
  <si>
    <t>PU-31584</t>
  </si>
  <si>
    <t>Transfer B 21-Abril</t>
  </si>
  <si>
    <t xml:space="preserve">Transfer B 21-Abril </t>
  </si>
  <si>
    <t xml:space="preserve">Transfer B 22-Abril </t>
  </si>
  <si>
    <t>Transfer B 22-Abril</t>
  </si>
  <si>
    <t>Transfer B 23-Abril</t>
  </si>
  <si>
    <t>Transfer B 24-Abril</t>
  </si>
  <si>
    <t>Transfer B 27-Abril</t>
  </si>
  <si>
    <t>Transfer B 28-Abril</t>
  </si>
  <si>
    <t>Transfer B 29-Abril</t>
  </si>
  <si>
    <t>Transfer S-B -30-Abril</t>
  </si>
  <si>
    <t>SESOS DE CERDO  COPA</t>
  </si>
  <si>
    <t>Transfer S 01-Abril</t>
  </si>
  <si>
    <t>Transfer B-S 01-Abril</t>
  </si>
  <si>
    <t>Transfer S 06-Abril</t>
  </si>
  <si>
    <t>Transfer S 07-Abril</t>
  </si>
  <si>
    <t>Transfer S 08-Abril</t>
  </si>
  <si>
    <t>Transfer S 09-Abril</t>
  </si>
  <si>
    <t>Transfer S-B 10-Abril</t>
  </si>
  <si>
    <t>Transfer S 13-Abril</t>
  </si>
  <si>
    <t>Transfer S 14-Abril</t>
  </si>
  <si>
    <t>Transfer S 15-Abril</t>
  </si>
  <si>
    <t>Transfer S 20-Abril</t>
  </si>
  <si>
    <t>Transfer S 21-Abril</t>
  </si>
  <si>
    <t>Transfer S 22-Abril</t>
  </si>
  <si>
    <t>Transfer S 23-Abril</t>
  </si>
  <si>
    <t>Transfer S 28-Abril</t>
  </si>
  <si>
    <t>849 K</t>
  </si>
  <si>
    <t>850 K</t>
  </si>
  <si>
    <t>851 K</t>
  </si>
  <si>
    <t>852 K</t>
  </si>
  <si>
    <t>853 K</t>
  </si>
  <si>
    <t>854 K</t>
  </si>
  <si>
    <t>854.K</t>
  </si>
  <si>
    <t>855 K</t>
  </si>
  <si>
    <t>856 K</t>
  </si>
  <si>
    <t>857 K</t>
  </si>
  <si>
    <t>858 K</t>
  </si>
  <si>
    <t>859 K</t>
  </si>
  <si>
    <t>860 K</t>
  </si>
  <si>
    <t>861 K</t>
  </si>
  <si>
    <t>862 K</t>
  </si>
  <si>
    <t>863 K</t>
  </si>
  <si>
    <t xml:space="preserve">865 K </t>
  </si>
  <si>
    <t>864 K</t>
  </si>
  <si>
    <t>866 K</t>
  </si>
  <si>
    <t>867 K</t>
  </si>
  <si>
    <t>868 K</t>
  </si>
  <si>
    <t>869 K</t>
  </si>
  <si>
    <t>870 K</t>
  </si>
  <si>
    <t>871 K</t>
  </si>
  <si>
    <t>872 K</t>
  </si>
  <si>
    <t>873 K</t>
  </si>
  <si>
    <t>874 K</t>
  </si>
  <si>
    <t>875 K</t>
  </si>
  <si>
    <t>876 K</t>
  </si>
  <si>
    <t xml:space="preserve">877 K </t>
  </si>
  <si>
    <t>878 K</t>
  </si>
  <si>
    <t>879 K</t>
  </si>
  <si>
    <t>880 K</t>
  </si>
  <si>
    <t>ALBICIA</t>
  </si>
  <si>
    <t>882 K</t>
  </si>
  <si>
    <t>883 K</t>
  </si>
  <si>
    <t>884 K</t>
  </si>
  <si>
    <t>885 K</t>
  </si>
  <si>
    <t>886 K</t>
  </si>
  <si>
    <t>887 K</t>
  </si>
  <si>
    <t>888 K</t>
  </si>
  <si>
    <t>889 K</t>
  </si>
  <si>
    <t>890 K</t>
  </si>
  <si>
    <t>891 K</t>
  </si>
  <si>
    <t>892 K</t>
  </si>
  <si>
    <t>893 K</t>
  </si>
  <si>
    <t>894 K</t>
  </si>
  <si>
    <t>895 K</t>
  </si>
  <si>
    <t>896 K</t>
  </si>
  <si>
    <t>898 K</t>
  </si>
  <si>
    <t>899 K</t>
  </si>
  <si>
    <t>900 K</t>
  </si>
  <si>
    <t>901 K</t>
  </si>
  <si>
    <t>902 K</t>
  </si>
  <si>
    <t>903 K</t>
  </si>
  <si>
    <t>904 K</t>
  </si>
  <si>
    <t>906 K</t>
  </si>
  <si>
    <t>907 K</t>
  </si>
  <si>
    <t>908 K</t>
  </si>
  <si>
    <t>909 K</t>
  </si>
  <si>
    <t>910 K</t>
  </si>
  <si>
    <t>911 K</t>
  </si>
  <si>
    <t>912 K</t>
  </si>
  <si>
    <t>914 K</t>
  </si>
  <si>
    <t>915 K</t>
  </si>
  <si>
    <t>916 K</t>
  </si>
  <si>
    <t>917 K</t>
  </si>
  <si>
    <t>918 K</t>
  </si>
  <si>
    <t>921 K</t>
  </si>
  <si>
    <t>922 K</t>
  </si>
  <si>
    <t>923 K</t>
  </si>
  <si>
    <t>924 K</t>
  </si>
  <si>
    <t>925 K</t>
  </si>
  <si>
    <t>926 K</t>
  </si>
  <si>
    <t>927 K</t>
  </si>
  <si>
    <t>929 K</t>
  </si>
  <si>
    <t>930 K</t>
  </si>
  <si>
    <t>931 K</t>
  </si>
  <si>
    <t>932 K</t>
  </si>
  <si>
    <t>934 K</t>
  </si>
  <si>
    <t>935 K</t>
  </si>
  <si>
    <t>936 K</t>
  </si>
  <si>
    <t>937 K</t>
  </si>
  <si>
    <t>938 K</t>
  </si>
  <si>
    <t>939 K</t>
  </si>
  <si>
    <t>940 K</t>
  </si>
  <si>
    <t>941 K</t>
  </si>
  <si>
    <t>942 K</t>
  </si>
  <si>
    <t>943 K</t>
  </si>
  <si>
    <t>944 K</t>
  </si>
  <si>
    <t>945 K</t>
  </si>
  <si>
    <t>946 K</t>
  </si>
  <si>
    <t>947 K</t>
  </si>
  <si>
    <t>948 K</t>
  </si>
  <si>
    <t>951 K</t>
  </si>
  <si>
    <t>952 K</t>
  </si>
  <si>
    <t>953 K</t>
  </si>
  <si>
    <t>954 K</t>
  </si>
  <si>
    <t>955 K</t>
  </si>
  <si>
    <t>956 K</t>
  </si>
  <si>
    <t>957 K</t>
  </si>
  <si>
    <t>959 K</t>
  </si>
  <si>
    <t>960 K</t>
  </si>
  <si>
    <t>961 K</t>
  </si>
  <si>
    <t>962 K</t>
  </si>
  <si>
    <t>963 K</t>
  </si>
  <si>
    <t>964 K</t>
  </si>
  <si>
    <t>965 K</t>
  </si>
  <si>
    <t>967 K</t>
  </si>
  <si>
    <t xml:space="preserve">969 K </t>
  </si>
  <si>
    <t>972 K</t>
  </si>
  <si>
    <t>974 K</t>
  </si>
  <si>
    <t>975 K</t>
  </si>
  <si>
    <t>976 K</t>
  </si>
  <si>
    <t>977 K</t>
  </si>
  <si>
    <t>978 K</t>
  </si>
  <si>
    <t>979 K</t>
  </si>
  <si>
    <t>980 K</t>
  </si>
  <si>
    <t>981 K</t>
  </si>
  <si>
    <t>982 K</t>
  </si>
  <si>
    <t>983 K</t>
  </si>
  <si>
    <t>984 K</t>
  </si>
  <si>
    <t>985 K</t>
  </si>
  <si>
    <t>986 K</t>
  </si>
  <si>
    <t>989 K</t>
  </si>
  <si>
    <t>990 K</t>
  </si>
  <si>
    <t>991 K</t>
  </si>
  <si>
    <t>992 K</t>
  </si>
  <si>
    <t>993 K</t>
  </si>
  <si>
    <t>994 K</t>
  </si>
  <si>
    <t>995 K</t>
  </si>
  <si>
    <t>996 K</t>
  </si>
  <si>
    <t>997 K</t>
  </si>
  <si>
    <t>997 k</t>
  </si>
  <si>
    <t>998 k</t>
  </si>
  <si>
    <t>999 K</t>
  </si>
  <si>
    <t>998 K</t>
  </si>
  <si>
    <t>1000 K</t>
  </si>
  <si>
    <t>0001 L</t>
  </si>
  <si>
    <t>0002 L</t>
  </si>
  <si>
    <t>0004 L</t>
  </si>
  <si>
    <t>0005 L</t>
  </si>
  <si>
    <t>0006 L</t>
  </si>
  <si>
    <t>0007 L</t>
  </si>
  <si>
    <t>0008 L</t>
  </si>
  <si>
    <t>0010 L</t>
  </si>
  <si>
    <t>0011 L</t>
  </si>
  <si>
    <t>0012 L</t>
  </si>
  <si>
    <t>0013 L</t>
  </si>
  <si>
    <t>0014 L</t>
  </si>
  <si>
    <t>0015 L</t>
  </si>
  <si>
    <t>0016 L</t>
  </si>
  <si>
    <t>0017 L</t>
  </si>
  <si>
    <t>0018 L</t>
  </si>
  <si>
    <t>0019 L</t>
  </si>
  <si>
    <t>0020 L</t>
  </si>
  <si>
    <t>0021 L</t>
  </si>
  <si>
    <t>0022 L</t>
  </si>
  <si>
    <t>0024 L</t>
  </si>
  <si>
    <t>0025 L</t>
  </si>
  <si>
    <t>0026 L</t>
  </si>
  <si>
    <t>0028 L</t>
  </si>
  <si>
    <t>0029 L</t>
  </si>
  <si>
    <t>0030 L</t>
  </si>
  <si>
    <t>0031 L</t>
  </si>
  <si>
    <t>0032 L</t>
  </si>
  <si>
    <t>OK</t>
  </si>
  <si>
    <t>877 K</t>
  </si>
  <si>
    <t>FLP-753353</t>
  </si>
  <si>
    <t>Transfer S 04-Mayo</t>
  </si>
  <si>
    <t>IAI-1120</t>
  </si>
  <si>
    <t xml:space="preserve">Transfer S 05-Mayo </t>
  </si>
  <si>
    <t>FLP-753896--NC99657</t>
  </si>
  <si>
    <t xml:space="preserve">Transfer S 11-Mayo </t>
  </si>
  <si>
    <t xml:space="preserve">Transfer S 12-Mayo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</si>
</sst>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</numFmts>
  <fonts count="6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11"/>
      <color rgb="FF0070C0"/>
      <name val="Times New Roman"/>
      <family val="2"/>
      <scheme val="minor"/>
    </font>
    <font>
      <b/>
      <sz val="9"/>
      <color theme="9" tint="-0.499984740745262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sz val="9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theme="5" tint="-0.249977111117893"/>
      <name val="Times New Roman"/>
      <family val="1"/>
      <scheme val="minor"/>
    </font>
    <font>
      <sz val="10"/>
      <color theme="1"/>
      <name val="Times New Roman"/>
      <family val="1"/>
      <scheme val="minor"/>
    </font>
    <font>
      <sz val="11"/>
      <color rgb="FFC00000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sz val="11"/>
      <color rgb="FF00B050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0" fontId="0" fillId="0" borderId="0"/>
    <xf numFmtId="44" fontId="43" fillId="0" borderId="0" applyFont="0" applyFill="0" applyBorder="0" applyAlignment="0" applyProtection="0"/>
    <xf numFmtId="43" fontId="43" fillId="0" borderId="0" applyFont="0" applyFill="0" applyBorder="0" applyAlignment="0" applyProtection="0"/>
  </cellStyleXfs>
  <cellXfs count="74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2" fontId="0" fillId="0" borderId="39" xfId="0" applyNumberFormat="1" applyFill="1" applyBorder="1" applyAlignment="1">
      <alignment horizontal="right"/>
    </xf>
    <xf numFmtId="0" fontId="0" fillId="0" borderId="38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3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2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4" fontId="10" fillId="0" borderId="0" xfId="0" applyNumberFormat="1" applyFont="1" applyFill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4" fontId="26" fillId="0" borderId="0" xfId="0" applyNumberFormat="1" applyFon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7" fillId="2" borderId="45" xfId="0" applyFont="1" applyFill="1" applyBorder="1" applyAlignment="1">
      <alignment horizontal="center"/>
    </xf>
    <xf numFmtId="0" fontId="28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5" fillId="0" borderId="0" xfId="0" applyNumberFormat="1" applyFont="1" applyFill="1" applyAlignment="1">
      <alignment horizontal="center"/>
    </xf>
    <xf numFmtId="164" fontId="25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40" xfId="0" applyBorder="1" applyAlignment="1">
      <alignment horizontal="right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9" fillId="0" borderId="0" xfId="0" applyFont="1"/>
    <xf numFmtId="2" fontId="10" fillId="2" borderId="3" xfId="0" applyNumberFormat="1" applyFont="1" applyFill="1" applyBorder="1"/>
    <xf numFmtId="0" fontId="31" fillId="0" borderId="0" xfId="0" applyFont="1" applyFill="1"/>
    <xf numFmtId="164" fontId="30" fillId="0" borderId="4" xfId="0" applyNumberFormat="1" applyFont="1" applyFill="1" applyBorder="1" applyAlignment="1">
      <alignment horizontal="center"/>
    </xf>
    <xf numFmtId="16" fontId="32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33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4" fillId="0" borderId="0" xfId="0" applyNumberFormat="1" applyFont="1" applyFill="1"/>
    <xf numFmtId="2" fontId="34" fillId="0" borderId="12" xfId="0" applyNumberFormat="1" applyFont="1" applyFill="1" applyBorder="1" applyAlignment="1">
      <alignment horizontal="right"/>
    </xf>
    <xf numFmtId="0" fontId="34" fillId="0" borderId="13" xfId="0" applyFont="1" applyFill="1" applyBorder="1" applyAlignment="1">
      <alignment horizontal="right"/>
    </xf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33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32" fillId="0" borderId="0" xfId="0" applyNumberFormat="1" applyFont="1" applyFill="1" applyBorder="1" applyAlignment="1">
      <alignment horizontal="right"/>
    </xf>
    <xf numFmtId="0" fontId="32" fillId="0" borderId="10" xfId="0" applyFont="1" applyFill="1" applyBorder="1" applyAlignment="1">
      <alignment horizontal="right"/>
    </xf>
    <xf numFmtId="164" fontId="32" fillId="0" borderId="0" xfId="0" applyNumberFormat="1" applyFont="1" applyFill="1"/>
    <xf numFmtId="16" fontId="32" fillId="0" borderId="15" xfId="0" applyNumberFormat="1" applyFont="1" applyFill="1" applyBorder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164" fontId="35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6" fontId="0" fillId="0" borderId="0" xfId="0" applyNumberFormat="1"/>
    <xf numFmtId="16" fontId="34" fillId="0" borderId="16" xfId="0" applyNumberFormat="1" applyFont="1" applyFill="1" applyBorder="1"/>
    <xf numFmtId="164" fontId="7" fillId="0" borderId="0" xfId="0" applyNumberFormat="1" applyFont="1" applyFill="1" applyAlignment="1">
      <alignment horizontal="center"/>
    </xf>
    <xf numFmtId="0" fontId="27" fillId="0" borderId="4" xfId="0" applyFont="1" applyBorder="1" applyAlignment="1">
      <alignment horizontal="right"/>
    </xf>
    <xf numFmtId="0" fontId="27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9" fillId="0" borderId="0" xfId="0" applyFont="1" applyAlignment="1">
      <alignment horizontal="center"/>
    </xf>
    <xf numFmtId="0" fontId="25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36" fillId="0" borderId="4" xfId="0" applyFont="1" applyFill="1" applyBorder="1"/>
    <xf numFmtId="0" fontId="37" fillId="0" borderId="4" xfId="0" applyFont="1" applyFill="1" applyBorder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33" fillId="0" borderId="4" xfId="0" applyFont="1" applyFill="1" applyBorder="1"/>
    <xf numFmtId="4" fontId="33" fillId="0" borderId="12" xfId="0" applyNumberFormat="1" applyFont="1" applyFill="1" applyBorder="1" applyAlignment="1">
      <alignment horizontal="right"/>
    </xf>
    <xf numFmtId="0" fontId="33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right"/>
    </xf>
    <xf numFmtId="0" fontId="32" fillId="0" borderId="0" xfId="0" applyFont="1" applyFill="1"/>
    <xf numFmtId="0" fontId="27" fillId="0" borderId="4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9" fillId="0" borderId="0" xfId="0" applyFont="1" applyAlignment="1">
      <alignment horizontal="center"/>
    </xf>
    <xf numFmtId="2" fontId="7" fillId="4" borderId="0" xfId="0" applyNumberFormat="1" applyFont="1" applyFill="1"/>
    <xf numFmtId="0" fontId="34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4" fontId="7" fillId="0" borderId="12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5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0" fillId="0" borderId="49" xfId="0" applyFill="1" applyBorder="1" applyAlignment="1">
      <alignment horizontal="right"/>
    </xf>
    <xf numFmtId="0" fontId="0" fillId="0" borderId="50" xfId="0" applyFill="1" applyBorder="1" applyAlignment="1">
      <alignment horizontal="right"/>
    </xf>
    <xf numFmtId="0" fontId="25" fillId="0" borderId="4" xfId="0" applyFont="1" applyFill="1" applyBorder="1" applyAlignment="1">
      <alignment horizontal="right"/>
    </xf>
    <xf numFmtId="164" fontId="38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0" fillId="0" borderId="40" xfId="0" applyFill="1" applyBorder="1"/>
    <xf numFmtId="0" fontId="0" fillId="0" borderId="26" xfId="0" applyFont="1" applyFill="1" applyBorder="1" applyAlignment="1">
      <alignment horizontal="center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33" fillId="0" borderId="0" xfId="0" applyNumberFormat="1" applyFont="1" applyFill="1"/>
    <xf numFmtId="0" fontId="33" fillId="0" borderId="0" xfId="0" applyFont="1" applyFill="1" applyAlignment="1">
      <alignment horizontal="right"/>
    </xf>
    <xf numFmtId="164" fontId="33" fillId="0" borderId="0" xfId="0" applyNumberFormat="1" applyFont="1" applyFill="1"/>
    <xf numFmtId="16" fontId="33" fillId="0" borderId="7" xfId="0" applyNumberFormat="1" applyFont="1" applyFill="1" applyBorder="1"/>
    <xf numFmtId="2" fontId="33" fillId="0" borderId="8" xfId="0" applyNumberFormat="1" applyFont="1" applyFill="1" applyBorder="1" applyAlignment="1">
      <alignment horizontal="right"/>
    </xf>
    <xf numFmtId="0" fontId="33" fillId="0" borderId="7" xfId="0" applyFont="1" applyFill="1" applyBorder="1" applyAlignment="1">
      <alignment horizontal="right"/>
    </xf>
    <xf numFmtId="164" fontId="33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5" fontId="7" fillId="0" borderId="0" xfId="0" applyNumberFormat="1" applyFont="1" applyFill="1"/>
    <xf numFmtId="164" fontId="10" fillId="0" borderId="0" xfId="0" applyNumberFormat="1" applyFont="1"/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16" fontId="0" fillId="0" borderId="53" xfId="0" applyNumberFormat="1" applyBorder="1" applyAlignment="1">
      <alignment horizontal="center"/>
    </xf>
    <xf numFmtId="0" fontId="13" fillId="0" borderId="0" xfId="0" applyFont="1" applyFill="1"/>
    <xf numFmtId="0" fontId="42" fillId="0" borderId="0" xfId="0" applyFont="1" applyFill="1"/>
    <xf numFmtId="0" fontId="0" fillId="0" borderId="54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168" fontId="0" fillId="0" borderId="0" xfId="0" applyNumberForma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5" fillId="0" borderId="0" xfId="0" applyNumberFormat="1" applyFont="1" applyFill="1" applyAlignment="1">
      <alignment horizontal="center"/>
    </xf>
    <xf numFmtId="2" fontId="39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0" fontId="7" fillId="0" borderId="37" xfId="0" applyFont="1" applyFill="1" applyBorder="1" applyAlignment="1">
      <alignment horizontal="right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" fontId="10" fillId="0" borderId="0" xfId="0" applyNumberFormat="1" applyFont="1" applyFill="1" applyBorder="1"/>
    <xf numFmtId="164" fontId="10" fillId="0" borderId="0" xfId="0" applyNumberFormat="1" applyFont="1" applyFill="1" applyBorder="1"/>
    <xf numFmtId="0" fontId="7" fillId="2" borderId="0" xfId="0" applyFont="1" applyFill="1" applyAlignment="1">
      <alignment horizontal="center"/>
    </xf>
    <xf numFmtId="166" fontId="39" fillId="0" borderId="0" xfId="0" applyNumberFormat="1" applyFont="1" applyFill="1" applyAlignment="1">
      <alignment horizontal="center"/>
    </xf>
    <xf numFmtId="164" fontId="32" fillId="0" borderId="0" xfId="0" applyNumberFormat="1" applyFont="1"/>
    <xf numFmtId="16" fontId="32" fillId="0" borderId="15" xfId="0" applyNumberFormat="1" applyFont="1" applyBorder="1"/>
    <xf numFmtId="0" fontId="32" fillId="0" borderId="10" xfId="0" applyFont="1" applyBorder="1" applyAlignment="1">
      <alignment horizontal="right"/>
    </xf>
    <xf numFmtId="2" fontId="32" fillId="0" borderId="12" xfId="0" applyNumberFormat="1" applyFont="1" applyFill="1" applyBorder="1" applyAlignment="1">
      <alignment horizontal="right"/>
    </xf>
    <xf numFmtId="16" fontId="32" fillId="0" borderId="16" xfId="0" applyNumberFormat="1" applyFont="1" applyBorder="1"/>
    <xf numFmtId="0" fontId="32" fillId="0" borderId="13" xfId="0" applyFont="1" applyBorder="1" applyAlignment="1">
      <alignment horizontal="right"/>
    </xf>
    <xf numFmtId="2" fontId="41" fillId="0" borderId="0" xfId="0" applyNumberFormat="1" applyFont="1" applyFill="1" applyBorder="1" applyAlignment="1">
      <alignment horizontal="right"/>
    </xf>
    <xf numFmtId="0" fontId="41" fillId="0" borderId="10" xfId="0" applyFont="1" applyFill="1" applyBorder="1" applyAlignment="1">
      <alignment horizontal="right"/>
    </xf>
    <xf numFmtId="164" fontId="41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2" fontId="38" fillId="0" borderId="5" xfId="0" applyNumberFormat="1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right"/>
    </xf>
    <xf numFmtId="16" fontId="38" fillId="0" borderId="15" xfId="0" applyNumberFormat="1" applyFont="1" applyFill="1" applyBorder="1"/>
    <xf numFmtId="2" fontId="38" fillId="0" borderId="12" xfId="0" applyNumberFormat="1" applyFont="1" applyFill="1" applyBorder="1" applyAlignment="1">
      <alignment horizontal="right"/>
    </xf>
    <xf numFmtId="16" fontId="38" fillId="0" borderId="16" xfId="0" applyNumberFormat="1" applyFont="1" applyFill="1" applyBorder="1"/>
    <xf numFmtId="16" fontId="38" fillId="0" borderId="4" xfId="0" applyNumberFormat="1" applyFont="1" applyFill="1" applyBorder="1"/>
    <xf numFmtId="164" fontId="38" fillId="0" borderId="0" xfId="0" applyNumberFormat="1" applyFont="1" applyFill="1" applyBorder="1"/>
    <xf numFmtId="2" fontId="0" fillId="9" borderId="0" xfId="0" applyNumberFormat="1" applyFill="1" applyAlignment="1">
      <alignment horizontal="center"/>
    </xf>
    <xf numFmtId="16" fontId="0" fillId="0" borderId="0" xfId="1" applyNumberFormat="1" applyFont="1" applyFill="1"/>
    <xf numFmtId="4" fontId="7" fillId="0" borderId="37" xfId="0" applyNumberFormat="1" applyFont="1" applyFill="1" applyBorder="1" applyAlignment="1">
      <alignment horizontal="right"/>
    </xf>
    <xf numFmtId="4" fontId="7" fillId="0" borderId="47" xfId="0" applyNumberFormat="1" applyFont="1" applyFill="1" applyBorder="1" applyAlignment="1">
      <alignment horizontal="right"/>
    </xf>
    <xf numFmtId="0" fontId="0" fillId="0" borderId="4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2" xfId="0" applyNumberFormat="1" applyFon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12" borderId="0" xfId="0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2" fontId="32" fillId="0" borderId="5" xfId="0" applyNumberFormat="1" applyFont="1" applyFill="1" applyBorder="1" applyAlignment="1">
      <alignment horizontal="right"/>
    </xf>
    <xf numFmtId="2" fontId="32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4" fillId="0" borderId="10" xfId="0" applyFont="1" applyFill="1" applyBorder="1" applyAlignment="1">
      <alignment horizontal="right"/>
    </xf>
    <xf numFmtId="2" fontId="40" fillId="0" borderId="0" xfId="0" applyNumberFormat="1" applyFont="1" applyFill="1" applyBorder="1" applyAlignment="1">
      <alignment horizontal="right"/>
    </xf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16" fontId="40" fillId="0" borderId="15" xfId="0" applyNumberFormat="1" applyFont="1" applyFill="1" applyBorder="1"/>
    <xf numFmtId="0" fontId="40" fillId="0" borderId="37" xfId="0" applyFont="1" applyFill="1" applyBorder="1" applyAlignment="1">
      <alignment horizontal="right"/>
    </xf>
    <xf numFmtId="164" fontId="40" fillId="0" borderId="0" xfId="0" applyNumberFormat="1" applyFont="1" applyFill="1" applyBorder="1"/>
    <xf numFmtId="166" fontId="5" fillId="0" borderId="0" xfId="0" applyNumberFormat="1" applyFont="1" applyFill="1" applyAlignment="1">
      <alignment horizontal="left"/>
    </xf>
    <xf numFmtId="16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38" fillId="0" borderId="0" xfId="0" applyNumberFormat="1" applyFont="1" applyFill="1" applyBorder="1"/>
    <xf numFmtId="2" fontId="38" fillId="0" borderId="7" xfId="0" applyNumberFormat="1" applyFont="1" applyFill="1" applyBorder="1" applyAlignment="1">
      <alignment horizontal="right"/>
    </xf>
    <xf numFmtId="0" fontId="44" fillId="0" borderId="0" xfId="0" applyFont="1"/>
    <xf numFmtId="0" fontId="38" fillId="0" borderId="10" xfId="0" applyFont="1" applyBorder="1" applyAlignment="1">
      <alignment horizontal="right"/>
    </xf>
    <xf numFmtId="164" fontId="38" fillId="0" borderId="0" xfId="0" applyNumberFormat="1" applyFont="1"/>
    <xf numFmtId="16" fontId="38" fillId="0" borderId="11" xfId="0" applyNumberFormat="1" applyFont="1" applyFill="1" applyBorder="1"/>
    <xf numFmtId="164" fontId="38" fillId="0" borderId="12" xfId="0" applyNumberFormat="1" applyFont="1" applyFill="1" applyBorder="1"/>
    <xf numFmtId="0" fontId="7" fillId="13" borderId="0" xfId="0" applyFont="1" applyFill="1" applyAlignment="1">
      <alignment horizontal="center"/>
    </xf>
    <xf numFmtId="2" fontId="45" fillId="0" borderId="0" xfId="0" applyNumberFormat="1" applyFont="1" applyFill="1" applyBorder="1" applyAlignment="1">
      <alignment horizontal="right"/>
    </xf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0" fontId="32" fillId="0" borderId="0" xfId="0" applyFont="1" applyFill="1" applyAlignment="1">
      <alignment horizontal="center"/>
    </xf>
    <xf numFmtId="0" fontId="46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166" fontId="10" fillId="0" borderId="0" xfId="0" applyNumberFormat="1" applyFont="1" applyFill="1" applyAlignment="1">
      <alignment horizontal="right"/>
    </xf>
    <xf numFmtId="166" fontId="10" fillId="0" borderId="0" xfId="0" applyNumberFormat="1" applyFont="1" applyFill="1"/>
    <xf numFmtId="0" fontId="10" fillId="0" borderId="0" xfId="0" applyFont="1" applyFill="1" applyBorder="1" applyAlignment="1">
      <alignment horizontal="center"/>
    </xf>
    <xf numFmtId="166" fontId="10" fillId="0" borderId="0" xfId="0" applyNumberFormat="1" applyFont="1" applyFill="1" applyBorder="1" applyAlignment="1">
      <alignment horizontal="right"/>
    </xf>
    <xf numFmtId="8" fontId="0" fillId="0" borderId="0" xfId="0" applyNumberFormat="1" applyFont="1" applyFill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47" fillId="0" borderId="0" xfId="0" applyFont="1" applyFill="1" applyBorder="1" applyAlignment="1"/>
    <xf numFmtId="16" fontId="31" fillId="0" borderId="15" xfId="0" applyNumberFormat="1" applyFont="1" applyFill="1" applyBorder="1"/>
    <xf numFmtId="0" fontId="31" fillId="0" borderId="10" xfId="0" applyFont="1" applyFill="1" applyBorder="1" applyAlignment="1">
      <alignment horizontal="right"/>
    </xf>
    <xf numFmtId="164" fontId="31" fillId="0" borderId="0" xfId="0" applyNumberFormat="1" applyFont="1" applyFill="1"/>
    <xf numFmtId="2" fontId="10" fillId="0" borderId="0" xfId="1" applyNumberFormat="1" applyFont="1" applyFill="1"/>
    <xf numFmtId="16" fontId="41" fillId="0" borderId="15" xfId="0" applyNumberFormat="1" applyFont="1" applyBorder="1"/>
    <xf numFmtId="0" fontId="41" fillId="0" borderId="10" xfId="0" applyFont="1" applyBorder="1" applyAlignment="1">
      <alignment horizontal="right"/>
    </xf>
    <xf numFmtId="164" fontId="41" fillId="0" borderId="0" xfId="0" applyNumberFormat="1" applyFont="1"/>
    <xf numFmtId="16" fontId="41" fillId="0" borderId="0" xfId="0" applyNumberFormat="1" applyFont="1" applyFill="1" applyBorder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4" fontId="10" fillId="0" borderId="37" xfId="0" applyNumberFormat="1" applyFont="1" applyFill="1" applyBorder="1" applyAlignment="1">
      <alignment horizontal="right"/>
    </xf>
    <xf numFmtId="16" fontId="10" fillId="0" borderId="0" xfId="0" applyNumberFormat="1" applyFont="1" applyFill="1"/>
    <xf numFmtId="16" fontId="13" fillId="0" borderId="11" xfId="0" applyNumberFormat="1" applyFont="1" applyFill="1" applyBorder="1"/>
    <xf numFmtId="0" fontId="7" fillId="14" borderId="0" xfId="0" applyFont="1" applyFill="1" applyAlignment="1">
      <alignment horizontal="center"/>
    </xf>
    <xf numFmtId="0" fontId="7" fillId="14" borderId="0" xfId="0" applyFont="1" applyFill="1" applyBorder="1" applyAlignment="1">
      <alignment horizontal="center"/>
    </xf>
    <xf numFmtId="2" fontId="48" fillId="0" borderId="0" xfId="0" applyNumberFormat="1" applyFont="1" applyAlignment="1">
      <alignment horizontal="right"/>
    </xf>
    <xf numFmtId="0" fontId="48" fillId="0" borderId="0" xfId="0" applyFont="1"/>
    <xf numFmtId="0" fontId="7" fillId="8" borderId="0" xfId="0" applyFont="1" applyFill="1" applyAlignment="1">
      <alignment horizontal="center"/>
    </xf>
    <xf numFmtId="2" fontId="0" fillId="15" borderId="0" xfId="0" applyNumberForma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5" fillId="0" borderId="0" xfId="0" applyFont="1" applyFill="1"/>
    <xf numFmtId="0" fontId="0" fillId="0" borderId="55" xfId="0" applyFill="1" applyBorder="1" applyAlignment="1">
      <alignment horizontal="right"/>
    </xf>
    <xf numFmtId="0" fontId="49" fillId="0" borderId="0" xfId="0" applyFont="1"/>
    <xf numFmtId="16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164" fontId="45" fillId="0" borderId="0" xfId="0" applyNumberFormat="1" applyFont="1"/>
    <xf numFmtId="16" fontId="7" fillId="0" borderId="0" xfId="0" applyNumberFormat="1" applyFont="1"/>
    <xf numFmtId="164" fontId="7" fillId="0" borderId="0" xfId="0" applyNumberFormat="1" applyFont="1"/>
    <xf numFmtId="0" fontId="13" fillId="0" borderId="0" xfId="0" applyFont="1"/>
    <xf numFmtId="0" fontId="5" fillId="0" borderId="0" xfId="0" applyFont="1" applyFill="1"/>
    <xf numFmtId="0" fontId="7" fillId="11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16" borderId="0" xfId="0" applyFont="1" applyFill="1" applyAlignment="1">
      <alignment horizontal="center"/>
    </xf>
    <xf numFmtId="2" fontId="34" fillId="0" borderId="5" xfId="0" applyNumberFormat="1" applyFont="1" applyFill="1" applyBorder="1" applyAlignment="1">
      <alignment horizontal="right"/>
    </xf>
    <xf numFmtId="16" fontId="34" fillId="0" borderId="0" xfId="0" applyNumberFormat="1" applyFont="1" applyFill="1"/>
    <xf numFmtId="2" fontId="34" fillId="0" borderId="0" xfId="0" applyNumberFormat="1" applyFont="1" applyFill="1"/>
    <xf numFmtId="16" fontId="0" fillId="0" borderId="10" xfId="0" applyNumberForma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10" fillId="0" borderId="4" xfId="0" applyNumberFormat="1" applyFont="1" applyBorder="1"/>
    <xf numFmtId="16" fontId="10" fillId="0" borderId="11" xfId="0" applyNumberFormat="1" applyFont="1" applyBorder="1"/>
    <xf numFmtId="0" fontId="10" fillId="0" borderId="13" xfId="0" applyFont="1" applyBorder="1" applyAlignment="1">
      <alignment horizontal="right"/>
    </xf>
    <xf numFmtId="164" fontId="10" fillId="0" borderId="12" xfId="0" applyNumberFormat="1" applyFont="1" applyBorder="1"/>
    <xf numFmtId="44" fontId="0" fillId="0" borderId="0" xfId="1" applyFont="1"/>
    <xf numFmtId="0" fontId="13" fillId="0" borderId="0" xfId="0" applyFont="1" applyAlignment="1">
      <alignment horizontal="center"/>
    </xf>
    <xf numFmtId="16" fontId="40" fillId="0" borderId="0" xfId="0" applyNumberFormat="1" applyFont="1" applyFill="1"/>
    <xf numFmtId="2" fontId="13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0" fontId="7" fillId="0" borderId="5" xfId="0" applyFont="1" applyFill="1" applyBorder="1"/>
    <xf numFmtId="0" fontId="13" fillId="0" borderId="10" xfId="0" applyFont="1" applyFill="1" applyBorder="1"/>
    <xf numFmtId="0" fontId="35" fillId="0" borderId="37" xfId="0" applyFont="1" applyFill="1" applyBorder="1" applyAlignment="1">
      <alignment horizontal="left"/>
    </xf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" fontId="7" fillId="0" borderId="0" xfId="0" applyNumberFormat="1" applyFont="1" applyFill="1" applyAlignment="1"/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2" fontId="50" fillId="0" borderId="0" xfId="0" applyNumberFormat="1" applyFont="1" applyFill="1"/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4" fontId="8" fillId="0" borderId="18" xfId="0" applyNumberFormat="1" applyFont="1" applyFill="1" applyBorder="1"/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164" fontId="7" fillId="0" borderId="14" xfId="0" applyNumberFormat="1" applyFont="1" applyFill="1" applyBorder="1"/>
    <xf numFmtId="0" fontId="7" fillId="2" borderId="0" xfId="0" applyFont="1" applyFill="1" applyBorder="1" applyAlignment="1">
      <alignment horizontal="center"/>
    </xf>
    <xf numFmtId="0" fontId="32" fillId="0" borderId="37" xfId="0" applyFont="1" applyFill="1" applyBorder="1" applyAlignment="1">
      <alignment horizontal="right"/>
    </xf>
    <xf numFmtId="164" fontId="32" fillId="0" borderId="0" xfId="0" applyNumberFormat="1" applyFont="1" applyFill="1" applyBorder="1"/>
    <xf numFmtId="0" fontId="32" fillId="0" borderId="13" xfId="0" applyFont="1" applyBorder="1"/>
    <xf numFmtId="0" fontId="32" fillId="0" borderId="0" xfId="0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8" fillId="9" borderId="0" xfId="0" applyFont="1" applyFill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167" fontId="19" fillId="0" borderId="0" xfId="0" applyNumberFormat="1" applyFont="1" applyFill="1" applyBorder="1"/>
    <xf numFmtId="167" fontId="51" fillId="0" borderId="5" xfId="0" applyNumberFormat="1" applyFont="1" applyFill="1" applyBorder="1"/>
    <xf numFmtId="4" fontId="25" fillId="0" borderId="0" xfId="0" applyNumberFormat="1" applyFont="1" applyFill="1" applyBorder="1" applyAlignment="1">
      <alignment horizontal="center"/>
    </xf>
    <xf numFmtId="167" fontId="51" fillId="0" borderId="10" xfId="0" applyNumberFormat="1" applyFont="1" applyFill="1" applyBorder="1" applyAlignment="1">
      <alignment horizontal="left"/>
    </xf>
    <xf numFmtId="167" fontId="19" fillId="0" borderId="10" xfId="0" applyNumberFormat="1" applyFont="1" applyFill="1" applyBorder="1" applyAlignment="1">
      <alignment horizontal="left"/>
    </xf>
    <xf numFmtId="167" fontId="19" fillId="0" borderId="0" xfId="0" applyNumberFormat="1" applyFont="1" applyFill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7" fontId="52" fillId="0" borderId="10" xfId="0" applyNumberFormat="1" applyFont="1" applyFill="1" applyBorder="1" applyAlignment="1">
      <alignment horizontal="left"/>
    </xf>
    <xf numFmtId="0" fontId="53" fillId="0" borderId="0" xfId="0" applyFont="1" applyFill="1" applyAlignment="1">
      <alignment horizontal="left"/>
    </xf>
    <xf numFmtId="0" fontId="53" fillId="0" borderId="0" xfId="0" applyNumberFormat="1" applyFont="1" applyFill="1" applyAlignment="1">
      <alignment horizontal="left"/>
    </xf>
    <xf numFmtId="166" fontId="53" fillId="0" borderId="5" xfId="0" applyNumberFormat="1" applyFont="1" applyFill="1" applyBorder="1" applyAlignment="1">
      <alignment horizontal="left"/>
    </xf>
    <xf numFmtId="2" fontId="53" fillId="0" borderId="0" xfId="0" applyNumberFormat="1" applyFont="1" applyFill="1" applyBorder="1" applyAlignment="1">
      <alignment horizontal="left"/>
    </xf>
    <xf numFmtId="2" fontId="53" fillId="0" borderId="5" xfId="0" applyNumberFormat="1" applyFont="1" applyFill="1" applyBorder="1" applyAlignment="1">
      <alignment horizontal="left"/>
    </xf>
    <xf numFmtId="2" fontId="54" fillId="0" borderId="5" xfId="0" applyNumberFormat="1" applyFont="1" applyFill="1" applyBorder="1" applyAlignment="1">
      <alignment horizontal="left"/>
    </xf>
    <xf numFmtId="0" fontId="53" fillId="0" borderId="5" xfId="0" applyFont="1" applyFill="1" applyBorder="1" applyAlignment="1">
      <alignment horizontal="left"/>
    </xf>
    <xf numFmtId="0" fontId="54" fillId="0" borderId="0" xfId="0" applyFont="1" applyFill="1" applyAlignment="1">
      <alignment horizontal="left"/>
    </xf>
    <xf numFmtId="0" fontId="53" fillId="0" borderId="37" xfId="0" applyFont="1" applyFill="1" applyBorder="1" applyAlignment="1">
      <alignment horizontal="left"/>
    </xf>
    <xf numFmtId="0" fontId="54" fillId="0" borderId="37" xfId="0" applyFont="1" applyFill="1" applyBorder="1" applyAlignment="1">
      <alignment horizontal="left"/>
    </xf>
    <xf numFmtId="0" fontId="55" fillId="0" borderId="0" xfId="0" applyFont="1" applyFill="1" applyAlignment="1">
      <alignment horizontal="left"/>
    </xf>
    <xf numFmtId="0" fontId="25" fillId="0" borderId="0" xfId="0" applyNumberFormat="1" applyFont="1" applyFill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2" fontId="25" fillId="0" borderId="0" xfId="0" applyNumberFormat="1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37" xfId="0" applyFont="1" applyFill="1" applyBorder="1" applyAlignment="1">
      <alignment horizontal="left"/>
    </xf>
    <xf numFmtId="164" fontId="56" fillId="0" borderId="0" xfId="0" applyNumberFormat="1" applyFont="1" applyFill="1"/>
    <xf numFmtId="16" fontId="38" fillId="0" borderId="0" xfId="0" applyNumberFormat="1" applyFont="1" applyFill="1"/>
    <xf numFmtId="2" fontId="38" fillId="0" borderId="0" xfId="0" applyNumberFormat="1" applyFont="1" applyFill="1"/>
    <xf numFmtId="16" fontId="38" fillId="0" borderId="15" xfId="0" applyNumberFormat="1" applyFont="1" applyBorder="1"/>
    <xf numFmtId="0" fontId="18" fillId="2" borderId="0" xfId="0" applyFont="1" applyFill="1"/>
    <xf numFmtId="0" fontId="3" fillId="3" borderId="0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166" fontId="38" fillId="0" borderId="0" xfId="0" applyNumberFormat="1" applyFont="1"/>
    <xf numFmtId="0" fontId="38" fillId="0" borderId="37" xfId="0" applyFont="1" applyBorder="1"/>
    <xf numFmtId="2" fontId="0" fillId="0" borderId="56" xfId="0" applyNumberFormat="1" applyBorder="1"/>
    <xf numFmtId="0" fontId="3" fillId="0" borderId="57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right"/>
    </xf>
    <xf numFmtId="2" fontId="0" fillId="0" borderId="15" xfId="0" applyNumberFormat="1" applyBorder="1"/>
    <xf numFmtId="2" fontId="38" fillId="0" borderId="37" xfId="0" applyNumberFormat="1" applyFont="1" applyFill="1" applyBorder="1" applyAlignment="1">
      <alignment horizontal="right"/>
    </xf>
    <xf numFmtId="2" fontId="41" fillId="0" borderId="37" xfId="0" applyNumberFormat="1" applyFont="1" applyFill="1" applyBorder="1" applyAlignment="1">
      <alignment horizontal="right"/>
    </xf>
    <xf numFmtId="2" fontId="10" fillId="0" borderId="37" xfId="0" applyNumberFormat="1" applyFont="1" applyFill="1" applyBorder="1" applyAlignment="1">
      <alignment horizontal="right"/>
    </xf>
    <xf numFmtId="2" fontId="0" fillId="0" borderId="16" xfId="0" applyNumberFormat="1" applyBorder="1"/>
    <xf numFmtId="2" fontId="7" fillId="0" borderId="0" xfId="0" applyNumberFormat="1" applyFont="1" applyAlignment="1">
      <alignment horizontal="right"/>
    </xf>
    <xf numFmtId="16" fontId="7" fillId="0" borderId="10" xfId="0" applyNumberFormat="1" applyFont="1" applyFill="1" applyBorder="1" applyAlignment="1">
      <alignment horizontal="right"/>
    </xf>
    <xf numFmtId="0" fontId="57" fillId="0" borderId="0" xfId="0" applyFont="1"/>
    <xf numFmtId="2" fontId="58" fillId="0" borderId="0" xfId="0" applyNumberFormat="1" applyFont="1" applyFill="1" applyBorder="1" applyAlignment="1">
      <alignment horizontal="right"/>
    </xf>
    <xf numFmtId="0" fontId="58" fillId="0" borderId="10" xfId="0" applyFont="1" applyBorder="1" applyAlignment="1">
      <alignment horizontal="right"/>
    </xf>
    <xf numFmtId="164" fontId="58" fillId="0" borderId="0" xfId="0" applyNumberFormat="1" applyFont="1" applyFill="1"/>
    <xf numFmtId="16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164" fontId="45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10" fillId="0" borderId="15" xfId="0" applyFont="1" applyBorder="1"/>
    <xf numFmtId="0" fontId="49" fillId="0" borderId="16" xfId="0" applyFont="1" applyBorder="1"/>
    <xf numFmtId="2" fontId="45" fillId="0" borderId="37" xfId="0" applyNumberFormat="1" applyFont="1" applyFill="1" applyBorder="1" applyAlignment="1">
      <alignment horizontal="right"/>
    </xf>
    <xf numFmtId="0" fontId="45" fillId="0" borderId="15" xfId="0" applyFont="1" applyBorder="1"/>
    <xf numFmtId="0" fontId="45" fillId="0" borderId="10" xfId="0" applyFont="1" applyBorder="1"/>
    <xf numFmtId="0" fontId="59" fillId="0" borderId="15" xfId="0" applyFont="1" applyBorder="1"/>
    <xf numFmtId="0" fontId="59" fillId="0" borderId="10" xfId="0" applyFont="1" applyBorder="1"/>
    <xf numFmtId="0" fontId="59" fillId="0" borderId="0" xfId="0" applyFont="1"/>
    <xf numFmtId="2" fontId="45" fillId="0" borderId="47" xfId="0" applyNumberFormat="1" applyFont="1" applyFill="1" applyBorder="1" applyAlignment="1">
      <alignment horizontal="right"/>
    </xf>
    <xf numFmtId="0" fontId="59" fillId="0" borderId="16" xfId="0" applyFont="1" applyBorder="1"/>
    <xf numFmtId="2" fontId="45" fillId="0" borderId="12" xfId="0" applyNumberFormat="1" applyFont="1" applyFill="1" applyBorder="1" applyAlignment="1">
      <alignment horizontal="right"/>
    </xf>
    <xf numFmtId="0" fontId="59" fillId="0" borderId="13" xfId="0" applyFont="1" applyBorder="1"/>
    <xf numFmtId="2" fontId="45" fillId="0" borderId="5" xfId="0" applyNumberFormat="1" applyFont="1" applyFill="1" applyBorder="1" applyAlignment="1">
      <alignment horizontal="right"/>
    </xf>
    <xf numFmtId="16" fontId="45" fillId="0" borderId="0" xfId="0" applyNumberFormat="1" applyFont="1" applyFill="1"/>
    <xf numFmtId="2" fontId="45" fillId="0" borderId="0" xfId="0" applyNumberFormat="1" applyFont="1" applyFill="1"/>
    <xf numFmtId="16" fontId="45" fillId="0" borderId="16" xfId="0" applyNumberFormat="1" applyFont="1" applyBorder="1"/>
    <xf numFmtId="0" fontId="45" fillId="0" borderId="13" xfId="0" applyFont="1" applyBorder="1" applyAlignment="1">
      <alignment horizontal="right"/>
    </xf>
    <xf numFmtId="0" fontId="10" fillId="0" borderId="37" xfId="0" applyFont="1" applyBorder="1"/>
    <xf numFmtId="166" fontId="10" fillId="0" borderId="0" xfId="0" applyNumberFormat="1" applyFont="1"/>
    <xf numFmtId="0" fontId="49" fillId="0" borderId="47" xfId="0" applyFont="1" applyBorder="1"/>
    <xf numFmtId="0" fontId="49" fillId="0" borderId="13" xfId="0" applyFont="1" applyBorder="1" applyAlignment="1">
      <alignment horizontal="right"/>
    </xf>
    <xf numFmtId="166" fontId="49" fillId="0" borderId="0" xfId="0" applyNumberFormat="1" applyFont="1"/>
    <xf numFmtId="4" fontId="45" fillId="0" borderId="5" xfId="0" applyNumberFormat="1" applyFont="1" applyFill="1" applyBorder="1" applyAlignment="1">
      <alignment horizontal="right"/>
    </xf>
    <xf numFmtId="16" fontId="45" fillId="0" borderId="4" xfId="0" applyNumberFormat="1" applyFont="1" applyFill="1" applyBorder="1"/>
    <xf numFmtId="16" fontId="45" fillId="0" borderId="0" xfId="0" applyNumberFormat="1" applyFont="1" applyFill="1" applyBorder="1"/>
    <xf numFmtId="4" fontId="45" fillId="0" borderId="37" xfId="0" applyNumberFormat="1" applyFont="1" applyFill="1" applyBorder="1" applyAlignment="1">
      <alignment horizontal="right"/>
    </xf>
    <xf numFmtId="164" fontId="45" fillId="0" borderId="0" xfId="0" applyNumberFormat="1" applyFont="1" applyFill="1" applyBorder="1"/>
    <xf numFmtId="16" fontId="45" fillId="0" borderId="4" xfId="0" applyNumberFormat="1" applyFont="1" applyBorder="1"/>
    <xf numFmtId="16" fontId="45" fillId="0" borderId="11" xfId="0" applyNumberFormat="1" applyFont="1" applyFill="1" applyBorder="1"/>
    <xf numFmtId="0" fontId="45" fillId="0" borderId="13" xfId="0" applyFont="1" applyFill="1" applyBorder="1" applyAlignment="1">
      <alignment horizontal="right"/>
    </xf>
    <xf numFmtId="164" fontId="45" fillId="0" borderId="12" xfId="0" applyNumberFormat="1" applyFont="1" applyFill="1" applyBorder="1"/>
    <xf numFmtId="0" fontId="7" fillId="17" borderId="0" xfId="0" applyFont="1" applyFill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7" fillId="18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39" fillId="2" borderId="0" xfId="0" applyFont="1" applyFill="1" applyAlignment="1">
      <alignment horizontal="center"/>
    </xf>
    <xf numFmtId="16" fontId="7" fillId="0" borderId="11" xfId="0" applyNumberFormat="1" applyFont="1" applyFill="1" applyBorder="1"/>
    <xf numFmtId="0" fontId="0" fillId="19" borderId="4" xfId="0" applyFill="1" applyBorder="1"/>
    <xf numFmtId="0" fontId="3" fillId="19" borderId="0" xfId="0" applyFont="1" applyFill="1" applyBorder="1" applyAlignment="1">
      <alignment horizontal="center"/>
    </xf>
    <xf numFmtId="2" fontId="0" fillId="19" borderId="5" xfId="0" applyNumberFormat="1" applyFill="1" applyBorder="1" applyAlignment="1">
      <alignment horizontal="right"/>
    </xf>
    <xf numFmtId="0" fontId="13" fillId="6" borderId="0" xfId="0" applyFont="1" applyFill="1"/>
    <xf numFmtId="164" fontId="25" fillId="6" borderId="0" xfId="0" applyNumberFormat="1" applyFont="1" applyFill="1" applyAlignment="1">
      <alignment horizontal="center"/>
    </xf>
    <xf numFmtId="167" fontId="60" fillId="0" borderId="5" xfId="0" applyNumberFormat="1" applyFont="1" applyFill="1" applyBorder="1"/>
    <xf numFmtId="164" fontId="38" fillId="0" borderId="4" xfId="0" applyNumberFormat="1" applyFont="1" applyFill="1" applyBorder="1"/>
    <xf numFmtId="166" fontId="38" fillId="0" borderId="0" xfId="0" applyNumberFormat="1" applyFont="1" applyFill="1"/>
    <xf numFmtId="0" fontId="10" fillId="0" borderId="0" xfId="0" applyFont="1" applyFill="1" applyBorder="1" applyAlignment="1">
      <alignment horizontal="center" wrapText="1"/>
    </xf>
    <xf numFmtId="1" fontId="10" fillId="0" borderId="0" xfId="0" applyNumberFormat="1" applyFont="1" applyFill="1" applyBorder="1" applyAlignment="1">
      <alignment horizontal="center"/>
    </xf>
    <xf numFmtId="164" fontId="7" fillId="2" borderId="0" xfId="0" applyNumberFormat="1" applyFont="1" applyFill="1"/>
    <xf numFmtId="166" fontId="7" fillId="2" borderId="0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center"/>
    </xf>
    <xf numFmtId="0" fontId="53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166" fontId="7" fillId="2" borderId="0" xfId="0" applyNumberFormat="1" applyFont="1" applyFill="1"/>
    <xf numFmtId="0" fontId="10" fillId="2" borderId="0" xfId="0" applyFont="1" applyFill="1" applyBorder="1" applyAlignment="1">
      <alignment horizontal="center"/>
    </xf>
    <xf numFmtId="0" fontId="25" fillId="0" borderId="0" xfId="0" applyFont="1" applyFill="1" applyBorder="1"/>
    <xf numFmtId="2" fontId="15" fillId="0" borderId="46" xfId="0" applyNumberFormat="1" applyFont="1" applyFill="1" applyBorder="1" applyAlignment="1">
      <alignment horizontal="right"/>
    </xf>
    <xf numFmtId="2" fontId="15" fillId="0" borderId="37" xfId="0" applyNumberFormat="1" applyFont="1" applyFill="1" applyBorder="1" applyAlignment="1">
      <alignment horizontal="right"/>
    </xf>
    <xf numFmtId="4" fontId="7" fillId="7" borderId="0" xfId="0" applyNumberFormat="1" applyFont="1" applyFill="1" applyBorder="1"/>
    <xf numFmtId="2" fontId="45" fillId="0" borderId="32" xfId="0" applyNumberFormat="1" applyFont="1" applyFill="1" applyBorder="1" applyAlignment="1">
      <alignment horizontal="right"/>
    </xf>
    <xf numFmtId="16" fontId="45" fillId="0" borderId="12" xfId="0" applyNumberFormat="1" applyFont="1" applyFill="1" applyBorder="1"/>
    <xf numFmtId="2" fontId="45" fillId="0" borderId="12" xfId="0" applyNumberFormat="1" applyFont="1" applyFill="1" applyBorder="1"/>
    <xf numFmtId="4" fontId="8" fillId="7" borderId="0" xfId="0" applyNumberFormat="1" applyFont="1" applyFill="1"/>
    <xf numFmtId="4" fontId="0" fillId="7" borderId="0" xfId="0" applyNumberFormat="1" applyFill="1"/>
    <xf numFmtId="4" fontId="7" fillId="7" borderId="0" xfId="0" applyNumberFormat="1" applyFont="1" applyFill="1"/>
    <xf numFmtId="166" fontId="45" fillId="0" borderId="0" xfId="0" applyNumberFormat="1" applyFont="1"/>
    <xf numFmtId="166" fontId="59" fillId="0" borderId="0" xfId="0" applyNumberFormat="1" applyFont="1"/>
    <xf numFmtId="166" fontId="59" fillId="0" borderId="12" xfId="0" applyNumberFormat="1" applyFont="1" applyBorder="1"/>
    <xf numFmtId="2" fontId="0" fillId="4" borderId="5" xfId="0" applyNumberFormat="1" applyFill="1" applyBorder="1" applyAlignment="1">
      <alignment horizontal="right"/>
    </xf>
    <xf numFmtId="16" fontId="0" fillId="4" borderId="0" xfId="0" applyNumberFormat="1" applyFill="1"/>
    <xf numFmtId="165" fontId="8" fillId="7" borderId="0" xfId="0" applyNumberFormat="1" applyFont="1" applyFill="1" applyAlignment="1">
      <alignment horizontal="right"/>
    </xf>
    <xf numFmtId="0" fontId="3" fillId="4" borderId="0" xfId="0" applyFont="1" applyFill="1" applyBorder="1" applyAlignment="1">
      <alignment horizontal="center"/>
    </xf>
    <xf numFmtId="2" fontId="45" fillId="4" borderId="5" xfId="0" applyNumberFormat="1" applyFont="1" applyFill="1" applyBorder="1" applyAlignment="1">
      <alignment horizontal="right"/>
    </xf>
    <xf numFmtId="4" fontId="17" fillId="7" borderId="0" xfId="0" applyNumberFormat="1" applyFont="1" applyFill="1"/>
    <xf numFmtId="2" fontId="7" fillId="7" borderId="0" xfId="0" applyNumberFormat="1" applyFont="1" applyFill="1"/>
    <xf numFmtId="16" fontId="0" fillId="0" borderId="0" xfId="0" applyNumberFormat="1" applyFill="1" applyAlignment="1">
      <alignment horizontal="right"/>
    </xf>
    <xf numFmtId="4" fontId="0" fillId="7" borderId="0" xfId="0" applyNumberFormat="1" applyFont="1" applyFill="1"/>
    <xf numFmtId="0" fontId="34" fillId="11" borderId="0" xfId="0" applyFont="1" applyFill="1" applyAlignment="1">
      <alignment horizontal="center"/>
    </xf>
    <xf numFmtId="16" fontId="7" fillId="4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0" fontId="7" fillId="4" borderId="50" xfId="0" applyFont="1" applyFill="1" applyBorder="1" applyAlignment="1">
      <alignment horizontal="right"/>
    </xf>
    <xf numFmtId="164" fontId="7" fillId="4" borderId="0" xfId="0" applyNumberFormat="1" applyFont="1" applyFill="1"/>
    <xf numFmtId="0" fontId="7" fillId="4" borderId="0" xfId="0" applyFont="1" applyFill="1" applyAlignment="1">
      <alignment horizontal="right"/>
    </xf>
    <xf numFmtId="4" fontId="7" fillId="4" borderId="5" xfId="0" applyNumberFormat="1" applyFont="1" applyFill="1" applyBorder="1" applyAlignment="1">
      <alignment horizontal="right"/>
    </xf>
    <xf numFmtId="16" fontId="7" fillId="4" borderId="0" xfId="0" applyNumberFormat="1" applyFont="1" applyFill="1" applyBorder="1"/>
    <xf numFmtId="2" fontId="7" fillId="4" borderId="0" xfId="0" applyNumberFormat="1" applyFont="1" applyFill="1" applyBorder="1" applyAlignment="1">
      <alignment horizontal="right"/>
    </xf>
    <xf numFmtId="0" fontId="7" fillId="4" borderId="10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right"/>
    </xf>
    <xf numFmtId="0" fontId="52" fillId="2" borderId="0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8" fillId="0" borderId="0" xfId="0" applyFont="1" applyFill="1" applyAlignment="1">
      <alignment horizontal="center" wrapText="1"/>
    </xf>
    <xf numFmtId="0" fontId="24" fillId="2" borderId="0" xfId="0" applyFont="1" applyFill="1" applyAlignment="1">
      <alignment horizont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4" fillId="6" borderId="0" xfId="0" applyFont="1" applyFill="1" applyAlignment="1">
      <alignment horizontal="center"/>
    </xf>
    <xf numFmtId="0" fontId="7" fillId="16" borderId="51" xfId="0" applyFont="1" applyFill="1" applyBorder="1" applyAlignment="1">
      <alignment horizontal="center" vertical="center" wrapText="1"/>
    </xf>
    <xf numFmtId="0" fontId="7" fillId="16" borderId="52" xfId="0" applyFont="1" applyFill="1" applyBorder="1" applyAlignment="1">
      <alignment horizontal="center" vertical="center" wrapText="1"/>
    </xf>
    <xf numFmtId="0" fontId="25" fillId="0" borderId="51" xfId="0" applyFont="1" applyFill="1" applyBorder="1" applyAlignment="1">
      <alignment horizontal="center" vertical="center" wrapText="1"/>
    </xf>
    <xf numFmtId="0" fontId="25" fillId="0" borderId="5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5" fillId="0" borderId="0" xfId="0" applyFont="1" applyFill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3399"/>
      <color rgb="FFFF99FF"/>
      <color rgb="FF00FF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topLeftCell="A4" zoomScaleNormal="100" workbookViewId="0">
      <pane xSplit="10" topLeftCell="K1" activePane="topRight" state="frozen"/>
      <selection pane="topRight" activeCell="Q8" sqref="Q8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6" customWidth="1"/>
    <col min="5" max="5" width="8.28515625" style="131" customWidth="1"/>
    <col min="7" max="7" width="7.28515625" customWidth="1"/>
    <col min="8" max="8" width="11.85546875" bestFit="1" customWidth="1"/>
    <col min="9" max="9" width="10.7109375" bestFit="1" customWidth="1"/>
    <col min="10" max="10" width="10.5703125" style="280" customWidth="1"/>
    <col min="11" max="11" width="12.5703125" bestFit="1" customWidth="1"/>
    <col min="12" max="12" width="12.5703125" style="288" customWidth="1"/>
    <col min="13" max="13" width="12.42578125" bestFit="1" customWidth="1"/>
    <col min="14" max="14" width="13.140625" customWidth="1"/>
    <col min="15" max="15" width="12.140625" style="66" customWidth="1"/>
    <col min="16" max="16" width="12.140625" style="237" customWidth="1"/>
    <col min="17" max="17" width="15.28515625" style="131" bestFit="1" customWidth="1"/>
    <col min="18" max="18" width="17.42578125" style="362" bestFit="1" customWidth="1"/>
    <col min="19" max="19" width="11.7109375" bestFit="1" customWidth="1"/>
    <col min="20" max="20" width="13.28515625" bestFit="1" customWidth="1"/>
  </cols>
  <sheetData>
    <row r="1" spans="1:20" ht="32.25" thickTop="1" thickBot="1" x14ac:dyDescent="0.5">
      <c r="A1" s="25"/>
      <c r="B1" s="465" t="s">
        <v>341</v>
      </c>
      <c r="C1" s="70"/>
      <c r="D1" s="198"/>
      <c r="E1" s="154"/>
      <c r="F1" s="85"/>
      <c r="G1" s="84"/>
      <c r="H1" s="84"/>
      <c r="I1" s="84"/>
      <c r="K1" s="708" t="s">
        <v>26</v>
      </c>
      <c r="L1" s="287"/>
      <c r="M1" s="710" t="s">
        <v>27</v>
      </c>
      <c r="N1" s="91"/>
      <c r="O1" s="256"/>
      <c r="P1" s="190" t="s">
        <v>39</v>
      </c>
      <c r="Q1" s="712" t="s">
        <v>28</v>
      </c>
      <c r="R1" s="358"/>
    </row>
    <row r="2" spans="1:20" ht="17.25" thickTop="1" thickBot="1" x14ac:dyDescent="0.3">
      <c r="A2" s="44"/>
      <c r="B2" s="89" t="s">
        <v>0</v>
      </c>
      <c r="C2" s="45" t="s">
        <v>10</v>
      </c>
      <c r="D2" s="33"/>
      <c r="E2" s="155" t="s">
        <v>25</v>
      </c>
      <c r="F2" s="87" t="s">
        <v>3</v>
      </c>
      <c r="G2" s="112" t="s">
        <v>8</v>
      </c>
      <c r="H2" s="88" t="s">
        <v>5</v>
      </c>
      <c r="I2" s="89" t="s">
        <v>6</v>
      </c>
      <c r="K2" s="709"/>
      <c r="L2" s="289" t="s">
        <v>29</v>
      </c>
      <c r="M2" s="711"/>
      <c r="N2" s="5" t="s">
        <v>29</v>
      </c>
      <c r="O2" s="97" t="s">
        <v>30</v>
      </c>
      <c r="P2" s="191" t="s">
        <v>40</v>
      </c>
      <c r="Q2" s="713"/>
      <c r="R2" s="359" t="s">
        <v>29</v>
      </c>
    </row>
    <row r="3" spans="1:20" s="495" customFormat="1" ht="15.75" thickTop="1" x14ac:dyDescent="0.25">
      <c r="A3" s="514"/>
      <c r="B3" s="371">
        <f>PIERNA!B3</f>
        <v>0</v>
      </c>
      <c r="C3" s="371">
        <f>PIERNA!C3</f>
        <v>0</v>
      </c>
      <c r="D3" s="274">
        <f>PIERNA!D3</f>
        <v>0</v>
      </c>
      <c r="E3" s="515">
        <f>PIERNA!E3</f>
        <v>0</v>
      </c>
      <c r="F3" s="356">
        <f>PIERNA!F3</f>
        <v>0</v>
      </c>
      <c r="G3" s="197">
        <f>PIERNA!G3</f>
        <v>0</v>
      </c>
      <c r="H3" s="65">
        <f>PIERNA!H3</f>
        <v>0</v>
      </c>
      <c r="I3" s="516">
        <f>PIERNA!I3</f>
        <v>-39.639999999999418</v>
      </c>
      <c r="J3" s="517"/>
      <c r="K3" s="214"/>
      <c r="L3" s="518"/>
      <c r="M3" s="108"/>
      <c r="N3" s="519"/>
      <c r="O3" s="181"/>
      <c r="P3" s="233"/>
      <c r="Q3" s="269"/>
      <c r="R3" s="520"/>
      <c r="S3" s="108">
        <f t="shared" ref="S3:S31" si="0">Q3+M3+K3+P3</f>
        <v>0</v>
      </c>
      <c r="T3" s="108" t="e">
        <f>S3/H3</f>
        <v>#DIV/0!</v>
      </c>
    </row>
    <row r="4" spans="1:20" s="495" customFormat="1" x14ac:dyDescent="0.25">
      <c r="A4" s="514">
        <v>1</v>
      </c>
      <c r="B4" s="371" t="str">
        <f>PIERNA!B4</f>
        <v>VIANSA ALIMENTOS SA DE CV</v>
      </c>
      <c r="C4" s="660" t="str">
        <f>PIERNA!C4</f>
        <v>Seaboard</v>
      </c>
      <c r="D4" s="661" t="str">
        <f>PIERNA!D4</f>
        <v>PED. 5003672</v>
      </c>
      <c r="E4" s="156">
        <f>PIERNA!E4</f>
        <v>42094</v>
      </c>
      <c r="F4" s="356">
        <f>PIERNA!F4</f>
        <v>19118.36</v>
      </c>
      <c r="G4" s="197">
        <f>PIERNA!G4</f>
        <v>21</v>
      </c>
      <c r="H4" s="65">
        <f>PIERNA!H4</f>
        <v>19158</v>
      </c>
      <c r="I4" s="516">
        <f>PIERNA!I4</f>
        <v>-39.639999999999418</v>
      </c>
      <c r="J4" s="268"/>
      <c r="K4" s="214"/>
      <c r="L4" s="558"/>
      <c r="M4" s="108"/>
      <c r="N4" s="563"/>
      <c r="O4" s="181"/>
      <c r="P4" s="233"/>
      <c r="Q4" s="116"/>
      <c r="R4" s="586"/>
      <c r="S4" s="108">
        <f t="shared" si="0"/>
        <v>0</v>
      </c>
      <c r="T4" s="108">
        <f>S4/H4</f>
        <v>0</v>
      </c>
    </row>
    <row r="5" spans="1:20" s="495" customFormat="1" x14ac:dyDescent="0.25">
      <c r="A5" s="514">
        <v>2</v>
      </c>
      <c r="B5" s="371" t="str">
        <f>PIERNA!B5</f>
        <v>SMITHFIELD FARMLAND</v>
      </c>
      <c r="C5" s="660" t="str">
        <f>PIERNA!C5</f>
        <v>Farmland</v>
      </c>
      <c r="D5" s="661" t="str">
        <f>PIERNA!D5</f>
        <v>PED. 5001270</v>
      </c>
      <c r="E5" s="156">
        <f>PIERNA!E5</f>
        <v>42094</v>
      </c>
      <c r="F5" s="356">
        <f>PIERNA!F5</f>
        <v>18019.310000000001</v>
      </c>
      <c r="G5" s="197">
        <f>PIERNA!G5</f>
        <v>22</v>
      </c>
      <c r="H5" s="65">
        <f>PIERNA!H5</f>
        <v>18053.97</v>
      </c>
      <c r="I5" s="516">
        <f>PIERNA!I5</f>
        <v>-34.659999999999854</v>
      </c>
      <c r="J5" s="268"/>
      <c r="K5" s="214"/>
      <c r="L5" s="558"/>
      <c r="M5" s="116"/>
      <c r="N5" s="564"/>
      <c r="O5" s="181"/>
      <c r="P5" s="233"/>
      <c r="Q5" s="116"/>
      <c r="R5" s="585"/>
      <c r="S5" s="108">
        <f t="shared" si="0"/>
        <v>0</v>
      </c>
      <c r="T5" s="108">
        <f>S5/H5+0.1</f>
        <v>0.1</v>
      </c>
    </row>
    <row r="6" spans="1:20" s="495" customFormat="1" x14ac:dyDescent="0.25">
      <c r="A6" s="514">
        <v>3</v>
      </c>
      <c r="B6" s="371" t="str">
        <f>PIERNA!B6</f>
        <v>SMITHFIELD FARMLAND</v>
      </c>
      <c r="C6" s="660" t="str">
        <f>PIERNA!C6</f>
        <v>Farmland</v>
      </c>
      <c r="D6" s="661" t="str">
        <f>PIERNA!D6</f>
        <v>PED. 5001274</v>
      </c>
      <c r="E6" s="523">
        <f>PIERNA!E6</f>
        <v>42094</v>
      </c>
      <c r="F6" s="356">
        <f>PIERNA!F6</f>
        <v>18593.8</v>
      </c>
      <c r="G6" s="197">
        <f>PIERNA!G6</f>
        <v>22</v>
      </c>
      <c r="H6" s="65">
        <f>PIERNA!H6</f>
        <v>18601.36</v>
      </c>
      <c r="I6" s="516">
        <f>PIERNA!I6</f>
        <v>-7.5600000000013097</v>
      </c>
      <c r="J6" s="268"/>
      <c r="K6" s="214"/>
      <c r="L6" s="558"/>
      <c r="M6" s="116"/>
      <c r="N6" s="564"/>
      <c r="O6" s="461"/>
      <c r="P6" s="233"/>
      <c r="Q6" s="116"/>
      <c r="R6" s="522"/>
      <c r="S6" s="108">
        <f t="shared" si="0"/>
        <v>0</v>
      </c>
      <c r="T6" s="108">
        <f t="shared" ref="T6:T69" si="1">S6/H6+0.1</f>
        <v>0.1</v>
      </c>
    </row>
    <row r="7" spans="1:20" s="495" customFormat="1" ht="15.75" customHeight="1" x14ac:dyDescent="0.25">
      <c r="A7" s="514">
        <v>4</v>
      </c>
      <c r="B7" s="371" t="str">
        <f>PIERNA!B7</f>
        <v xml:space="preserve">SMITHFIELD FARMLAND </v>
      </c>
      <c r="C7" s="371" t="str">
        <f>PIERNA!C7</f>
        <v>Smithfield</v>
      </c>
      <c r="D7" s="200" t="str">
        <f>PIERNA!D7</f>
        <v>PED. 5001278</v>
      </c>
      <c r="E7" s="156">
        <f>PIERNA!E7</f>
        <v>42095</v>
      </c>
      <c r="F7" s="356">
        <f>PIERNA!F7</f>
        <v>18074.34</v>
      </c>
      <c r="G7" s="197">
        <f>PIERNA!G7</f>
        <v>22</v>
      </c>
      <c r="H7" s="65">
        <f>PIERNA!H7</f>
        <v>18077.490000000002</v>
      </c>
      <c r="I7" s="516">
        <f>PIERNA!I7</f>
        <v>-3.1500000000014552</v>
      </c>
      <c r="J7" s="268" t="s">
        <v>406</v>
      </c>
      <c r="K7" s="664">
        <v>8434</v>
      </c>
      <c r="L7" s="662" t="s">
        <v>446</v>
      </c>
      <c r="M7" s="667">
        <v>20300</v>
      </c>
      <c r="N7" s="565" t="s">
        <v>455</v>
      </c>
      <c r="O7" s="461">
        <v>94849293</v>
      </c>
      <c r="P7" s="668">
        <v>1914</v>
      </c>
      <c r="Q7" s="216">
        <v>310335.02</v>
      </c>
      <c r="R7" s="568" t="s">
        <v>479</v>
      </c>
      <c r="S7" s="108">
        <f t="shared" si="0"/>
        <v>340983.02</v>
      </c>
      <c r="T7" s="108">
        <f t="shared" si="1"/>
        <v>18.962298914285114</v>
      </c>
    </row>
    <row r="8" spans="1:20" s="495" customFormat="1" x14ac:dyDescent="0.25">
      <c r="A8" s="514">
        <v>5</v>
      </c>
      <c r="B8" s="371" t="str">
        <f>PIERNA!B8</f>
        <v>SEABOARD FOODS</v>
      </c>
      <c r="C8" s="371" t="str">
        <f>PIERNA!C8</f>
        <v>Seaboard</v>
      </c>
      <c r="D8" s="200" t="str">
        <f>PIERNA!D8</f>
        <v>PED. 5001275</v>
      </c>
      <c r="E8" s="156">
        <f>PIERNA!E8</f>
        <v>42095</v>
      </c>
      <c r="F8" s="356">
        <f>PIERNA!F8</f>
        <v>19392.939999999999</v>
      </c>
      <c r="G8" s="197">
        <f>PIERNA!G8</f>
        <v>21</v>
      </c>
      <c r="H8" s="65">
        <f>PIERNA!H8</f>
        <v>19451.5</v>
      </c>
      <c r="I8" s="516">
        <f>PIERNA!I8</f>
        <v>-58.56000000000131</v>
      </c>
      <c r="J8" s="268" t="s">
        <v>407</v>
      </c>
      <c r="K8" s="663">
        <v>8434</v>
      </c>
      <c r="L8" s="662" t="s">
        <v>447</v>
      </c>
      <c r="M8" s="667">
        <v>20300</v>
      </c>
      <c r="N8" s="564" t="s">
        <v>445</v>
      </c>
      <c r="O8" s="665">
        <v>1130410</v>
      </c>
      <c r="P8" s="668">
        <v>1914</v>
      </c>
      <c r="Q8" s="410">
        <v>334693.34999999998</v>
      </c>
      <c r="R8" s="578" t="s">
        <v>449</v>
      </c>
      <c r="S8" s="108">
        <f t="shared" si="0"/>
        <v>365341.35</v>
      </c>
      <c r="T8" s="108">
        <f t="shared" si="1"/>
        <v>18.88216847029792</v>
      </c>
    </row>
    <row r="9" spans="1:20" s="495" customFormat="1" x14ac:dyDescent="0.25">
      <c r="A9" s="514">
        <v>6</v>
      </c>
      <c r="B9" s="371" t="str">
        <f>PIERNA!B9</f>
        <v>SEABORD FOODS</v>
      </c>
      <c r="C9" s="371" t="str">
        <f>PIERNA!C9</f>
        <v>Seaboard</v>
      </c>
      <c r="D9" s="200" t="str">
        <f>PIERNA!D9</f>
        <v>PED. 5001288</v>
      </c>
      <c r="E9" s="156">
        <f>PIERNA!E9</f>
        <v>42096</v>
      </c>
      <c r="F9" s="356">
        <f>PIERNA!F9</f>
        <v>19435.66</v>
      </c>
      <c r="G9" s="197">
        <f>PIERNA!G9</f>
        <v>21</v>
      </c>
      <c r="H9" s="65">
        <f>PIERNA!H9</f>
        <v>19474.5</v>
      </c>
      <c r="I9" s="516">
        <f>PIERNA!I9</f>
        <v>-38.840000000000146</v>
      </c>
      <c r="J9" s="268" t="s">
        <v>408</v>
      </c>
      <c r="K9" s="214">
        <v>8434</v>
      </c>
      <c r="L9" s="559" t="s">
        <v>451</v>
      </c>
      <c r="M9" s="667">
        <v>20300</v>
      </c>
      <c r="N9" s="564" t="s">
        <v>453</v>
      </c>
      <c r="O9" s="461">
        <v>1131212</v>
      </c>
      <c r="P9" s="233">
        <v>1856</v>
      </c>
      <c r="Q9" s="338">
        <v>321768.59999999998</v>
      </c>
      <c r="R9" s="578" t="s">
        <v>450</v>
      </c>
      <c r="S9" s="108">
        <f t="shared" si="0"/>
        <v>352358.6</v>
      </c>
      <c r="T9" s="108">
        <f t="shared" si="1"/>
        <v>18.19333230634933</v>
      </c>
    </row>
    <row r="10" spans="1:20" s="495" customFormat="1" x14ac:dyDescent="0.25">
      <c r="A10" s="514">
        <v>7</v>
      </c>
      <c r="B10" s="371" t="str">
        <f>PIERNA!B10</f>
        <v xml:space="preserve">SEABOARD FOODS </v>
      </c>
      <c r="C10" s="371" t="str">
        <f>PIERNA!C10</f>
        <v>Seaboard</v>
      </c>
      <c r="D10" s="200" t="str">
        <f>PIERNA!D10</f>
        <v>PED. 5001289</v>
      </c>
      <c r="E10" s="156">
        <f>PIERNA!E10</f>
        <v>42098</v>
      </c>
      <c r="F10" s="356">
        <f>PIERNA!F10</f>
        <v>19552.009999999998</v>
      </c>
      <c r="G10" s="197">
        <f>PIERNA!G10</f>
        <v>21</v>
      </c>
      <c r="H10" s="65">
        <f>PIERNA!H10</f>
        <v>19550.599999999999</v>
      </c>
      <c r="I10" s="516">
        <f>PIERNA!I10</f>
        <v>1.4099999999998545</v>
      </c>
      <c r="J10" s="268" t="s">
        <v>409</v>
      </c>
      <c r="K10" s="214">
        <v>8434</v>
      </c>
      <c r="L10" s="558" t="s">
        <v>452</v>
      </c>
      <c r="M10" s="667">
        <v>20300</v>
      </c>
      <c r="N10" s="564" t="s">
        <v>453</v>
      </c>
      <c r="O10" s="461">
        <v>1131213</v>
      </c>
      <c r="P10" s="233">
        <v>1856</v>
      </c>
      <c r="Q10" s="338">
        <v>323027.67</v>
      </c>
      <c r="R10" s="578" t="s">
        <v>449</v>
      </c>
      <c r="S10" s="108">
        <f t="shared" si="0"/>
        <v>353617.67</v>
      </c>
      <c r="T10" s="108">
        <f t="shared" si="1"/>
        <v>18.187305248943769</v>
      </c>
    </row>
    <row r="11" spans="1:20" s="495" customFormat="1" x14ac:dyDescent="0.25">
      <c r="A11" s="514">
        <v>8</v>
      </c>
      <c r="B11" s="371" t="str">
        <f>PIERNA!B11</f>
        <v>SMITHFIELD FARMLAND</v>
      </c>
      <c r="C11" s="371" t="str">
        <f>PIERNA!C11</f>
        <v xml:space="preserve">Farmaland </v>
      </c>
      <c r="D11" s="200" t="str">
        <f>PIERNA!D11</f>
        <v>PED. 5001271</v>
      </c>
      <c r="E11" s="156">
        <f>PIERNA!E11</f>
        <v>42096</v>
      </c>
      <c r="F11" s="356">
        <f>PIERNA!F11</f>
        <v>18204.32</v>
      </c>
      <c r="G11" s="197">
        <f>PIERNA!G11</f>
        <v>22</v>
      </c>
      <c r="H11" s="65">
        <f>PIERNA!H11</f>
        <v>18225.82</v>
      </c>
      <c r="I11" s="516">
        <f>PIERNA!I11</f>
        <v>-21.5</v>
      </c>
      <c r="J11" s="268" t="s">
        <v>410</v>
      </c>
      <c r="K11" s="663">
        <v>8434</v>
      </c>
      <c r="L11" s="662" t="s">
        <v>448</v>
      </c>
      <c r="M11" s="667">
        <v>20300</v>
      </c>
      <c r="N11" s="564" t="s">
        <v>453</v>
      </c>
      <c r="O11" s="461">
        <v>94849291</v>
      </c>
      <c r="P11" s="668">
        <v>1914</v>
      </c>
      <c r="Q11" s="357">
        <v>310514.3</v>
      </c>
      <c r="R11" s="568" t="s">
        <v>478</v>
      </c>
      <c r="S11" s="108">
        <f t="shared" si="0"/>
        <v>341162.3</v>
      </c>
      <c r="T11" s="108">
        <f t="shared" si="1"/>
        <v>18.818625554296048</v>
      </c>
    </row>
    <row r="12" spans="1:20" s="495" customFormat="1" x14ac:dyDescent="0.25">
      <c r="A12" s="514">
        <v>9</v>
      </c>
      <c r="B12" s="371" t="str">
        <f>PIERNA!B12</f>
        <v>SMITHFIELD FARMLAND</v>
      </c>
      <c r="C12" s="371" t="str">
        <f>PIERNA!C12</f>
        <v>Farmland</v>
      </c>
      <c r="D12" s="200" t="str">
        <f>PIERNA!D12</f>
        <v>PED. 5001305</v>
      </c>
      <c r="E12" s="156">
        <f>PIERNA!E12</f>
        <v>42101</v>
      </c>
      <c r="F12" s="356">
        <f>PIERNA!F12</f>
        <v>17917.97</v>
      </c>
      <c r="G12" s="197">
        <f>PIERNA!G12</f>
        <v>22</v>
      </c>
      <c r="H12" s="65">
        <f>PIERNA!H12</f>
        <v>17937.53</v>
      </c>
      <c r="I12" s="516">
        <f>PIERNA!I12</f>
        <v>-19.559999999997672</v>
      </c>
      <c r="J12" s="268" t="s">
        <v>415</v>
      </c>
      <c r="K12" s="214">
        <v>8369</v>
      </c>
      <c r="L12" s="558" t="s">
        <v>454</v>
      </c>
      <c r="M12" s="667">
        <v>20300</v>
      </c>
      <c r="N12" s="564" t="s">
        <v>454</v>
      </c>
      <c r="O12" s="461">
        <v>94858931</v>
      </c>
      <c r="P12" s="233">
        <v>1856</v>
      </c>
      <c r="Q12" s="116">
        <v>312057.90999999997</v>
      </c>
      <c r="R12" s="568" t="s">
        <v>480</v>
      </c>
      <c r="S12" s="108">
        <f t="shared" si="0"/>
        <v>342582.91</v>
      </c>
      <c r="T12" s="108">
        <f t="shared" si="1"/>
        <v>19.198666873309762</v>
      </c>
    </row>
    <row r="13" spans="1:20" s="495" customFormat="1" x14ac:dyDescent="0.25">
      <c r="A13" s="514">
        <v>10</v>
      </c>
      <c r="B13" s="371" t="str">
        <f>PIERNA!B13</f>
        <v>SMITHFIELD FARMLAND</v>
      </c>
      <c r="C13" s="371" t="str">
        <f>PIERNA!C13</f>
        <v>Farmland</v>
      </c>
      <c r="D13" s="200" t="str">
        <f>PIERNA!D13</f>
        <v>PED. 5001306</v>
      </c>
      <c r="E13" s="156">
        <f>PIERNA!E13</f>
        <v>42101</v>
      </c>
      <c r="F13" s="356">
        <f>PIERNA!F13</f>
        <v>18807.04</v>
      </c>
      <c r="G13" s="197">
        <f>PIERNA!G13</f>
        <v>23</v>
      </c>
      <c r="H13" s="65">
        <f>PIERNA!H13</f>
        <v>18745.59</v>
      </c>
      <c r="I13" s="516">
        <f>PIERNA!I13</f>
        <v>61.450000000000728</v>
      </c>
      <c r="J13" s="268" t="s">
        <v>416</v>
      </c>
      <c r="K13" s="214">
        <v>8369</v>
      </c>
      <c r="L13" s="558" t="s">
        <v>454</v>
      </c>
      <c r="M13" s="667">
        <v>20300</v>
      </c>
      <c r="N13" s="564" t="s">
        <v>454</v>
      </c>
      <c r="O13" s="461">
        <v>94856360</v>
      </c>
      <c r="P13" s="233">
        <v>1856</v>
      </c>
      <c r="Q13" s="116">
        <v>326117.64</v>
      </c>
      <c r="R13" s="568" t="s">
        <v>480</v>
      </c>
      <c r="S13" s="108">
        <f t="shared" si="0"/>
        <v>356642.64</v>
      </c>
      <c r="T13" s="108">
        <f t="shared" si="1"/>
        <v>19.125415577743887</v>
      </c>
    </row>
    <row r="14" spans="1:20" s="495" customFormat="1" x14ac:dyDescent="0.25">
      <c r="A14" s="514">
        <v>11</v>
      </c>
      <c r="B14" s="371" t="str">
        <f>PIERNA!B14</f>
        <v>SMITHFIELD FARMLAND</v>
      </c>
      <c r="C14" s="371" t="str">
        <f>PIERNA!C14</f>
        <v>Farmland</v>
      </c>
      <c r="D14" s="200" t="str">
        <f>PIERNA!D14</f>
        <v>PED 5001311</v>
      </c>
      <c r="E14" s="156">
        <f>PIERNA!E14</f>
        <v>42102</v>
      </c>
      <c r="F14" s="356">
        <f>PIERNA!F14</f>
        <v>18053.39</v>
      </c>
      <c r="G14" s="197">
        <f>PIERNA!G14</f>
        <v>22</v>
      </c>
      <c r="H14" s="65">
        <f>PIERNA!H14</f>
        <v>18051.7</v>
      </c>
      <c r="I14" s="516">
        <f>PIERNA!I14</f>
        <v>1.6899999999986903</v>
      </c>
      <c r="J14" s="268" t="s">
        <v>417</v>
      </c>
      <c r="K14" s="214">
        <v>8382</v>
      </c>
      <c r="L14" s="558" t="s">
        <v>454</v>
      </c>
      <c r="M14" s="667">
        <v>20300</v>
      </c>
      <c r="N14" s="564" t="s">
        <v>455</v>
      </c>
      <c r="O14" s="461">
        <v>94860380</v>
      </c>
      <c r="P14" s="233">
        <v>1856</v>
      </c>
      <c r="Q14" s="116">
        <v>308230.40000000002</v>
      </c>
      <c r="R14" s="568" t="s">
        <v>481</v>
      </c>
      <c r="S14" s="108">
        <f t="shared" si="0"/>
        <v>338768.4</v>
      </c>
      <c r="T14" s="108">
        <f t="shared" si="1"/>
        <v>18.866564921863318</v>
      </c>
    </row>
    <row r="15" spans="1:20" s="495" customFormat="1" x14ac:dyDescent="0.25">
      <c r="A15" s="514">
        <v>12</v>
      </c>
      <c r="B15" s="371" t="str">
        <f>PIERNA!B15</f>
        <v>SEABOARD FODDS</v>
      </c>
      <c r="C15" s="371" t="str">
        <f>PIERNA!C15</f>
        <v>Seaboard</v>
      </c>
      <c r="D15" s="200" t="str">
        <f>PIERNA!D15</f>
        <v>PED. 5001323</v>
      </c>
      <c r="E15" s="156">
        <f>PIERNA!E15</f>
        <v>42103</v>
      </c>
      <c r="F15" s="356">
        <f>PIERNA!F15</f>
        <v>19622.900000000001</v>
      </c>
      <c r="G15" s="197">
        <f>PIERNA!G15</f>
        <v>21</v>
      </c>
      <c r="H15" s="65">
        <f>PIERNA!H15</f>
        <v>19558.599999999999</v>
      </c>
      <c r="I15" s="516">
        <f>PIERNA!I15</f>
        <v>64.30000000000291</v>
      </c>
      <c r="J15" s="268" t="s">
        <v>418</v>
      </c>
      <c r="K15" s="214">
        <v>8382</v>
      </c>
      <c r="L15" s="558" t="s">
        <v>455</v>
      </c>
      <c r="M15" s="116">
        <v>20300</v>
      </c>
      <c r="N15" s="564" t="s">
        <v>455</v>
      </c>
      <c r="O15" s="461">
        <v>1133402</v>
      </c>
      <c r="P15" s="233">
        <v>1914</v>
      </c>
      <c r="Q15" s="116">
        <v>336911.06</v>
      </c>
      <c r="R15" s="568" t="s">
        <v>477</v>
      </c>
      <c r="S15" s="108">
        <f t="shared" si="0"/>
        <v>367507.06</v>
      </c>
      <c r="T15" s="108">
        <f>S15/H15</f>
        <v>18.790049390038142</v>
      </c>
    </row>
    <row r="16" spans="1:20" s="495" customFormat="1" x14ac:dyDescent="0.25">
      <c r="A16" s="514">
        <v>13</v>
      </c>
      <c r="B16" s="371" t="str">
        <f>PIERNA!B16</f>
        <v>SMITHFIELD FARMLAND</v>
      </c>
      <c r="C16" s="371" t="str">
        <f>PIERNA!C16</f>
        <v>Farmland</v>
      </c>
      <c r="D16" s="200" t="str">
        <f>PIERNA!D16</f>
        <v>PED-5001333</v>
      </c>
      <c r="E16" s="156">
        <f>PIERNA!E16</f>
        <v>42105</v>
      </c>
      <c r="F16" s="356">
        <f>PIERNA!F16</f>
        <v>18834.259999999998</v>
      </c>
      <c r="G16" s="197">
        <f>PIERNA!G16</f>
        <v>22</v>
      </c>
      <c r="H16" s="65">
        <f>PIERNA!H16</f>
        <v>18836.740000000002</v>
      </c>
      <c r="I16" s="516">
        <f>PIERNA!I16</f>
        <v>-2.4800000000032014</v>
      </c>
      <c r="J16" s="268" t="s">
        <v>419</v>
      </c>
      <c r="K16" s="214">
        <v>8458</v>
      </c>
      <c r="L16" s="558" t="s">
        <v>456</v>
      </c>
      <c r="M16" s="116">
        <v>20300</v>
      </c>
      <c r="N16" s="564" t="s">
        <v>457</v>
      </c>
      <c r="O16" s="461">
        <v>94861686</v>
      </c>
      <c r="P16" s="233">
        <v>1972</v>
      </c>
      <c r="Q16" s="116">
        <v>329142.34000000003</v>
      </c>
      <c r="R16" s="568" t="s">
        <v>483</v>
      </c>
      <c r="S16" s="108">
        <f t="shared" si="0"/>
        <v>359872.34</v>
      </c>
      <c r="T16" s="108">
        <f t="shared" si="1"/>
        <v>19.204810067984162</v>
      </c>
    </row>
    <row r="17" spans="1:20" s="495" customFormat="1" x14ac:dyDescent="0.25">
      <c r="A17" s="514">
        <v>14</v>
      </c>
      <c r="B17" s="371" t="str">
        <f>PIERNA!B17</f>
        <v>SEABOARD FOODS</v>
      </c>
      <c r="C17" s="371" t="str">
        <f>PIERNA!C17</f>
        <v>Seaboard</v>
      </c>
      <c r="D17" s="200" t="str">
        <f>PIERNA!D17</f>
        <v>PED. 5001337</v>
      </c>
      <c r="E17" s="156">
        <f>PIERNA!E17</f>
        <v>42105</v>
      </c>
      <c r="F17" s="356">
        <f>PIERNA!F17</f>
        <v>19247</v>
      </c>
      <c r="G17" s="197">
        <f>PIERNA!G17</f>
        <v>21</v>
      </c>
      <c r="H17" s="65">
        <f>PIERNA!H17</f>
        <v>19401</v>
      </c>
      <c r="I17" s="516">
        <f>PIERNA!I17</f>
        <v>-154</v>
      </c>
      <c r="J17" s="579" t="s">
        <v>420</v>
      </c>
      <c r="K17" s="214">
        <v>8408</v>
      </c>
      <c r="L17" s="558" t="s">
        <v>456</v>
      </c>
      <c r="M17" s="116">
        <v>20300</v>
      </c>
      <c r="N17" s="564" t="s">
        <v>457</v>
      </c>
      <c r="O17" s="461">
        <v>1133748</v>
      </c>
      <c r="P17" s="233">
        <v>1972</v>
      </c>
      <c r="Q17" s="116">
        <v>337604.94</v>
      </c>
      <c r="R17" s="569" t="s">
        <v>478</v>
      </c>
      <c r="S17" s="108">
        <f t="shared" si="0"/>
        <v>368284.94</v>
      </c>
      <c r="T17" s="108">
        <f t="shared" si="1"/>
        <v>19.082781299932996</v>
      </c>
    </row>
    <row r="18" spans="1:20" s="495" customFormat="1" x14ac:dyDescent="0.25">
      <c r="A18" s="514">
        <v>15</v>
      </c>
      <c r="B18" s="371" t="str">
        <f>PIERNA!B18</f>
        <v>SEABOARD FOODS</v>
      </c>
      <c r="C18" s="371" t="str">
        <f>PIERNA!C18</f>
        <v>Seaboard</v>
      </c>
      <c r="D18" s="200" t="str">
        <f>PIERNA!D18</f>
        <v>PED. 5001338</v>
      </c>
      <c r="E18" s="156">
        <f>PIERNA!E18</f>
        <v>42105</v>
      </c>
      <c r="F18" s="356">
        <f>PIERNA!F18</f>
        <v>19467.93</v>
      </c>
      <c r="G18" s="197">
        <f>PIERNA!G18</f>
        <v>21</v>
      </c>
      <c r="H18" s="65">
        <f>PIERNA!H18</f>
        <v>19599.3</v>
      </c>
      <c r="I18" s="516">
        <f>PIERNA!I18</f>
        <v>-131.36999999999898</v>
      </c>
      <c r="J18" s="268" t="s">
        <v>421</v>
      </c>
      <c r="K18" s="214">
        <v>8408</v>
      </c>
      <c r="L18" s="558" t="s">
        <v>456</v>
      </c>
      <c r="M18" s="116">
        <v>20300</v>
      </c>
      <c r="N18" s="564" t="s">
        <v>457</v>
      </c>
      <c r="O18" s="104">
        <v>1133749</v>
      </c>
      <c r="P18" s="233">
        <v>1972</v>
      </c>
      <c r="Q18" s="116">
        <v>341054.44</v>
      </c>
      <c r="R18" s="568" t="s">
        <v>478</v>
      </c>
      <c r="S18" s="108">
        <f t="shared" si="0"/>
        <v>371734.44</v>
      </c>
      <c r="T18" s="108">
        <f t="shared" si="1"/>
        <v>19.066720240008575</v>
      </c>
    </row>
    <row r="19" spans="1:20" s="495" customFormat="1" x14ac:dyDescent="0.25">
      <c r="A19" s="514">
        <v>16</v>
      </c>
      <c r="B19" s="371" t="str">
        <f>PIERNA!B19</f>
        <v>RYC ALIMENTOS SA DE CV</v>
      </c>
      <c r="C19" s="371" t="str">
        <f>PIERNA!C19</f>
        <v>Seaboard</v>
      </c>
      <c r="D19" s="200" t="str">
        <f>PIERNA!D19</f>
        <v xml:space="preserve">PED. </v>
      </c>
      <c r="E19" s="156">
        <f>PIERNA!E19</f>
        <v>42107</v>
      </c>
      <c r="F19" s="356">
        <f>PIERNA!F19</f>
        <v>21148.400000000001</v>
      </c>
      <c r="G19" s="197">
        <f>PIERNA!G19</f>
        <v>23</v>
      </c>
      <c r="H19" s="65">
        <f>PIERNA!H19</f>
        <v>21167.1</v>
      </c>
      <c r="I19" s="516">
        <f>PIERNA!I19</f>
        <v>-18.69999999999709</v>
      </c>
      <c r="J19" s="268"/>
      <c r="K19" s="214"/>
      <c r="L19" s="558"/>
      <c r="M19" s="116"/>
      <c r="N19" s="564"/>
      <c r="O19" s="707" t="s">
        <v>663</v>
      </c>
      <c r="P19" s="668"/>
      <c r="Q19" s="667">
        <v>465440.54</v>
      </c>
      <c r="R19" s="670" t="s">
        <v>664</v>
      </c>
      <c r="S19" s="108">
        <f t="shared" si="0"/>
        <v>465440.54</v>
      </c>
      <c r="T19" s="108">
        <f>S19/H19</f>
        <v>21.988866684619055</v>
      </c>
    </row>
    <row r="20" spans="1:20" s="495" customFormat="1" x14ac:dyDescent="0.25">
      <c r="A20" s="514">
        <v>17</v>
      </c>
      <c r="B20" s="371" t="str">
        <f>PIERNA!B20</f>
        <v>FORTIS FOODS</v>
      </c>
      <c r="C20" s="133" t="str">
        <f>PIERNA!C20</f>
        <v>SWIFT</v>
      </c>
      <c r="D20" s="200" t="str">
        <f>PIERNA!D20</f>
        <v>PED. 5008381</v>
      </c>
      <c r="E20" s="156">
        <f>PIERNA!E20</f>
        <v>42108</v>
      </c>
      <c r="F20" s="356">
        <f>PIERNA!F20</f>
        <v>18878.36</v>
      </c>
      <c r="G20" s="197">
        <f>PIERNA!G20</f>
        <v>20</v>
      </c>
      <c r="H20" s="65">
        <f>PIERNA!H20</f>
        <v>18901.400000000001</v>
      </c>
      <c r="I20" s="516">
        <f>PIERNA!I20</f>
        <v>-23.040000000000873</v>
      </c>
      <c r="J20" s="268"/>
      <c r="K20" s="214"/>
      <c r="L20" s="558"/>
      <c r="M20" s="116"/>
      <c r="N20" s="564"/>
      <c r="O20" s="666">
        <v>10705</v>
      </c>
      <c r="P20" s="233"/>
      <c r="Q20" s="116">
        <v>391702.17</v>
      </c>
      <c r="R20" s="568" t="s">
        <v>487</v>
      </c>
      <c r="S20" s="108">
        <f t="shared" si="0"/>
        <v>391702.17</v>
      </c>
      <c r="T20" s="108">
        <f>S20/H20</f>
        <v>20.723447469499611</v>
      </c>
    </row>
    <row r="21" spans="1:20" s="495" customFormat="1" x14ac:dyDescent="0.25">
      <c r="A21" s="514">
        <v>18</v>
      </c>
      <c r="B21" s="371" t="str">
        <f>PIERNA!B21</f>
        <v>SMITHFIELD FARMLAND</v>
      </c>
      <c r="C21" s="371" t="str">
        <f>PIERNA!C21</f>
        <v>Farmaland</v>
      </c>
      <c r="D21" s="200" t="str">
        <f>PIERNA!D21</f>
        <v>PED. 5001354</v>
      </c>
      <c r="E21" s="156">
        <f>PIERNA!E21</f>
        <v>42108</v>
      </c>
      <c r="F21" s="356">
        <f>PIERNA!F21</f>
        <v>18092.46</v>
      </c>
      <c r="G21" s="197">
        <f>PIERNA!G21</f>
        <v>22</v>
      </c>
      <c r="H21" s="65">
        <f>PIERNA!H21</f>
        <v>18073.48</v>
      </c>
      <c r="I21" s="516">
        <f>PIERNA!I21</f>
        <v>18.979999999999563</v>
      </c>
      <c r="J21" s="268" t="s">
        <v>423</v>
      </c>
      <c r="K21" s="214">
        <v>8421</v>
      </c>
      <c r="L21" s="558" t="s">
        <v>457</v>
      </c>
      <c r="M21" s="116">
        <v>20300</v>
      </c>
      <c r="N21" s="564" t="s">
        <v>459</v>
      </c>
      <c r="O21" s="461">
        <v>94865876</v>
      </c>
      <c r="P21" s="233">
        <v>2030</v>
      </c>
      <c r="Q21" s="116">
        <v>342486.4</v>
      </c>
      <c r="R21" s="568" t="s">
        <v>484</v>
      </c>
      <c r="S21" s="108">
        <f t="shared" si="0"/>
        <v>373237.4</v>
      </c>
      <c r="T21" s="108">
        <f t="shared" si="1"/>
        <v>20.751108696277644</v>
      </c>
    </row>
    <row r="22" spans="1:20" s="495" customFormat="1" x14ac:dyDescent="0.25">
      <c r="A22" s="514">
        <v>19</v>
      </c>
      <c r="B22" s="371" t="str">
        <f>PIERNA!B22</f>
        <v>SMITHFIELD FARMLAND</v>
      </c>
      <c r="C22" s="371" t="str">
        <f>PIERNA!C22</f>
        <v>Farmland</v>
      </c>
      <c r="D22" s="200" t="str">
        <f>PIERNA!D22</f>
        <v>PED. 5001353</v>
      </c>
      <c r="E22" s="156">
        <f>PIERNA!E22</f>
        <v>42108</v>
      </c>
      <c r="F22" s="356">
        <f>PIERNA!F22</f>
        <v>18457.95</v>
      </c>
      <c r="G22" s="197">
        <f>PIERNA!G22</f>
        <v>22</v>
      </c>
      <c r="H22" s="65">
        <f>PIERNA!H22</f>
        <v>18479.849999999999</v>
      </c>
      <c r="I22" s="516">
        <f>PIERNA!I22</f>
        <v>-21.899999999997817</v>
      </c>
      <c r="J22" s="268" t="s">
        <v>424</v>
      </c>
      <c r="K22" s="214">
        <v>8421</v>
      </c>
      <c r="L22" s="558" t="s">
        <v>457</v>
      </c>
      <c r="M22" s="116">
        <v>20300</v>
      </c>
      <c r="N22" s="564" t="s">
        <v>458</v>
      </c>
      <c r="O22" s="104">
        <v>94865877</v>
      </c>
      <c r="P22" s="235">
        <v>2030</v>
      </c>
      <c r="Q22" s="116">
        <v>350186.6</v>
      </c>
      <c r="R22" s="568" t="s">
        <v>485</v>
      </c>
      <c r="S22" s="108">
        <f t="shared" si="0"/>
        <v>380937.6</v>
      </c>
      <c r="T22" s="108">
        <f t="shared" si="1"/>
        <v>20.713673812287439</v>
      </c>
    </row>
    <row r="23" spans="1:20" s="495" customFormat="1" x14ac:dyDescent="0.25">
      <c r="A23" s="514">
        <v>20</v>
      </c>
      <c r="B23" s="371" t="str">
        <f>PIERNA!B23</f>
        <v>SMITHFIELD FARMLAND</v>
      </c>
      <c r="C23" s="371" t="str">
        <f>PIERNA!C23</f>
        <v>Farmland</v>
      </c>
      <c r="D23" s="200" t="str">
        <f>PIERNA!D23</f>
        <v>PED. 5001376</v>
      </c>
      <c r="E23" s="156">
        <f>PIERNA!E23</f>
        <v>42109</v>
      </c>
      <c r="F23" s="356">
        <f>PIERNA!F23</f>
        <v>18011.599999999999</v>
      </c>
      <c r="G23" s="197">
        <f>PIERNA!G23</f>
        <v>22</v>
      </c>
      <c r="H23" s="65">
        <f>PIERNA!H23</f>
        <v>17997.73</v>
      </c>
      <c r="I23" s="516">
        <f>PIERNA!I23</f>
        <v>13.869999999998981</v>
      </c>
      <c r="J23" s="268" t="s">
        <v>425</v>
      </c>
      <c r="K23" s="214">
        <v>8447</v>
      </c>
      <c r="L23" s="558" t="s">
        <v>458</v>
      </c>
      <c r="M23" s="116">
        <v>20300</v>
      </c>
      <c r="N23" s="564" t="s">
        <v>459</v>
      </c>
      <c r="O23" s="461">
        <v>94865878</v>
      </c>
      <c r="P23" s="233">
        <v>2030</v>
      </c>
      <c r="Q23" s="116">
        <v>360200.52</v>
      </c>
      <c r="R23" s="568" t="s">
        <v>485</v>
      </c>
      <c r="S23" s="108">
        <f t="shared" si="0"/>
        <v>390977.52</v>
      </c>
      <c r="T23" s="108">
        <f t="shared" si="1"/>
        <v>21.823712934909018</v>
      </c>
    </row>
    <row r="24" spans="1:20" s="495" customFormat="1" x14ac:dyDescent="0.25">
      <c r="A24" s="514">
        <v>21</v>
      </c>
      <c r="B24" s="371" t="str">
        <f>PIERNA!B24</f>
        <v>SEABOARD FOODS</v>
      </c>
      <c r="C24" s="371" t="str">
        <f>PIERNA!C24</f>
        <v>Seaboard</v>
      </c>
      <c r="D24" s="199" t="str">
        <f>PIERNA!D24</f>
        <v>PED. 5001380</v>
      </c>
      <c r="E24" s="156">
        <f>PIERNA!E24</f>
        <v>42110</v>
      </c>
      <c r="F24" s="356">
        <f>PIERNA!F24</f>
        <v>19438.36</v>
      </c>
      <c r="G24" s="197">
        <f>PIERNA!G24</f>
        <v>21</v>
      </c>
      <c r="H24" s="65">
        <f>PIERNA!H24</f>
        <v>19493.7</v>
      </c>
      <c r="I24" s="516">
        <f>PIERNA!I24</f>
        <v>-55.340000000000146</v>
      </c>
      <c r="J24" s="268" t="s">
        <v>427</v>
      </c>
      <c r="K24" s="214">
        <v>8434</v>
      </c>
      <c r="L24" s="558" t="s">
        <v>459</v>
      </c>
      <c r="M24" s="116">
        <v>20300</v>
      </c>
      <c r="N24" s="566" t="s">
        <v>460</v>
      </c>
      <c r="O24" s="461">
        <v>1135548</v>
      </c>
      <c r="P24" s="233">
        <v>2262</v>
      </c>
      <c r="Q24" s="116">
        <v>390582.13</v>
      </c>
      <c r="R24" s="568" t="s">
        <v>483</v>
      </c>
      <c r="S24" s="108">
        <f t="shared" si="0"/>
        <v>421578.13</v>
      </c>
      <c r="T24" s="108">
        <f t="shared" si="1"/>
        <v>21.726378265798694</v>
      </c>
    </row>
    <row r="25" spans="1:20" s="495" customFormat="1" x14ac:dyDescent="0.25">
      <c r="A25" s="514">
        <v>22</v>
      </c>
      <c r="B25" s="371" t="str">
        <f>PIERNA!GR5</f>
        <v>SUKARNE SA DE CV</v>
      </c>
      <c r="C25" s="108" t="str">
        <f>PIERNA!GS5</f>
        <v>EXCEL</v>
      </c>
      <c r="D25" s="199" t="str">
        <f>PIERNA!GT5</f>
        <v>PED. 5014094</v>
      </c>
      <c r="E25" s="156">
        <f>PIERNA!E25</f>
        <v>42112</v>
      </c>
      <c r="F25" s="356">
        <f>PIERNA!GV5</f>
        <v>18852.88</v>
      </c>
      <c r="G25" s="197">
        <f>PIERNA!GW5</f>
        <v>20</v>
      </c>
      <c r="H25" s="65">
        <f>PIERNA!GX5</f>
        <v>18790.400000000001</v>
      </c>
      <c r="I25" s="516">
        <f>PIERNA!I25</f>
        <v>62.479999999999563</v>
      </c>
      <c r="J25" s="268"/>
      <c r="K25" s="214"/>
      <c r="L25" s="558"/>
      <c r="M25" s="116"/>
      <c r="N25" s="566"/>
      <c r="O25" s="673">
        <v>10709</v>
      </c>
      <c r="P25" s="668"/>
      <c r="Q25" s="667">
        <v>422783.55</v>
      </c>
      <c r="R25" s="670" t="s">
        <v>662</v>
      </c>
      <c r="S25" s="108">
        <f t="shared" si="0"/>
        <v>422783.55</v>
      </c>
      <c r="T25" s="108">
        <f t="shared" si="1"/>
        <v>22.599976051600816</v>
      </c>
    </row>
    <row r="26" spans="1:20" s="495" customFormat="1" x14ac:dyDescent="0.25">
      <c r="A26" s="514">
        <v>23</v>
      </c>
      <c r="B26" s="371" t="str">
        <f>PIERNA!HA5</f>
        <v>SMITHFIELD FARMLAND</v>
      </c>
      <c r="C26" s="371" t="str">
        <f>PIERNA!HB5</f>
        <v>Farmland</v>
      </c>
      <c r="D26" s="199" t="str">
        <f>PIERNA!HC5</f>
        <v>PED. 5001403</v>
      </c>
      <c r="E26" s="156">
        <f>PIERNA!HD5</f>
        <v>42112</v>
      </c>
      <c r="F26" s="356">
        <f>PIERNA!HE5</f>
        <v>18371.990000000002</v>
      </c>
      <c r="G26" s="525">
        <f>PIERNA!HF5</f>
        <v>22</v>
      </c>
      <c r="H26" s="65">
        <f>PIERNA!HG5</f>
        <v>18501.13</v>
      </c>
      <c r="I26" s="208">
        <f>PIERNA!I26</f>
        <v>-129.13999999999942</v>
      </c>
      <c r="J26" s="268" t="s">
        <v>428</v>
      </c>
      <c r="K26" s="214">
        <v>8434</v>
      </c>
      <c r="L26" s="558" t="s">
        <v>462</v>
      </c>
      <c r="M26" s="116">
        <v>20300</v>
      </c>
      <c r="N26" s="566" t="s">
        <v>463</v>
      </c>
      <c r="O26" s="461">
        <v>94870171</v>
      </c>
      <c r="P26" s="462">
        <v>2146</v>
      </c>
      <c r="Q26" s="116">
        <v>368314.1</v>
      </c>
      <c r="R26" s="568" t="s">
        <v>486</v>
      </c>
      <c r="S26" s="108">
        <f t="shared" si="0"/>
        <v>399194.1</v>
      </c>
      <c r="T26" s="108">
        <f t="shared" si="1"/>
        <v>21.676741528760676</v>
      </c>
    </row>
    <row r="27" spans="1:20" s="495" customFormat="1" x14ac:dyDescent="0.25">
      <c r="A27" s="514">
        <v>24</v>
      </c>
      <c r="B27" s="371" t="str">
        <f>PIERNA!HJ5</f>
        <v>SEABOARD FOODS</v>
      </c>
      <c r="C27" s="371" t="str">
        <f>PIERNA!HK5</f>
        <v>Seaboard</v>
      </c>
      <c r="D27" s="199" t="str">
        <f>PIERNA!HL5</f>
        <v>PED. 5001417</v>
      </c>
      <c r="E27" s="156">
        <f>PIERNA!HM5</f>
        <v>42115</v>
      </c>
      <c r="F27" s="356">
        <f>PIERNA!HN5</f>
        <v>19286.57</v>
      </c>
      <c r="G27" s="525">
        <f>PIERNA!HO5</f>
        <v>21</v>
      </c>
      <c r="H27" s="65">
        <f>PIERNA!HP5</f>
        <v>19327.3</v>
      </c>
      <c r="I27" s="516">
        <f>PIERNA!I27</f>
        <v>-40.729999999999563</v>
      </c>
      <c r="J27" s="268" t="s">
        <v>432</v>
      </c>
      <c r="K27" s="214">
        <v>8447</v>
      </c>
      <c r="L27" s="558" t="s">
        <v>465</v>
      </c>
      <c r="M27" s="116">
        <v>21460</v>
      </c>
      <c r="N27" s="566" t="s">
        <v>466</v>
      </c>
      <c r="O27" s="461">
        <v>1136095</v>
      </c>
      <c r="P27" s="462">
        <v>2320</v>
      </c>
      <c r="Q27" s="116">
        <v>398396.55</v>
      </c>
      <c r="R27" s="568" t="s">
        <v>483</v>
      </c>
      <c r="S27" s="108">
        <f t="shared" si="0"/>
        <v>430623.55</v>
      </c>
      <c r="T27" s="108">
        <f t="shared" si="1"/>
        <v>22.380584975656198</v>
      </c>
    </row>
    <row r="28" spans="1:20" s="495" customFormat="1" x14ac:dyDescent="0.25">
      <c r="A28" s="514">
        <v>25</v>
      </c>
      <c r="B28" s="371" t="str">
        <f>PIERNA!HS5</f>
        <v>SEABOARD FOODS</v>
      </c>
      <c r="C28" s="371" t="str">
        <f>PIERNA!HT5</f>
        <v>Seaboard</v>
      </c>
      <c r="D28" s="199" t="str">
        <f>PIERNA!HU5</f>
        <v>PED. 5001418</v>
      </c>
      <c r="E28" s="156">
        <f>PIERNA!HV5</f>
        <v>42115</v>
      </c>
      <c r="F28" s="356">
        <f>PIERNA!HW5</f>
        <v>19263.84</v>
      </c>
      <c r="G28" s="525">
        <f>PIERNA!HX5</f>
        <v>21</v>
      </c>
      <c r="H28" s="65">
        <f>PIERNA!HY5</f>
        <v>19246</v>
      </c>
      <c r="I28" s="516">
        <f>PIERNA!I28</f>
        <v>17.840000000000146</v>
      </c>
      <c r="J28" s="268" t="s">
        <v>433</v>
      </c>
      <c r="K28" s="214">
        <v>8447</v>
      </c>
      <c r="L28" s="558" t="s">
        <v>465</v>
      </c>
      <c r="M28" s="116">
        <v>19720</v>
      </c>
      <c r="N28" s="566" t="s">
        <v>472</v>
      </c>
      <c r="O28" s="461">
        <v>1136096</v>
      </c>
      <c r="P28" s="462">
        <v>2494</v>
      </c>
      <c r="Q28" s="116">
        <v>438623.01</v>
      </c>
      <c r="R28" s="568" t="s">
        <v>483</v>
      </c>
      <c r="S28" s="108">
        <f t="shared" si="0"/>
        <v>469284.01</v>
      </c>
      <c r="T28" s="108">
        <f t="shared" si="1"/>
        <v>24.483456822196821</v>
      </c>
    </row>
    <row r="29" spans="1:20" s="495" customFormat="1" x14ac:dyDescent="0.25">
      <c r="A29" s="514">
        <v>26</v>
      </c>
      <c r="B29" s="371" t="str">
        <f>PIERNA!IB5</f>
        <v>SMITHFIELD FARMLAND</v>
      </c>
      <c r="C29" s="371" t="str">
        <f>PIERNA!IC5</f>
        <v>Farmland</v>
      </c>
      <c r="D29" s="199" t="str">
        <f>PIERNA!ID5</f>
        <v>PED.5001419</v>
      </c>
      <c r="E29" s="156">
        <f>PIERNA!IE5</f>
        <v>42115</v>
      </c>
      <c r="F29" s="356">
        <f>PIERNA!IF5</f>
        <v>17616.09</v>
      </c>
      <c r="G29" s="525">
        <f>PIERNA!IG5</f>
        <v>22</v>
      </c>
      <c r="H29" s="65">
        <f>PIERNA!IH5</f>
        <v>17621.759999999998</v>
      </c>
      <c r="I29" s="516">
        <f>PIERNA!II5</f>
        <v>-5.6699999999982538</v>
      </c>
      <c r="J29" s="268" t="s">
        <v>434</v>
      </c>
      <c r="K29" s="214">
        <v>8447</v>
      </c>
      <c r="L29" s="558" t="s">
        <v>465</v>
      </c>
      <c r="M29" s="116">
        <v>21460</v>
      </c>
      <c r="N29" s="566" t="s">
        <v>467</v>
      </c>
      <c r="O29" s="461">
        <v>94874582</v>
      </c>
      <c r="P29" s="462">
        <v>2378</v>
      </c>
      <c r="Q29" s="116">
        <v>400131.33</v>
      </c>
      <c r="R29" s="568" t="s">
        <v>488</v>
      </c>
      <c r="S29" s="108">
        <f t="shared" si="0"/>
        <v>432416.33</v>
      </c>
      <c r="T29" s="108">
        <f t="shared" si="1"/>
        <v>24.63877081517397</v>
      </c>
    </row>
    <row r="30" spans="1:20" s="495" customFormat="1" x14ac:dyDescent="0.25">
      <c r="A30" s="514">
        <v>27</v>
      </c>
      <c r="B30" s="371" t="str">
        <f>PIERNA!IK5</f>
        <v>SMITHFIELD FARMLAND</v>
      </c>
      <c r="C30" s="371" t="str">
        <f>PIERNA!IL5</f>
        <v>Farmland</v>
      </c>
      <c r="D30" s="199" t="str">
        <f>PIERNA!IM5</f>
        <v>PED. 5001420</v>
      </c>
      <c r="E30" s="156">
        <f>PIERNA!IN5</f>
        <v>42116</v>
      </c>
      <c r="F30" s="356">
        <f>PIERNA!IO5</f>
        <v>18059.310000000001</v>
      </c>
      <c r="G30" s="525">
        <f>PIERNA!IP5</f>
        <v>22</v>
      </c>
      <c r="H30" s="65">
        <f>PIERNA!IQ5</f>
        <v>18163.72</v>
      </c>
      <c r="I30" s="516">
        <f>PIERNA!IR5</f>
        <v>-104.40999999999985</v>
      </c>
      <c r="J30" s="268" t="s">
        <v>435</v>
      </c>
      <c r="K30" s="214">
        <v>8447</v>
      </c>
      <c r="L30" s="558" t="s">
        <v>465</v>
      </c>
      <c r="M30" s="116">
        <v>20300</v>
      </c>
      <c r="N30" s="566" t="s">
        <v>467</v>
      </c>
      <c r="O30" s="461">
        <v>94874581</v>
      </c>
      <c r="P30" s="462">
        <v>2494</v>
      </c>
      <c r="Q30" s="116">
        <v>419445.66</v>
      </c>
      <c r="R30" s="568" t="s">
        <v>488</v>
      </c>
      <c r="S30" s="108">
        <f t="shared" si="0"/>
        <v>450686.66</v>
      </c>
      <c r="T30" s="108">
        <f t="shared" si="1"/>
        <v>24.912464627290003</v>
      </c>
    </row>
    <row r="31" spans="1:20" s="495" customFormat="1" x14ac:dyDescent="0.25">
      <c r="A31" s="514">
        <v>28</v>
      </c>
      <c r="B31" s="371" t="str">
        <f>PIERNA!IT5</f>
        <v xml:space="preserve">SMITHFIELD FARMLAND </v>
      </c>
      <c r="C31" s="372" t="str">
        <f>PIERNA!IU5</f>
        <v>Farmland</v>
      </c>
      <c r="D31" s="199" t="str">
        <f>PIERNA!IV5</f>
        <v>PED 5001426</v>
      </c>
      <c r="E31" s="156">
        <f>PIERNA!IW5</f>
        <v>42116</v>
      </c>
      <c r="F31" s="356">
        <f>PIERNA!IX5</f>
        <v>18359.78</v>
      </c>
      <c r="G31" s="525">
        <f>PIERNA!IY5</f>
        <v>22</v>
      </c>
      <c r="H31" s="65">
        <f>PIERNA!IZ5</f>
        <v>18395.03</v>
      </c>
      <c r="I31" s="516">
        <f>PIERNA!JA5</f>
        <v>-35.25</v>
      </c>
      <c r="J31" s="268" t="s">
        <v>436</v>
      </c>
      <c r="K31" s="214">
        <v>8447</v>
      </c>
      <c r="L31" s="558" t="s">
        <v>465</v>
      </c>
      <c r="M31" s="116">
        <v>21460</v>
      </c>
      <c r="N31" s="566" t="s">
        <v>467</v>
      </c>
      <c r="O31" s="461">
        <v>94877089</v>
      </c>
      <c r="P31" s="462">
        <v>2436</v>
      </c>
      <c r="Q31" s="116">
        <v>421358.85</v>
      </c>
      <c r="R31" s="568" t="s">
        <v>489</v>
      </c>
      <c r="S31" s="108">
        <f t="shared" si="0"/>
        <v>453701.85</v>
      </c>
      <c r="T31" s="108">
        <f t="shared" si="1"/>
        <v>24.76437130029144</v>
      </c>
    </row>
    <row r="32" spans="1:20" s="495" customFormat="1" x14ac:dyDescent="0.25">
      <c r="A32" s="514">
        <v>29</v>
      </c>
      <c r="B32" s="371" t="str">
        <f>PIERNA!JC5</f>
        <v>FORTIS FOODS</v>
      </c>
      <c r="C32" s="371" t="str">
        <f>PIERNA!JD5</f>
        <v>Seaboard</v>
      </c>
      <c r="D32" s="199" t="str">
        <f>PIERNA!JE5</f>
        <v>PED. 5008590</v>
      </c>
      <c r="E32" s="156">
        <f>PIERNA!JF5</f>
        <v>42116</v>
      </c>
      <c r="F32" s="356">
        <f>PIERNA!JG5</f>
        <v>18969.759999999998</v>
      </c>
      <c r="G32" s="525">
        <f>PIERNA!JH5</f>
        <v>21</v>
      </c>
      <c r="H32" s="65">
        <f>PIERNA!JI5</f>
        <v>19020.099999999999</v>
      </c>
      <c r="I32" s="516">
        <f>PIERNA!JJ5</f>
        <v>-50.340000000000146</v>
      </c>
      <c r="J32" s="268"/>
      <c r="K32" s="214"/>
      <c r="L32" s="558"/>
      <c r="M32" s="116"/>
      <c r="N32" s="566"/>
      <c r="O32" s="669">
        <v>10775</v>
      </c>
      <c r="P32" s="671"/>
      <c r="Q32" s="672">
        <v>418447.7</v>
      </c>
      <c r="R32" s="670" t="s">
        <v>665</v>
      </c>
      <c r="S32" s="108">
        <f t="shared" ref="S32:S34" si="2">Q32+M32+K32+P32</f>
        <v>418447.7</v>
      </c>
      <c r="T32" s="108">
        <f t="shared" si="1"/>
        <v>22.100289167775149</v>
      </c>
    </row>
    <row r="33" spans="1:20" s="495" customFormat="1" x14ac:dyDescent="0.25">
      <c r="A33" s="514">
        <v>30</v>
      </c>
      <c r="B33" s="371" t="str">
        <f>PIERNA!JL5</f>
        <v>SEABOARD FOODS</v>
      </c>
      <c r="C33" s="371" t="str">
        <f>PIERNA!JM5</f>
        <v>Seaboard</v>
      </c>
      <c r="D33" s="199" t="str">
        <f>PIERNA!JN5</f>
        <v>PED. 5001443</v>
      </c>
      <c r="E33" s="156">
        <f>PIERNA!JO5</f>
        <v>42117</v>
      </c>
      <c r="F33" s="356">
        <f>PIERNA!JP5</f>
        <v>19553.82</v>
      </c>
      <c r="G33" s="525">
        <f>PIERNA!JQ5</f>
        <v>21</v>
      </c>
      <c r="H33" s="65">
        <f>PIERNA!JR5</f>
        <v>19623.400000000001</v>
      </c>
      <c r="I33" s="516">
        <f>PIERNA!JS5</f>
        <v>-69.580000000001746</v>
      </c>
      <c r="J33" s="268" t="s">
        <v>437</v>
      </c>
      <c r="K33" s="214">
        <v>8447</v>
      </c>
      <c r="L33" s="558" t="s">
        <v>468</v>
      </c>
      <c r="M33" s="116">
        <v>21460</v>
      </c>
      <c r="N33" s="566" t="s">
        <v>469</v>
      </c>
      <c r="O33" s="461">
        <v>1137838</v>
      </c>
      <c r="P33" s="462">
        <v>2610</v>
      </c>
      <c r="Q33" s="116">
        <v>449194.42</v>
      </c>
      <c r="R33" s="568" t="s">
        <v>460</v>
      </c>
      <c r="S33" s="108">
        <f t="shared" si="2"/>
        <v>481711.42</v>
      </c>
      <c r="T33" s="108">
        <f>S33/H33</f>
        <v>24.547806190568402</v>
      </c>
    </row>
    <row r="34" spans="1:20" s="495" customFormat="1" x14ac:dyDescent="0.25">
      <c r="A34" s="514">
        <v>31</v>
      </c>
      <c r="B34" s="371" t="str">
        <f>PIERNA!B34</f>
        <v>GRANJERO FELIZ</v>
      </c>
      <c r="C34" s="526" t="str">
        <f>PIERNA!C34</f>
        <v>Smithfield</v>
      </c>
      <c r="D34" s="199" t="str">
        <f>PIERNA!D34</f>
        <v>PED. 5002341</v>
      </c>
      <c r="E34" s="156">
        <f>PIERNA!E34</f>
        <v>42117</v>
      </c>
      <c r="F34" s="356">
        <f>PIERNA!F34</f>
        <v>19187.990000000002</v>
      </c>
      <c r="G34" s="525">
        <f>PIERNA!G34</f>
        <v>21</v>
      </c>
      <c r="H34" s="65">
        <f>PIERNA!H34</f>
        <v>19176.400000000001</v>
      </c>
      <c r="I34" s="516">
        <f t="shared" ref="I34" si="3">F34-H34</f>
        <v>11.590000000000146</v>
      </c>
      <c r="J34" s="268"/>
      <c r="K34" s="214"/>
      <c r="L34" s="558"/>
      <c r="M34" s="116"/>
      <c r="N34" s="566"/>
      <c r="O34" s="669" t="s">
        <v>661</v>
      </c>
      <c r="P34" s="706"/>
      <c r="Q34" s="667">
        <v>473743.53</v>
      </c>
      <c r="R34" s="670" t="s">
        <v>662</v>
      </c>
      <c r="S34" s="108">
        <f t="shared" si="2"/>
        <v>473743.53</v>
      </c>
      <c r="T34" s="108">
        <f t="shared" si="1"/>
        <v>24.804508145428755</v>
      </c>
    </row>
    <row r="35" spans="1:20" s="495" customFormat="1" x14ac:dyDescent="0.25">
      <c r="A35" s="514">
        <v>32</v>
      </c>
      <c r="B35" s="371" t="str">
        <f>PIERNA!B35</f>
        <v>SEABOARD FOODS</v>
      </c>
      <c r="C35" s="526" t="str">
        <f>PIERNA!C35</f>
        <v>Seaboard</v>
      </c>
      <c r="D35" s="199" t="str">
        <f>PIERNA!D35</f>
        <v>PED. 5001455</v>
      </c>
      <c r="E35" s="156">
        <f>PIERNA!E35</f>
        <v>42119</v>
      </c>
      <c r="F35" s="356">
        <f>PIERNA!F35</f>
        <v>19306.55</v>
      </c>
      <c r="G35" s="197">
        <f>PIERNA!G35</f>
        <v>21</v>
      </c>
      <c r="H35" s="65">
        <f>PIERNA!H35</f>
        <v>19273.8</v>
      </c>
      <c r="I35" s="516">
        <f>PIERNA!I35</f>
        <v>32.75</v>
      </c>
      <c r="J35" s="268" t="s">
        <v>438</v>
      </c>
      <c r="K35" s="214">
        <v>8447</v>
      </c>
      <c r="L35" s="558" t="s">
        <v>470</v>
      </c>
      <c r="M35" s="116">
        <v>20300</v>
      </c>
      <c r="N35" s="564" t="s">
        <v>471</v>
      </c>
      <c r="O35" s="461">
        <v>1138317</v>
      </c>
      <c r="P35" s="462">
        <v>2668</v>
      </c>
      <c r="Q35" s="116">
        <v>468224.91</v>
      </c>
      <c r="R35" s="568" t="s">
        <v>486</v>
      </c>
      <c r="S35" s="108">
        <f t="shared" ref="S35:S36" si="4">Q35+M35+K35</f>
        <v>496971.91</v>
      </c>
      <c r="T35" s="108">
        <f t="shared" si="1"/>
        <v>25.884843154956471</v>
      </c>
    </row>
    <row r="36" spans="1:20" s="495" customFormat="1" x14ac:dyDescent="0.25">
      <c r="A36" s="514">
        <v>33</v>
      </c>
      <c r="B36" s="527" t="str">
        <f>PIERNA!B36</f>
        <v>SEABOARD FOODS</v>
      </c>
      <c r="C36" s="528" t="str">
        <f>PIERNA!C36</f>
        <v>Seaboard</v>
      </c>
      <c r="D36" s="562" t="str">
        <f>PIERNA!D36</f>
        <v>PED. 5001454</v>
      </c>
      <c r="E36" s="241">
        <f>PIERNA!E36</f>
        <v>42119</v>
      </c>
      <c r="F36" s="529">
        <f>PIERNA!F36</f>
        <v>19381.099999999999</v>
      </c>
      <c r="G36" s="530">
        <f>PIERNA!G36</f>
        <v>21</v>
      </c>
      <c r="H36" s="531">
        <f>PIERNA!H36</f>
        <v>19342.7</v>
      </c>
      <c r="I36" s="532">
        <f>PIERNA!I36</f>
        <v>38.399999999997817</v>
      </c>
      <c r="J36" s="268" t="s">
        <v>439</v>
      </c>
      <c r="K36" s="216">
        <v>8447</v>
      </c>
      <c r="L36" s="558" t="s">
        <v>470</v>
      </c>
      <c r="M36" s="216">
        <v>21460</v>
      </c>
      <c r="N36" s="565" t="s">
        <v>470</v>
      </c>
      <c r="O36" s="461">
        <v>1138318</v>
      </c>
      <c r="P36" s="462">
        <v>2668</v>
      </c>
      <c r="Q36" s="216">
        <v>469899.98</v>
      </c>
      <c r="R36" s="570" t="s">
        <v>486</v>
      </c>
      <c r="S36" s="108">
        <f t="shared" si="4"/>
        <v>499806.98</v>
      </c>
      <c r="T36" s="108">
        <f t="shared" si="1"/>
        <v>25.939566348027938</v>
      </c>
    </row>
    <row r="37" spans="1:20" s="495" customFormat="1" x14ac:dyDescent="0.25">
      <c r="A37" s="514">
        <v>34</v>
      </c>
      <c r="B37" s="371" t="str">
        <f>PIERNA!B37</f>
        <v>SMITHFIELD FARMLAND</v>
      </c>
      <c r="C37" s="526" t="str">
        <f>PIERNA!C37</f>
        <v>Farmland</v>
      </c>
      <c r="D37" s="200" t="str">
        <f>PIERNA!D37</f>
        <v>PED. 5001453</v>
      </c>
      <c r="E37" s="156">
        <f>PIERNA!E37</f>
        <v>42119</v>
      </c>
      <c r="F37" s="356">
        <f>PIERNA!F37</f>
        <v>17686.11</v>
      </c>
      <c r="G37" s="197">
        <f>PIERNA!G37</f>
        <v>22</v>
      </c>
      <c r="H37" s="65">
        <f>PIERNA!H37</f>
        <v>17688.88</v>
      </c>
      <c r="I37" s="516">
        <f>PIERNA!I37</f>
        <v>-2.7700000000004366</v>
      </c>
      <c r="J37" s="580" t="s">
        <v>440</v>
      </c>
      <c r="K37" s="216">
        <v>8447</v>
      </c>
      <c r="L37" s="560" t="s">
        <v>470</v>
      </c>
      <c r="M37" s="116">
        <v>20300</v>
      </c>
      <c r="N37" s="564" t="s">
        <v>471</v>
      </c>
      <c r="O37" s="461">
        <v>94878963</v>
      </c>
      <c r="P37" s="462">
        <v>2378</v>
      </c>
      <c r="Q37" s="116">
        <v>412266.4</v>
      </c>
      <c r="R37" s="571" t="s">
        <v>489</v>
      </c>
      <c r="S37" s="108">
        <f t="shared" ref="S37:S54" si="5">Q37+M37+K37</f>
        <v>441013.4</v>
      </c>
      <c r="T37" s="108">
        <f t="shared" si="1"/>
        <v>25.0316745887812</v>
      </c>
    </row>
    <row r="38" spans="1:20" s="495" customFormat="1" x14ac:dyDescent="0.25">
      <c r="A38" s="514">
        <v>35</v>
      </c>
      <c r="B38" s="371" t="str">
        <f>PIERNA!B38</f>
        <v>CIMEIRA SA DE RL DE CV</v>
      </c>
      <c r="C38" s="526" t="str">
        <f>PIERNA!C38</f>
        <v>INDIANA</v>
      </c>
      <c r="D38" s="268" t="str">
        <f>PIERNA!D38</f>
        <v>PED. 5003292</v>
      </c>
      <c r="E38" s="156">
        <f>PIERNA!E38</f>
        <v>42122</v>
      </c>
      <c r="F38" s="533">
        <f>PIERNA!F38</f>
        <v>18500.63</v>
      </c>
      <c r="G38" s="197">
        <f>PIERNA!G38</f>
        <v>22</v>
      </c>
      <c r="H38" s="283">
        <f>PIERNA!H38</f>
        <v>18526.080000000002</v>
      </c>
      <c r="I38" s="516">
        <f>PIERNA!I38</f>
        <v>-25.450000000000728</v>
      </c>
      <c r="J38" s="581" t="s">
        <v>441</v>
      </c>
      <c r="K38" s="116">
        <v>8447</v>
      </c>
      <c r="L38" s="558" t="s">
        <v>471</v>
      </c>
      <c r="M38" s="116">
        <v>21460</v>
      </c>
      <c r="N38" s="564" t="s">
        <v>473</v>
      </c>
      <c r="O38" s="104">
        <v>94882132</v>
      </c>
      <c r="P38" s="459">
        <v>2668</v>
      </c>
      <c r="Q38" s="234">
        <v>449098.9</v>
      </c>
      <c r="R38" s="572" t="s">
        <v>490</v>
      </c>
      <c r="S38" s="108">
        <f>Q38+M38+K38+P38</f>
        <v>481673.9</v>
      </c>
      <c r="T38" s="108">
        <f t="shared" si="1"/>
        <v>26.099774372128373</v>
      </c>
    </row>
    <row r="39" spans="1:20" s="495" customFormat="1" x14ac:dyDescent="0.25">
      <c r="A39" s="514">
        <v>36</v>
      </c>
      <c r="B39" s="371" t="str">
        <f>PIERNA!B39</f>
        <v>SMITHFIELD FARMLAND</v>
      </c>
      <c r="C39" s="526" t="str">
        <f>PIERNA!C39</f>
        <v>Farmland</v>
      </c>
      <c r="D39" s="268" t="str">
        <f>PIERNA!D39</f>
        <v>PED. 5003310</v>
      </c>
      <c r="E39" s="156">
        <f>PIERNA!E39</f>
        <v>42122</v>
      </c>
      <c r="F39" s="533">
        <f>PIERNA!F39</f>
        <v>17802.900000000001</v>
      </c>
      <c r="G39" s="197">
        <f>PIERNA!G39</f>
        <v>22</v>
      </c>
      <c r="H39" s="283">
        <f>PIERNA!H39</f>
        <v>17805.45</v>
      </c>
      <c r="I39" s="516">
        <f>PIERNA!I39</f>
        <v>-2.5499999999992724</v>
      </c>
      <c r="J39" s="582" t="s">
        <v>442</v>
      </c>
      <c r="K39" s="116">
        <v>8447</v>
      </c>
      <c r="L39" s="558" t="s">
        <v>471</v>
      </c>
      <c r="M39" s="116">
        <v>21460</v>
      </c>
      <c r="N39" s="564" t="s">
        <v>473</v>
      </c>
      <c r="O39" s="104">
        <v>94882937</v>
      </c>
      <c r="P39" s="459">
        <v>2668</v>
      </c>
      <c r="Q39" s="234">
        <v>431629.78</v>
      </c>
      <c r="R39" s="572" t="s">
        <v>472</v>
      </c>
      <c r="S39" s="108">
        <f t="shared" ref="S39:S40" si="6">Q39+M39+K39+P39</f>
        <v>464204.78</v>
      </c>
      <c r="T39" s="108">
        <f t="shared" si="1"/>
        <v>26.170937830832695</v>
      </c>
    </row>
    <row r="40" spans="1:20" s="495" customFormat="1" x14ac:dyDescent="0.25">
      <c r="A40" s="514">
        <v>37</v>
      </c>
      <c r="B40" s="371" t="str">
        <f>PIERNA!B40</f>
        <v>SMITHFIELD FARMLAND</v>
      </c>
      <c r="C40" s="526" t="str">
        <f>PIERNA!C40</f>
        <v>Farmland</v>
      </c>
      <c r="D40" s="268" t="str">
        <f>PIERNA!D40</f>
        <v>PED. 5003324</v>
      </c>
      <c r="E40" s="156">
        <f>PIERNA!E40</f>
        <v>42123</v>
      </c>
      <c r="F40" s="533">
        <f>PIERNA!F40</f>
        <v>18836.09</v>
      </c>
      <c r="G40" s="197">
        <f>PIERNA!G40</f>
        <v>22</v>
      </c>
      <c r="H40" s="283">
        <f>PIERNA!H40</f>
        <v>18836.28</v>
      </c>
      <c r="I40" s="516">
        <f>PIERNA!I40</f>
        <v>-0.18999999999869033</v>
      </c>
      <c r="J40" s="582" t="s">
        <v>443</v>
      </c>
      <c r="K40" s="116">
        <v>8447</v>
      </c>
      <c r="L40" s="558" t="s">
        <v>473</v>
      </c>
      <c r="M40" s="116">
        <v>21460</v>
      </c>
      <c r="N40" s="564" t="s">
        <v>473</v>
      </c>
      <c r="O40" s="104">
        <v>94882133</v>
      </c>
      <c r="P40" s="459">
        <v>2668</v>
      </c>
      <c r="Q40" s="234">
        <v>460597.14</v>
      </c>
      <c r="R40" s="572" t="s">
        <v>474</v>
      </c>
      <c r="S40" s="108">
        <f t="shared" si="6"/>
        <v>493172.14</v>
      </c>
      <c r="T40" s="108">
        <f t="shared" si="1"/>
        <v>26.282034881622064</v>
      </c>
    </row>
    <row r="41" spans="1:20" s="495" customFormat="1" x14ac:dyDescent="0.25">
      <c r="A41" s="514">
        <v>38</v>
      </c>
      <c r="B41" s="371">
        <f>PIERNA!B41</f>
        <v>0</v>
      </c>
      <c r="C41" s="522">
        <f>PIERNA!C41</f>
        <v>0</v>
      </c>
      <c r="D41" s="268">
        <f>PIERNA!D41</f>
        <v>0</v>
      </c>
      <c r="E41" s="156">
        <f>PIERNA!E41</f>
        <v>0</v>
      </c>
      <c r="F41" s="533">
        <f>PIERNA!F41</f>
        <v>0</v>
      </c>
      <c r="G41" s="197">
        <f>PIERNA!G41</f>
        <v>0</v>
      </c>
      <c r="H41" s="283">
        <f>PIERNA!H41</f>
        <v>0</v>
      </c>
      <c r="I41" s="516">
        <f>PIERNA!I41</f>
        <v>0</v>
      </c>
      <c r="J41" s="582"/>
      <c r="K41" s="116"/>
      <c r="L41" s="558"/>
      <c r="M41" s="116"/>
      <c r="N41" s="564"/>
      <c r="O41" s="104"/>
      <c r="P41" s="459"/>
      <c r="Q41" s="460"/>
      <c r="R41" s="573"/>
      <c r="S41" s="108">
        <f t="shared" ref="S41" si="7">Q41+M41+K41+P41</f>
        <v>0</v>
      </c>
      <c r="T41" s="108" t="e">
        <f t="shared" si="1"/>
        <v>#DIV/0!</v>
      </c>
    </row>
    <row r="42" spans="1:20" s="495" customFormat="1" x14ac:dyDescent="0.25">
      <c r="A42" s="514">
        <v>39</v>
      </c>
      <c r="B42" s="371">
        <f>PIERNA!B42</f>
        <v>0</v>
      </c>
      <c r="C42" s="534">
        <f>PIERNA!C42</f>
        <v>0</v>
      </c>
      <c r="D42" s="379">
        <f>PIERNA!D42</f>
        <v>0</v>
      </c>
      <c r="E42" s="156">
        <f>PIERNA!E42</f>
        <v>0</v>
      </c>
      <c r="F42" s="356">
        <f>PIERNA!F42</f>
        <v>0</v>
      </c>
      <c r="G42" s="197">
        <f>PIERNA!G42</f>
        <v>0</v>
      </c>
      <c r="H42" s="65">
        <f>PIERNA!H42</f>
        <v>0</v>
      </c>
      <c r="I42" s="516">
        <f>PIERNA!I42</f>
        <v>0</v>
      </c>
      <c r="J42" s="583"/>
      <c r="K42" s="116"/>
      <c r="L42" s="558"/>
      <c r="M42" s="116"/>
      <c r="N42" s="564"/>
      <c r="O42" s="181"/>
      <c r="P42" s="233"/>
      <c r="Q42" s="116"/>
      <c r="R42" s="574"/>
      <c r="S42" s="108">
        <f t="shared" si="5"/>
        <v>0</v>
      </c>
      <c r="T42" s="108" t="e">
        <f t="shared" si="1"/>
        <v>#DIV/0!</v>
      </c>
    </row>
    <row r="43" spans="1:20" s="495" customFormat="1" x14ac:dyDescent="0.25">
      <c r="A43" s="514">
        <v>40</v>
      </c>
      <c r="B43" s="371">
        <f>PIERNA!B43</f>
        <v>0</v>
      </c>
      <c r="C43" s="526">
        <f>PIERNA!C43</f>
        <v>0</v>
      </c>
      <c r="D43" s="274">
        <f>PIERNA!D43</f>
        <v>0</v>
      </c>
      <c r="E43" s="156">
        <f>PIERNA!E43</f>
        <v>0</v>
      </c>
      <c r="F43" s="356">
        <f>PIERNA!F43</f>
        <v>0</v>
      </c>
      <c r="G43" s="197">
        <f>PIERNA!G43</f>
        <v>0</v>
      </c>
      <c r="H43" s="65">
        <f>PIERNA!H43</f>
        <v>0</v>
      </c>
      <c r="I43" s="516">
        <f>PIERNA!I43</f>
        <v>0</v>
      </c>
      <c r="J43" s="268"/>
      <c r="K43" s="214"/>
      <c r="L43" s="558"/>
      <c r="M43" s="116"/>
      <c r="N43" s="564"/>
      <c r="O43" s="181"/>
      <c r="P43" s="233"/>
      <c r="Q43" s="116"/>
      <c r="R43" s="568"/>
      <c r="S43" s="108">
        <f t="shared" si="5"/>
        <v>0</v>
      </c>
      <c r="T43" s="108" t="e">
        <f t="shared" si="1"/>
        <v>#DIV/0!</v>
      </c>
    </row>
    <row r="44" spans="1:20" s="495" customFormat="1" x14ac:dyDescent="0.25">
      <c r="A44" s="514">
        <v>41</v>
      </c>
      <c r="B44" s="527">
        <f>PIERNA!B44</f>
        <v>0</v>
      </c>
      <c r="C44" s="526">
        <f>PIERNA!C44</f>
        <v>0</v>
      </c>
      <c r="D44" s="379">
        <f>PIERNA!D44</f>
        <v>0</v>
      </c>
      <c r="E44" s="156">
        <f>PIERNA!E44</f>
        <v>0</v>
      </c>
      <c r="F44" s="356">
        <f>PIERNA!F44</f>
        <v>0</v>
      </c>
      <c r="G44" s="197">
        <f>PIERNA!G44</f>
        <v>0</v>
      </c>
      <c r="H44" s="65">
        <f>PIERNA!H44</f>
        <v>0</v>
      </c>
      <c r="I44" s="516">
        <f>PIERNA!I44</f>
        <v>0</v>
      </c>
      <c r="J44" s="268"/>
      <c r="K44" s="214"/>
      <c r="L44" s="558"/>
      <c r="M44" s="116"/>
      <c r="N44" s="564"/>
      <c r="O44" s="181"/>
      <c r="P44" s="233"/>
      <c r="Q44" s="116"/>
      <c r="R44" s="568"/>
      <c r="S44" s="108">
        <f t="shared" si="5"/>
        <v>0</v>
      </c>
      <c r="T44" s="108" t="e">
        <f t="shared" si="1"/>
        <v>#DIV/0!</v>
      </c>
    </row>
    <row r="45" spans="1:20" s="495" customFormat="1" x14ac:dyDescent="0.25">
      <c r="A45" s="514">
        <v>42</v>
      </c>
      <c r="B45" s="527">
        <f>PIERNA!B45</f>
        <v>0</v>
      </c>
      <c r="C45" s="526">
        <f>PIERNA!C45</f>
        <v>0</v>
      </c>
      <c r="D45" s="379">
        <f>PIERNA!D45</f>
        <v>0</v>
      </c>
      <c r="E45" s="156">
        <f>PIERNA!E45</f>
        <v>0</v>
      </c>
      <c r="F45" s="356">
        <f>PIERNA!F45</f>
        <v>0</v>
      </c>
      <c r="G45" s="197">
        <f>PIERNA!G45</f>
        <v>0</v>
      </c>
      <c r="H45" s="65">
        <f>PIERNA!H45</f>
        <v>0</v>
      </c>
      <c r="I45" s="516">
        <f>PIERNA!I45</f>
        <v>0</v>
      </c>
      <c r="J45" s="268"/>
      <c r="K45" s="214"/>
      <c r="L45" s="558"/>
      <c r="M45" s="116"/>
      <c r="N45" s="564"/>
      <c r="O45" s="461"/>
      <c r="P45" s="462"/>
      <c r="Q45" s="101"/>
      <c r="R45" s="575"/>
      <c r="S45" s="108">
        <f t="shared" ref="S45:S48" si="8">Q45+M45+K45</f>
        <v>0</v>
      </c>
      <c r="T45" s="108" t="e">
        <f t="shared" si="1"/>
        <v>#DIV/0!</v>
      </c>
    </row>
    <row r="46" spans="1:20" s="495" customFormat="1" x14ac:dyDescent="0.25">
      <c r="A46" s="514">
        <v>43</v>
      </c>
      <c r="B46" s="527">
        <f>PIERNA!B46</f>
        <v>0</v>
      </c>
      <c r="C46" s="526">
        <f>PIERNA!C46</f>
        <v>0</v>
      </c>
      <c r="D46" s="379">
        <f>PIERNA!D46</f>
        <v>0</v>
      </c>
      <c r="E46" s="156">
        <f>PIERNA!E46</f>
        <v>0</v>
      </c>
      <c r="F46" s="356">
        <f>PIERNA!F46</f>
        <v>0</v>
      </c>
      <c r="G46" s="197">
        <f>PIERNA!G46</f>
        <v>0</v>
      </c>
      <c r="H46" s="65">
        <f>PIERNA!H46</f>
        <v>0</v>
      </c>
      <c r="I46" s="516">
        <f>PIERNA!I46</f>
        <v>0</v>
      </c>
      <c r="J46" s="268"/>
      <c r="K46" s="214"/>
      <c r="L46" s="561"/>
      <c r="M46" s="116"/>
      <c r="N46" s="564"/>
      <c r="O46" s="181"/>
      <c r="P46" s="233"/>
      <c r="Q46" s="116"/>
      <c r="R46" s="568"/>
      <c r="S46" s="108">
        <f t="shared" si="8"/>
        <v>0</v>
      </c>
      <c r="T46" s="108" t="e">
        <f t="shared" si="1"/>
        <v>#DIV/0!</v>
      </c>
    </row>
    <row r="47" spans="1:20" s="495" customFormat="1" x14ac:dyDescent="0.25">
      <c r="A47" s="514">
        <v>44</v>
      </c>
      <c r="B47" s="527">
        <f>PIERNA!B47</f>
        <v>0</v>
      </c>
      <c r="C47" s="526">
        <f>PIERNA!C47</f>
        <v>0</v>
      </c>
      <c r="D47" s="379">
        <f>PIERNA!D47</f>
        <v>0</v>
      </c>
      <c r="E47" s="156">
        <f>PIERNA!E47</f>
        <v>0</v>
      </c>
      <c r="F47" s="356">
        <f>PIERNA!E47</f>
        <v>0</v>
      </c>
      <c r="G47" s="197">
        <f>PIERNA!G47</f>
        <v>0</v>
      </c>
      <c r="H47" s="65">
        <f>PIERNA!H47</f>
        <v>0</v>
      </c>
      <c r="I47" s="516">
        <f>PIERNA!I47</f>
        <v>0</v>
      </c>
      <c r="J47" s="268"/>
      <c r="K47" s="214"/>
      <c r="L47" s="561"/>
      <c r="M47" s="116"/>
      <c r="N47" s="564"/>
      <c r="O47" s="181"/>
      <c r="P47" s="233"/>
      <c r="Q47" s="116"/>
      <c r="R47" s="568"/>
      <c r="S47" s="108">
        <f t="shared" si="8"/>
        <v>0</v>
      </c>
      <c r="T47" s="108" t="e">
        <f t="shared" si="1"/>
        <v>#DIV/0!</v>
      </c>
    </row>
    <row r="48" spans="1:20" s="495" customFormat="1" x14ac:dyDescent="0.25">
      <c r="A48" s="514">
        <v>45</v>
      </c>
      <c r="B48" s="527">
        <f>PIERNA!B48</f>
        <v>0</v>
      </c>
      <c r="C48" s="526">
        <f>PIERNA!C48</f>
        <v>0</v>
      </c>
      <c r="D48" s="379">
        <f>PIERNA!D48</f>
        <v>0</v>
      </c>
      <c r="E48" s="156">
        <f>PIERNA!E48</f>
        <v>0</v>
      </c>
      <c r="F48" s="356">
        <f>PIERNA!F48</f>
        <v>0</v>
      </c>
      <c r="G48" s="197">
        <f>PIERNA!G48</f>
        <v>0</v>
      </c>
      <c r="H48" s="65">
        <f>PIERNA!H48</f>
        <v>0</v>
      </c>
      <c r="I48" s="516">
        <f>PIERNA!I48</f>
        <v>0</v>
      </c>
      <c r="J48" s="268"/>
      <c r="K48" s="214"/>
      <c r="L48" s="558"/>
      <c r="M48" s="116"/>
      <c r="N48" s="564"/>
      <c r="O48" s="461"/>
      <c r="P48" s="462"/>
      <c r="Q48" s="101"/>
      <c r="R48" s="575"/>
      <c r="S48" s="108">
        <f t="shared" si="8"/>
        <v>0</v>
      </c>
      <c r="T48" s="108" t="e">
        <f t="shared" si="1"/>
        <v>#DIV/0!</v>
      </c>
    </row>
    <row r="49" spans="1:20" s="495" customFormat="1" x14ac:dyDescent="0.25">
      <c r="A49" s="514">
        <v>46</v>
      </c>
      <c r="B49" s="527">
        <f>PIERNA!B49</f>
        <v>0</v>
      </c>
      <c r="C49" s="526">
        <f>PIERNA!C49</f>
        <v>0</v>
      </c>
      <c r="D49" s="379">
        <f>PIERNA!D49</f>
        <v>0</v>
      </c>
      <c r="E49" s="156">
        <f>PIERNA!E49</f>
        <v>0</v>
      </c>
      <c r="F49" s="356">
        <f>PIERNA!F49</f>
        <v>0</v>
      </c>
      <c r="G49" s="197">
        <f>PIERNA!G49</f>
        <v>0</v>
      </c>
      <c r="H49" s="65">
        <f>PIERNA!H49</f>
        <v>0</v>
      </c>
      <c r="I49" s="516">
        <f>H49-F49</f>
        <v>0</v>
      </c>
      <c r="J49" s="268"/>
      <c r="K49" s="214"/>
      <c r="L49" s="558"/>
      <c r="M49" s="116"/>
      <c r="N49" s="564"/>
      <c r="O49" s="461"/>
      <c r="P49" s="462"/>
      <c r="Q49" s="101"/>
      <c r="R49" s="575"/>
      <c r="S49" s="108">
        <f t="shared" si="5"/>
        <v>0</v>
      </c>
      <c r="T49" s="108" t="e">
        <f t="shared" si="1"/>
        <v>#DIV/0!</v>
      </c>
    </row>
    <row r="50" spans="1:20" s="495" customFormat="1" x14ac:dyDescent="0.25">
      <c r="A50" s="514">
        <v>47</v>
      </c>
      <c r="B50" s="527">
        <f>PIERNA!B50</f>
        <v>0</v>
      </c>
      <c r="C50" s="526">
        <f>PIERNA!C50</f>
        <v>0</v>
      </c>
      <c r="D50" s="379">
        <f>PIERNA!D50</f>
        <v>0</v>
      </c>
      <c r="E50" s="156">
        <f>PIERNA!E50</f>
        <v>0</v>
      </c>
      <c r="F50" s="356">
        <f>PIERNA!F50</f>
        <v>0</v>
      </c>
      <c r="G50" s="197">
        <f>PIERNA!G50</f>
        <v>0</v>
      </c>
      <c r="H50" s="65">
        <f>PIERNA!H50</f>
        <v>0</v>
      </c>
      <c r="I50" s="516">
        <f t="shared" ref="I50" si="9">H50-F50</f>
        <v>0</v>
      </c>
      <c r="J50" s="268"/>
      <c r="K50" s="214"/>
      <c r="L50" s="558"/>
      <c r="M50" s="116"/>
      <c r="N50" s="564"/>
      <c r="O50" s="461"/>
      <c r="P50" s="462"/>
      <c r="Q50" s="101"/>
      <c r="R50" s="575"/>
      <c r="S50" s="108">
        <f t="shared" si="5"/>
        <v>0</v>
      </c>
      <c r="T50" s="108" t="e">
        <f t="shared" si="1"/>
        <v>#DIV/0!</v>
      </c>
    </row>
    <row r="51" spans="1:20" s="495" customFormat="1" x14ac:dyDescent="0.25">
      <c r="A51" s="514">
        <v>48</v>
      </c>
      <c r="B51" s="527">
        <f>PIERNA!B51</f>
        <v>0</v>
      </c>
      <c r="C51" s="526">
        <f>PIERNA!C51</f>
        <v>0</v>
      </c>
      <c r="D51" s="379">
        <f>PIERNA!D51</f>
        <v>0</v>
      </c>
      <c r="E51" s="156">
        <f>PIERNA!E51</f>
        <v>0</v>
      </c>
      <c r="F51" s="356">
        <f>PIERNA!F51</f>
        <v>0</v>
      </c>
      <c r="G51" s="197">
        <f>PIERNA!G51</f>
        <v>0</v>
      </c>
      <c r="H51" s="65">
        <f>PIERNA!H51</f>
        <v>0</v>
      </c>
      <c r="I51" s="516">
        <f t="shared" ref="I51:I62" si="10">H51-F51</f>
        <v>0</v>
      </c>
      <c r="J51" s="268"/>
      <c r="K51" s="214"/>
      <c r="L51" s="558"/>
      <c r="M51" s="116"/>
      <c r="N51" s="564"/>
      <c r="O51" s="461"/>
      <c r="P51" s="462"/>
      <c r="Q51" s="101"/>
      <c r="R51" s="575"/>
      <c r="S51" s="108">
        <f t="shared" si="5"/>
        <v>0</v>
      </c>
      <c r="T51" s="108" t="e">
        <f t="shared" si="1"/>
        <v>#DIV/0!</v>
      </c>
    </row>
    <row r="52" spans="1:20" s="495" customFormat="1" x14ac:dyDescent="0.25">
      <c r="A52" s="514">
        <v>49</v>
      </c>
      <c r="B52" s="527">
        <f>PIERNA!B52</f>
        <v>0</v>
      </c>
      <c r="C52" s="526">
        <f>PIERNA!C52</f>
        <v>0</v>
      </c>
      <c r="D52" s="379">
        <f>PIERNA!D52</f>
        <v>0</v>
      </c>
      <c r="E52" s="156">
        <f>PIERNA!E52</f>
        <v>0</v>
      </c>
      <c r="F52" s="356">
        <f>PIERNA!F52</f>
        <v>0</v>
      </c>
      <c r="G52" s="197">
        <f>PIERNA!G52</f>
        <v>0</v>
      </c>
      <c r="H52" s="65">
        <f>PIERNA!H52</f>
        <v>0</v>
      </c>
      <c r="I52" s="516">
        <f t="shared" si="10"/>
        <v>0</v>
      </c>
      <c r="J52" s="268"/>
      <c r="K52" s="214"/>
      <c r="L52" s="558"/>
      <c r="M52" s="116"/>
      <c r="N52" s="564"/>
      <c r="O52" s="461"/>
      <c r="P52" s="462"/>
      <c r="Q52" s="101"/>
      <c r="R52" s="575"/>
      <c r="S52" s="108">
        <f t="shared" si="5"/>
        <v>0</v>
      </c>
      <c r="T52" s="108" t="e">
        <f t="shared" si="1"/>
        <v>#DIV/0!</v>
      </c>
    </row>
    <row r="53" spans="1:20" s="495" customFormat="1" x14ac:dyDescent="0.25">
      <c r="A53" s="514">
        <v>50</v>
      </c>
      <c r="B53" s="527">
        <f>PIERNA!B53</f>
        <v>0</v>
      </c>
      <c r="C53" s="526">
        <f>PIERNA!C53</f>
        <v>0</v>
      </c>
      <c r="D53" s="379">
        <f>PIERNA!D53</f>
        <v>0</v>
      </c>
      <c r="E53" s="156">
        <f>PIERNA!E53</f>
        <v>0</v>
      </c>
      <c r="F53" s="356">
        <f>PIERNA!F53</f>
        <v>0</v>
      </c>
      <c r="G53" s="197">
        <f>PIERNA!G53</f>
        <v>0</v>
      </c>
      <c r="H53" s="65">
        <f>PIERNA!H53</f>
        <v>0</v>
      </c>
      <c r="I53" s="516">
        <f t="shared" si="10"/>
        <v>0</v>
      </c>
      <c r="J53" s="268"/>
      <c r="K53" s="214"/>
      <c r="L53" s="558"/>
      <c r="M53" s="116"/>
      <c r="N53" s="564"/>
      <c r="O53" s="461"/>
      <c r="P53" s="462"/>
      <c r="Q53" s="101"/>
      <c r="R53" s="575"/>
      <c r="S53" s="108">
        <f t="shared" si="5"/>
        <v>0</v>
      </c>
      <c r="T53" s="108" t="e">
        <f t="shared" si="1"/>
        <v>#DIV/0!</v>
      </c>
    </row>
    <row r="54" spans="1:20" s="495" customFormat="1" x14ac:dyDescent="0.25">
      <c r="A54" s="514">
        <v>51</v>
      </c>
      <c r="B54" s="527">
        <f>PIERNA!B54</f>
        <v>0</v>
      </c>
      <c r="C54" s="526">
        <f>PIERNA!C54</f>
        <v>0</v>
      </c>
      <c r="D54" s="379">
        <f>PIERNA!D54</f>
        <v>0</v>
      </c>
      <c r="E54" s="156">
        <f>PIERNA!E54</f>
        <v>0</v>
      </c>
      <c r="F54" s="356">
        <f>PIERNA!F54</f>
        <v>0</v>
      </c>
      <c r="G54" s="197">
        <f>PIERNA!G54</f>
        <v>0</v>
      </c>
      <c r="H54" s="65">
        <f>PIERNA!H54</f>
        <v>0</v>
      </c>
      <c r="I54" s="516">
        <f t="shared" si="10"/>
        <v>0</v>
      </c>
      <c r="J54" s="268"/>
      <c r="K54" s="214"/>
      <c r="L54" s="558"/>
      <c r="M54" s="116"/>
      <c r="N54" s="564"/>
      <c r="O54" s="181"/>
      <c r="P54" s="233"/>
      <c r="Q54" s="116"/>
      <c r="R54" s="568"/>
      <c r="S54" s="108">
        <f t="shared" si="5"/>
        <v>0</v>
      </c>
      <c r="T54" s="108" t="e">
        <f t="shared" si="1"/>
        <v>#DIV/0!</v>
      </c>
    </row>
    <row r="55" spans="1:20" s="495" customFormat="1" x14ac:dyDescent="0.25">
      <c r="A55" s="514">
        <v>52</v>
      </c>
      <c r="B55" s="527">
        <f>PIERNA!B55</f>
        <v>0</v>
      </c>
      <c r="C55" s="526">
        <f>PIERNA!C55</f>
        <v>0</v>
      </c>
      <c r="D55" s="379">
        <f>PIERNA!D55</f>
        <v>0</v>
      </c>
      <c r="E55" s="156">
        <f>PIERNA!E55</f>
        <v>0</v>
      </c>
      <c r="F55" s="356">
        <f>PIERNA!F55</f>
        <v>0</v>
      </c>
      <c r="G55" s="197">
        <f>PIERNA!G55</f>
        <v>0</v>
      </c>
      <c r="H55" s="65">
        <f>PIERNA!H55</f>
        <v>0</v>
      </c>
      <c r="I55" s="516">
        <f t="shared" si="10"/>
        <v>0</v>
      </c>
      <c r="J55" s="268"/>
      <c r="K55" s="214"/>
      <c r="L55" s="558"/>
      <c r="M55" s="116"/>
      <c r="N55" s="564"/>
      <c r="O55" s="461"/>
      <c r="P55" s="462"/>
      <c r="Q55" s="101"/>
      <c r="R55" s="575"/>
      <c r="S55" s="108">
        <f t="shared" ref="S55:S76" si="11">Q55+M55+K55</f>
        <v>0</v>
      </c>
      <c r="T55" s="108" t="e">
        <f t="shared" si="1"/>
        <v>#DIV/0!</v>
      </c>
    </row>
    <row r="56" spans="1:20" s="495" customFormat="1" x14ac:dyDescent="0.25">
      <c r="A56" s="514">
        <v>53</v>
      </c>
      <c r="B56" s="527">
        <f>PIERNA!B56</f>
        <v>0</v>
      </c>
      <c r="C56" s="526">
        <f>PIERNA!C56</f>
        <v>0</v>
      </c>
      <c r="D56" s="379">
        <f>PIERNA!D56</f>
        <v>0</v>
      </c>
      <c r="E56" s="156">
        <f>PIERNA!E56</f>
        <v>0</v>
      </c>
      <c r="F56" s="356">
        <f>PIERNA!F56</f>
        <v>0</v>
      </c>
      <c r="G56" s="197">
        <f>PIERNA!G56</f>
        <v>0</v>
      </c>
      <c r="H56" s="65">
        <f>PIERNA!H56</f>
        <v>0</v>
      </c>
      <c r="I56" s="516">
        <f t="shared" si="10"/>
        <v>0</v>
      </c>
      <c r="J56" s="268"/>
      <c r="K56" s="214"/>
      <c r="L56" s="558"/>
      <c r="M56" s="116"/>
      <c r="N56" s="564"/>
      <c r="O56" s="181"/>
      <c r="P56" s="233"/>
      <c r="Q56" s="116"/>
      <c r="R56" s="568"/>
      <c r="S56" s="108">
        <f t="shared" si="11"/>
        <v>0</v>
      </c>
      <c r="T56" s="108" t="e">
        <f t="shared" si="1"/>
        <v>#DIV/0!</v>
      </c>
    </row>
    <row r="57" spans="1:20" s="495" customFormat="1" x14ac:dyDescent="0.25">
      <c r="A57" s="514">
        <v>54</v>
      </c>
      <c r="B57" s="527">
        <f>PIERNA!B57</f>
        <v>0</v>
      </c>
      <c r="C57" s="526">
        <f>PIERNA!C57</f>
        <v>0</v>
      </c>
      <c r="D57" s="379">
        <f>PIERNA!D57</f>
        <v>0</v>
      </c>
      <c r="E57" s="156">
        <f>PIERNA!E57</f>
        <v>0</v>
      </c>
      <c r="F57" s="356">
        <f>PIERNA!F57</f>
        <v>0</v>
      </c>
      <c r="G57" s="525">
        <f>PIERNA!G57</f>
        <v>0</v>
      </c>
      <c r="H57" s="65">
        <f>PIERNA!H57</f>
        <v>0</v>
      </c>
      <c r="I57" s="516">
        <f t="shared" si="10"/>
        <v>0</v>
      </c>
      <c r="J57" s="268"/>
      <c r="K57" s="214"/>
      <c r="L57" s="558"/>
      <c r="M57" s="116"/>
      <c r="N57" s="564"/>
      <c r="O57" s="181"/>
      <c r="P57" s="233"/>
      <c r="Q57" s="116"/>
      <c r="R57" s="568"/>
      <c r="S57" s="108">
        <f t="shared" si="11"/>
        <v>0</v>
      </c>
      <c r="T57" s="108" t="e">
        <f t="shared" si="1"/>
        <v>#DIV/0!</v>
      </c>
    </row>
    <row r="58" spans="1:20" s="495" customFormat="1" x14ac:dyDescent="0.25">
      <c r="A58" s="514">
        <v>55</v>
      </c>
      <c r="B58" s="527">
        <f>PIERNA!B58</f>
        <v>0</v>
      </c>
      <c r="C58" s="526">
        <f>PIERNA!C58</f>
        <v>0</v>
      </c>
      <c r="D58" s="379">
        <f>PIERNA!D58</f>
        <v>0</v>
      </c>
      <c r="E58" s="156">
        <f>PIERNA!E58</f>
        <v>0</v>
      </c>
      <c r="F58" s="356">
        <f>PIERNA!F58</f>
        <v>0</v>
      </c>
      <c r="G58" s="525">
        <f>PIERNA!G58</f>
        <v>0</v>
      </c>
      <c r="H58" s="65">
        <f>PIERNA!H58</f>
        <v>0</v>
      </c>
      <c r="I58" s="516">
        <f t="shared" si="10"/>
        <v>0</v>
      </c>
      <c r="J58" s="268"/>
      <c r="K58" s="214"/>
      <c r="L58" s="558"/>
      <c r="M58" s="116"/>
      <c r="N58" s="564"/>
      <c r="O58" s="181"/>
      <c r="P58" s="233"/>
      <c r="Q58" s="116"/>
      <c r="R58" s="568"/>
      <c r="S58" s="108">
        <f t="shared" si="11"/>
        <v>0</v>
      </c>
      <c r="T58" s="108" t="e">
        <f t="shared" si="1"/>
        <v>#DIV/0!</v>
      </c>
    </row>
    <row r="59" spans="1:20" s="495" customFormat="1" x14ac:dyDescent="0.25">
      <c r="A59" s="514">
        <v>56</v>
      </c>
      <c r="B59" s="527">
        <f>PIERNA!B59</f>
        <v>0</v>
      </c>
      <c r="C59" s="526">
        <f>PIERNA!C59</f>
        <v>0</v>
      </c>
      <c r="D59" s="379">
        <f>PIERNA!D59</f>
        <v>0</v>
      </c>
      <c r="E59" s="156">
        <f>PIERNA!E59</f>
        <v>0</v>
      </c>
      <c r="F59" s="356">
        <f>PIERNA!F59</f>
        <v>0</v>
      </c>
      <c r="G59" s="525">
        <f>PIERNA!G59</f>
        <v>0</v>
      </c>
      <c r="H59" s="65">
        <f>PIERNA!H59</f>
        <v>0</v>
      </c>
      <c r="I59" s="516">
        <f t="shared" si="10"/>
        <v>0</v>
      </c>
      <c r="J59" s="268"/>
      <c r="K59" s="214"/>
      <c r="L59" s="558"/>
      <c r="M59" s="116"/>
      <c r="N59" s="564"/>
      <c r="O59" s="181"/>
      <c r="P59" s="233"/>
      <c r="Q59" s="116"/>
      <c r="R59" s="568"/>
      <c r="S59" s="108">
        <f t="shared" si="11"/>
        <v>0</v>
      </c>
      <c r="T59" s="108" t="e">
        <f t="shared" si="1"/>
        <v>#DIV/0!</v>
      </c>
    </row>
    <row r="60" spans="1:20" s="495" customFormat="1" x14ac:dyDescent="0.25">
      <c r="A60" s="514">
        <v>57</v>
      </c>
      <c r="B60" s="527">
        <f>PIERNA!B60</f>
        <v>0</v>
      </c>
      <c r="C60" s="526">
        <f>PIERNA!C60</f>
        <v>0</v>
      </c>
      <c r="D60" s="379">
        <f>PIERNA!D60</f>
        <v>0</v>
      </c>
      <c r="E60" s="156">
        <f>PIERNA!E60</f>
        <v>0</v>
      </c>
      <c r="F60" s="356">
        <f>PIERNA!F60</f>
        <v>0</v>
      </c>
      <c r="G60" s="525">
        <f>PIERNA!G60</f>
        <v>0</v>
      </c>
      <c r="H60" s="65">
        <f>PIERNA!H60</f>
        <v>0</v>
      </c>
      <c r="I60" s="516">
        <f t="shared" si="10"/>
        <v>0</v>
      </c>
      <c r="J60" s="268"/>
      <c r="K60" s="214"/>
      <c r="L60" s="558"/>
      <c r="M60" s="116"/>
      <c r="N60" s="564"/>
      <c r="O60" s="181"/>
      <c r="P60" s="233"/>
      <c r="Q60" s="116"/>
      <c r="R60" s="568"/>
      <c r="S60" s="108">
        <f t="shared" si="11"/>
        <v>0</v>
      </c>
      <c r="T60" s="108" t="e">
        <f t="shared" si="1"/>
        <v>#DIV/0!</v>
      </c>
    </row>
    <row r="61" spans="1:20" s="495" customFormat="1" x14ac:dyDescent="0.25">
      <c r="A61" s="514">
        <v>58</v>
      </c>
      <c r="B61" s="527">
        <f>PIERNA!B61</f>
        <v>0</v>
      </c>
      <c r="C61" s="526">
        <f>PIERNA!C61</f>
        <v>0</v>
      </c>
      <c r="D61" s="379">
        <f>PIERNA!D61</f>
        <v>0</v>
      </c>
      <c r="E61" s="156">
        <f>PIERNA!E61</f>
        <v>0</v>
      </c>
      <c r="F61" s="356">
        <f>PIERNA!F61</f>
        <v>0</v>
      </c>
      <c r="G61" s="525">
        <f>PIERNA!G61</f>
        <v>0</v>
      </c>
      <c r="H61" s="65">
        <f>PIERNA!H61</f>
        <v>0</v>
      </c>
      <c r="I61" s="516">
        <f t="shared" si="10"/>
        <v>0</v>
      </c>
      <c r="J61" s="268"/>
      <c r="K61" s="214"/>
      <c r="L61" s="558"/>
      <c r="M61" s="116"/>
      <c r="N61" s="564"/>
      <c r="O61" s="181"/>
      <c r="P61" s="233"/>
      <c r="Q61" s="116"/>
      <c r="R61" s="568"/>
      <c r="S61" s="108">
        <f t="shared" si="11"/>
        <v>0</v>
      </c>
      <c r="T61" s="108" t="e">
        <f t="shared" si="1"/>
        <v>#DIV/0!</v>
      </c>
    </row>
    <row r="62" spans="1:20" s="495" customFormat="1" x14ac:dyDescent="0.25">
      <c r="A62" s="514"/>
      <c r="B62" s="527"/>
      <c r="C62" s="526"/>
      <c r="D62" s="379"/>
      <c r="E62" s="156"/>
      <c r="F62" s="356"/>
      <c r="G62" s="525"/>
      <c r="H62" s="65"/>
      <c r="I62" s="516">
        <f t="shared" si="10"/>
        <v>0</v>
      </c>
      <c r="J62" s="268"/>
      <c r="K62" s="214"/>
      <c r="L62" s="558"/>
      <c r="M62" s="116"/>
      <c r="N62" s="564"/>
      <c r="O62" s="181"/>
      <c r="P62" s="233"/>
      <c r="Q62" s="116"/>
      <c r="R62" s="568"/>
      <c r="S62" s="108">
        <f t="shared" si="11"/>
        <v>0</v>
      </c>
      <c r="T62" s="108" t="e">
        <f t="shared" si="1"/>
        <v>#DIV/0!</v>
      </c>
    </row>
    <row r="63" spans="1:20" s="495" customFormat="1" x14ac:dyDescent="0.25">
      <c r="A63" s="514"/>
      <c r="B63" s="135"/>
      <c r="C63" s="522"/>
      <c r="D63" s="199"/>
      <c r="E63" s="156"/>
      <c r="F63" s="356"/>
      <c r="G63" s="525"/>
      <c r="H63" s="65"/>
      <c r="I63" s="516"/>
      <c r="J63" s="268"/>
      <c r="K63" s="214"/>
      <c r="L63" s="558"/>
      <c r="M63" s="116"/>
      <c r="N63" s="564"/>
      <c r="O63" s="181"/>
      <c r="P63" s="233"/>
      <c r="Q63" s="116"/>
      <c r="R63" s="568"/>
      <c r="S63" s="108">
        <f t="shared" si="11"/>
        <v>0</v>
      </c>
      <c r="T63" s="108" t="e">
        <f t="shared" si="1"/>
        <v>#DIV/0!</v>
      </c>
    </row>
    <row r="64" spans="1:20" s="495" customFormat="1" x14ac:dyDescent="0.25">
      <c r="A64" s="514">
        <v>59</v>
      </c>
      <c r="B64" s="135" t="s">
        <v>411</v>
      </c>
      <c r="C64" s="334" t="s">
        <v>413</v>
      </c>
      <c r="D64" s="199" t="s">
        <v>412</v>
      </c>
      <c r="E64" s="156">
        <v>42096</v>
      </c>
      <c r="F64" s="356">
        <v>18509.599999999999</v>
      </c>
      <c r="G64" s="525">
        <v>680</v>
      </c>
      <c r="H64" s="65">
        <v>18509.599999999999</v>
      </c>
      <c r="I64" s="535">
        <f t="shared" ref="I64:I71" si="12">H64-F64</f>
        <v>0</v>
      </c>
      <c r="J64" s="268"/>
      <c r="K64" s="663">
        <v>9214</v>
      </c>
      <c r="L64" s="662" t="s">
        <v>444</v>
      </c>
      <c r="M64" s="667">
        <v>20300</v>
      </c>
      <c r="N64" s="564" t="s">
        <v>453</v>
      </c>
      <c r="O64" s="181">
        <v>6987</v>
      </c>
      <c r="P64" s="668">
        <v>3364</v>
      </c>
      <c r="Q64" s="116">
        <v>565588.15</v>
      </c>
      <c r="R64" s="568" t="s">
        <v>476</v>
      </c>
      <c r="S64" s="108">
        <f t="shared" si="11"/>
        <v>595102.15</v>
      </c>
      <c r="T64" s="108">
        <f>S64/H64</f>
        <v>32.151000021610415</v>
      </c>
    </row>
    <row r="65" spans="1:20" s="495" customFormat="1" x14ac:dyDescent="0.25">
      <c r="A65" s="514">
        <v>60</v>
      </c>
      <c r="B65" s="135" t="s">
        <v>198</v>
      </c>
      <c r="C65" s="334" t="s">
        <v>475</v>
      </c>
      <c r="D65" s="199"/>
      <c r="E65" s="156">
        <v>42100</v>
      </c>
      <c r="F65" s="356">
        <v>2005.6</v>
      </c>
      <c r="G65" s="525">
        <v>184</v>
      </c>
      <c r="H65" s="65">
        <v>2005.6</v>
      </c>
      <c r="I65" s="516">
        <f t="shared" si="12"/>
        <v>0</v>
      </c>
      <c r="J65" s="268"/>
      <c r="K65" s="214"/>
      <c r="L65" s="558"/>
      <c r="M65" s="116"/>
      <c r="N65" s="564"/>
      <c r="O65" s="181" t="s">
        <v>464</v>
      </c>
      <c r="P65" s="233"/>
      <c r="Q65" s="116">
        <v>133372.4</v>
      </c>
      <c r="R65" s="568" t="s">
        <v>463</v>
      </c>
      <c r="S65" s="108">
        <f>Q65+M65+K65</f>
        <v>133372.4</v>
      </c>
      <c r="T65" s="108">
        <f>S65/H65</f>
        <v>66.5</v>
      </c>
    </row>
    <row r="66" spans="1:20" s="495" customFormat="1" x14ac:dyDescent="0.25">
      <c r="A66" s="514">
        <v>61</v>
      </c>
      <c r="B66" s="135" t="s">
        <v>150</v>
      </c>
      <c r="C66" s="334" t="s">
        <v>422</v>
      </c>
      <c r="D66" s="199" t="s">
        <v>372</v>
      </c>
      <c r="E66" s="156">
        <v>42105</v>
      </c>
      <c r="F66" s="356">
        <v>18453.490000000002</v>
      </c>
      <c r="G66" s="525">
        <v>660</v>
      </c>
      <c r="H66" s="65">
        <v>18449.038</v>
      </c>
      <c r="I66" s="516">
        <f t="shared" si="12"/>
        <v>-4.452000000001135</v>
      </c>
      <c r="J66" s="268"/>
      <c r="K66" s="214"/>
      <c r="L66" s="558"/>
      <c r="M66" s="116"/>
      <c r="N66" s="564"/>
      <c r="O66" s="548" t="s">
        <v>659</v>
      </c>
      <c r="P66" s="668"/>
      <c r="Q66" s="667">
        <v>1632739.86</v>
      </c>
      <c r="R66" s="670" t="s">
        <v>660</v>
      </c>
      <c r="S66" s="587">
        <f t="shared" si="11"/>
        <v>1632739.86</v>
      </c>
      <c r="T66" s="108">
        <f>S66/H66</f>
        <v>88.499999837389893</v>
      </c>
    </row>
    <row r="67" spans="1:20" s="495" customFormat="1" x14ac:dyDescent="0.25">
      <c r="A67" s="514">
        <v>62</v>
      </c>
      <c r="B67" s="135" t="s">
        <v>43</v>
      </c>
      <c r="C67" s="334" t="s">
        <v>414</v>
      </c>
      <c r="D67" s="199" t="s">
        <v>426</v>
      </c>
      <c r="E67" s="156">
        <v>42110</v>
      </c>
      <c r="F67" s="356">
        <v>17440</v>
      </c>
      <c r="G67" s="525">
        <v>1600</v>
      </c>
      <c r="H67" s="65">
        <v>17440</v>
      </c>
      <c r="I67" s="516">
        <f t="shared" si="12"/>
        <v>0</v>
      </c>
      <c r="J67" s="268" t="s">
        <v>461</v>
      </c>
      <c r="K67" s="214">
        <v>7585</v>
      </c>
      <c r="L67" s="558" t="s">
        <v>459</v>
      </c>
      <c r="M67" s="116">
        <v>20300</v>
      </c>
      <c r="N67" s="564" t="s">
        <v>460</v>
      </c>
      <c r="O67" s="181">
        <v>1135547</v>
      </c>
      <c r="P67" s="233">
        <v>6148</v>
      </c>
      <c r="Q67" s="116">
        <v>1050624</v>
      </c>
      <c r="R67" s="568" t="s">
        <v>482</v>
      </c>
      <c r="S67" s="587">
        <f t="shared" si="11"/>
        <v>1078509</v>
      </c>
      <c r="T67" s="108">
        <f>S67/H67</f>
        <v>61.841112385321104</v>
      </c>
    </row>
    <row r="68" spans="1:20" s="495" customFormat="1" x14ac:dyDescent="0.25">
      <c r="A68" s="514">
        <v>63</v>
      </c>
      <c r="B68" s="135" t="s">
        <v>429</v>
      </c>
      <c r="C68" s="334" t="s">
        <v>431</v>
      </c>
      <c r="D68" s="199"/>
      <c r="E68" s="156">
        <v>42112</v>
      </c>
      <c r="F68" s="356">
        <v>516.1</v>
      </c>
      <c r="G68" s="525">
        <v>33</v>
      </c>
      <c r="H68" s="65">
        <v>516.1</v>
      </c>
      <c r="I68" s="516">
        <f t="shared" si="12"/>
        <v>0</v>
      </c>
      <c r="J68" s="268"/>
      <c r="K68" s="214"/>
      <c r="L68" s="558"/>
      <c r="M68" s="116"/>
      <c r="N68" s="564"/>
      <c r="O68" s="181">
        <v>200250</v>
      </c>
      <c r="P68" s="233"/>
      <c r="Q68" s="116">
        <v>67093</v>
      </c>
      <c r="R68" s="568" t="s">
        <v>467</v>
      </c>
      <c r="S68" s="108">
        <f t="shared" si="11"/>
        <v>67093</v>
      </c>
      <c r="T68" s="108">
        <f>S68/H68</f>
        <v>130</v>
      </c>
    </row>
    <row r="69" spans="1:20" s="495" customFormat="1" x14ac:dyDescent="0.25">
      <c r="A69" s="514">
        <v>64</v>
      </c>
      <c r="B69" s="135" t="s">
        <v>53</v>
      </c>
      <c r="C69" s="334" t="s">
        <v>54</v>
      </c>
      <c r="D69" s="199"/>
      <c r="E69" s="156">
        <v>42117</v>
      </c>
      <c r="F69" s="356">
        <v>1010.2</v>
      </c>
      <c r="G69" s="197">
        <v>56</v>
      </c>
      <c r="H69" s="65">
        <v>1010.2</v>
      </c>
      <c r="I69" s="516">
        <f t="shared" si="12"/>
        <v>0</v>
      </c>
      <c r="J69" s="268"/>
      <c r="K69" s="214"/>
      <c r="L69" s="558"/>
      <c r="M69" s="101"/>
      <c r="N69" s="567"/>
      <c r="O69" s="181">
        <v>4089</v>
      </c>
      <c r="P69" s="233"/>
      <c r="Q69" s="116">
        <v>166683</v>
      </c>
      <c r="R69" s="568" t="s">
        <v>471</v>
      </c>
      <c r="S69" s="108">
        <f t="shared" si="11"/>
        <v>166683</v>
      </c>
      <c r="T69" s="108">
        <f t="shared" si="1"/>
        <v>165.1</v>
      </c>
    </row>
    <row r="70" spans="1:20" s="495" customFormat="1" x14ac:dyDescent="0.25">
      <c r="A70" s="514">
        <v>65</v>
      </c>
      <c r="B70" s="674"/>
      <c r="C70" s="585"/>
      <c r="D70" s="199"/>
      <c r="E70" s="156"/>
      <c r="F70" s="356"/>
      <c r="G70" s="197"/>
      <c r="H70" s="65"/>
      <c r="I70" s="516">
        <f t="shared" si="12"/>
        <v>0</v>
      </c>
      <c r="J70" s="268"/>
      <c r="K70" s="214"/>
      <c r="L70" s="558"/>
      <c r="M70" s="101"/>
      <c r="N70" s="567"/>
      <c r="O70" s="181"/>
      <c r="P70" s="233"/>
      <c r="Q70" s="116"/>
      <c r="R70" s="568"/>
      <c r="S70" s="108">
        <f t="shared" si="11"/>
        <v>0</v>
      </c>
      <c r="T70" s="108" t="e">
        <f>S70/H70</f>
        <v>#DIV/0!</v>
      </c>
    </row>
    <row r="71" spans="1:20" s="495" customFormat="1" x14ac:dyDescent="0.25">
      <c r="A71" s="514">
        <v>66</v>
      </c>
      <c r="B71" s="135"/>
      <c r="C71" s="334"/>
      <c r="D71" s="199"/>
      <c r="E71" s="156"/>
      <c r="F71" s="356"/>
      <c r="G71" s="197"/>
      <c r="H71" s="65"/>
      <c r="I71" s="516">
        <f t="shared" si="12"/>
        <v>0</v>
      </c>
      <c r="J71" s="268"/>
      <c r="K71" s="214"/>
      <c r="L71" s="558"/>
      <c r="M71" s="101"/>
      <c r="N71" s="567"/>
      <c r="O71" s="181"/>
      <c r="P71" s="233"/>
      <c r="Q71" s="116"/>
      <c r="R71" s="568"/>
      <c r="S71" s="108"/>
      <c r="T71" s="108"/>
    </row>
    <row r="72" spans="1:20" s="495" customFormat="1" x14ac:dyDescent="0.25">
      <c r="A72" s="514">
        <v>67</v>
      </c>
      <c r="B72" s="135"/>
      <c r="C72" s="334"/>
      <c r="D72" s="199"/>
      <c r="E72" s="156"/>
      <c r="F72" s="356"/>
      <c r="G72" s="197"/>
      <c r="H72" s="65"/>
      <c r="I72" s="516">
        <f t="shared" ref="I72:I74" si="13">H72-F72</f>
        <v>0</v>
      </c>
      <c r="J72" s="268"/>
      <c r="K72" s="214"/>
      <c r="L72" s="558"/>
      <c r="M72" s="116"/>
      <c r="N72" s="559"/>
      <c r="O72" s="181"/>
      <c r="P72" s="233"/>
      <c r="Q72" s="116"/>
      <c r="R72" s="568"/>
      <c r="S72" s="108">
        <f t="shared" si="11"/>
        <v>0</v>
      </c>
      <c r="T72" s="108" t="e">
        <f t="shared" ref="T72:T83" si="14">S72/H72+0.1</f>
        <v>#DIV/0!</v>
      </c>
    </row>
    <row r="73" spans="1:20" s="495" customFormat="1" x14ac:dyDescent="0.25">
      <c r="A73" s="514">
        <v>68</v>
      </c>
      <c r="B73" s="135"/>
      <c r="C73" s="334"/>
      <c r="D73" s="199"/>
      <c r="E73" s="156"/>
      <c r="F73" s="356"/>
      <c r="G73" s="197"/>
      <c r="H73" s="65"/>
      <c r="I73" s="516">
        <f t="shared" si="13"/>
        <v>0</v>
      </c>
      <c r="J73" s="268"/>
      <c r="K73" s="214"/>
      <c r="L73" s="558"/>
      <c r="M73" s="116"/>
      <c r="N73" s="559"/>
      <c r="O73" s="181"/>
      <c r="P73" s="233"/>
      <c r="Q73" s="116"/>
      <c r="R73" s="568"/>
      <c r="S73" s="108">
        <f t="shared" si="11"/>
        <v>0</v>
      </c>
      <c r="T73" s="108" t="e">
        <f t="shared" si="14"/>
        <v>#DIV/0!</v>
      </c>
    </row>
    <row r="74" spans="1:20" s="495" customFormat="1" x14ac:dyDescent="0.25">
      <c r="A74" s="514">
        <v>69</v>
      </c>
      <c r="B74" s="135"/>
      <c r="C74" s="334"/>
      <c r="D74" s="199"/>
      <c r="E74" s="156"/>
      <c r="F74" s="356"/>
      <c r="G74" s="197"/>
      <c r="H74" s="65"/>
      <c r="I74" s="516">
        <f t="shared" si="13"/>
        <v>0</v>
      </c>
      <c r="J74" s="124"/>
      <c r="K74" s="214"/>
      <c r="L74" s="558"/>
      <c r="M74" s="116"/>
      <c r="N74" s="559"/>
      <c r="O74" s="181"/>
      <c r="P74" s="233"/>
      <c r="Q74" s="116"/>
      <c r="R74" s="568"/>
      <c r="S74" s="108">
        <f t="shared" si="11"/>
        <v>0</v>
      </c>
      <c r="T74" s="108" t="e">
        <f t="shared" si="14"/>
        <v>#DIV/0!</v>
      </c>
    </row>
    <row r="75" spans="1:20" s="495" customFormat="1" x14ac:dyDescent="0.25">
      <c r="A75" s="514">
        <v>70</v>
      </c>
      <c r="B75" s="135"/>
      <c r="C75" s="334"/>
      <c r="D75" s="199"/>
      <c r="E75" s="156"/>
      <c r="F75" s="356"/>
      <c r="G75" s="197"/>
      <c r="H75" s="65"/>
      <c r="I75" s="516">
        <f t="shared" ref="I75:I87" si="15">H75-F75</f>
        <v>0</v>
      </c>
      <c r="J75" s="124"/>
      <c r="K75" s="214"/>
      <c r="L75" s="558"/>
      <c r="M75" s="116"/>
      <c r="N75" s="559"/>
      <c r="O75" s="181"/>
      <c r="P75" s="233"/>
      <c r="Q75" s="116"/>
      <c r="R75" s="568"/>
      <c r="S75" s="108">
        <f t="shared" si="11"/>
        <v>0</v>
      </c>
      <c r="T75" s="108" t="e">
        <f t="shared" si="14"/>
        <v>#DIV/0!</v>
      </c>
    </row>
    <row r="76" spans="1:20" s="495" customFormat="1" x14ac:dyDescent="0.25">
      <c r="A76" s="514">
        <v>71</v>
      </c>
      <c r="B76" s="135"/>
      <c r="C76" s="334"/>
      <c r="D76" s="199"/>
      <c r="E76" s="156"/>
      <c r="F76" s="356"/>
      <c r="G76" s="197"/>
      <c r="H76" s="65"/>
      <c r="I76" s="516">
        <f t="shared" ref="I76" si="16">H76-F76</f>
        <v>0</v>
      </c>
      <c r="J76" s="124"/>
      <c r="K76" s="214"/>
      <c r="L76" s="558"/>
      <c r="M76" s="116"/>
      <c r="N76" s="559"/>
      <c r="O76" s="181"/>
      <c r="P76" s="233"/>
      <c r="Q76" s="116"/>
      <c r="R76" s="568"/>
      <c r="S76" s="108">
        <f t="shared" si="11"/>
        <v>0</v>
      </c>
      <c r="T76" s="108" t="e">
        <f t="shared" si="14"/>
        <v>#DIV/0!</v>
      </c>
    </row>
    <row r="77" spans="1:20" s="495" customFormat="1" x14ac:dyDescent="0.25">
      <c r="A77" s="514">
        <v>72</v>
      </c>
      <c r="B77" s="135"/>
      <c r="C77" s="334"/>
      <c r="D77" s="199"/>
      <c r="E77" s="156"/>
      <c r="F77" s="356"/>
      <c r="G77" s="197"/>
      <c r="H77" s="65"/>
      <c r="I77" s="516">
        <f t="shared" si="15"/>
        <v>0</v>
      </c>
      <c r="J77" s="124"/>
      <c r="K77" s="214"/>
      <c r="L77" s="558"/>
      <c r="M77" s="116"/>
      <c r="N77" s="559"/>
      <c r="O77" s="181"/>
      <c r="P77" s="233"/>
      <c r="Q77" s="116"/>
      <c r="R77" s="568"/>
      <c r="S77" s="108">
        <f t="shared" ref="S77:S79" si="17">Q77+M77+K77</f>
        <v>0</v>
      </c>
      <c r="T77" s="108" t="e">
        <f t="shared" si="14"/>
        <v>#DIV/0!</v>
      </c>
    </row>
    <row r="78" spans="1:20" s="495" customFormat="1" x14ac:dyDescent="0.25">
      <c r="A78" s="514">
        <v>73</v>
      </c>
      <c r="B78" s="135"/>
      <c r="C78" s="334"/>
      <c r="D78" s="199"/>
      <c r="E78" s="156"/>
      <c r="F78" s="356"/>
      <c r="G78" s="197"/>
      <c r="H78" s="65"/>
      <c r="I78" s="516">
        <f t="shared" si="15"/>
        <v>0</v>
      </c>
      <c r="J78" s="124"/>
      <c r="K78" s="214"/>
      <c r="L78" s="558"/>
      <c r="M78" s="116"/>
      <c r="N78" s="559"/>
      <c r="O78" s="181"/>
      <c r="P78" s="233"/>
      <c r="Q78" s="116"/>
      <c r="R78" s="576"/>
      <c r="S78" s="108">
        <f t="shared" si="17"/>
        <v>0</v>
      </c>
      <c r="T78" s="108" t="e">
        <f t="shared" si="14"/>
        <v>#DIV/0!</v>
      </c>
    </row>
    <row r="79" spans="1:20" s="495" customFormat="1" x14ac:dyDescent="0.25">
      <c r="A79" s="514">
        <v>74</v>
      </c>
      <c r="B79" s="135"/>
      <c r="C79" s="334"/>
      <c r="D79" s="199"/>
      <c r="E79" s="156"/>
      <c r="F79" s="356"/>
      <c r="G79" s="197"/>
      <c r="H79" s="65"/>
      <c r="I79" s="516">
        <f t="shared" ref="I79" si="18">H79-F79</f>
        <v>0</v>
      </c>
      <c r="J79" s="124"/>
      <c r="K79" s="214"/>
      <c r="L79" s="558"/>
      <c r="M79" s="116"/>
      <c r="N79" s="559"/>
      <c r="O79" s="181"/>
      <c r="P79" s="233"/>
      <c r="Q79" s="116"/>
      <c r="R79" s="576"/>
      <c r="S79" s="108">
        <f t="shared" si="17"/>
        <v>0</v>
      </c>
      <c r="T79" s="108" t="e">
        <f t="shared" si="14"/>
        <v>#DIV/0!</v>
      </c>
    </row>
    <row r="80" spans="1:20" s="495" customFormat="1" x14ac:dyDescent="0.25">
      <c r="A80" s="514">
        <v>75</v>
      </c>
      <c r="B80" s="135"/>
      <c r="C80" s="334"/>
      <c r="D80" s="199"/>
      <c r="E80" s="156"/>
      <c r="F80" s="356"/>
      <c r="G80" s="197"/>
      <c r="H80" s="65"/>
      <c r="I80" s="516">
        <f t="shared" si="15"/>
        <v>0</v>
      </c>
      <c r="J80" s="124"/>
      <c r="K80" s="214"/>
      <c r="L80" s="558"/>
      <c r="M80" s="116"/>
      <c r="N80" s="559"/>
      <c r="O80" s="181"/>
      <c r="P80" s="233"/>
      <c r="Q80" s="116"/>
      <c r="R80" s="576"/>
      <c r="S80" s="108">
        <f t="shared" ref="S80" si="19">Q80+M80+K80</f>
        <v>0</v>
      </c>
      <c r="T80" s="108" t="e">
        <f t="shared" si="14"/>
        <v>#DIV/0!</v>
      </c>
    </row>
    <row r="81" spans="1:20" s="495" customFormat="1" x14ac:dyDescent="0.25">
      <c r="A81" s="514">
        <v>76</v>
      </c>
      <c r="B81" s="135"/>
      <c r="C81" s="334"/>
      <c r="D81" s="199"/>
      <c r="E81" s="156"/>
      <c r="F81" s="356"/>
      <c r="G81" s="197"/>
      <c r="H81" s="65"/>
      <c r="I81" s="516">
        <f t="shared" si="15"/>
        <v>0</v>
      </c>
      <c r="J81" s="124"/>
      <c r="K81" s="214"/>
      <c r="L81" s="521"/>
      <c r="M81" s="116"/>
      <c r="N81" s="559"/>
      <c r="O81" s="181"/>
      <c r="P81" s="233"/>
      <c r="Q81" s="116"/>
      <c r="R81" s="576"/>
      <c r="S81" s="108">
        <f t="shared" ref="S81:S86" si="20">Q81+M81+K81</f>
        <v>0</v>
      </c>
      <c r="T81" s="108" t="e">
        <f t="shared" si="14"/>
        <v>#DIV/0!</v>
      </c>
    </row>
    <row r="82" spans="1:20" s="495" customFormat="1" x14ac:dyDescent="0.25">
      <c r="A82" s="514">
        <v>77</v>
      </c>
      <c r="B82" s="135"/>
      <c r="C82" s="522"/>
      <c r="D82" s="199"/>
      <c r="E82" s="156"/>
      <c r="F82" s="356"/>
      <c r="G82" s="197"/>
      <c r="H82" s="65"/>
      <c r="I82" s="516">
        <f t="shared" si="15"/>
        <v>0</v>
      </c>
      <c r="J82" s="124"/>
      <c r="K82" s="214"/>
      <c r="L82" s="521"/>
      <c r="M82" s="116"/>
      <c r="N82" s="559"/>
      <c r="O82" s="181"/>
      <c r="P82" s="233"/>
      <c r="Q82" s="116"/>
      <c r="R82" s="576"/>
      <c r="S82" s="108">
        <f t="shared" si="20"/>
        <v>0</v>
      </c>
      <c r="T82" s="108" t="e">
        <f t="shared" si="14"/>
        <v>#DIV/0!</v>
      </c>
    </row>
    <row r="83" spans="1:20" s="495" customFormat="1" x14ac:dyDescent="0.25">
      <c r="A83" s="514">
        <v>78</v>
      </c>
      <c r="B83" s="135"/>
      <c r="C83" s="522"/>
      <c r="D83" s="199"/>
      <c r="E83" s="156"/>
      <c r="F83" s="356"/>
      <c r="G83" s="197"/>
      <c r="H83" s="65"/>
      <c r="I83" s="516">
        <f t="shared" si="15"/>
        <v>0</v>
      </c>
      <c r="J83" s="124"/>
      <c r="K83" s="214"/>
      <c r="L83" s="521"/>
      <c r="M83" s="116"/>
      <c r="N83" s="559"/>
      <c r="O83" s="181"/>
      <c r="P83" s="233"/>
      <c r="Q83" s="116"/>
      <c r="R83" s="576"/>
      <c r="S83" s="108">
        <f t="shared" si="20"/>
        <v>0</v>
      </c>
      <c r="T83" s="108" t="e">
        <f t="shared" si="14"/>
        <v>#DIV/0!</v>
      </c>
    </row>
    <row r="84" spans="1:20" s="495" customFormat="1" x14ac:dyDescent="0.25">
      <c r="A84" s="514"/>
      <c r="B84" s="135"/>
      <c r="C84" s="522"/>
      <c r="D84" s="199"/>
      <c r="E84" s="156"/>
      <c r="F84" s="356"/>
      <c r="G84" s="197"/>
      <c r="H84" s="65"/>
      <c r="I84" s="516">
        <f t="shared" si="15"/>
        <v>0</v>
      </c>
      <c r="J84" s="124"/>
      <c r="K84" s="214"/>
      <c r="L84" s="521"/>
      <c r="M84" s="116"/>
      <c r="N84" s="524"/>
      <c r="O84" s="181"/>
      <c r="P84" s="233"/>
      <c r="Q84" s="116"/>
      <c r="R84" s="576"/>
      <c r="S84" s="108">
        <f t="shared" si="20"/>
        <v>0</v>
      </c>
      <c r="T84" s="108" t="e">
        <f t="shared" ref="T84:T86" si="21">S84/H84</f>
        <v>#DIV/0!</v>
      </c>
    </row>
    <row r="85" spans="1:20" s="495" customFormat="1" x14ac:dyDescent="0.25">
      <c r="A85" s="514"/>
      <c r="B85" s="135"/>
      <c r="C85" s="522"/>
      <c r="D85" s="379"/>
      <c r="E85" s="156"/>
      <c r="F85" s="356"/>
      <c r="G85" s="197"/>
      <c r="H85" s="65"/>
      <c r="I85" s="516">
        <f t="shared" si="15"/>
        <v>0</v>
      </c>
      <c r="J85" s="124"/>
      <c r="K85" s="214"/>
      <c r="L85" s="521"/>
      <c r="M85" s="116"/>
      <c r="N85" s="524"/>
      <c r="O85" s="181"/>
      <c r="P85" s="233"/>
      <c r="Q85" s="101"/>
      <c r="R85" s="577"/>
      <c r="S85" s="108">
        <f t="shared" si="20"/>
        <v>0</v>
      </c>
      <c r="T85" s="108" t="e">
        <f t="shared" si="21"/>
        <v>#DIV/0!</v>
      </c>
    </row>
    <row r="86" spans="1:20" s="495" customFormat="1" x14ac:dyDescent="0.25">
      <c r="A86" s="514"/>
      <c r="B86" s="135"/>
      <c r="C86" s="522"/>
      <c r="D86" s="379"/>
      <c r="E86" s="156"/>
      <c r="F86" s="356"/>
      <c r="G86" s="197"/>
      <c r="H86" s="65"/>
      <c r="I86" s="516">
        <f t="shared" si="15"/>
        <v>0</v>
      </c>
      <c r="J86" s="124"/>
      <c r="K86" s="214"/>
      <c r="L86" s="521"/>
      <c r="M86" s="116"/>
      <c r="N86" s="524"/>
      <c r="O86" s="181"/>
      <c r="P86" s="233"/>
      <c r="Q86" s="101"/>
      <c r="R86" s="536"/>
      <c r="S86" s="108">
        <f t="shared" si="20"/>
        <v>0</v>
      </c>
      <c r="T86" s="108" t="e">
        <f t="shared" si="21"/>
        <v>#DIV/0!</v>
      </c>
    </row>
    <row r="87" spans="1:20" s="495" customFormat="1" ht="15.75" thickBot="1" x14ac:dyDescent="0.3">
      <c r="A87" s="514"/>
      <c r="B87" s="527"/>
      <c r="C87" s="129"/>
      <c r="D87" s="379"/>
      <c r="E87" s="222"/>
      <c r="F87" s="356"/>
      <c r="G87" s="197"/>
      <c r="H87" s="65"/>
      <c r="I87" s="516">
        <f t="shared" si="15"/>
        <v>0</v>
      </c>
      <c r="J87" s="197"/>
      <c r="K87" s="537"/>
      <c r="L87" s="538"/>
      <c r="M87" s="116"/>
      <c r="N87" s="286"/>
      <c r="O87" s="181"/>
      <c r="P87" s="186"/>
      <c r="Q87" s="133"/>
      <c r="R87" s="360"/>
      <c r="S87" s="108">
        <f t="shared" ref="S87" si="22">Q87+M87+K87</f>
        <v>0</v>
      </c>
      <c r="T87" s="108" t="e">
        <f t="shared" ref="T87" si="23">S87/H87+0.1</f>
        <v>#DIV/0!</v>
      </c>
    </row>
    <row r="88" spans="1:20" s="495" customFormat="1" ht="29.25" customHeight="1" thickTop="1" thickBot="1" x14ac:dyDescent="0.3">
      <c r="A88" s="514"/>
      <c r="B88" s="371"/>
      <c r="C88" s="129"/>
      <c r="D88" s="539"/>
      <c r="E88" s="156"/>
      <c r="F88" s="120" t="s">
        <v>32</v>
      </c>
      <c r="G88" s="121">
        <f>SUM(G5:G87)</f>
        <v>3989</v>
      </c>
      <c r="H88" s="540">
        <f>SUM(H3:H87)</f>
        <v>754105.92799999996</v>
      </c>
      <c r="I88" s="541">
        <f>PIERNA!I37</f>
        <v>-2.7700000000004366</v>
      </c>
      <c r="J88" s="542"/>
      <c r="K88" s="543">
        <f>SUM(K5:K87)</f>
        <v>261266</v>
      </c>
      <c r="L88" s="544"/>
      <c r="M88" s="543">
        <f>SUM(M5:M87)</f>
        <v>638000</v>
      </c>
      <c r="N88" s="545"/>
      <c r="O88" s="542"/>
      <c r="P88" s="236"/>
      <c r="Q88" s="546">
        <f>SUM(Q5:Q87)</f>
        <v>16710312.249999996</v>
      </c>
      <c r="R88" s="361"/>
      <c r="S88" s="547">
        <f t="shared" ref="S88" si="24">Q88+M88+K88</f>
        <v>17609578.249999996</v>
      </c>
      <c r="T88" s="108"/>
    </row>
    <row r="89" spans="1:20" s="495" customFormat="1" ht="15.75" thickTop="1" x14ac:dyDescent="0.25">
      <c r="D89" s="514"/>
      <c r="E89" s="131"/>
      <c r="J89" s="514"/>
      <c r="O89" s="514"/>
      <c r="P89" s="237"/>
      <c r="Q89" s="131"/>
      <c r="R89" s="362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7" workbookViewId="0">
      <selection activeCell="F28" sqref="F28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19" t="s">
        <v>339</v>
      </c>
      <c r="B1" s="719"/>
      <c r="C1" s="719"/>
      <c r="D1" s="719"/>
      <c r="E1" s="719"/>
      <c r="F1" s="719"/>
      <c r="G1" s="719"/>
      <c r="H1" s="14">
        <v>1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6"/>
      <c r="B4" s="256"/>
      <c r="C4" s="209"/>
      <c r="D4" s="256"/>
      <c r="E4" s="256"/>
      <c r="F4" s="256"/>
      <c r="G4" s="457"/>
      <c r="H4" s="386"/>
    </row>
    <row r="5" spans="1:8" x14ac:dyDescent="0.25">
      <c r="A5" s="16" t="s">
        <v>250</v>
      </c>
      <c r="B5" s="124" t="s">
        <v>207</v>
      </c>
      <c r="C5" s="347" t="s">
        <v>267</v>
      </c>
      <c r="D5" s="378">
        <v>42094</v>
      </c>
      <c r="E5" s="153">
        <v>19314.46</v>
      </c>
      <c r="F5" s="104">
        <v>23</v>
      </c>
      <c r="G5" s="683">
        <v>19283.47</v>
      </c>
      <c r="H5" s="10">
        <f>E5-G5</f>
        <v>30.989999999997963</v>
      </c>
    </row>
    <row r="6" spans="1:8" ht="15.75" thickBot="1" x14ac:dyDescent="0.3">
      <c r="A6" s="16"/>
      <c r="B6" s="124" t="s">
        <v>208</v>
      </c>
      <c r="C6" s="347"/>
      <c r="D6" s="377"/>
      <c r="E6" s="153"/>
      <c r="F6" s="104"/>
      <c r="G6" s="16"/>
    </row>
    <row r="7" spans="1:8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8" ht="15.75" thickTop="1" x14ac:dyDescent="0.25">
      <c r="A8" s="92" t="s">
        <v>33</v>
      </c>
      <c r="B8" s="2"/>
      <c r="C8" s="20">
        <v>1</v>
      </c>
      <c r="D8" s="262">
        <v>845.35</v>
      </c>
      <c r="E8" s="265">
        <v>42096</v>
      </c>
      <c r="F8" s="262">
        <v>845.35</v>
      </c>
      <c r="G8" s="263" t="s">
        <v>509</v>
      </c>
      <c r="H8" s="264">
        <v>17</v>
      </c>
    </row>
    <row r="9" spans="1:8" x14ac:dyDescent="0.25">
      <c r="A9" s="295"/>
      <c r="B9" s="2"/>
      <c r="C9" s="20">
        <v>2</v>
      </c>
      <c r="D9" s="262">
        <v>827.66</v>
      </c>
      <c r="E9" s="265">
        <v>42096</v>
      </c>
      <c r="F9" s="262">
        <v>827.66</v>
      </c>
      <c r="G9" s="263" t="s">
        <v>509</v>
      </c>
      <c r="H9" s="264">
        <v>17</v>
      </c>
    </row>
    <row r="10" spans="1:8" x14ac:dyDescent="0.25">
      <c r="A10" s="296"/>
      <c r="B10" s="2"/>
      <c r="C10" s="20">
        <v>3</v>
      </c>
      <c r="D10" s="262">
        <v>869.39</v>
      </c>
      <c r="E10" s="265">
        <v>42096</v>
      </c>
      <c r="F10" s="262">
        <v>869.39</v>
      </c>
      <c r="G10" s="263" t="s">
        <v>509</v>
      </c>
      <c r="H10" s="264">
        <v>17</v>
      </c>
    </row>
    <row r="11" spans="1:8" x14ac:dyDescent="0.25">
      <c r="A11" s="147" t="s">
        <v>34</v>
      </c>
      <c r="B11" s="2"/>
      <c r="C11" s="20">
        <v>4</v>
      </c>
      <c r="D11" s="262">
        <v>815.42</v>
      </c>
      <c r="E11" s="265">
        <v>42096</v>
      </c>
      <c r="F11" s="262">
        <v>815.42</v>
      </c>
      <c r="G11" s="263" t="s">
        <v>509</v>
      </c>
      <c r="H11" s="264">
        <v>17</v>
      </c>
    </row>
    <row r="12" spans="1:8" x14ac:dyDescent="0.25">
      <c r="A12" s="297"/>
      <c r="B12" s="2"/>
      <c r="C12" s="20">
        <v>5</v>
      </c>
      <c r="D12" s="262">
        <v>822.68</v>
      </c>
      <c r="E12" s="265">
        <v>42096</v>
      </c>
      <c r="F12" s="262">
        <v>822.68</v>
      </c>
      <c r="G12" s="263" t="s">
        <v>509</v>
      </c>
      <c r="H12" s="264">
        <v>17</v>
      </c>
    </row>
    <row r="13" spans="1:8" x14ac:dyDescent="0.25">
      <c r="A13" s="181"/>
      <c r="B13" s="2"/>
      <c r="C13" s="20">
        <v>6</v>
      </c>
      <c r="D13" s="262">
        <v>832.2</v>
      </c>
      <c r="E13" s="265">
        <v>42096</v>
      </c>
      <c r="F13" s="262">
        <v>832.2</v>
      </c>
      <c r="G13" s="263" t="s">
        <v>509</v>
      </c>
      <c r="H13" s="264">
        <v>17</v>
      </c>
    </row>
    <row r="14" spans="1:8" x14ac:dyDescent="0.25">
      <c r="A14" s="59"/>
      <c r="B14" s="2"/>
      <c r="C14" s="20">
        <v>7</v>
      </c>
      <c r="D14" s="262">
        <v>842.18</v>
      </c>
      <c r="E14" s="265">
        <v>42095</v>
      </c>
      <c r="F14" s="262">
        <v>842.18</v>
      </c>
      <c r="G14" s="263" t="s">
        <v>501</v>
      </c>
      <c r="H14" s="264">
        <v>17</v>
      </c>
    </row>
    <row r="15" spans="1:8" x14ac:dyDescent="0.25">
      <c r="B15" s="2"/>
      <c r="C15" s="20">
        <v>8</v>
      </c>
      <c r="D15" s="262">
        <v>811.34</v>
      </c>
      <c r="E15" s="265">
        <v>42095</v>
      </c>
      <c r="F15" s="262">
        <v>811.34</v>
      </c>
      <c r="G15" s="263" t="s">
        <v>501</v>
      </c>
      <c r="H15" s="264">
        <v>17</v>
      </c>
    </row>
    <row r="16" spans="1:8" x14ac:dyDescent="0.25">
      <c r="A16" s="258"/>
      <c r="B16" s="7"/>
      <c r="C16" s="20">
        <v>9</v>
      </c>
      <c r="D16" s="262">
        <v>858.96</v>
      </c>
      <c r="E16" s="265">
        <v>42095</v>
      </c>
      <c r="F16" s="262">
        <v>858.96</v>
      </c>
      <c r="G16" s="263" t="s">
        <v>501</v>
      </c>
      <c r="H16" s="264">
        <v>17</v>
      </c>
    </row>
    <row r="17" spans="1:8" x14ac:dyDescent="0.25">
      <c r="A17" s="258"/>
      <c r="B17" s="7"/>
      <c r="C17" s="20">
        <v>10</v>
      </c>
      <c r="D17" s="262">
        <v>826.76</v>
      </c>
      <c r="E17" s="265">
        <v>42095</v>
      </c>
      <c r="F17" s="262">
        <v>826.76</v>
      </c>
      <c r="G17" s="263" t="s">
        <v>501</v>
      </c>
      <c r="H17" s="264">
        <v>17</v>
      </c>
    </row>
    <row r="18" spans="1:8" x14ac:dyDescent="0.25">
      <c r="A18" s="258"/>
      <c r="B18" s="7"/>
      <c r="C18" s="20">
        <v>11</v>
      </c>
      <c r="D18" s="262">
        <v>854.88</v>
      </c>
      <c r="E18" s="265">
        <v>42095</v>
      </c>
      <c r="F18" s="262">
        <v>854.88</v>
      </c>
      <c r="G18" s="263" t="s">
        <v>501</v>
      </c>
      <c r="H18" s="264">
        <v>17</v>
      </c>
    </row>
    <row r="19" spans="1:8" x14ac:dyDescent="0.25">
      <c r="A19" s="258"/>
      <c r="B19" s="7"/>
      <c r="C19" s="20">
        <v>12</v>
      </c>
      <c r="D19" s="262">
        <v>826.76</v>
      </c>
      <c r="E19" s="265">
        <v>42095</v>
      </c>
      <c r="F19" s="262">
        <v>826.76</v>
      </c>
      <c r="G19" s="263" t="s">
        <v>501</v>
      </c>
      <c r="H19" s="264">
        <v>17</v>
      </c>
    </row>
    <row r="20" spans="1:8" x14ac:dyDescent="0.25">
      <c r="A20" s="258"/>
      <c r="B20" s="7"/>
      <c r="C20" s="20">
        <v>13</v>
      </c>
      <c r="D20" s="262">
        <v>849.43</v>
      </c>
      <c r="E20" s="265">
        <v>42095</v>
      </c>
      <c r="F20" s="262">
        <v>849.43</v>
      </c>
      <c r="G20" s="263" t="s">
        <v>501</v>
      </c>
      <c r="H20" s="264">
        <v>17</v>
      </c>
    </row>
    <row r="21" spans="1:8" x14ac:dyDescent="0.25">
      <c r="A21" s="259"/>
      <c r="B21" s="7"/>
      <c r="C21" s="20">
        <v>14</v>
      </c>
      <c r="D21" s="262">
        <v>881.18</v>
      </c>
      <c r="E21" s="265">
        <v>42095</v>
      </c>
      <c r="F21" s="262">
        <v>881.18</v>
      </c>
      <c r="G21" s="263" t="s">
        <v>501</v>
      </c>
      <c r="H21" s="264">
        <v>17</v>
      </c>
    </row>
    <row r="22" spans="1:8" x14ac:dyDescent="0.25">
      <c r="A22" s="258"/>
      <c r="B22" s="7"/>
      <c r="C22" s="20">
        <v>15</v>
      </c>
      <c r="D22" s="262">
        <v>829.93</v>
      </c>
      <c r="E22" s="265">
        <v>42095</v>
      </c>
      <c r="F22" s="262">
        <v>829.93</v>
      </c>
      <c r="G22" s="263" t="s">
        <v>499</v>
      </c>
      <c r="H22" s="264">
        <v>17</v>
      </c>
    </row>
    <row r="23" spans="1:8" x14ac:dyDescent="0.25">
      <c r="A23" s="258"/>
      <c r="B23" s="7"/>
      <c r="C23" s="20">
        <v>16</v>
      </c>
      <c r="D23" s="262">
        <v>810.43</v>
      </c>
      <c r="E23" s="265">
        <v>42095</v>
      </c>
      <c r="F23" s="262">
        <v>810.43</v>
      </c>
      <c r="G23" s="263" t="s">
        <v>498</v>
      </c>
      <c r="H23" s="264">
        <v>17</v>
      </c>
    </row>
    <row r="24" spans="1:8" x14ac:dyDescent="0.25">
      <c r="A24" s="258"/>
      <c r="B24" s="7"/>
      <c r="C24" s="20">
        <v>17</v>
      </c>
      <c r="D24" s="262">
        <v>824.04</v>
      </c>
      <c r="E24" s="265">
        <v>42095</v>
      </c>
      <c r="F24" s="262">
        <v>824.04</v>
      </c>
      <c r="G24" s="263" t="s">
        <v>501</v>
      </c>
      <c r="H24" s="264">
        <v>17</v>
      </c>
    </row>
    <row r="25" spans="1:8" x14ac:dyDescent="0.25">
      <c r="A25" s="258"/>
      <c r="B25" s="7"/>
      <c r="C25" s="20">
        <v>18</v>
      </c>
      <c r="D25" s="262">
        <v>856.69</v>
      </c>
      <c r="E25" s="265">
        <v>42095</v>
      </c>
      <c r="F25" s="262">
        <v>856.69</v>
      </c>
      <c r="G25" s="263" t="s">
        <v>495</v>
      </c>
      <c r="H25" s="264">
        <v>17</v>
      </c>
    </row>
    <row r="26" spans="1:8" x14ac:dyDescent="0.25">
      <c r="A26" s="258"/>
      <c r="B26" s="7"/>
      <c r="C26" s="20">
        <v>19</v>
      </c>
      <c r="D26" s="262">
        <v>829.48</v>
      </c>
      <c r="E26" s="265">
        <v>42095</v>
      </c>
      <c r="F26" s="262">
        <v>829.48</v>
      </c>
      <c r="G26" s="263" t="s">
        <v>501</v>
      </c>
      <c r="H26" s="264">
        <v>17</v>
      </c>
    </row>
    <row r="27" spans="1:8" x14ac:dyDescent="0.25">
      <c r="A27" s="258"/>
      <c r="B27" s="7"/>
      <c r="C27" s="20">
        <v>20</v>
      </c>
      <c r="D27" s="262">
        <v>842.63</v>
      </c>
      <c r="E27" s="265">
        <v>42095</v>
      </c>
      <c r="F27" s="262">
        <v>842.63</v>
      </c>
      <c r="G27" s="263" t="s">
        <v>495</v>
      </c>
      <c r="H27" s="264">
        <v>17</v>
      </c>
    </row>
    <row r="28" spans="1:8" x14ac:dyDescent="0.25">
      <c r="A28" s="258"/>
      <c r="B28" s="7"/>
      <c r="C28" s="20">
        <v>21</v>
      </c>
      <c r="D28" s="262">
        <v>850.79</v>
      </c>
      <c r="E28" s="265">
        <v>42095</v>
      </c>
      <c r="F28" s="262">
        <v>850.79</v>
      </c>
      <c r="G28" s="263" t="s">
        <v>495</v>
      </c>
      <c r="H28" s="264">
        <v>17</v>
      </c>
    </row>
    <row r="29" spans="1:8" x14ac:dyDescent="0.25">
      <c r="A29" s="258"/>
      <c r="B29" s="7"/>
      <c r="C29" s="20">
        <v>22</v>
      </c>
      <c r="D29" s="262">
        <v>835.83</v>
      </c>
      <c r="E29" s="265">
        <v>42095</v>
      </c>
      <c r="F29" s="262">
        <v>835.83</v>
      </c>
      <c r="G29" s="263" t="s">
        <v>495</v>
      </c>
      <c r="H29" s="264">
        <v>17</v>
      </c>
    </row>
    <row r="30" spans="1:8" x14ac:dyDescent="0.25">
      <c r="A30" s="258"/>
      <c r="B30" s="7"/>
      <c r="C30" s="20">
        <v>23</v>
      </c>
      <c r="D30" s="262">
        <v>839.46</v>
      </c>
      <c r="E30" s="265">
        <v>42095</v>
      </c>
      <c r="F30" s="262">
        <v>839.46</v>
      </c>
      <c r="G30" s="263" t="s">
        <v>495</v>
      </c>
      <c r="H30" s="264">
        <v>17</v>
      </c>
    </row>
    <row r="31" spans="1:8" x14ac:dyDescent="0.25">
      <c r="A31" s="258"/>
      <c r="B31" s="7"/>
      <c r="C31" s="20"/>
      <c r="D31" s="262"/>
      <c r="E31" s="265"/>
      <c r="F31" s="262">
        <f t="shared" ref="F31:F32" si="0">D31</f>
        <v>0</v>
      </c>
      <c r="G31" s="263"/>
      <c r="H31" s="264"/>
    </row>
    <row r="32" spans="1:8" x14ac:dyDescent="0.25">
      <c r="A32" s="258"/>
      <c r="B32" s="7"/>
      <c r="C32" s="20"/>
      <c r="D32" s="262"/>
      <c r="E32" s="265"/>
      <c r="F32" s="262">
        <f t="shared" si="0"/>
        <v>0</v>
      </c>
      <c r="G32" s="263"/>
      <c r="H32" s="264"/>
    </row>
    <row r="33" spans="1:8" ht="15.75" thickBot="1" x14ac:dyDescent="0.3">
      <c r="A33" s="258"/>
      <c r="B33" s="21"/>
      <c r="C33" s="80"/>
      <c r="D33" s="212"/>
      <c r="E33" s="213"/>
      <c r="F33" s="203"/>
      <c r="G33" s="204"/>
      <c r="H33" s="101"/>
    </row>
    <row r="34" spans="1:8" x14ac:dyDescent="0.25">
      <c r="C34" s="82">
        <f>SUM(C8:C33)</f>
        <v>276</v>
      </c>
      <c r="D34" s="9">
        <f>SUM(D8:D33)</f>
        <v>19283.47</v>
      </c>
      <c r="F34" s="9">
        <f>SUM(F8:F33)</f>
        <v>19283.47</v>
      </c>
    </row>
    <row r="36" spans="1:8" ht="15.75" thickBot="1" x14ac:dyDescent="0.3"/>
    <row r="37" spans="1:8" ht="15.75" thickBot="1" x14ac:dyDescent="0.3">
      <c r="D37" s="61" t="s">
        <v>4</v>
      </c>
      <c r="E37" s="93"/>
    </row>
    <row r="38" spans="1:8" ht="15.75" thickBot="1" x14ac:dyDescent="0.3"/>
    <row r="39" spans="1:8" ht="15.75" thickBot="1" x14ac:dyDescent="0.3">
      <c r="C39" s="724" t="s">
        <v>11</v>
      </c>
      <c r="D39" s="725"/>
      <c r="E39" s="95">
        <f>E5-F34</f>
        <v>30.989999999997963</v>
      </c>
      <c r="F39" s="124"/>
      <c r="G39" s="16"/>
    </row>
  </sheetData>
  <mergeCells count="2">
    <mergeCell ref="A1:G1"/>
    <mergeCell ref="C39:D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H1" workbookViewId="0">
      <selection activeCell="Q9" sqref="Q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7.140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</cols>
  <sheetData>
    <row r="1" spans="1:26" ht="40.5" x14ac:dyDescent="0.55000000000000004">
      <c r="A1" s="719" t="s">
        <v>347</v>
      </c>
      <c r="B1" s="719"/>
      <c r="C1" s="719"/>
      <c r="D1" s="719"/>
      <c r="E1" s="719"/>
      <c r="F1" s="719"/>
      <c r="G1" s="719"/>
      <c r="H1" s="14">
        <v>1</v>
      </c>
      <c r="J1" s="719" t="str">
        <f>A1</f>
        <v>INVENTARIO  DEL MES DE   MARZO   2015</v>
      </c>
      <c r="K1" s="719"/>
      <c r="L1" s="719"/>
      <c r="M1" s="719"/>
      <c r="N1" s="719"/>
      <c r="O1" s="719"/>
      <c r="P1" s="719"/>
      <c r="Q1" s="14">
        <v>2</v>
      </c>
      <c r="S1" s="719" t="str">
        <f>J1</f>
        <v>INVENTARIO  DEL MES DE   MARZO   2015</v>
      </c>
      <c r="T1" s="719"/>
      <c r="U1" s="719"/>
      <c r="V1" s="719"/>
      <c r="W1" s="719"/>
      <c r="X1" s="719"/>
      <c r="Y1" s="719"/>
      <c r="Z1" s="14">
        <v>3</v>
      </c>
    </row>
    <row r="2" spans="1:26" ht="15.75" thickBot="1" x14ac:dyDescent="0.3">
      <c r="C2" s="22"/>
      <c r="D2" s="66"/>
      <c r="F2" s="66"/>
      <c r="L2" s="22"/>
      <c r="M2" s="66"/>
      <c r="O2" s="66"/>
      <c r="U2" s="22"/>
      <c r="V2" s="66"/>
      <c r="X2" s="66"/>
    </row>
    <row r="3" spans="1:26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6.5" thickTop="1" x14ac:dyDescent="0.25">
      <c r="B4" s="15"/>
      <c r="C4" s="390"/>
      <c r="D4" s="379"/>
      <c r="E4" s="64">
        <v>925.48</v>
      </c>
      <c r="F4" s="15">
        <v>34</v>
      </c>
      <c r="G4" s="380"/>
      <c r="K4" s="15"/>
      <c r="L4" s="390"/>
      <c r="M4" s="379"/>
      <c r="N4" s="64"/>
      <c r="O4" s="15"/>
      <c r="P4" s="380"/>
      <c r="T4" s="15"/>
      <c r="U4" s="390"/>
      <c r="V4" s="379"/>
      <c r="W4" s="64"/>
      <c r="X4" s="15"/>
      <c r="Y4" s="380"/>
    </row>
    <row r="5" spans="1:26" ht="15.75" x14ac:dyDescent="0.25">
      <c r="A5" s="16" t="s">
        <v>64</v>
      </c>
      <c r="B5" s="15" t="s">
        <v>66</v>
      </c>
      <c r="C5" s="381" t="s">
        <v>200</v>
      </c>
      <c r="D5" s="302">
        <v>42041</v>
      </c>
      <c r="E5" s="201">
        <v>18509.599999999999</v>
      </c>
      <c r="F5" s="22">
        <v>680</v>
      </c>
      <c r="G5" s="695">
        <f>F62</f>
        <v>19435.080000000002</v>
      </c>
      <c r="H5" s="382">
        <f>E5+E6-G5+E4</f>
        <v>-3.1832314562052488E-12</v>
      </c>
      <c r="J5" s="726" t="s">
        <v>202</v>
      </c>
      <c r="K5" s="15" t="s">
        <v>66</v>
      </c>
      <c r="L5" s="381" t="s">
        <v>203</v>
      </c>
      <c r="M5" s="302">
        <v>42046</v>
      </c>
      <c r="N5" s="201">
        <v>18289.150000000001</v>
      </c>
      <c r="O5" s="22">
        <v>672</v>
      </c>
      <c r="P5" s="201">
        <f>O62</f>
        <v>762.16</v>
      </c>
      <c r="Q5" s="382">
        <f>N5+N6-P5+N4</f>
        <v>17989.730000000003</v>
      </c>
      <c r="S5" s="726" t="s">
        <v>202</v>
      </c>
      <c r="T5" s="15" t="s">
        <v>66</v>
      </c>
      <c r="U5" s="381" t="s">
        <v>268</v>
      </c>
      <c r="V5" s="302">
        <v>42093</v>
      </c>
      <c r="W5" s="201">
        <v>18645.7</v>
      </c>
      <c r="X5" s="22">
        <v>685</v>
      </c>
      <c r="Y5" s="201">
        <f>X62</f>
        <v>0</v>
      </c>
      <c r="Z5" s="382">
        <f>W5+W6-Y5+W4</f>
        <v>18645.7</v>
      </c>
    </row>
    <row r="6" spans="1:26" ht="15.75" thickBot="1" x14ac:dyDescent="0.3">
      <c r="A6" s="16"/>
      <c r="B6" s="422" t="s">
        <v>42</v>
      </c>
      <c r="C6" s="15"/>
      <c r="D6" s="62"/>
      <c r="E6" s="153"/>
      <c r="F6" s="104"/>
      <c r="J6" s="726"/>
      <c r="K6" s="422" t="s">
        <v>42</v>
      </c>
      <c r="L6" s="15"/>
      <c r="M6" s="62"/>
      <c r="N6" s="153">
        <v>462.74</v>
      </c>
      <c r="O6" s="104">
        <v>17</v>
      </c>
      <c r="S6" s="726"/>
      <c r="T6" s="422" t="s">
        <v>42</v>
      </c>
      <c r="U6" s="15"/>
      <c r="V6" s="62"/>
      <c r="W6" s="153"/>
      <c r="X6" s="104"/>
    </row>
    <row r="7" spans="1:26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2" t="s">
        <v>33</v>
      </c>
      <c r="B8" s="2">
        <v>27.22</v>
      </c>
      <c r="C8" s="20">
        <v>36</v>
      </c>
      <c r="D8" s="100">
        <f t="shared" ref="D8:D9" si="0">C8*B8</f>
        <v>979.92</v>
      </c>
      <c r="E8" s="187">
        <v>42060</v>
      </c>
      <c r="F8" s="100">
        <f t="shared" ref="F8:F9" si="1">D8</f>
        <v>979.92</v>
      </c>
      <c r="G8" s="111" t="s">
        <v>244</v>
      </c>
      <c r="H8" s="101">
        <v>46</v>
      </c>
      <c r="J8" s="92" t="s">
        <v>33</v>
      </c>
      <c r="K8" s="2">
        <v>27.22</v>
      </c>
      <c r="L8" s="20">
        <v>28</v>
      </c>
      <c r="M8" s="376">
        <f t="shared" ref="M8:M61" si="2">L8*K8</f>
        <v>762.16</v>
      </c>
      <c r="N8" s="241">
        <v>42121</v>
      </c>
      <c r="O8" s="114">
        <f t="shared" ref="O8:O61" si="3">M8</f>
        <v>762.16</v>
      </c>
      <c r="P8" s="115" t="s">
        <v>635</v>
      </c>
      <c r="Q8" s="116">
        <v>45</v>
      </c>
      <c r="S8" s="92" t="s">
        <v>33</v>
      </c>
      <c r="T8" s="2">
        <v>27.22</v>
      </c>
      <c r="U8" s="20"/>
      <c r="V8" s="376">
        <f t="shared" ref="V8:V61" si="4">U8*T8</f>
        <v>0</v>
      </c>
      <c r="W8" s="241"/>
      <c r="X8" s="114">
        <f t="shared" ref="X8:X61" si="5">V8</f>
        <v>0</v>
      </c>
      <c r="Y8" s="115"/>
      <c r="Z8" s="116"/>
    </row>
    <row r="9" spans="1:26" x14ac:dyDescent="0.25">
      <c r="A9" s="295"/>
      <c r="B9" s="2">
        <v>27.22</v>
      </c>
      <c r="C9" s="20">
        <v>28</v>
      </c>
      <c r="D9" s="100">
        <f t="shared" si="0"/>
        <v>762.16</v>
      </c>
      <c r="E9" s="187">
        <v>42063</v>
      </c>
      <c r="F9" s="100">
        <f t="shared" si="1"/>
        <v>762.16</v>
      </c>
      <c r="G9" s="111" t="s">
        <v>248</v>
      </c>
      <c r="H9" s="101">
        <v>46</v>
      </c>
      <c r="J9" s="295"/>
      <c r="K9" s="2">
        <v>27.22</v>
      </c>
      <c r="L9" s="20"/>
      <c r="M9" s="376">
        <f t="shared" si="2"/>
        <v>0</v>
      </c>
      <c r="N9" s="241"/>
      <c r="O9" s="114">
        <f t="shared" si="3"/>
        <v>0</v>
      </c>
      <c r="P9" s="115"/>
      <c r="Q9" s="116"/>
      <c r="S9" s="295" t="s">
        <v>269</v>
      </c>
      <c r="T9" s="2">
        <v>27.22</v>
      </c>
      <c r="U9" s="20"/>
      <c r="V9" s="376">
        <f t="shared" si="4"/>
        <v>0</v>
      </c>
      <c r="W9" s="241"/>
      <c r="X9" s="114">
        <f t="shared" si="5"/>
        <v>0</v>
      </c>
      <c r="Y9" s="115"/>
      <c r="Z9" s="116"/>
    </row>
    <row r="10" spans="1:26" x14ac:dyDescent="0.25">
      <c r="A10" s="296"/>
      <c r="B10" s="2">
        <v>27.22</v>
      </c>
      <c r="C10" s="20">
        <v>1</v>
      </c>
      <c r="D10" s="376">
        <f t="shared" ref="D10:D61" si="6">C10*B10</f>
        <v>27.22</v>
      </c>
      <c r="E10" s="241">
        <v>42066</v>
      </c>
      <c r="F10" s="114">
        <f t="shared" ref="F10:F61" si="7">D10</f>
        <v>27.22</v>
      </c>
      <c r="G10" s="115" t="s">
        <v>277</v>
      </c>
      <c r="H10" s="116">
        <v>46</v>
      </c>
      <c r="J10" s="296"/>
      <c r="K10" s="2">
        <v>27.22</v>
      </c>
      <c r="L10" s="20"/>
      <c r="M10" s="376">
        <f t="shared" si="2"/>
        <v>0</v>
      </c>
      <c r="N10" s="241"/>
      <c r="O10" s="114">
        <f t="shared" si="3"/>
        <v>0</v>
      </c>
      <c r="P10" s="115"/>
      <c r="Q10" s="116"/>
      <c r="S10" s="296" t="s">
        <v>270</v>
      </c>
      <c r="T10" s="2">
        <v>27.22</v>
      </c>
      <c r="U10" s="20"/>
      <c r="V10" s="376">
        <f t="shared" si="4"/>
        <v>0</v>
      </c>
      <c r="W10" s="241"/>
      <c r="X10" s="114">
        <f t="shared" si="5"/>
        <v>0</v>
      </c>
      <c r="Y10" s="115"/>
      <c r="Z10" s="116"/>
    </row>
    <row r="11" spans="1:26" x14ac:dyDescent="0.25">
      <c r="A11" s="147" t="s">
        <v>34</v>
      </c>
      <c r="B11" s="2">
        <v>27.22</v>
      </c>
      <c r="C11" s="20">
        <v>15</v>
      </c>
      <c r="D11" s="376">
        <f t="shared" si="6"/>
        <v>408.29999999999995</v>
      </c>
      <c r="E11" s="241">
        <v>42067</v>
      </c>
      <c r="F11" s="114">
        <f t="shared" si="7"/>
        <v>408.29999999999995</v>
      </c>
      <c r="G11" s="115" t="s">
        <v>278</v>
      </c>
      <c r="H11" s="116">
        <v>46</v>
      </c>
      <c r="J11" s="147" t="s">
        <v>34</v>
      </c>
      <c r="K11" s="2">
        <v>27.22</v>
      </c>
      <c r="L11" s="20"/>
      <c r="M11" s="376">
        <f t="shared" si="2"/>
        <v>0</v>
      </c>
      <c r="N11" s="241"/>
      <c r="O11" s="114">
        <f t="shared" si="3"/>
        <v>0</v>
      </c>
      <c r="P11" s="115"/>
      <c r="Q11" s="116"/>
      <c r="S11" s="147" t="s">
        <v>34</v>
      </c>
      <c r="T11" s="2">
        <v>27.22</v>
      </c>
      <c r="U11" s="20"/>
      <c r="V11" s="376">
        <f t="shared" si="4"/>
        <v>0</v>
      </c>
      <c r="W11" s="241"/>
      <c r="X11" s="114">
        <f t="shared" si="5"/>
        <v>0</v>
      </c>
      <c r="Y11" s="115"/>
      <c r="Z11" s="116"/>
    </row>
    <row r="12" spans="1:26" x14ac:dyDescent="0.25">
      <c r="A12" s="297"/>
      <c r="B12" s="2">
        <v>27.22</v>
      </c>
      <c r="C12" s="20">
        <v>28</v>
      </c>
      <c r="D12" s="376">
        <f t="shared" si="6"/>
        <v>762.16</v>
      </c>
      <c r="E12" s="241">
        <v>42067</v>
      </c>
      <c r="F12" s="114">
        <f t="shared" si="7"/>
        <v>762.16</v>
      </c>
      <c r="G12" s="115" t="s">
        <v>279</v>
      </c>
      <c r="H12" s="116">
        <v>46</v>
      </c>
      <c r="J12" s="297"/>
      <c r="K12" s="2">
        <v>27.22</v>
      </c>
      <c r="L12" s="20"/>
      <c r="M12" s="376">
        <f t="shared" si="2"/>
        <v>0</v>
      </c>
      <c r="N12" s="241"/>
      <c r="O12" s="114">
        <f t="shared" si="3"/>
        <v>0</v>
      </c>
      <c r="P12" s="115"/>
      <c r="Q12" s="116"/>
      <c r="S12" s="297" t="s">
        <v>269</v>
      </c>
      <c r="T12" s="2">
        <v>27.22</v>
      </c>
      <c r="U12" s="20"/>
      <c r="V12" s="376">
        <f t="shared" si="4"/>
        <v>0</v>
      </c>
      <c r="W12" s="241"/>
      <c r="X12" s="114">
        <f t="shared" si="5"/>
        <v>0</v>
      </c>
      <c r="Y12" s="115"/>
      <c r="Z12" s="116"/>
    </row>
    <row r="13" spans="1:26" x14ac:dyDescent="0.25">
      <c r="A13" s="181"/>
      <c r="B13" s="2">
        <v>27.22</v>
      </c>
      <c r="C13" s="20">
        <v>28</v>
      </c>
      <c r="D13" s="376">
        <f t="shared" si="6"/>
        <v>762.16</v>
      </c>
      <c r="E13" s="241">
        <v>42067</v>
      </c>
      <c r="F13" s="114">
        <f t="shared" si="7"/>
        <v>762.16</v>
      </c>
      <c r="G13" s="115" t="s">
        <v>280</v>
      </c>
      <c r="H13" s="216">
        <v>46</v>
      </c>
      <c r="J13" s="181"/>
      <c r="K13" s="2">
        <v>27.22</v>
      </c>
      <c r="L13" s="20"/>
      <c r="M13" s="376">
        <f t="shared" si="2"/>
        <v>0</v>
      </c>
      <c r="N13" s="241"/>
      <c r="O13" s="114">
        <f t="shared" si="3"/>
        <v>0</v>
      </c>
      <c r="P13" s="115"/>
      <c r="Q13" s="216"/>
      <c r="S13" s="181" t="s">
        <v>270</v>
      </c>
      <c r="T13" s="2">
        <v>27.22</v>
      </c>
      <c r="U13" s="20"/>
      <c r="V13" s="376">
        <f t="shared" si="4"/>
        <v>0</v>
      </c>
      <c r="W13" s="241"/>
      <c r="X13" s="114">
        <f t="shared" si="5"/>
        <v>0</v>
      </c>
      <c r="Y13" s="115"/>
      <c r="Z13" s="216"/>
    </row>
    <row r="14" spans="1:26" x14ac:dyDescent="0.25">
      <c r="A14" s="59"/>
      <c r="B14" s="2">
        <v>27.22</v>
      </c>
      <c r="C14" s="20">
        <v>1</v>
      </c>
      <c r="D14" s="376">
        <f t="shared" si="6"/>
        <v>27.22</v>
      </c>
      <c r="E14" s="167">
        <v>42068</v>
      </c>
      <c r="F14" s="114">
        <f t="shared" si="7"/>
        <v>27.22</v>
      </c>
      <c r="G14" s="115" t="s">
        <v>283</v>
      </c>
      <c r="H14" s="116">
        <v>46</v>
      </c>
      <c r="J14" s="59"/>
      <c r="K14" s="2">
        <v>27.22</v>
      </c>
      <c r="L14" s="20"/>
      <c r="M14" s="376">
        <f t="shared" si="2"/>
        <v>0</v>
      </c>
      <c r="N14" s="167"/>
      <c r="O14" s="114">
        <f t="shared" si="3"/>
        <v>0</v>
      </c>
      <c r="P14" s="115"/>
      <c r="Q14" s="116"/>
      <c r="S14" s="59"/>
      <c r="T14" s="2">
        <v>27.22</v>
      </c>
      <c r="U14" s="20"/>
      <c r="V14" s="376">
        <f t="shared" si="4"/>
        <v>0</v>
      </c>
      <c r="W14" s="167"/>
      <c r="X14" s="114">
        <f t="shared" si="5"/>
        <v>0</v>
      </c>
      <c r="Y14" s="115"/>
      <c r="Z14" s="116"/>
    </row>
    <row r="15" spans="1:26" x14ac:dyDescent="0.25">
      <c r="B15" s="2">
        <v>27.22</v>
      </c>
      <c r="C15" s="20">
        <v>28</v>
      </c>
      <c r="D15" s="376">
        <f t="shared" si="6"/>
        <v>762.16</v>
      </c>
      <c r="E15" s="241">
        <v>42072</v>
      </c>
      <c r="F15" s="114">
        <f t="shared" si="7"/>
        <v>762.16</v>
      </c>
      <c r="G15" s="115" t="s">
        <v>290</v>
      </c>
      <c r="H15" s="116">
        <v>46</v>
      </c>
      <c r="K15" s="2">
        <v>27.22</v>
      </c>
      <c r="L15" s="20"/>
      <c r="M15" s="376">
        <f t="shared" si="2"/>
        <v>0</v>
      </c>
      <c r="N15" s="241"/>
      <c r="O15" s="114">
        <f t="shared" si="3"/>
        <v>0</v>
      </c>
      <c r="P15" s="115"/>
      <c r="Q15" s="116"/>
      <c r="T15" s="2">
        <v>27.22</v>
      </c>
      <c r="U15" s="20"/>
      <c r="V15" s="376">
        <f t="shared" si="4"/>
        <v>0</v>
      </c>
      <c r="W15" s="241"/>
      <c r="X15" s="114">
        <f t="shared" si="5"/>
        <v>0</v>
      </c>
      <c r="Y15" s="115"/>
      <c r="Z15" s="116"/>
    </row>
    <row r="16" spans="1:26" x14ac:dyDescent="0.25">
      <c r="B16" s="2">
        <v>27.22</v>
      </c>
      <c r="C16" s="20">
        <v>5</v>
      </c>
      <c r="D16" s="376">
        <f t="shared" si="6"/>
        <v>136.1</v>
      </c>
      <c r="E16" s="241">
        <v>42072</v>
      </c>
      <c r="F16" s="114">
        <f t="shared" si="7"/>
        <v>136.1</v>
      </c>
      <c r="G16" s="115" t="s">
        <v>291</v>
      </c>
      <c r="H16" s="116">
        <v>46</v>
      </c>
      <c r="K16" s="2">
        <v>27.22</v>
      </c>
      <c r="L16" s="20"/>
      <c r="M16" s="376">
        <f t="shared" si="2"/>
        <v>0</v>
      </c>
      <c r="N16" s="241"/>
      <c r="O16" s="114">
        <f t="shared" si="3"/>
        <v>0</v>
      </c>
      <c r="P16" s="115"/>
      <c r="Q16" s="116"/>
      <c r="T16" s="2">
        <v>27.22</v>
      </c>
      <c r="U16" s="20"/>
      <c r="V16" s="376">
        <f t="shared" si="4"/>
        <v>0</v>
      </c>
      <c r="W16" s="241"/>
      <c r="X16" s="114">
        <f t="shared" si="5"/>
        <v>0</v>
      </c>
      <c r="Y16" s="115"/>
      <c r="Z16" s="116"/>
    </row>
    <row r="17" spans="1:26" x14ac:dyDescent="0.25">
      <c r="B17" s="2">
        <v>27.22</v>
      </c>
      <c r="C17" s="20">
        <v>28</v>
      </c>
      <c r="D17" s="376">
        <f t="shared" si="6"/>
        <v>762.16</v>
      </c>
      <c r="E17" s="241">
        <v>42076</v>
      </c>
      <c r="F17" s="114">
        <f t="shared" si="7"/>
        <v>762.16</v>
      </c>
      <c r="G17" s="115" t="s">
        <v>296</v>
      </c>
      <c r="H17" s="116">
        <v>46</v>
      </c>
      <c r="K17" s="2">
        <v>27.22</v>
      </c>
      <c r="L17" s="20"/>
      <c r="M17" s="376">
        <f t="shared" si="2"/>
        <v>0</v>
      </c>
      <c r="N17" s="241"/>
      <c r="O17" s="114">
        <f t="shared" si="3"/>
        <v>0</v>
      </c>
      <c r="P17" s="115"/>
      <c r="Q17" s="116"/>
      <c r="T17" s="2">
        <v>27.22</v>
      </c>
      <c r="U17" s="20"/>
      <c r="V17" s="376">
        <f t="shared" si="4"/>
        <v>0</v>
      </c>
      <c r="W17" s="241"/>
      <c r="X17" s="114">
        <f t="shared" si="5"/>
        <v>0</v>
      </c>
      <c r="Y17" s="115"/>
      <c r="Z17" s="116"/>
    </row>
    <row r="18" spans="1:26" x14ac:dyDescent="0.25">
      <c r="B18" s="2">
        <v>27.22</v>
      </c>
      <c r="C18" s="20">
        <v>20</v>
      </c>
      <c r="D18" s="376">
        <f t="shared" si="6"/>
        <v>544.4</v>
      </c>
      <c r="E18" s="241">
        <v>42077</v>
      </c>
      <c r="F18" s="114">
        <f t="shared" si="7"/>
        <v>544.4</v>
      </c>
      <c r="G18" s="115" t="s">
        <v>301</v>
      </c>
      <c r="H18" s="116">
        <v>46</v>
      </c>
      <c r="K18" s="2">
        <v>27.22</v>
      </c>
      <c r="L18" s="20"/>
      <c r="M18" s="376">
        <f t="shared" si="2"/>
        <v>0</v>
      </c>
      <c r="N18" s="241"/>
      <c r="O18" s="114">
        <f t="shared" si="3"/>
        <v>0</v>
      </c>
      <c r="P18" s="115"/>
      <c r="Q18" s="116"/>
      <c r="T18" s="2">
        <v>27.22</v>
      </c>
      <c r="U18" s="20"/>
      <c r="V18" s="376">
        <f t="shared" si="4"/>
        <v>0</v>
      </c>
      <c r="W18" s="241"/>
      <c r="X18" s="114">
        <f t="shared" si="5"/>
        <v>0</v>
      </c>
      <c r="Y18" s="115"/>
      <c r="Z18" s="116"/>
    </row>
    <row r="19" spans="1:26" x14ac:dyDescent="0.25">
      <c r="B19" s="2">
        <v>27.22</v>
      </c>
      <c r="C19" s="348">
        <v>10</v>
      </c>
      <c r="D19" s="376">
        <f t="shared" si="6"/>
        <v>272.2</v>
      </c>
      <c r="E19" s="493">
        <v>42079</v>
      </c>
      <c r="F19" s="114">
        <f t="shared" si="7"/>
        <v>272.2</v>
      </c>
      <c r="G19" s="237" t="s">
        <v>302</v>
      </c>
      <c r="H19" s="494">
        <v>46</v>
      </c>
      <c r="K19" s="2">
        <v>27.22</v>
      </c>
      <c r="L19" s="348"/>
      <c r="M19" s="376">
        <f t="shared" si="2"/>
        <v>0</v>
      </c>
      <c r="N19" s="493"/>
      <c r="O19" s="114">
        <f t="shared" si="3"/>
        <v>0</v>
      </c>
      <c r="P19" s="237"/>
      <c r="Q19" s="494"/>
      <c r="T19" s="2">
        <v>27.22</v>
      </c>
      <c r="U19" s="348"/>
      <c r="V19" s="376">
        <f t="shared" si="4"/>
        <v>0</v>
      </c>
      <c r="W19" s="493"/>
      <c r="X19" s="114">
        <f t="shared" si="5"/>
        <v>0</v>
      </c>
      <c r="Y19" s="237"/>
      <c r="Z19" s="494"/>
    </row>
    <row r="20" spans="1:26" x14ac:dyDescent="0.25">
      <c r="B20" s="2">
        <v>27.22</v>
      </c>
      <c r="C20" s="348">
        <v>28</v>
      </c>
      <c r="D20" s="376">
        <f t="shared" si="6"/>
        <v>762.16</v>
      </c>
      <c r="E20" s="493">
        <v>42080</v>
      </c>
      <c r="F20" s="114">
        <f t="shared" si="7"/>
        <v>762.16</v>
      </c>
      <c r="G20" s="237" t="s">
        <v>306</v>
      </c>
      <c r="H20" s="494">
        <v>46</v>
      </c>
      <c r="K20" s="2">
        <v>27.22</v>
      </c>
      <c r="L20" s="348"/>
      <c r="M20" s="376">
        <f t="shared" si="2"/>
        <v>0</v>
      </c>
      <c r="N20" s="493"/>
      <c r="O20" s="114">
        <f t="shared" si="3"/>
        <v>0</v>
      </c>
      <c r="P20" s="237"/>
      <c r="Q20" s="494"/>
      <c r="T20" s="2">
        <v>27.22</v>
      </c>
      <c r="U20" s="348"/>
      <c r="V20" s="376">
        <f t="shared" si="4"/>
        <v>0</v>
      </c>
      <c r="W20" s="493"/>
      <c r="X20" s="114">
        <f t="shared" si="5"/>
        <v>0</v>
      </c>
      <c r="Y20" s="237"/>
      <c r="Z20" s="494"/>
    </row>
    <row r="21" spans="1:26" x14ac:dyDescent="0.25">
      <c r="A21" t="s">
        <v>22</v>
      </c>
      <c r="B21" s="2">
        <v>27.22</v>
      </c>
      <c r="C21" s="20">
        <v>28</v>
      </c>
      <c r="D21" s="376">
        <f t="shared" si="6"/>
        <v>762.16</v>
      </c>
      <c r="E21" s="241">
        <v>42081</v>
      </c>
      <c r="F21" s="114">
        <f t="shared" si="7"/>
        <v>762.16</v>
      </c>
      <c r="G21" s="115" t="s">
        <v>308</v>
      </c>
      <c r="H21" s="116">
        <v>46</v>
      </c>
      <c r="J21" t="s">
        <v>22</v>
      </c>
      <c r="K21" s="2">
        <v>27.22</v>
      </c>
      <c r="L21" s="20"/>
      <c r="M21" s="376">
        <f t="shared" si="2"/>
        <v>0</v>
      </c>
      <c r="N21" s="241"/>
      <c r="O21" s="114">
        <f t="shared" si="3"/>
        <v>0</v>
      </c>
      <c r="P21" s="115"/>
      <c r="Q21" s="116"/>
      <c r="S21" t="s">
        <v>22</v>
      </c>
      <c r="T21" s="2">
        <v>27.22</v>
      </c>
      <c r="U21" s="20"/>
      <c r="V21" s="376">
        <f t="shared" si="4"/>
        <v>0</v>
      </c>
      <c r="W21" s="241"/>
      <c r="X21" s="114">
        <f t="shared" si="5"/>
        <v>0</v>
      </c>
      <c r="Y21" s="115"/>
      <c r="Z21" s="116"/>
    </row>
    <row r="22" spans="1:26" x14ac:dyDescent="0.25">
      <c r="B22" s="2">
        <v>27.22</v>
      </c>
      <c r="C22" s="20">
        <v>28</v>
      </c>
      <c r="D22" s="376">
        <f t="shared" si="6"/>
        <v>762.16</v>
      </c>
      <c r="E22" s="241">
        <v>42082</v>
      </c>
      <c r="F22" s="114">
        <f t="shared" si="7"/>
        <v>762.16</v>
      </c>
      <c r="G22" s="115" t="s">
        <v>310</v>
      </c>
      <c r="H22" s="116">
        <v>46</v>
      </c>
      <c r="K22" s="2">
        <v>27.22</v>
      </c>
      <c r="L22" s="20"/>
      <c r="M22" s="376">
        <f t="shared" si="2"/>
        <v>0</v>
      </c>
      <c r="N22" s="241"/>
      <c r="O22" s="114">
        <f t="shared" si="3"/>
        <v>0</v>
      </c>
      <c r="P22" s="115"/>
      <c r="Q22" s="116"/>
      <c r="T22" s="2">
        <v>27.22</v>
      </c>
      <c r="U22" s="20"/>
      <c r="V22" s="376">
        <f t="shared" si="4"/>
        <v>0</v>
      </c>
      <c r="W22" s="241"/>
      <c r="X22" s="114">
        <f t="shared" si="5"/>
        <v>0</v>
      </c>
      <c r="Y22" s="115"/>
      <c r="Z22" s="116"/>
    </row>
    <row r="23" spans="1:26" x14ac:dyDescent="0.25">
      <c r="B23" s="2">
        <v>27.22</v>
      </c>
      <c r="C23" s="20">
        <v>10</v>
      </c>
      <c r="D23" s="376">
        <f t="shared" si="6"/>
        <v>272.2</v>
      </c>
      <c r="E23" s="241">
        <v>42086</v>
      </c>
      <c r="F23" s="114">
        <f t="shared" si="7"/>
        <v>272.2</v>
      </c>
      <c r="G23" s="115" t="s">
        <v>313</v>
      </c>
      <c r="H23" s="116">
        <v>46</v>
      </c>
      <c r="K23" s="2">
        <v>27.22</v>
      </c>
      <c r="L23" s="20"/>
      <c r="M23" s="376">
        <f t="shared" si="2"/>
        <v>0</v>
      </c>
      <c r="N23" s="241"/>
      <c r="O23" s="114">
        <f t="shared" si="3"/>
        <v>0</v>
      </c>
      <c r="P23" s="115"/>
      <c r="Q23" s="116"/>
      <c r="T23" s="2">
        <v>27.22</v>
      </c>
      <c r="U23" s="20"/>
      <c r="V23" s="376">
        <f t="shared" si="4"/>
        <v>0</v>
      </c>
      <c r="W23" s="241"/>
      <c r="X23" s="114">
        <f t="shared" si="5"/>
        <v>0</v>
      </c>
      <c r="Y23" s="115"/>
      <c r="Z23" s="116"/>
    </row>
    <row r="24" spans="1:26" x14ac:dyDescent="0.25">
      <c r="B24" s="2">
        <v>27.22</v>
      </c>
      <c r="C24" s="20">
        <v>28</v>
      </c>
      <c r="D24" s="376">
        <f t="shared" si="6"/>
        <v>762.16</v>
      </c>
      <c r="E24" s="241">
        <v>42087</v>
      </c>
      <c r="F24" s="114">
        <f t="shared" si="7"/>
        <v>762.16</v>
      </c>
      <c r="G24" s="115" t="s">
        <v>317</v>
      </c>
      <c r="H24" s="116">
        <v>46</v>
      </c>
      <c r="K24" s="2">
        <v>27.22</v>
      </c>
      <c r="L24" s="20"/>
      <c r="M24" s="376">
        <f t="shared" si="2"/>
        <v>0</v>
      </c>
      <c r="N24" s="241"/>
      <c r="O24" s="114">
        <f t="shared" si="3"/>
        <v>0</v>
      </c>
      <c r="P24" s="115"/>
      <c r="Q24" s="116"/>
      <c r="T24" s="2">
        <v>27.22</v>
      </c>
      <c r="U24" s="20"/>
      <c r="V24" s="376">
        <f t="shared" si="4"/>
        <v>0</v>
      </c>
      <c r="W24" s="241"/>
      <c r="X24" s="114">
        <f t="shared" si="5"/>
        <v>0</v>
      </c>
      <c r="Y24" s="115"/>
      <c r="Z24" s="116"/>
    </row>
    <row r="25" spans="1:26" x14ac:dyDescent="0.25">
      <c r="B25" s="2">
        <v>27.22</v>
      </c>
      <c r="C25" s="20">
        <v>28</v>
      </c>
      <c r="D25" s="114">
        <f t="shared" si="6"/>
        <v>762.16</v>
      </c>
      <c r="E25" s="167">
        <v>42090</v>
      </c>
      <c r="F25" s="114">
        <f t="shared" si="7"/>
        <v>762.16</v>
      </c>
      <c r="G25" s="115" t="s">
        <v>327</v>
      </c>
      <c r="H25" s="116">
        <v>46</v>
      </c>
      <c r="K25" s="2">
        <v>27.22</v>
      </c>
      <c r="L25" s="20"/>
      <c r="M25" s="114">
        <f t="shared" si="2"/>
        <v>0</v>
      </c>
      <c r="N25" s="167"/>
      <c r="O25" s="114">
        <f t="shared" si="3"/>
        <v>0</v>
      </c>
      <c r="P25" s="115"/>
      <c r="Q25" s="116"/>
      <c r="T25" s="2">
        <v>27.22</v>
      </c>
      <c r="U25" s="20"/>
      <c r="V25" s="114">
        <f t="shared" si="4"/>
        <v>0</v>
      </c>
      <c r="W25" s="167"/>
      <c r="X25" s="114">
        <f t="shared" si="5"/>
        <v>0</v>
      </c>
      <c r="Y25" s="115"/>
      <c r="Z25" s="116"/>
    </row>
    <row r="26" spans="1:26" x14ac:dyDescent="0.25">
      <c r="B26" s="2">
        <v>27.22</v>
      </c>
      <c r="C26" s="20">
        <v>28</v>
      </c>
      <c r="D26" s="114">
        <f t="shared" si="6"/>
        <v>762.16</v>
      </c>
      <c r="E26" s="167">
        <v>42091</v>
      </c>
      <c r="F26" s="114">
        <f t="shared" si="7"/>
        <v>762.16</v>
      </c>
      <c r="G26" s="115" t="s">
        <v>329</v>
      </c>
      <c r="H26" s="116">
        <v>46</v>
      </c>
      <c r="K26" s="2">
        <v>27.22</v>
      </c>
      <c r="L26" s="20"/>
      <c r="M26" s="114">
        <f t="shared" si="2"/>
        <v>0</v>
      </c>
      <c r="N26" s="167"/>
      <c r="O26" s="114">
        <f t="shared" si="3"/>
        <v>0</v>
      </c>
      <c r="P26" s="115"/>
      <c r="Q26" s="116"/>
      <c r="T26" s="2">
        <v>27.22</v>
      </c>
      <c r="U26" s="20"/>
      <c r="V26" s="114">
        <f t="shared" si="4"/>
        <v>0</v>
      </c>
      <c r="W26" s="167"/>
      <c r="X26" s="114">
        <f t="shared" si="5"/>
        <v>0</v>
      </c>
      <c r="Y26" s="115"/>
      <c r="Z26" s="116"/>
    </row>
    <row r="27" spans="1:26" x14ac:dyDescent="0.25">
      <c r="B27" s="2">
        <v>27.22</v>
      </c>
      <c r="C27" s="20">
        <v>28</v>
      </c>
      <c r="D27" s="114">
        <f t="shared" si="6"/>
        <v>762.16</v>
      </c>
      <c r="E27" s="167">
        <v>42094</v>
      </c>
      <c r="F27" s="114">
        <f t="shared" si="7"/>
        <v>762.16</v>
      </c>
      <c r="G27" s="115" t="s">
        <v>337</v>
      </c>
      <c r="H27" s="116">
        <v>46</v>
      </c>
      <c r="K27" s="2">
        <v>27.22</v>
      </c>
      <c r="L27" s="20"/>
      <c r="M27" s="114">
        <f t="shared" si="2"/>
        <v>0</v>
      </c>
      <c r="N27" s="167"/>
      <c r="O27" s="114">
        <f t="shared" si="3"/>
        <v>0</v>
      </c>
      <c r="P27" s="115"/>
      <c r="Q27" s="116"/>
      <c r="T27" s="2">
        <v>27.22</v>
      </c>
      <c r="U27" s="20"/>
      <c r="V27" s="114">
        <f t="shared" si="4"/>
        <v>0</v>
      </c>
      <c r="W27" s="167"/>
      <c r="X27" s="114">
        <f t="shared" si="5"/>
        <v>0</v>
      </c>
      <c r="Y27" s="115"/>
      <c r="Z27" s="116"/>
    </row>
    <row r="28" spans="1:26" x14ac:dyDescent="0.25">
      <c r="B28" s="2">
        <v>27.22</v>
      </c>
      <c r="C28" s="20">
        <v>10</v>
      </c>
      <c r="D28" s="452">
        <f t="shared" si="6"/>
        <v>272.2</v>
      </c>
      <c r="E28" s="611">
        <v>42095</v>
      </c>
      <c r="F28" s="452">
        <f t="shared" si="7"/>
        <v>272.2</v>
      </c>
      <c r="G28" s="612" t="s">
        <v>492</v>
      </c>
      <c r="H28" s="613">
        <v>46</v>
      </c>
      <c r="K28" s="2">
        <v>27.22</v>
      </c>
      <c r="L28" s="20"/>
      <c r="M28" s="114">
        <f t="shared" si="2"/>
        <v>0</v>
      </c>
      <c r="N28" s="167"/>
      <c r="O28" s="114">
        <f t="shared" si="3"/>
        <v>0</v>
      </c>
      <c r="P28" s="115"/>
      <c r="Q28" s="116"/>
      <c r="T28" s="2">
        <v>27.22</v>
      </c>
      <c r="U28" s="20"/>
      <c r="V28" s="114">
        <f t="shared" si="4"/>
        <v>0</v>
      </c>
      <c r="W28" s="167"/>
      <c r="X28" s="114">
        <f t="shared" si="5"/>
        <v>0</v>
      </c>
      <c r="Y28" s="115"/>
      <c r="Z28" s="116"/>
    </row>
    <row r="29" spans="1:26" x14ac:dyDescent="0.25">
      <c r="B29" s="2">
        <v>27.22</v>
      </c>
      <c r="C29" s="20">
        <v>1</v>
      </c>
      <c r="D29" s="452">
        <f t="shared" si="6"/>
        <v>27.22</v>
      </c>
      <c r="E29" s="611">
        <v>42096</v>
      </c>
      <c r="F29" s="452">
        <v>27.22</v>
      </c>
      <c r="G29" s="612" t="s">
        <v>504</v>
      </c>
      <c r="H29" s="613">
        <v>46</v>
      </c>
      <c r="K29" s="2">
        <v>27.22</v>
      </c>
      <c r="L29" s="20"/>
      <c r="M29" s="114">
        <f t="shared" si="2"/>
        <v>0</v>
      </c>
      <c r="N29" s="167"/>
      <c r="O29" s="114">
        <f t="shared" si="3"/>
        <v>0</v>
      </c>
      <c r="P29" s="115"/>
      <c r="Q29" s="116"/>
      <c r="T29" s="2">
        <v>27.22</v>
      </c>
      <c r="U29" s="20"/>
      <c r="V29" s="114">
        <f t="shared" si="4"/>
        <v>0</v>
      </c>
      <c r="W29" s="167"/>
      <c r="X29" s="114">
        <f t="shared" si="5"/>
        <v>0</v>
      </c>
      <c r="Y29" s="115"/>
      <c r="Z29" s="116"/>
    </row>
    <row r="30" spans="1:26" x14ac:dyDescent="0.25">
      <c r="B30" s="2">
        <v>27.22</v>
      </c>
      <c r="C30" s="20">
        <v>28</v>
      </c>
      <c r="D30" s="452">
        <f t="shared" si="6"/>
        <v>762.16</v>
      </c>
      <c r="E30" s="611">
        <v>42096</v>
      </c>
      <c r="F30" s="452">
        <f t="shared" si="7"/>
        <v>762.16</v>
      </c>
      <c r="G30" s="612" t="s">
        <v>505</v>
      </c>
      <c r="H30" s="613">
        <v>46</v>
      </c>
      <c r="K30" s="2">
        <v>27.22</v>
      </c>
      <c r="L30" s="20"/>
      <c r="M30" s="114">
        <f t="shared" si="2"/>
        <v>0</v>
      </c>
      <c r="N30" s="167"/>
      <c r="O30" s="114">
        <f t="shared" si="3"/>
        <v>0</v>
      </c>
      <c r="P30" s="115"/>
      <c r="Q30" s="116"/>
      <c r="T30" s="2">
        <v>27.22</v>
      </c>
      <c r="U30" s="20"/>
      <c r="V30" s="114">
        <f t="shared" si="4"/>
        <v>0</v>
      </c>
      <c r="W30" s="167"/>
      <c r="X30" s="114">
        <f t="shared" si="5"/>
        <v>0</v>
      </c>
      <c r="Y30" s="115"/>
      <c r="Z30" s="116"/>
    </row>
    <row r="31" spans="1:26" x14ac:dyDescent="0.25">
      <c r="B31" s="2">
        <v>27.22</v>
      </c>
      <c r="C31" s="20">
        <v>28</v>
      </c>
      <c r="D31" s="452">
        <f t="shared" si="6"/>
        <v>762.16</v>
      </c>
      <c r="E31" s="611">
        <v>42100</v>
      </c>
      <c r="F31" s="452">
        <f t="shared" si="7"/>
        <v>762.16</v>
      </c>
      <c r="G31" s="612" t="s">
        <v>536</v>
      </c>
      <c r="H31" s="613">
        <v>45</v>
      </c>
      <c r="K31" s="2">
        <v>27.22</v>
      </c>
      <c r="L31" s="20"/>
      <c r="M31" s="114">
        <f t="shared" si="2"/>
        <v>0</v>
      </c>
      <c r="N31" s="167"/>
      <c r="O31" s="114">
        <f t="shared" si="3"/>
        <v>0</v>
      </c>
      <c r="P31" s="115"/>
      <c r="Q31" s="116"/>
      <c r="T31" s="2">
        <v>27.22</v>
      </c>
      <c r="U31" s="20"/>
      <c r="V31" s="114">
        <f t="shared" si="4"/>
        <v>0</v>
      </c>
      <c r="W31" s="167"/>
      <c r="X31" s="114">
        <f t="shared" si="5"/>
        <v>0</v>
      </c>
      <c r="Y31" s="115"/>
      <c r="Z31" s="116"/>
    </row>
    <row r="32" spans="1:26" x14ac:dyDescent="0.25">
      <c r="B32" s="2">
        <v>27.22</v>
      </c>
      <c r="C32" s="20">
        <v>28</v>
      </c>
      <c r="D32" s="452">
        <f t="shared" si="6"/>
        <v>762.16</v>
      </c>
      <c r="E32" s="611">
        <v>42104</v>
      </c>
      <c r="F32" s="452">
        <f t="shared" si="7"/>
        <v>762.16</v>
      </c>
      <c r="G32" s="612" t="s">
        <v>558</v>
      </c>
      <c r="H32" s="613">
        <v>45</v>
      </c>
      <c r="K32" s="2">
        <v>27.22</v>
      </c>
      <c r="L32" s="20"/>
      <c r="M32" s="114">
        <f t="shared" si="2"/>
        <v>0</v>
      </c>
      <c r="N32" s="167"/>
      <c r="O32" s="114">
        <f t="shared" si="3"/>
        <v>0</v>
      </c>
      <c r="P32" s="115"/>
      <c r="Q32" s="116"/>
      <c r="T32" s="2">
        <v>27.22</v>
      </c>
      <c r="U32" s="20"/>
      <c r="V32" s="114">
        <f t="shared" si="4"/>
        <v>0</v>
      </c>
      <c r="W32" s="167"/>
      <c r="X32" s="114">
        <f t="shared" si="5"/>
        <v>0</v>
      </c>
      <c r="Y32" s="115"/>
      <c r="Z32" s="116"/>
    </row>
    <row r="33" spans="2:26" x14ac:dyDescent="0.25">
      <c r="B33" s="2">
        <v>27.22</v>
      </c>
      <c r="C33" s="20">
        <v>28</v>
      </c>
      <c r="D33" s="452">
        <f t="shared" si="6"/>
        <v>762.16</v>
      </c>
      <c r="E33" s="611">
        <v>42105</v>
      </c>
      <c r="F33" s="452">
        <f t="shared" si="7"/>
        <v>762.16</v>
      </c>
      <c r="G33" s="612" t="s">
        <v>561</v>
      </c>
      <c r="H33" s="613">
        <v>45</v>
      </c>
      <c r="K33" s="2">
        <v>27.22</v>
      </c>
      <c r="L33" s="20"/>
      <c r="M33" s="114">
        <f t="shared" si="2"/>
        <v>0</v>
      </c>
      <c r="N33" s="167"/>
      <c r="O33" s="114">
        <f t="shared" si="3"/>
        <v>0</v>
      </c>
      <c r="P33" s="115"/>
      <c r="Q33" s="116"/>
      <c r="T33" s="2">
        <v>27.22</v>
      </c>
      <c r="U33" s="20"/>
      <c r="V33" s="114">
        <f t="shared" si="4"/>
        <v>0</v>
      </c>
      <c r="W33" s="167"/>
      <c r="X33" s="114">
        <f t="shared" si="5"/>
        <v>0</v>
      </c>
      <c r="Y33" s="115"/>
      <c r="Z33" s="116"/>
    </row>
    <row r="34" spans="2:26" x14ac:dyDescent="0.25">
      <c r="B34" s="2">
        <v>27.22</v>
      </c>
      <c r="C34" s="20">
        <v>28</v>
      </c>
      <c r="D34" s="452">
        <f t="shared" si="6"/>
        <v>762.16</v>
      </c>
      <c r="E34" s="611">
        <v>42108</v>
      </c>
      <c r="F34" s="452">
        <f t="shared" si="7"/>
        <v>762.16</v>
      </c>
      <c r="G34" s="612" t="s">
        <v>571</v>
      </c>
      <c r="H34" s="613">
        <v>45</v>
      </c>
      <c r="K34" s="2">
        <v>27.22</v>
      </c>
      <c r="L34" s="20"/>
      <c r="M34" s="114">
        <f t="shared" si="2"/>
        <v>0</v>
      </c>
      <c r="N34" s="167"/>
      <c r="O34" s="114">
        <f t="shared" si="3"/>
        <v>0</v>
      </c>
      <c r="P34" s="115"/>
      <c r="Q34" s="116"/>
      <c r="T34" s="2">
        <v>27.22</v>
      </c>
      <c r="U34" s="20"/>
      <c r="V34" s="114">
        <f t="shared" si="4"/>
        <v>0</v>
      </c>
      <c r="W34" s="167"/>
      <c r="X34" s="114">
        <f t="shared" si="5"/>
        <v>0</v>
      </c>
      <c r="Y34" s="115"/>
      <c r="Z34" s="116"/>
    </row>
    <row r="35" spans="2:26" x14ac:dyDescent="0.25">
      <c r="B35" s="2">
        <v>27.22</v>
      </c>
      <c r="C35" s="20">
        <v>28</v>
      </c>
      <c r="D35" s="452">
        <f t="shared" si="6"/>
        <v>762.16</v>
      </c>
      <c r="E35" s="611">
        <v>42109</v>
      </c>
      <c r="F35" s="452">
        <f t="shared" si="7"/>
        <v>762.16</v>
      </c>
      <c r="G35" s="612" t="s">
        <v>582</v>
      </c>
      <c r="H35" s="613">
        <v>45</v>
      </c>
      <c r="K35" s="2">
        <v>27.22</v>
      </c>
      <c r="L35" s="20"/>
      <c r="M35" s="114">
        <f t="shared" si="2"/>
        <v>0</v>
      </c>
      <c r="N35" s="167"/>
      <c r="O35" s="114">
        <f t="shared" si="3"/>
        <v>0</v>
      </c>
      <c r="P35" s="115"/>
      <c r="Q35" s="116"/>
      <c r="T35" s="2">
        <v>27.22</v>
      </c>
      <c r="U35" s="20"/>
      <c r="V35" s="114">
        <f t="shared" si="4"/>
        <v>0</v>
      </c>
      <c r="W35" s="167"/>
      <c r="X35" s="114">
        <f t="shared" si="5"/>
        <v>0</v>
      </c>
      <c r="Y35" s="115"/>
      <c r="Z35" s="116"/>
    </row>
    <row r="36" spans="2:26" x14ac:dyDescent="0.25">
      <c r="B36" s="2">
        <v>27.22</v>
      </c>
      <c r="C36" s="20">
        <v>28</v>
      </c>
      <c r="D36" s="452">
        <f t="shared" si="6"/>
        <v>762.16</v>
      </c>
      <c r="E36" s="611">
        <v>42114</v>
      </c>
      <c r="F36" s="452">
        <f t="shared" si="7"/>
        <v>762.16</v>
      </c>
      <c r="G36" s="612" t="s">
        <v>597</v>
      </c>
      <c r="H36" s="613">
        <v>45</v>
      </c>
      <c r="K36" s="2">
        <v>27.22</v>
      </c>
      <c r="L36" s="20"/>
      <c r="M36" s="114">
        <f t="shared" si="2"/>
        <v>0</v>
      </c>
      <c r="N36" s="167"/>
      <c r="O36" s="114">
        <f t="shared" si="3"/>
        <v>0</v>
      </c>
      <c r="P36" s="115"/>
      <c r="Q36" s="116"/>
      <c r="T36" s="2">
        <v>27.22</v>
      </c>
      <c r="U36" s="20"/>
      <c r="V36" s="114">
        <f t="shared" si="4"/>
        <v>0</v>
      </c>
      <c r="W36" s="167"/>
      <c r="X36" s="114">
        <f t="shared" si="5"/>
        <v>0</v>
      </c>
      <c r="Y36" s="115"/>
      <c r="Z36" s="116"/>
    </row>
    <row r="37" spans="2:26" x14ac:dyDescent="0.25">
      <c r="B37" s="2">
        <v>27.22</v>
      </c>
      <c r="C37" s="20">
        <v>28</v>
      </c>
      <c r="D37" s="452">
        <f t="shared" si="6"/>
        <v>762.16</v>
      </c>
      <c r="E37" s="611">
        <v>42118</v>
      </c>
      <c r="F37" s="452">
        <f t="shared" si="7"/>
        <v>762.16</v>
      </c>
      <c r="G37" s="612" t="s">
        <v>623</v>
      </c>
      <c r="H37" s="613">
        <v>45</v>
      </c>
      <c r="K37" s="2">
        <v>27.22</v>
      </c>
      <c r="L37" s="20"/>
      <c r="M37" s="114">
        <f t="shared" si="2"/>
        <v>0</v>
      </c>
      <c r="N37" s="167"/>
      <c r="O37" s="114">
        <f t="shared" si="3"/>
        <v>0</v>
      </c>
      <c r="P37" s="115"/>
      <c r="Q37" s="116"/>
      <c r="T37" s="2">
        <v>27.22</v>
      </c>
      <c r="U37" s="20"/>
      <c r="V37" s="114">
        <f t="shared" si="4"/>
        <v>0</v>
      </c>
      <c r="W37" s="167"/>
      <c r="X37" s="114">
        <f t="shared" si="5"/>
        <v>0</v>
      </c>
      <c r="Y37" s="115"/>
      <c r="Z37" s="116"/>
    </row>
    <row r="38" spans="2:26" x14ac:dyDescent="0.25">
      <c r="B38" s="2">
        <v>27.22</v>
      </c>
      <c r="C38" s="20">
        <v>28</v>
      </c>
      <c r="D38" s="452">
        <f t="shared" si="6"/>
        <v>762.16</v>
      </c>
      <c r="E38" s="611">
        <v>42119</v>
      </c>
      <c r="F38" s="452">
        <f t="shared" si="7"/>
        <v>762.16</v>
      </c>
      <c r="G38" s="612" t="s">
        <v>631</v>
      </c>
      <c r="H38" s="613">
        <v>40</v>
      </c>
      <c r="K38" s="2">
        <v>27.22</v>
      </c>
      <c r="L38" s="20"/>
      <c r="M38" s="114">
        <f t="shared" si="2"/>
        <v>0</v>
      </c>
      <c r="N38" s="167"/>
      <c r="O38" s="114">
        <f t="shared" si="3"/>
        <v>0</v>
      </c>
      <c r="P38" s="115"/>
      <c r="Q38" s="116"/>
      <c r="T38" s="2">
        <v>27.22</v>
      </c>
      <c r="U38" s="20"/>
      <c r="V38" s="114">
        <f t="shared" si="4"/>
        <v>0</v>
      </c>
      <c r="W38" s="167"/>
      <c r="X38" s="114">
        <f t="shared" si="5"/>
        <v>0</v>
      </c>
      <c r="Y38" s="115"/>
      <c r="Z38" s="116"/>
    </row>
    <row r="39" spans="2:26" x14ac:dyDescent="0.25">
      <c r="B39" s="2">
        <v>27.22</v>
      </c>
      <c r="C39" s="20"/>
      <c r="D39" s="452">
        <f t="shared" si="6"/>
        <v>0</v>
      </c>
      <c r="E39" s="611"/>
      <c r="F39" s="452">
        <f t="shared" si="7"/>
        <v>0</v>
      </c>
      <c r="G39" s="612"/>
      <c r="H39" s="613"/>
      <c r="K39" s="2">
        <v>27.22</v>
      </c>
      <c r="L39" s="20"/>
      <c r="M39" s="114">
        <f t="shared" si="2"/>
        <v>0</v>
      </c>
      <c r="N39" s="167"/>
      <c r="O39" s="114">
        <f t="shared" si="3"/>
        <v>0</v>
      </c>
      <c r="P39" s="115"/>
      <c r="Q39" s="116"/>
      <c r="T39" s="2">
        <v>27.22</v>
      </c>
      <c r="U39" s="20"/>
      <c r="V39" s="114">
        <f t="shared" si="4"/>
        <v>0</v>
      </c>
      <c r="W39" s="167"/>
      <c r="X39" s="114">
        <f t="shared" si="5"/>
        <v>0</v>
      </c>
      <c r="Y39" s="115"/>
      <c r="Z39" s="116"/>
    </row>
    <row r="40" spans="2:26" x14ac:dyDescent="0.25">
      <c r="B40" s="2">
        <v>27.22</v>
      </c>
      <c r="C40" s="20"/>
      <c r="D40" s="452">
        <f t="shared" si="6"/>
        <v>0</v>
      </c>
      <c r="E40" s="611"/>
      <c r="F40" s="452">
        <f t="shared" si="7"/>
        <v>0</v>
      </c>
      <c r="G40" s="612"/>
      <c r="H40" s="613"/>
      <c r="K40" s="2">
        <v>27.22</v>
      </c>
      <c r="L40" s="20"/>
      <c r="M40" s="114">
        <f t="shared" si="2"/>
        <v>0</v>
      </c>
      <c r="N40" s="167"/>
      <c r="O40" s="114">
        <f t="shared" si="3"/>
        <v>0</v>
      </c>
      <c r="P40" s="115"/>
      <c r="Q40" s="116"/>
      <c r="T40" s="2">
        <v>27.22</v>
      </c>
      <c r="U40" s="20"/>
      <c r="V40" s="114">
        <f t="shared" si="4"/>
        <v>0</v>
      </c>
      <c r="W40" s="167"/>
      <c r="X40" s="114">
        <f t="shared" si="5"/>
        <v>0</v>
      </c>
      <c r="Y40" s="115"/>
      <c r="Z40" s="116"/>
    </row>
    <row r="41" spans="2:26" x14ac:dyDescent="0.25">
      <c r="B41" s="2">
        <v>27.22</v>
      </c>
      <c r="C41" s="20"/>
      <c r="D41" s="452">
        <f t="shared" si="6"/>
        <v>0</v>
      </c>
      <c r="E41" s="611"/>
      <c r="F41" s="452">
        <f t="shared" si="7"/>
        <v>0</v>
      </c>
      <c r="G41" s="612"/>
      <c r="H41" s="613"/>
      <c r="K41" s="2">
        <v>27.22</v>
      </c>
      <c r="L41" s="20"/>
      <c r="M41" s="114">
        <f t="shared" si="2"/>
        <v>0</v>
      </c>
      <c r="N41" s="167"/>
      <c r="O41" s="114">
        <f t="shared" si="3"/>
        <v>0</v>
      </c>
      <c r="P41" s="115"/>
      <c r="Q41" s="116"/>
      <c r="T41" s="2">
        <v>27.22</v>
      </c>
      <c r="U41" s="20"/>
      <c r="V41" s="114">
        <f t="shared" si="4"/>
        <v>0</v>
      </c>
      <c r="W41" s="167"/>
      <c r="X41" s="114">
        <f t="shared" si="5"/>
        <v>0</v>
      </c>
      <c r="Y41" s="115"/>
      <c r="Z41" s="116"/>
    </row>
    <row r="42" spans="2:26" x14ac:dyDescent="0.25">
      <c r="B42" s="2">
        <v>27.22</v>
      </c>
      <c r="C42" s="20">
        <v>17</v>
      </c>
      <c r="D42" s="452">
        <f t="shared" si="6"/>
        <v>462.74</v>
      </c>
      <c r="E42" s="611"/>
      <c r="F42" s="452">
        <f t="shared" si="7"/>
        <v>462.74</v>
      </c>
      <c r="G42" s="612"/>
      <c r="H42" s="613"/>
      <c r="K42" s="2">
        <v>27.22</v>
      </c>
      <c r="L42" s="20"/>
      <c r="M42" s="114">
        <f t="shared" si="2"/>
        <v>0</v>
      </c>
      <c r="N42" s="167"/>
      <c r="O42" s="114">
        <f t="shared" si="3"/>
        <v>0</v>
      </c>
      <c r="P42" s="115"/>
      <c r="Q42" s="116"/>
      <c r="T42" s="2">
        <v>27.22</v>
      </c>
      <c r="U42" s="20"/>
      <c r="V42" s="114">
        <f t="shared" si="4"/>
        <v>0</v>
      </c>
      <c r="W42" s="167"/>
      <c r="X42" s="114">
        <f t="shared" si="5"/>
        <v>0</v>
      </c>
      <c r="Y42" s="115"/>
      <c r="Z42" s="116"/>
    </row>
    <row r="43" spans="2:26" x14ac:dyDescent="0.25">
      <c r="B43" s="2">
        <v>27.22</v>
      </c>
      <c r="C43" s="20"/>
      <c r="D43" s="452">
        <f t="shared" si="6"/>
        <v>0</v>
      </c>
      <c r="E43" s="611"/>
      <c r="F43" s="452">
        <f t="shared" si="7"/>
        <v>0</v>
      </c>
      <c r="G43" s="612"/>
      <c r="H43" s="613"/>
      <c r="K43" s="2">
        <v>27.22</v>
      </c>
      <c r="L43" s="20"/>
      <c r="M43" s="114">
        <f t="shared" si="2"/>
        <v>0</v>
      </c>
      <c r="N43" s="167"/>
      <c r="O43" s="114">
        <f t="shared" si="3"/>
        <v>0</v>
      </c>
      <c r="P43" s="115"/>
      <c r="Q43" s="116"/>
      <c r="T43" s="2">
        <v>27.22</v>
      </c>
      <c r="U43" s="20"/>
      <c r="V43" s="114">
        <f t="shared" si="4"/>
        <v>0</v>
      </c>
      <c r="W43" s="167"/>
      <c r="X43" s="114">
        <f t="shared" si="5"/>
        <v>0</v>
      </c>
      <c r="Y43" s="115"/>
      <c r="Z43" s="116"/>
    </row>
    <row r="44" spans="2:26" x14ac:dyDescent="0.25">
      <c r="B44" s="2">
        <v>27.22</v>
      </c>
      <c r="C44" s="20"/>
      <c r="D44" s="452">
        <f t="shared" si="6"/>
        <v>0</v>
      </c>
      <c r="E44" s="611"/>
      <c r="F44" s="452">
        <f t="shared" si="7"/>
        <v>0</v>
      </c>
      <c r="G44" s="612"/>
      <c r="H44" s="613"/>
      <c r="K44" s="2">
        <v>27.22</v>
      </c>
      <c r="L44" s="20"/>
      <c r="M44" s="114">
        <f t="shared" si="2"/>
        <v>0</v>
      </c>
      <c r="N44" s="167"/>
      <c r="O44" s="114">
        <f t="shared" si="3"/>
        <v>0</v>
      </c>
      <c r="P44" s="115"/>
      <c r="Q44" s="116"/>
      <c r="T44" s="2">
        <v>27.22</v>
      </c>
      <c r="U44" s="20"/>
      <c r="V44" s="114">
        <f t="shared" si="4"/>
        <v>0</v>
      </c>
      <c r="W44" s="167"/>
      <c r="X44" s="114">
        <f t="shared" si="5"/>
        <v>0</v>
      </c>
      <c r="Y44" s="115"/>
      <c r="Z44" s="116"/>
    </row>
    <row r="45" spans="2:26" x14ac:dyDescent="0.25">
      <c r="B45" s="2">
        <v>27.22</v>
      </c>
      <c r="C45" s="20"/>
      <c r="D45" s="452">
        <f t="shared" si="6"/>
        <v>0</v>
      </c>
      <c r="E45" s="611"/>
      <c r="F45" s="452">
        <f t="shared" si="7"/>
        <v>0</v>
      </c>
      <c r="G45" s="612"/>
      <c r="H45" s="613"/>
      <c r="K45" s="2">
        <v>27.22</v>
      </c>
      <c r="L45" s="20"/>
      <c r="M45" s="114">
        <f t="shared" si="2"/>
        <v>0</v>
      </c>
      <c r="N45" s="167"/>
      <c r="O45" s="114">
        <f t="shared" si="3"/>
        <v>0</v>
      </c>
      <c r="P45" s="115"/>
      <c r="Q45" s="116"/>
      <c r="T45" s="2">
        <v>27.22</v>
      </c>
      <c r="U45" s="20"/>
      <c r="V45" s="114">
        <f t="shared" si="4"/>
        <v>0</v>
      </c>
      <c r="W45" s="167"/>
      <c r="X45" s="114">
        <f t="shared" si="5"/>
        <v>0</v>
      </c>
      <c r="Y45" s="115"/>
      <c r="Z45" s="116"/>
    </row>
    <row r="46" spans="2:26" x14ac:dyDescent="0.25">
      <c r="B46" s="2">
        <v>27.22</v>
      </c>
      <c r="C46" s="20"/>
      <c r="D46" s="452">
        <f t="shared" si="6"/>
        <v>0</v>
      </c>
      <c r="E46" s="611"/>
      <c r="F46" s="452">
        <f t="shared" si="7"/>
        <v>0</v>
      </c>
      <c r="G46" s="612"/>
      <c r="H46" s="613"/>
      <c r="K46" s="2">
        <v>27.22</v>
      </c>
      <c r="L46" s="20"/>
      <c r="M46" s="114">
        <f t="shared" si="2"/>
        <v>0</v>
      </c>
      <c r="N46" s="167"/>
      <c r="O46" s="114">
        <f t="shared" si="3"/>
        <v>0</v>
      </c>
      <c r="P46" s="115"/>
      <c r="Q46" s="116"/>
      <c r="T46" s="2">
        <v>27.22</v>
      </c>
      <c r="U46" s="20"/>
      <c r="V46" s="114">
        <f t="shared" si="4"/>
        <v>0</v>
      </c>
      <c r="W46" s="167"/>
      <c r="X46" s="114">
        <f t="shared" si="5"/>
        <v>0</v>
      </c>
      <c r="Y46" s="115"/>
      <c r="Z46" s="116"/>
    </row>
    <row r="47" spans="2:26" x14ac:dyDescent="0.25">
      <c r="B47" s="2">
        <v>27.22</v>
      </c>
      <c r="C47" s="20"/>
      <c r="D47" s="452">
        <f t="shared" si="6"/>
        <v>0</v>
      </c>
      <c r="E47" s="611"/>
      <c r="F47" s="452">
        <f t="shared" si="7"/>
        <v>0</v>
      </c>
      <c r="G47" s="612"/>
      <c r="H47" s="613"/>
      <c r="K47" s="2">
        <v>27.22</v>
      </c>
      <c r="L47" s="20"/>
      <c r="M47" s="114">
        <f t="shared" si="2"/>
        <v>0</v>
      </c>
      <c r="N47" s="167"/>
      <c r="O47" s="114">
        <f t="shared" si="3"/>
        <v>0</v>
      </c>
      <c r="P47" s="115"/>
      <c r="Q47" s="116"/>
      <c r="T47" s="2">
        <v>27.22</v>
      </c>
      <c r="U47" s="20"/>
      <c r="V47" s="114">
        <f t="shared" si="4"/>
        <v>0</v>
      </c>
      <c r="W47" s="167"/>
      <c r="X47" s="114">
        <f t="shared" si="5"/>
        <v>0</v>
      </c>
      <c r="Y47" s="115"/>
      <c r="Z47" s="116"/>
    </row>
    <row r="48" spans="2:26" x14ac:dyDescent="0.25">
      <c r="B48" s="2">
        <v>27.22</v>
      </c>
      <c r="C48" s="20"/>
      <c r="D48" s="452">
        <f t="shared" si="6"/>
        <v>0</v>
      </c>
      <c r="E48" s="611"/>
      <c r="F48" s="452">
        <f t="shared" si="7"/>
        <v>0</v>
      </c>
      <c r="G48" s="612"/>
      <c r="H48" s="613"/>
      <c r="K48" s="2">
        <v>27.22</v>
      </c>
      <c r="L48" s="20"/>
      <c r="M48" s="114">
        <f t="shared" si="2"/>
        <v>0</v>
      </c>
      <c r="N48" s="167"/>
      <c r="O48" s="114">
        <f t="shared" si="3"/>
        <v>0</v>
      </c>
      <c r="P48" s="115"/>
      <c r="Q48" s="116"/>
      <c r="T48" s="2">
        <v>27.22</v>
      </c>
      <c r="U48" s="20"/>
      <c r="V48" s="114">
        <f t="shared" si="4"/>
        <v>0</v>
      </c>
      <c r="W48" s="167"/>
      <c r="X48" s="114">
        <f t="shared" si="5"/>
        <v>0</v>
      </c>
      <c r="Y48" s="115"/>
      <c r="Z48" s="116"/>
    </row>
    <row r="49" spans="1:26" x14ac:dyDescent="0.25">
      <c r="B49" s="2">
        <v>27.22</v>
      </c>
      <c r="C49" s="20"/>
      <c r="D49" s="452">
        <f t="shared" si="6"/>
        <v>0</v>
      </c>
      <c r="E49" s="611"/>
      <c r="F49" s="452">
        <f t="shared" si="7"/>
        <v>0</v>
      </c>
      <c r="G49" s="612"/>
      <c r="H49" s="613"/>
      <c r="K49" s="2">
        <v>27.22</v>
      </c>
      <c r="L49" s="20"/>
      <c r="M49" s="114">
        <f t="shared" si="2"/>
        <v>0</v>
      </c>
      <c r="N49" s="167"/>
      <c r="O49" s="114">
        <f t="shared" si="3"/>
        <v>0</v>
      </c>
      <c r="P49" s="115"/>
      <c r="Q49" s="116"/>
      <c r="T49" s="2">
        <v>27.22</v>
      </c>
      <c r="U49" s="20"/>
      <c r="V49" s="114">
        <f t="shared" si="4"/>
        <v>0</v>
      </c>
      <c r="W49" s="167"/>
      <c r="X49" s="114">
        <f t="shared" si="5"/>
        <v>0</v>
      </c>
      <c r="Y49" s="115"/>
      <c r="Z49" s="116"/>
    </row>
    <row r="50" spans="1:26" x14ac:dyDescent="0.25">
      <c r="B50" s="2">
        <v>27.22</v>
      </c>
      <c r="C50" s="20"/>
      <c r="D50" s="452">
        <f t="shared" si="6"/>
        <v>0</v>
      </c>
      <c r="E50" s="611"/>
      <c r="F50" s="452">
        <f t="shared" si="7"/>
        <v>0</v>
      </c>
      <c r="G50" s="612"/>
      <c r="H50" s="613"/>
      <c r="K50" s="2">
        <v>27.22</v>
      </c>
      <c r="L50" s="20"/>
      <c r="M50" s="114">
        <f t="shared" si="2"/>
        <v>0</v>
      </c>
      <c r="N50" s="167"/>
      <c r="O50" s="114">
        <f t="shared" si="3"/>
        <v>0</v>
      </c>
      <c r="P50" s="115"/>
      <c r="Q50" s="116"/>
      <c r="T50" s="2">
        <v>27.22</v>
      </c>
      <c r="U50" s="20"/>
      <c r="V50" s="114">
        <f t="shared" si="4"/>
        <v>0</v>
      </c>
      <c r="W50" s="167"/>
      <c r="X50" s="114">
        <f t="shared" si="5"/>
        <v>0</v>
      </c>
      <c r="Y50" s="115"/>
      <c r="Z50" s="116"/>
    </row>
    <row r="51" spans="1:26" x14ac:dyDescent="0.25">
      <c r="B51" s="2">
        <v>27.22</v>
      </c>
      <c r="C51" s="20"/>
      <c r="D51" s="452">
        <f t="shared" si="6"/>
        <v>0</v>
      </c>
      <c r="E51" s="611"/>
      <c r="F51" s="452">
        <f t="shared" si="7"/>
        <v>0</v>
      </c>
      <c r="G51" s="612"/>
      <c r="H51" s="613"/>
      <c r="K51" s="2">
        <v>27.22</v>
      </c>
      <c r="L51" s="20"/>
      <c r="M51" s="114">
        <f t="shared" si="2"/>
        <v>0</v>
      </c>
      <c r="N51" s="167"/>
      <c r="O51" s="114">
        <f t="shared" si="3"/>
        <v>0</v>
      </c>
      <c r="P51" s="115"/>
      <c r="Q51" s="116"/>
      <c r="T51" s="2">
        <v>27.22</v>
      </c>
      <c r="U51" s="20"/>
      <c r="V51" s="114">
        <f t="shared" si="4"/>
        <v>0</v>
      </c>
      <c r="W51" s="167"/>
      <c r="X51" s="114">
        <f t="shared" si="5"/>
        <v>0</v>
      </c>
      <c r="Y51" s="115"/>
      <c r="Z51" s="116"/>
    </row>
    <row r="52" spans="1:26" x14ac:dyDescent="0.25">
      <c r="B52" s="2">
        <v>27.22</v>
      </c>
      <c r="C52" s="20"/>
      <c r="D52" s="452">
        <f t="shared" si="6"/>
        <v>0</v>
      </c>
      <c r="E52" s="611"/>
      <c r="F52" s="452">
        <f t="shared" si="7"/>
        <v>0</v>
      </c>
      <c r="G52" s="612"/>
      <c r="H52" s="613"/>
      <c r="K52" s="2">
        <v>27.22</v>
      </c>
      <c r="L52" s="20"/>
      <c r="M52" s="262">
        <f t="shared" si="2"/>
        <v>0</v>
      </c>
      <c r="N52" s="265"/>
      <c r="O52" s="262">
        <f t="shared" si="3"/>
        <v>0</v>
      </c>
      <c r="P52" s="263"/>
      <c r="Q52" s="264"/>
      <c r="T52" s="2">
        <v>27.22</v>
      </c>
      <c r="U52" s="20"/>
      <c r="V52" s="262">
        <f t="shared" si="4"/>
        <v>0</v>
      </c>
      <c r="W52" s="265"/>
      <c r="X52" s="262">
        <f t="shared" si="5"/>
        <v>0</v>
      </c>
      <c r="Y52" s="263"/>
      <c r="Z52" s="264"/>
    </row>
    <row r="53" spans="1:26" x14ac:dyDescent="0.25">
      <c r="B53" s="2">
        <v>27.22</v>
      </c>
      <c r="C53" s="20"/>
      <c r="D53" s="452">
        <f t="shared" si="6"/>
        <v>0</v>
      </c>
      <c r="E53" s="611"/>
      <c r="F53" s="452">
        <f t="shared" si="7"/>
        <v>0</v>
      </c>
      <c r="G53" s="612"/>
      <c r="H53" s="613"/>
      <c r="K53" s="2">
        <v>27.22</v>
      </c>
      <c r="L53" s="20"/>
      <c r="M53" s="262">
        <f t="shared" si="2"/>
        <v>0</v>
      </c>
      <c r="N53" s="265"/>
      <c r="O53" s="262">
        <f t="shared" si="3"/>
        <v>0</v>
      </c>
      <c r="P53" s="263"/>
      <c r="Q53" s="264"/>
      <c r="T53" s="2">
        <v>27.22</v>
      </c>
      <c r="U53" s="20"/>
      <c r="V53" s="262">
        <f t="shared" si="4"/>
        <v>0</v>
      </c>
      <c r="W53" s="265"/>
      <c r="X53" s="262">
        <f t="shared" si="5"/>
        <v>0</v>
      </c>
      <c r="Y53" s="263"/>
      <c r="Z53" s="264"/>
    </row>
    <row r="54" spans="1:26" x14ac:dyDescent="0.25">
      <c r="B54" s="2">
        <v>27.22</v>
      </c>
      <c r="C54" s="20"/>
      <c r="D54" s="452">
        <f t="shared" si="6"/>
        <v>0</v>
      </c>
      <c r="E54" s="611"/>
      <c r="F54" s="452">
        <f t="shared" si="7"/>
        <v>0</v>
      </c>
      <c r="G54" s="612"/>
      <c r="H54" s="613"/>
      <c r="K54" s="2">
        <v>27.22</v>
      </c>
      <c r="L54" s="20"/>
      <c r="M54" s="262">
        <f t="shared" si="2"/>
        <v>0</v>
      </c>
      <c r="N54" s="265"/>
      <c r="O54" s="262">
        <f t="shared" si="3"/>
        <v>0</v>
      </c>
      <c r="P54" s="263"/>
      <c r="Q54" s="264"/>
      <c r="T54" s="2">
        <v>27.22</v>
      </c>
      <c r="U54" s="20"/>
      <c r="V54" s="262">
        <f t="shared" si="4"/>
        <v>0</v>
      </c>
      <c r="W54" s="265"/>
      <c r="X54" s="262">
        <f t="shared" si="5"/>
        <v>0</v>
      </c>
      <c r="Y54" s="263"/>
      <c r="Z54" s="264"/>
    </row>
    <row r="55" spans="1:26" x14ac:dyDescent="0.25">
      <c r="B55" s="2">
        <v>27.22</v>
      </c>
      <c r="C55" s="20"/>
      <c r="D55" s="452">
        <f t="shared" si="6"/>
        <v>0</v>
      </c>
      <c r="E55" s="611"/>
      <c r="F55" s="452">
        <f t="shared" si="7"/>
        <v>0</v>
      </c>
      <c r="G55" s="612"/>
      <c r="H55" s="613"/>
      <c r="K55" s="2">
        <v>27.22</v>
      </c>
      <c r="L55" s="20"/>
      <c r="M55" s="262">
        <f t="shared" si="2"/>
        <v>0</v>
      </c>
      <c r="N55" s="265"/>
      <c r="O55" s="262">
        <f t="shared" si="3"/>
        <v>0</v>
      </c>
      <c r="P55" s="263"/>
      <c r="Q55" s="264"/>
      <c r="T55" s="2">
        <v>27.22</v>
      </c>
      <c r="U55" s="20"/>
      <c r="V55" s="262">
        <f t="shared" si="4"/>
        <v>0</v>
      </c>
      <c r="W55" s="265"/>
      <c r="X55" s="262">
        <f t="shared" si="5"/>
        <v>0</v>
      </c>
      <c r="Y55" s="263"/>
      <c r="Z55" s="264"/>
    </row>
    <row r="56" spans="1:26" x14ac:dyDescent="0.25">
      <c r="B56" s="2">
        <v>27.22</v>
      </c>
      <c r="C56" s="20"/>
      <c r="D56" s="452">
        <f t="shared" si="6"/>
        <v>0</v>
      </c>
      <c r="E56" s="611"/>
      <c r="F56" s="452">
        <f t="shared" si="7"/>
        <v>0</v>
      </c>
      <c r="G56" s="612"/>
      <c r="H56" s="613"/>
      <c r="K56" s="2">
        <v>27.22</v>
      </c>
      <c r="L56" s="20"/>
      <c r="M56" s="262">
        <f t="shared" si="2"/>
        <v>0</v>
      </c>
      <c r="N56" s="265"/>
      <c r="O56" s="262">
        <f t="shared" si="3"/>
        <v>0</v>
      </c>
      <c r="P56" s="263"/>
      <c r="Q56" s="264"/>
      <c r="T56" s="2">
        <v>27.22</v>
      </c>
      <c r="U56" s="20"/>
      <c r="V56" s="262">
        <f t="shared" si="4"/>
        <v>0</v>
      </c>
      <c r="W56" s="265"/>
      <c r="X56" s="262">
        <f t="shared" si="5"/>
        <v>0</v>
      </c>
      <c r="Y56" s="263"/>
      <c r="Z56" s="264"/>
    </row>
    <row r="57" spans="1:26" x14ac:dyDescent="0.25">
      <c r="B57" s="2">
        <v>27.22</v>
      </c>
      <c r="C57" s="20"/>
      <c r="D57" s="452">
        <f t="shared" si="6"/>
        <v>0</v>
      </c>
      <c r="E57" s="611"/>
      <c r="F57" s="452">
        <f t="shared" si="7"/>
        <v>0</v>
      </c>
      <c r="G57" s="612"/>
      <c r="H57" s="613"/>
      <c r="K57" s="2">
        <v>27.22</v>
      </c>
      <c r="L57" s="20"/>
      <c r="M57" s="262">
        <f t="shared" si="2"/>
        <v>0</v>
      </c>
      <c r="N57" s="265"/>
      <c r="O57" s="262">
        <f t="shared" si="3"/>
        <v>0</v>
      </c>
      <c r="P57" s="263"/>
      <c r="Q57" s="264"/>
      <c r="T57" s="2">
        <v>27.22</v>
      </c>
      <c r="U57" s="20"/>
      <c r="V57" s="262">
        <f t="shared" si="4"/>
        <v>0</v>
      </c>
      <c r="W57" s="265"/>
      <c r="X57" s="262">
        <f t="shared" si="5"/>
        <v>0</v>
      </c>
      <c r="Y57" s="263"/>
      <c r="Z57" s="264"/>
    </row>
    <row r="58" spans="1:26" x14ac:dyDescent="0.25">
      <c r="B58" s="2">
        <v>27.22</v>
      </c>
      <c r="C58" s="20"/>
      <c r="D58" s="452">
        <f t="shared" si="6"/>
        <v>0</v>
      </c>
      <c r="E58" s="490"/>
      <c r="F58" s="452">
        <f t="shared" si="7"/>
        <v>0</v>
      </c>
      <c r="G58" s="491"/>
      <c r="H58" s="492"/>
      <c r="K58" s="2">
        <v>27.22</v>
      </c>
      <c r="L58" s="20"/>
      <c r="M58" s="262">
        <f t="shared" si="2"/>
        <v>0</v>
      </c>
      <c r="N58" s="392"/>
      <c r="O58" s="262">
        <f t="shared" si="3"/>
        <v>0</v>
      </c>
      <c r="P58" s="393"/>
      <c r="Q58" s="391"/>
      <c r="T58" s="2">
        <v>27.22</v>
      </c>
      <c r="U58" s="20"/>
      <c r="V58" s="262">
        <f t="shared" si="4"/>
        <v>0</v>
      </c>
      <c r="W58" s="392"/>
      <c r="X58" s="262">
        <f t="shared" si="5"/>
        <v>0</v>
      </c>
      <c r="Y58" s="393"/>
      <c r="Z58" s="391"/>
    </row>
    <row r="59" spans="1:26" ht="15.75" thickBot="1" x14ac:dyDescent="0.3">
      <c r="A59" s="253"/>
      <c r="B59" s="2">
        <v>27.22</v>
      </c>
      <c r="C59" s="20"/>
      <c r="D59" s="452">
        <f t="shared" si="6"/>
        <v>0</v>
      </c>
      <c r="E59" s="490"/>
      <c r="F59" s="452">
        <f t="shared" si="7"/>
        <v>0</v>
      </c>
      <c r="G59" s="491"/>
      <c r="H59" s="492"/>
      <c r="J59" s="253"/>
      <c r="K59" s="2">
        <v>27.22</v>
      </c>
      <c r="L59" s="20"/>
      <c r="M59" s="262">
        <f t="shared" si="2"/>
        <v>0</v>
      </c>
      <c r="N59" s="392"/>
      <c r="O59" s="262">
        <f t="shared" si="3"/>
        <v>0</v>
      </c>
      <c r="P59" s="393"/>
      <c r="Q59" s="391"/>
      <c r="S59" s="253"/>
      <c r="T59" s="2">
        <v>27.22</v>
      </c>
      <c r="U59" s="20"/>
      <c r="V59" s="262">
        <f t="shared" si="4"/>
        <v>0</v>
      </c>
      <c r="W59" s="392"/>
      <c r="X59" s="262">
        <f t="shared" si="5"/>
        <v>0</v>
      </c>
      <c r="Y59" s="393"/>
      <c r="Z59" s="391"/>
    </row>
    <row r="60" spans="1:26" ht="15.75" thickTop="1" x14ac:dyDescent="0.25">
      <c r="A60">
        <f>SUM(A58:A59)</f>
        <v>0</v>
      </c>
      <c r="B60" s="2">
        <v>27.22</v>
      </c>
      <c r="C60" s="20"/>
      <c r="D60" s="452">
        <f t="shared" si="6"/>
        <v>0</v>
      </c>
      <c r="E60" s="490"/>
      <c r="F60" s="452">
        <f t="shared" si="7"/>
        <v>0</v>
      </c>
      <c r="G60" s="491"/>
      <c r="H60" s="492"/>
      <c r="J60">
        <f>SUM(J58:J59)</f>
        <v>0</v>
      </c>
      <c r="K60" s="2">
        <v>27.22</v>
      </c>
      <c r="L60" s="20"/>
      <c r="M60" s="262">
        <f t="shared" si="2"/>
        <v>0</v>
      </c>
      <c r="N60" s="392"/>
      <c r="O60" s="262">
        <f t="shared" si="3"/>
        <v>0</v>
      </c>
      <c r="P60" s="393"/>
      <c r="Q60" s="391"/>
      <c r="S60">
        <f>SUM(S58:S59)</f>
        <v>0</v>
      </c>
      <c r="T60" s="2">
        <v>27.22</v>
      </c>
      <c r="U60" s="20"/>
      <c r="V60" s="262">
        <f t="shared" si="4"/>
        <v>0</v>
      </c>
      <c r="W60" s="392"/>
      <c r="X60" s="262">
        <f t="shared" si="5"/>
        <v>0</v>
      </c>
      <c r="Y60" s="393"/>
      <c r="Z60" s="391"/>
    </row>
    <row r="61" spans="1:26" ht="15.75" thickBot="1" x14ac:dyDescent="0.3">
      <c r="B61" s="2">
        <v>27.22</v>
      </c>
      <c r="C61" s="47"/>
      <c r="D61" s="630">
        <f t="shared" si="6"/>
        <v>0</v>
      </c>
      <c r="E61" s="635"/>
      <c r="F61" s="630">
        <f t="shared" si="7"/>
        <v>0</v>
      </c>
      <c r="G61" s="636"/>
      <c r="H61" s="492"/>
      <c r="K61" s="2">
        <v>27.22</v>
      </c>
      <c r="L61" s="47"/>
      <c r="M61" s="394">
        <f t="shared" si="2"/>
        <v>0</v>
      </c>
      <c r="N61" s="395"/>
      <c r="O61" s="394">
        <f t="shared" si="3"/>
        <v>0</v>
      </c>
      <c r="P61" s="396"/>
      <c r="Q61" s="391"/>
      <c r="T61" s="2">
        <v>27.22</v>
      </c>
      <c r="U61" s="47"/>
      <c r="V61" s="394">
        <f t="shared" si="4"/>
        <v>0</v>
      </c>
      <c r="W61" s="395"/>
      <c r="X61" s="394">
        <f t="shared" si="5"/>
        <v>0</v>
      </c>
      <c r="Y61" s="396"/>
      <c r="Z61" s="391"/>
    </row>
    <row r="62" spans="1:26" x14ac:dyDescent="0.25">
      <c r="C62" s="82">
        <f>SUM(C8:C61)</f>
        <v>714</v>
      </c>
      <c r="D62" s="9">
        <f>SUM(D8:D61)</f>
        <v>19435.080000000002</v>
      </c>
      <c r="F62" s="9">
        <f>SUM(F8:F61)</f>
        <v>19435.080000000002</v>
      </c>
      <c r="L62" s="82">
        <f>SUM(L8:L61)</f>
        <v>28</v>
      </c>
      <c r="M62" s="9">
        <f>SUM(M8:M61)</f>
        <v>762.16</v>
      </c>
      <c r="O62" s="9">
        <f>SUM(O8:O61)</f>
        <v>762.16</v>
      </c>
      <c r="U62" s="82">
        <f>SUM(U8:U61)</f>
        <v>0</v>
      </c>
      <c r="V62" s="9">
        <f>SUM(V8:V61)</f>
        <v>0</v>
      </c>
      <c r="X62" s="9">
        <f>SUM(X8:X61)</f>
        <v>0</v>
      </c>
    </row>
    <row r="64" spans="1:26" ht="15.75" thickBot="1" x14ac:dyDescent="0.3"/>
    <row r="65" spans="3:26" ht="15.75" thickBot="1" x14ac:dyDescent="0.3">
      <c r="D65" s="61" t="s">
        <v>4</v>
      </c>
      <c r="E65" s="93">
        <f>F4+F5-C62</f>
        <v>0</v>
      </c>
      <c r="M65" s="61" t="s">
        <v>4</v>
      </c>
      <c r="N65" s="93">
        <f>O4+O5-L62</f>
        <v>644</v>
      </c>
      <c r="V65" s="61" t="s">
        <v>4</v>
      </c>
      <c r="W65" s="93">
        <f>X4+X5-U62</f>
        <v>685</v>
      </c>
    </row>
    <row r="66" spans="3:26" ht="15.75" thickBot="1" x14ac:dyDescent="0.3"/>
    <row r="67" spans="3:26" ht="15.75" thickBot="1" x14ac:dyDescent="0.3">
      <c r="C67" s="724" t="s">
        <v>11</v>
      </c>
      <c r="D67" s="725"/>
      <c r="E67" s="95">
        <f>E4+E5+E6-F62</f>
        <v>0</v>
      </c>
      <c r="G67" s="170"/>
      <c r="H67" s="178"/>
      <c r="L67" s="724" t="s">
        <v>11</v>
      </c>
      <c r="M67" s="725"/>
      <c r="N67" s="95">
        <f>N4+N5+N6-O62</f>
        <v>17989.730000000003</v>
      </c>
      <c r="P67" s="170"/>
      <c r="Q67" s="178"/>
      <c r="U67" s="724" t="s">
        <v>11</v>
      </c>
      <c r="V67" s="725"/>
      <c r="W67" s="95">
        <f>W4+W5+W6-X62</f>
        <v>18645.7</v>
      </c>
      <c r="Y67" s="170"/>
      <c r="Z67" s="178"/>
    </row>
  </sheetData>
  <mergeCells count="8">
    <mergeCell ref="S1:Y1"/>
    <mergeCell ref="S5:S6"/>
    <mergeCell ref="U67:V67"/>
    <mergeCell ref="A1:G1"/>
    <mergeCell ref="C67:D67"/>
    <mergeCell ref="J1:P1"/>
    <mergeCell ref="L67:M67"/>
    <mergeCell ref="J5:J6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6"/>
  <sheetViews>
    <sheetView topLeftCell="H1" workbookViewId="0">
      <pane xSplit="1" ySplit="6" topLeftCell="I7" activePane="bottomRight" state="frozen"/>
      <selection activeCell="H1" sqref="H1"/>
      <selection pane="topRight" activeCell="I1" sqref="I1"/>
      <selection pane="bottomLeft" activeCell="H7" sqref="H7"/>
      <selection pane="bottomRight" activeCell="Q20" sqref="Q20"/>
    </sheetView>
  </sheetViews>
  <sheetFormatPr baseColWidth="10" defaultRowHeight="15" x14ac:dyDescent="0.25"/>
  <cols>
    <col min="1" max="1" width="26.5703125" customWidth="1"/>
    <col min="2" max="2" width="19.7109375" customWidth="1"/>
    <col min="7" max="7" width="12.85546875" bestFit="1" customWidth="1"/>
    <col min="10" max="10" width="26.5703125" customWidth="1"/>
    <col min="11" max="11" width="19.7109375" customWidth="1"/>
    <col min="16" max="16" width="12.85546875" bestFit="1" customWidth="1"/>
    <col min="19" max="19" width="26.5703125" customWidth="1"/>
    <col min="20" max="20" width="19.7109375" customWidth="1"/>
    <col min="25" max="25" width="12.85546875" bestFit="1" customWidth="1"/>
    <col min="28" max="28" width="26.5703125" customWidth="1"/>
    <col min="29" max="29" width="19.7109375" customWidth="1"/>
    <col min="34" max="34" width="12.85546875" bestFit="1" customWidth="1"/>
  </cols>
  <sheetData>
    <row r="1" spans="1:35" ht="40.5" x14ac:dyDescent="0.55000000000000004">
      <c r="A1" s="719" t="s">
        <v>348</v>
      </c>
      <c r="B1" s="719"/>
      <c r="C1" s="719"/>
      <c r="D1" s="719"/>
      <c r="E1" s="719"/>
      <c r="F1" s="719"/>
      <c r="G1" s="719"/>
      <c r="H1" s="14">
        <v>1</v>
      </c>
      <c r="J1" s="719" t="str">
        <f>A1</f>
        <v>INVENTARIO   DEL MES DE  M A R Z O  2015</v>
      </c>
      <c r="K1" s="719"/>
      <c r="L1" s="719"/>
      <c r="M1" s="719"/>
      <c r="N1" s="719"/>
      <c r="O1" s="719"/>
      <c r="P1" s="719"/>
      <c r="Q1" s="14">
        <f>H1+1</f>
        <v>2</v>
      </c>
      <c r="S1" s="719" t="str">
        <f>J1</f>
        <v>INVENTARIO   DEL MES DE  M A R Z O  2015</v>
      </c>
      <c r="T1" s="719"/>
      <c r="U1" s="719"/>
      <c r="V1" s="719"/>
      <c r="W1" s="719"/>
      <c r="X1" s="719"/>
      <c r="Y1" s="719"/>
      <c r="Z1" s="14">
        <f>Q1+1</f>
        <v>3</v>
      </c>
      <c r="AB1" s="714" t="s">
        <v>359</v>
      </c>
      <c r="AC1" s="714"/>
      <c r="AD1" s="714"/>
      <c r="AE1" s="714"/>
      <c r="AF1" s="714"/>
      <c r="AG1" s="714"/>
      <c r="AH1" s="714"/>
      <c r="AI1" s="14">
        <f>Z1+1</f>
        <v>4</v>
      </c>
    </row>
    <row r="2" spans="1:35" ht="15.75" thickBot="1" x14ac:dyDescent="0.3">
      <c r="C2" s="22"/>
      <c r="D2" s="66"/>
      <c r="F2" s="66"/>
      <c r="H2" s="16"/>
      <c r="L2" s="22"/>
      <c r="M2" s="66"/>
      <c r="O2" s="66"/>
      <c r="Q2" s="16"/>
      <c r="U2" s="22"/>
      <c r="V2" s="66"/>
      <c r="X2" s="66"/>
      <c r="Z2" s="16"/>
      <c r="AD2" s="22"/>
      <c r="AE2" s="66"/>
      <c r="AG2" s="66"/>
      <c r="AI2" s="16"/>
    </row>
    <row r="3" spans="1:35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5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  <c r="AB3" s="105" t="s">
        <v>0</v>
      </c>
      <c r="AC3" s="11" t="s">
        <v>1</v>
      </c>
      <c r="AD3" s="57"/>
      <c r="AE3" s="12" t="s">
        <v>2</v>
      </c>
      <c r="AF3" s="12" t="s">
        <v>3</v>
      </c>
      <c r="AG3" s="12" t="s">
        <v>4</v>
      </c>
      <c r="AH3" s="34" t="s">
        <v>20</v>
      </c>
      <c r="AI3" s="49" t="s">
        <v>24</v>
      </c>
    </row>
    <row r="4" spans="1:35" ht="15.75" thickTop="1" x14ac:dyDescent="0.25">
      <c r="A4" s="16"/>
      <c r="B4" s="277" t="s">
        <v>41</v>
      </c>
      <c r="C4" s="385"/>
      <c r="D4" s="16"/>
      <c r="E4" s="133"/>
      <c r="F4" s="15"/>
      <c r="G4" s="124"/>
      <c r="H4" s="16"/>
      <c r="J4" s="16"/>
      <c r="K4" s="277" t="s">
        <v>41</v>
      </c>
      <c r="L4" s="385"/>
      <c r="M4" s="16"/>
      <c r="N4" s="133"/>
      <c r="O4" s="15"/>
      <c r="P4" s="124"/>
      <c r="Q4" s="16"/>
      <c r="S4" s="16"/>
      <c r="T4" s="277" t="s">
        <v>41</v>
      </c>
      <c r="U4" s="385"/>
      <c r="V4" s="16"/>
      <c r="W4" s="133"/>
      <c r="X4" s="15"/>
      <c r="Y4" s="124"/>
      <c r="Z4" s="16"/>
      <c r="AB4" s="16"/>
      <c r="AC4" s="277" t="s">
        <v>41</v>
      </c>
      <c r="AD4" s="385"/>
      <c r="AE4" s="16"/>
      <c r="AF4" s="133"/>
      <c r="AG4" s="15"/>
      <c r="AH4" s="124"/>
      <c r="AI4" s="16"/>
    </row>
    <row r="5" spans="1:35" x14ac:dyDescent="0.25">
      <c r="A5" s="59" t="s">
        <v>55</v>
      </c>
      <c r="B5" s="479" t="s">
        <v>46</v>
      </c>
      <c r="C5" s="200" t="s">
        <v>57</v>
      </c>
      <c r="D5" s="302">
        <v>41940</v>
      </c>
      <c r="E5" s="262">
        <v>21259.74</v>
      </c>
      <c r="F5" s="181">
        <v>936</v>
      </c>
      <c r="G5" s="677">
        <f>F111</f>
        <v>21259.739999999994</v>
      </c>
      <c r="H5" s="10">
        <f>E5-G5+E4+E6</f>
        <v>7.2759576141834259E-12</v>
      </c>
      <c r="J5" s="59" t="s">
        <v>198</v>
      </c>
      <c r="K5" s="389" t="s">
        <v>46</v>
      </c>
      <c r="L5" s="200"/>
      <c r="M5" s="302">
        <v>42082</v>
      </c>
      <c r="N5" s="262">
        <v>5009.1499999999996</v>
      </c>
      <c r="O5" s="181">
        <v>269</v>
      </c>
      <c r="P5" s="188">
        <f>O96</f>
        <v>3909.3999999999996</v>
      </c>
      <c r="Q5" s="10">
        <f>N5-P5+N4+N6</f>
        <v>1181.8499999999999</v>
      </c>
      <c r="S5" s="59" t="s">
        <v>271</v>
      </c>
      <c r="T5" s="483" t="s">
        <v>46</v>
      </c>
      <c r="U5" s="200"/>
      <c r="V5" s="302">
        <v>42089</v>
      </c>
      <c r="W5" s="262">
        <v>3014.9</v>
      </c>
      <c r="X5" s="181">
        <v>138</v>
      </c>
      <c r="Y5" s="188">
        <f>X96</f>
        <v>1523.42</v>
      </c>
      <c r="Z5" s="10">
        <f>W5-Y5+W4+W6</f>
        <v>1491.48</v>
      </c>
      <c r="AB5" s="59" t="s">
        <v>271</v>
      </c>
      <c r="AC5" s="619" t="s">
        <v>46</v>
      </c>
      <c r="AD5" s="200"/>
      <c r="AE5" s="302">
        <v>42096</v>
      </c>
      <c r="AF5" s="262">
        <v>18509.599999999999</v>
      </c>
      <c r="AG5" s="181">
        <v>680</v>
      </c>
      <c r="AH5" s="677">
        <f>AG96</f>
        <v>18504.599999999999</v>
      </c>
      <c r="AI5" s="10">
        <f>AF5-AH5+AF4+AF6</f>
        <v>5</v>
      </c>
    </row>
    <row r="6" spans="1:35" ht="15.75" thickBot="1" x14ac:dyDescent="0.3">
      <c r="A6" s="16"/>
      <c r="B6" s="480" t="s">
        <v>56</v>
      </c>
      <c r="C6" s="15"/>
      <c r="D6" s="62"/>
      <c r="E6" s="153"/>
      <c r="F6" s="104"/>
      <c r="G6" s="16"/>
      <c r="J6" s="16"/>
      <c r="K6" s="548" t="s">
        <v>257</v>
      </c>
      <c r="L6" s="15"/>
      <c r="M6" s="62"/>
      <c r="N6" s="153">
        <v>82.1</v>
      </c>
      <c r="O6" s="104">
        <v>3</v>
      </c>
      <c r="P6" s="16"/>
      <c r="S6" s="16"/>
      <c r="T6" s="584" t="s">
        <v>272</v>
      </c>
      <c r="U6" s="15"/>
      <c r="V6" s="62"/>
      <c r="W6" s="153"/>
      <c r="X6" s="104"/>
      <c r="Y6" s="16"/>
      <c r="AB6" s="16"/>
      <c r="AC6" s="652" t="s">
        <v>360</v>
      </c>
      <c r="AD6" s="15"/>
      <c r="AE6" s="62"/>
      <c r="AF6" s="153"/>
      <c r="AG6" s="104"/>
      <c r="AH6" s="16"/>
    </row>
    <row r="7" spans="1:35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7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  <c r="AC7" s="107" t="s">
        <v>7</v>
      </c>
      <c r="AD7" s="35" t="s">
        <v>8</v>
      </c>
      <c r="AE7" s="41" t="s">
        <v>3</v>
      </c>
      <c r="AF7" s="42" t="s">
        <v>2</v>
      </c>
      <c r="AG7" s="12" t="s">
        <v>9</v>
      </c>
      <c r="AH7" s="13" t="s">
        <v>15</v>
      </c>
      <c r="AI7" s="32"/>
    </row>
    <row r="8" spans="1:35" ht="15.75" thickTop="1" x14ac:dyDescent="0.25">
      <c r="A8" s="92" t="s">
        <v>33</v>
      </c>
      <c r="B8" s="211"/>
      <c r="C8" s="20">
        <v>2</v>
      </c>
      <c r="D8" s="114">
        <v>42.46</v>
      </c>
      <c r="E8" s="167">
        <v>41941</v>
      </c>
      <c r="F8" s="114">
        <f t="shared" ref="F8" si="0">D8</f>
        <v>42.46</v>
      </c>
      <c r="G8" s="384" t="s">
        <v>59</v>
      </c>
      <c r="H8" s="216">
        <v>80</v>
      </c>
      <c r="J8" s="92" t="s">
        <v>33</v>
      </c>
      <c r="K8" s="211"/>
      <c r="L8" s="20">
        <v>10</v>
      </c>
      <c r="M8" s="262">
        <v>212.7</v>
      </c>
      <c r="N8" s="265">
        <v>42095</v>
      </c>
      <c r="O8" s="262">
        <f t="shared" ref="O8:O71" si="1">M8</f>
        <v>212.7</v>
      </c>
      <c r="P8" s="549" t="s">
        <v>491</v>
      </c>
      <c r="Q8" s="550">
        <v>82</v>
      </c>
      <c r="S8" s="92" t="s">
        <v>33</v>
      </c>
      <c r="T8" s="211"/>
      <c r="U8" s="20">
        <v>5</v>
      </c>
      <c r="V8" s="262">
        <v>111.2</v>
      </c>
      <c r="W8" s="265">
        <v>42100</v>
      </c>
      <c r="X8" s="262">
        <f t="shared" ref="X8:X71" si="2">V8</f>
        <v>111.2</v>
      </c>
      <c r="Y8" s="549" t="s">
        <v>535</v>
      </c>
      <c r="Z8" s="550">
        <v>82</v>
      </c>
      <c r="AB8" s="92" t="s">
        <v>33</v>
      </c>
      <c r="AC8" s="211"/>
      <c r="AD8" s="20"/>
      <c r="AE8" s="262"/>
      <c r="AF8" s="265"/>
      <c r="AG8" s="262">
        <f t="shared" ref="AG8:AG71" si="3">AE8</f>
        <v>0</v>
      </c>
      <c r="AH8" s="549"/>
      <c r="AI8" s="550"/>
    </row>
    <row r="9" spans="1:35" x14ac:dyDescent="0.25">
      <c r="A9" s="151"/>
      <c r="B9" s="211"/>
      <c r="C9" s="20">
        <v>10</v>
      </c>
      <c r="D9" s="114">
        <v>228.14</v>
      </c>
      <c r="E9" s="167">
        <v>41941</v>
      </c>
      <c r="F9" s="114">
        <f t="shared" ref="F9:F96" si="4">D9</f>
        <v>228.14</v>
      </c>
      <c r="G9" s="115" t="s">
        <v>60</v>
      </c>
      <c r="H9" s="116">
        <v>80</v>
      </c>
      <c r="J9" s="151"/>
      <c r="K9" s="211"/>
      <c r="L9" s="20">
        <v>5</v>
      </c>
      <c r="M9" s="262">
        <v>100.75</v>
      </c>
      <c r="N9" s="265">
        <v>42095</v>
      </c>
      <c r="O9" s="262">
        <f t="shared" si="1"/>
        <v>100.75</v>
      </c>
      <c r="P9" s="263" t="s">
        <v>500</v>
      </c>
      <c r="Q9" s="264">
        <v>82</v>
      </c>
      <c r="S9" s="151"/>
      <c r="T9" s="211"/>
      <c r="U9" s="20">
        <v>30</v>
      </c>
      <c r="V9" s="262">
        <v>679.45</v>
      </c>
      <c r="W9" s="265">
        <v>42102</v>
      </c>
      <c r="X9" s="262">
        <f t="shared" si="2"/>
        <v>679.45</v>
      </c>
      <c r="Y9" s="263" t="s">
        <v>546</v>
      </c>
      <c r="Z9" s="264">
        <v>82</v>
      </c>
      <c r="AB9" s="151"/>
      <c r="AC9" s="211" t="s">
        <v>524</v>
      </c>
      <c r="AD9" s="20">
        <v>680</v>
      </c>
      <c r="AE9" s="262">
        <v>18504.599999999999</v>
      </c>
      <c r="AF9" s="265">
        <v>42098</v>
      </c>
      <c r="AG9" s="262">
        <f t="shared" si="3"/>
        <v>18504.599999999999</v>
      </c>
      <c r="AH9" s="263" t="s">
        <v>523</v>
      </c>
      <c r="AI9" s="264">
        <v>32.86</v>
      </c>
    </row>
    <row r="10" spans="1:35" x14ac:dyDescent="0.25">
      <c r="A10" s="15"/>
      <c r="B10" s="211"/>
      <c r="C10" s="20">
        <v>40</v>
      </c>
      <c r="D10" s="114">
        <v>912.1</v>
      </c>
      <c r="E10" s="167">
        <v>41941</v>
      </c>
      <c r="F10" s="114">
        <f t="shared" si="4"/>
        <v>912.1</v>
      </c>
      <c r="G10" s="115" t="s">
        <v>61</v>
      </c>
      <c r="H10" s="116">
        <v>80</v>
      </c>
      <c r="J10" s="15"/>
      <c r="K10" s="211"/>
      <c r="L10" s="20">
        <v>5</v>
      </c>
      <c r="M10" s="262">
        <v>104.65</v>
      </c>
      <c r="N10" s="265">
        <v>42096</v>
      </c>
      <c r="O10" s="262">
        <f t="shared" si="1"/>
        <v>104.65</v>
      </c>
      <c r="P10" s="263" t="s">
        <v>510</v>
      </c>
      <c r="Q10" s="264">
        <v>82</v>
      </c>
      <c r="S10" s="15"/>
      <c r="T10" s="211"/>
      <c r="U10" s="20">
        <v>5</v>
      </c>
      <c r="V10" s="262">
        <v>110</v>
      </c>
      <c r="W10" s="265">
        <v>42103</v>
      </c>
      <c r="X10" s="262">
        <f t="shared" si="2"/>
        <v>110</v>
      </c>
      <c r="Y10" s="263" t="s">
        <v>553</v>
      </c>
      <c r="Z10" s="264">
        <v>82</v>
      </c>
      <c r="AB10" s="15"/>
      <c r="AC10" s="211"/>
      <c r="AD10" s="20"/>
      <c r="AE10" s="262"/>
      <c r="AF10" s="265"/>
      <c r="AG10" s="262">
        <f t="shared" si="3"/>
        <v>0</v>
      </c>
      <c r="AH10" s="263"/>
      <c r="AI10" s="264"/>
    </row>
    <row r="11" spans="1:35" x14ac:dyDescent="0.25">
      <c r="A11" s="147" t="s">
        <v>34</v>
      </c>
      <c r="B11" s="217"/>
      <c r="C11" s="294">
        <v>10</v>
      </c>
      <c r="D11" s="262">
        <v>225.72</v>
      </c>
      <c r="E11" s="265">
        <v>41942</v>
      </c>
      <c r="F11" s="262">
        <f t="shared" si="4"/>
        <v>225.72</v>
      </c>
      <c r="G11" s="263" t="s">
        <v>62</v>
      </c>
      <c r="H11" s="264">
        <v>80</v>
      </c>
      <c r="J11" s="147" t="s">
        <v>34</v>
      </c>
      <c r="K11" s="217"/>
      <c r="L11" s="294">
        <v>30</v>
      </c>
      <c r="M11" s="262">
        <v>640.5</v>
      </c>
      <c r="N11" s="265">
        <v>42096</v>
      </c>
      <c r="O11" s="262">
        <f t="shared" si="1"/>
        <v>640.5</v>
      </c>
      <c r="P11" s="263" t="s">
        <v>512</v>
      </c>
      <c r="Q11" s="264">
        <v>80</v>
      </c>
      <c r="S11" s="147" t="s">
        <v>34</v>
      </c>
      <c r="T11" s="217"/>
      <c r="U11" s="294">
        <v>10</v>
      </c>
      <c r="V11" s="262">
        <v>215.7</v>
      </c>
      <c r="W11" s="265">
        <v>42103</v>
      </c>
      <c r="X11" s="262">
        <f t="shared" si="2"/>
        <v>215.7</v>
      </c>
      <c r="Y11" s="263" t="s">
        <v>554</v>
      </c>
      <c r="Z11" s="264">
        <v>82</v>
      </c>
      <c r="AB11" s="147" t="s">
        <v>34</v>
      </c>
      <c r="AC11" s="217"/>
      <c r="AD11" s="294"/>
      <c r="AE11" s="262"/>
      <c r="AF11" s="265"/>
      <c r="AG11" s="262">
        <f t="shared" si="3"/>
        <v>0</v>
      </c>
      <c r="AH11" s="263"/>
      <c r="AI11" s="264"/>
    </row>
    <row r="12" spans="1:35" x14ac:dyDescent="0.25">
      <c r="A12" s="152"/>
      <c r="B12" s="217"/>
      <c r="C12" s="20">
        <v>5</v>
      </c>
      <c r="D12" s="262">
        <v>117.82</v>
      </c>
      <c r="E12" s="265">
        <v>41942</v>
      </c>
      <c r="F12" s="262">
        <f t="shared" si="4"/>
        <v>117.82</v>
      </c>
      <c r="G12" s="263" t="s">
        <v>63</v>
      </c>
      <c r="H12" s="264">
        <v>80</v>
      </c>
      <c r="J12" s="152"/>
      <c r="K12" s="217"/>
      <c r="L12" s="20">
        <v>20</v>
      </c>
      <c r="M12" s="262">
        <v>432.91</v>
      </c>
      <c r="N12" s="265">
        <v>42108</v>
      </c>
      <c r="O12" s="262">
        <f t="shared" si="1"/>
        <v>432.91</v>
      </c>
      <c r="P12" s="263" t="s">
        <v>570</v>
      </c>
      <c r="Q12" s="264">
        <v>82</v>
      </c>
      <c r="S12" s="152"/>
      <c r="T12" s="217"/>
      <c r="U12" s="20">
        <v>3</v>
      </c>
      <c r="V12" s="262">
        <v>66.849999999999994</v>
      </c>
      <c r="W12" s="265">
        <v>42112</v>
      </c>
      <c r="X12" s="262">
        <f t="shared" si="2"/>
        <v>66.849999999999994</v>
      </c>
      <c r="Y12" s="263" t="s">
        <v>592</v>
      </c>
      <c r="Z12" s="264">
        <v>82</v>
      </c>
      <c r="AB12" s="152"/>
      <c r="AC12" s="217"/>
      <c r="AD12" s="20"/>
      <c r="AE12" s="262"/>
      <c r="AF12" s="265"/>
      <c r="AG12" s="262">
        <f t="shared" si="3"/>
        <v>0</v>
      </c>
      <c r="AH12" s="263"/>
      <c r="AI12" s="264"/>
    </row>
    <row r="13" spans="1:35" x14ac:dyDescent="0.25">
      <c r="A13" s="119"/>
      <c r="B13" s="217"/>
      <c r="C13" s="20">
        <v>4</v>
      </c>
      <c r="D13" s="430">
        <v>94.18</v>
      </c>
      <c r="E13" s="433">
        <v>41944</v>
      </c>
      <c r="F13" s="430">
        <f t="shared" si="4"/>
        <v>94.18</v>
      </c>
      <c r="G13" s="434" t="s">
        <v>67</v>
      </c>
      <c r="H13" s="435">
        <v>80</v>
      </c>
      <c r="J13" s="119"/>
      <c r="K13" s="217"/>
      <c r="L13" s="20">
        <v>3</v>
      </c>
      <c r="M13" s="262">
        <v>66.72</v>
      </c>
      <c r="N13" s="265">
        <v>42112</v>
      </c>
      <c r="O13" s="262">
        <f t="shared" si="1"/>
        <v>66.72</v>
      </c>
      <c r="P13" s="549" t="s">
        <v>592</v>
      </c>
      <c r="Q13" s="550">
        <v>82</v>
      </c>
      <c r="S13" s="119"/>
      <c r="T13" s="217"/>
      <c r="U13" s="20">
        <v>10</v>
      </c>
      <c r="V13" s="262">
        <v>225.57</v>
      </c>
      <c r="W13" s="265">
        <v>42112</v>
      </c>
      <c r="X13" s="262">
        <f t="shared" si="2"/>
        <v>225.57</v>
      </c>
      <c r="Y13" s="549" t="s">
        <v>594</v>
      </c>
      <c r="Z13" s="550">
        <v>82</v>
      </c>
      <c r="AB13" s="119"/>
      <c r="AC13" s="217"/>
      <c r="AD13" s="20"/>
      <c r="AE13" s="262"/>
      <c r="AF13" s="265"/>
      <c r="AG13" s="262">
        <f t="shared" si="3"/>
        <v>0</v>
      </c>
      <c r="AH13" s="549"/>
      <c r="AI13" s="550"/>
    </row>
    <row r="14" spans="1:35" x14ac:dyDescent="0.25">
      <c r="A14" s="59"/>
      <c r="B14" s="217"/>
      <c r="C14" s="20">
        <v>5</v>
      </c>
      <c r="D14" s="430">
        <v>113.3</v>
      </c>
      <c r="E14" s="433">
        <v>41944</v>
      </c>
      <c r="F14" s="430">
        <f t="shared" si="4"/>
        <v>113.3</v>
      </c>
      <c r="G14" s="431" t="s">
        <v>68</v>
      </c>
      <c r="H14" s="432">
        <v>80</v>
      </c>
      <c r="J14" s="59"/>
      <c r="K14" s="217"/>
      <c r="L14" s="20">
        <v>1</v>
      </c>
      <c r="M14" s="262">
        <v>17.34</v>
      </c>
      <c r="N14" s="265">
        <v>42114</v>
      </c>
      <c r="O14" s="262">
        <f t="shared" si="1"/>
        <v>17.34</v>
      </c>
      <c r="P14" s="263" t="s">
        <v>596</v>
      </c>
      <c r="Q14" s="264">
        <v>82</v>
      </c>
      <c r="S14" s="59"/>
      <c r="T14" s="217"/>
      <c r="U14" s="20">
        <v>5</v>
      </c>
      <c r="V14" s="262">
        <v>114.65</v>
      </c>
      <c r="W14" s="265">
        <v>42117</v>
      </c>
      <c r="X14" s="262">
        <f t="shared" si="2"/>
        <v>114.65</v>
      </c>
      <c r="Y14" s="263" t="s">
        <v>615</v>
      </c>
      <c r="Z14" s="264">
        <v>82</v>
      </c>
      <c r="AB14" s="59"/>
      <c r="AC14" s="217"/>
      <c r="AD14" s="20"/>
      <c r="AE14" s="262"/>
      <c r="AF14" s="265"/>
      <c r="AG14" s="262">
        <f t="shared" si="3"/>
        <v>0</v>
      </c>
      <c r="AH14" s="263"/>
      <c r="AI14" s="264"/>
    </row>
    <row r="15" spans="1:35" x14ac:dyDescent="0.25">
      <c r="B15" s="337"/>
      <c r="C15" s="20">
        <v>25</v>
      </c>
      <c r="D15" s="430">
        <v>563.66</v>
      </c>
      <c r="E15" s="433">
        <v>41949</v>
      </c>
      <c r="F15" s="430">
        <f t="shared" si="4"/>
        <v>563.66</v>
      </c>
      <c r="G15" s="431" t="s">
        <v>69</v>
      </c>
      <c r="H15" s="432">
        <v>80</v>
      </c>
      <c r="K15" s="337"/>
      <c r="L15" s="20">
        <v>50</v>
      </c>
      <c r="M15" s="262">
        <v>930.39</v>
      </c>
      <c r="N15" s="265">
        <v>42114</v>
      </c>
      <c r="O15" s="262">
        <f t="shared" si="1"/>
        <v>930.39</v>
      </c>
      <c r="P15" s="263" t="s">
        <v>598</v>
      </c>
      <c r="Q15" s="264">
        <v>82</v>
      </c>
      <c r="T15" s="337"/>
      <c r="U15" s="20"/>
      <c r="V15" s="262"/>
      <c r="W15" s="265"/>
      <c r="X15" s="262">
        <f t="shared" si="2"/>
        <v>0</v>
      </c>
      <c r="Y15" s="263"/>
      <c r="Z15" s="264"/>
      <c r="AC15" s="337"/>
      <c r="AD15" s="20"/>
      <c r="AE15" s="262"/>
      <c r="AF15" s="265"/>
      <c r="AG15" s="262">
        <f t="shared" si="3"/>
        <v>0</v>
      </c>
      <c r="AH15" s="263"/>
      <c r="AI15" s="264"/>
    </row>
    <row r="16" spans="1:35" x14ac:dyDescent="0.25">
      <c r="B16" s="337"/>
      <c r="C16" s="294">
        <v>5</v>
      </c>
      <c r="D16" s="430">
        <v>115.28</v>
      </c>
      <c r="E16" s="433">
        <v>41949</v>
      </c>
      <c r="F16" s="430">
        <f t="shared" si="4"/>
        <v>115.28</v>
      </c>
      <c r="G16" s="431" t="s">
        <v>70</v>
      </c>
      <c r="H16" s="432">
        <v>80</v>
      </c>
      <c r="K16" s="337"/>
      <c r="L16" s="294">
        <v>28</v>
      </c>
      <c r="M16" s="262">
        <v>519.20000000000005</v>
      </c>
      <c r="N16" s="265">
        <v>42114</v>
      </c>
      <c r="O16" s="262">
        <f t="shared" si="1"/>
        <v>519.20000000000005</v>
      </c>
      <c r="P16" s="263" t="s">
        <v>599</v>
      </c>
      <c r="Q16" s="264">
        <v>82</v>
      </c>
      <c r="T16" s="337"/>
      <c r="U16" s="294"/>
      <c r="V16" s="262"/>
      <c r="W16" s="265"/>
      <c r="X16" s="262">
        <f t="shared" si="2"/>
        <v>0</v>
      </c>
      <c r="Y16" s="263"/>
      <c r="Z16" s="264"/>
      <c r="AC16" s="337"/>
      <c r="AD16" s="294"/>
      <c r="AE16" s="262"/>
      <c r="AF16" s="265"/>
      <c r="AG16" s="262">
        <f t="shared" si="3"/>
        <v>0</v>
      </c>
      <c r="AH16" s="263"/>
      <c r="AI16" s="264"/>
    </row>
    <row r="17" spans="2:35" x14ac:dyDescent="0.25">
      <c r="B17" s="290"/>
      <c r="C17" s="20">
        <v>5</v>
      </c>
      <c r="D17" s="430">
        <v>109.2</v>
      </c>
      <c r="E17" s="433">
        <v>41951</v>
      </c>
      <c r="F17" s="430">
        <f t="shared" si="4"/>
        <v>109.2</v>
      </c>
      <c r="G17" s="431" t="s">
        <v>71</v>
      </c>
      <c r="H17" s="432">
        <v>80</v>
      </c>
      <c r="K17" s="290"/>
      <c r="L17" s="20">
        <v>3</v>
      </c>
      <c r="M17" s="262">
        <v>55.58</v>
      </c>
      <c r="N17" s="265">
        <v>42117</v>
      </c>
      <c r="O17" s="262">
        <f t="shared" si="1"/>
        <v>55.58</v>
      </c>
      <c r="P17" s="263" t="s">
        <v>615</v>
      </c>
      <c r="Q17" s="264">
        <v>82</v>
      </c>
      <c r="T17" s="290"/>
      <c r="U17" s="20"/>
      <c r="V17" s="262"/>
      <c r="W17" s="265"/>
      <c r="X17" s="262">
        <f t="shared" si="2"/>
        <v>0</v>
      </c>
      <c r="Y17" s="263"/>
      <c r="Z17" s="264"/>
      <c r="AC17" s="290"/>
      <c r="AD17" s="20"/>
      <c r="AE17" s="262"/>
      <c r="AF17" s="265"/>
      <c r="AG17" s="262">
        <f t="shared" si="3"/>
        <v>0</v>
      </c>
      <c r="AH17" s="263"/>
      <c r="AI17" s="264"/>
    </row>
    <row r="18" spans="2:35" x14ac:dyDescent="0.25">
      <c r="B18" s="290"/>
      <c r="C18" s="20">
        <v>2</v>
      </c>
      <c r="D18" s="430">
        <v>42.3</v>
      </c>
      <c r="E18" s="433">
        <v>41956</v>
      </c>
      <c r="F18" s="430">
        <f t="shared" si="4"/>
        <v>42.3</v>
      </c>
      <c r="G18" s="431" t="s">
        <v>72</v>
      </c>
      <c r="H18" s="432">
        <v>80</v>
      </c>
      <c r="K18" s="290"/>
      <c r="L18" s="20">
        <v>5</v>
      </c>
      <c r="M18" s="262">
        <v>96.16</v>
      </c>
      <c r="N18" s="265">
        <v>42119</v>
      </c>
      <c r="O18" s="262">
        <f t="shared" si="1"/>
        <v>96.16</v>
      </c>
      <c r="P18" s="263" t="s">
        <v>632</v>
      </c>
      <c r="Q18" s="264">
        <v>82</v>
      </c>
      <c r="T18" s="290"/>
      <c r="U18" s="20"/>
      <c r="V18" s="262"/>
      <c r="W18" s="265"/>
      <c r="X18" s="262">
        <f t="shared" si="2"/>
        <v>0</v>
      </c>
      <c r="Y18" s="263"/>
      <c r="Z18" s="264"/>
      <c r="AC18" s="290"/>
      <c r="AD18" s="20"/>
      <c r="AE18" s="262"/>
      <c r="AF18" s="265"/>
      <c r="AG18" s="262">
        <f t="shared" si="3"/>
        <v>0</v>
      </c>
      <c r="AH18" s="263"/>
      <c r="AI18" s="264"/>
    </row>
    <row r="19" spans="2:35" x14ac:dyDescent="0.25">
      <c r="B19" s="217"/>
      <c r="C19" s="20">
        <v>5</v>
      </c>
      <c r="D19" s="430">
        <v>112.04</v>
      </c>
      <c r="E19" s="433">
        <v>41957</v>
      </c>
      <c r="F19" s="430">
        <f t="shared" si="4"/>
        <v>112.04</v>
      </c>
      <c r="G19" s="431" t="s">
        <v>73</v>
      </c>
      <c r="H19" s="432">
        <v>80</v>
      </c>
      <c r="K19" s="217"/>
      <c r="L19" s="20">
        <v>40</v>
      </c>
      <c r="M19" s="262">
        <v>732.5</v>
      </c>
      <c r="N19" s="265">
        <v>42121</v>
      </c>
      <c r="O19" s="262">
        <f t="shared" si="1"/>
        <v>732.5</v>
      </c>
      <c r="P19" s="263" t="s">
        <v>637</v>
      </c>
      <c r="Q19" s="264">
        <v>82</v>
      </c>
      <c r="T19" s="217"/>
      <c r="U19" s="20"/>
      <c r="V19" s="262"/>
      <c r="W19" s="265"/>
      <c r="X19" s="262">
        <f t="shared" si="2"/>
        <v>0</v>
      </c>
      <c r="Y19" s="263"/>
      <c r="Z19" s="264"/>
      <c r="AC19" s="217"/>
      <c r="AD19" s="20"/>
      <c r="AE19" s="262"/>
      <c r="AF19" s="265"/>
      <c r="AG19" s="262">
        <f t="shared" si="3"/>
        <v>0</v>
      </c>
      <c r="AH19" s="263"/>
      <c r="AI19" s="264"/>
    </row>
    <row r="20" spans="2:35" x14ac:dyDescent="0.25">
      <c r="B20" s="217"/>
      <c r="C20" s="20">
        <v>5</v>
      </c>
      <c r="D20" s="430">
        <v>112.16</v>
      </c>
      <c r="E20" s="433">
        <v>41958</v>
      </c>
      <c r="F20" s="430">
        <f t="shared" si="4"/>
        <v>112.16</v>
      </c>
      <c r="G20" s="431" t="s">
        <v>74</v>
      </c>
      <c r="H20" s="432">
        <v>80</v>
      </c>
      <c r="K20" s="217"/>
      <c r="L20" s="20"/>
      <c r="M20" s="262"/>
      <c r="N20" s="265"/>
      <c r="O20" s="262">
        <f t="shared" si="1"/>
        <v>0</v>
      </c>
      <c r="P20" s="263"/>
      <c r="Q20" s="264"/>
      <c r="T20" s="217"/>
      <c r="U20" s="20"/>
      <c r="V20" s="262"/>
      <c r="W20" s="265"/>
      <c r="X20" s="262">
        <f t="shared" si="2"/>
        <v>0</v>
      </c>
      <c r="Y20" s="263"/>
      <c r="Z20" s="264"/>
      <c r="AC20" s="217"/>
      <c r="AD20" s="20"/>
      <c r="AE20" s="262"/>
      <c r="AF20" s="265"/>
      <c r="AG20" s="262">
        <f t="shared" si="3"/>
        <v>0</v>
      </c>
      <c r="AH20" s="263"/>
      <c r="AI20" s="264"/>
    </row>
    <row r="21" spans="2:35" x14ac:dyDescent="0.25">
      <c r="B21" s="217"/>
      <c r="C21" s="20">
        <v>10</v>
      </c>
      <c r="D21" s="430">
        <v>230.14</v>
      </c>
      <c r="E21" s="433">
        <v>41958</v>
      </c>
      <c r="F21" s="430">
        <f t="shared" si="4"/>
        <v>230.14</v>
      </c>
      <c r="G21" s="431" t="s">
        <v>75</v>
      </c>
      <c r="H21" s="432">
        <v>80</v>
      </c>
      <c r="K21" s="217"/>
      <c r="L21" s="20"/>
      <c r="M21" s="262"/>
      <c r="N21" s="265"/>
      <c r="O21" s="262">
        <f t="shared" si="1"/>
        <v>0</v>
      </c>
      <c r="P21" s="263"/>
      <c r="Q21" s="264"/>
      <c r="T21" s="217"/>
      <c r="U21" s="20"/>
      <c r="V21" s="262"/>
      <c r="W21" s="265"/>
      <c r="X21" s="262">
        <f t="shared" si="2"/>
        <v>0</v>
      </c>
      <c r="Y21" s="263"/>
      <c r="Z21" s="264"/>
      <c r="AC21" s="217"/>
      <c r="AD21" s="20"/>
      <c r="AE21" s="262"/>
      <c r="AF21" s="265"/>
      <c r="AG21" s="262">
        <f t="shared" si="3"/>
        <v>0</v>
      </c>
      <c r="AH21" s="263"/>
      <c r="AI21" s="264"/>
    </row>
    <row r="22" spans="2:35" x14ac:dyDescent="0.25">
      <c r="B22" s="217"/>
      <c r="C22" s="20">
        <v>2</v>
      </c>
      <c r="D22" s="430">
        <v>46.28</v>
      </c>
      <c r="E22" s="433">
        <v>41963</v>
      </c>
      <c r="F22" s="430">
        <f t="shared" si="4"/>
        <v>46.28</v>
      </c>
      <c r="G22" s="431" t="s">
        <v>76</v>
      </c>
      <c r="H22" s="432">
        <v>80</v>
      </c>
      <c r="K22" s="217"/>
      <c r="L22" s="20"/>
      <c r="M22" s="262"/>
      <c r="N22" s="265"/>
      <c r="O22" s="262">
        <f t="shared" si="1"/>
        <v>0</v>
      </c>
      <c r="P22" s="263"/>
      <c r="Q22" s="264"/>
      <c r="T22" s="217"/>
      <c r="U22" s="20"/>
      <c r="V22" s="262"/>
      <c r="W22" s="265"/>
      <c r="X22" s="262">
        <f t="shared" si="2"/>
        <v>0</v>
      </c>
      <c r="Y22" s="263"/>
      <c r="Z22" s="264"/>
      <c r="AC22" s="217"/>
      <c r="AD22" s="20"/>
      <c r="AE22" s="262"/>
      <c r="AF22" s="265"/>
      <c r="AG22" s="262">
        <f t="shared" si="3"/>
        <v>0</v>
      </c>
      <c r="AH22" s="263"/>
      <c r="AI22" s="264"/>
    </row>
    <row r="23" spans="2:35" x14ac:dyDescent="0.25">
      <c r="B23" s="217"/>
      <c r="C23" s="20">
        <v>10</v>
      </c>
      <c r="D23" s="430">
        <v>234.7</v>
      </c>
      <c r="E23" s="433">
        <v>41964</v>
      </c>
      <c r="F23" s="430">
        <f t="shared" si="4"/>
        <v>234.7</v>
      </c>
      <c r="G23" s="431" t="s">
        <v>77</v>
      </c>
      <c r="H23" s="432">
        <v>80</v>
      </c>
      <c r="K23" s="217"/>
      <c r="L23" s="20"/>
      <c r="M23" s="262"/>
      <c r="N23" s="265"/>
      <c r="O23" s="262">
        <f t="shared" si="1"/>
        <v>0</v>
      </c>
      <c r="P23" s="263"/>
      <c r="Q23" s="264"/>
      <c r="T23" s="217"/>
      <c r="U23" s="20"/>
      <c r="V23" s="262"/>
      <c r="W23" s="265"/>
      <c r="X23" s="262">
        <f t="shared" si="2"/>
        <v>0</v>
      </c>
      <c r="Y23" s="263"/>
      <c r="Z23" s="264"/>
      <c r="AC23" s="217"/>
      <c r="AD23" s="20"/>
      <c r="AE23" s="262"/>
      <c r="AF23" s="265"/>
      <c r="AG23" s="262">
        <f t="shared" si="3"/>
        <v>0</v>
      </c>
      <c r="AH23" s="263"/>
      <c r="AI23" s="264"/>
    </row>
    <row r="24" spans="2:35" x14ac:dyDescent="0.25">
      <c r="B24" s="217"/>
      <c r="C24" s="20">
        <v>10</v>
      </c>
      <c r="D24" s="430">
        <v>235.04</v>
      </c>
      <c r="E24" s="433">
        <v>41964</v>
      </c>
      <c r="F24" s="430">
        <f t="shared" si="4"/>
        <v>235.04</v>
      </c>
      <c r="G24" s="431" t="s">
        <v>78</v>
      </c>
      <c r="H24" s="432">
        <v>80</v>
      </c>
      <c r="K24" s="217"/>
      <c r="L24" s="20"/>
      <c r="M24" s="262"/>
      <c r="N24" s="265"/>
      <c r="O24" s="262">
        <f t="shared" si="1"/>
        <v>0</v>
      </c>
      <c r="P24" s="263"/>
      <c r="Q24" s="264"/>
      <c r="T24" s="217"/>
      <c r="U24" s="20"/>
      <c r="V24" s="262"/>
      <c r="W24" s="265"/>
      <c r="X24" s="262">
        <f t="shared" si="2"/>
        <v>0</v>
      </c>
      <c r="Y24" s="263"/>
      <c r="Z24" s="264"/>
      <c r="AC24" s="217"/>
      <c r="AD24" s="20"/>
      <c r="AE24" s="262"/>
      <c r="AF24" s="265"/>
      <c r="AG24" s="262">
        <f t="shared" si="3"/>
        <v>0</v>
      </c>
      <c r="AH24" s="263"/>
      <c r="AI24" s="264"/>
    </row>
    <row r="25" spans="2:35" x14ac:dyDescent="0.25">
      <c r="B25" s="217"/>
      <c r="C25" s="20">
        <v>5</v>
      </c>
      <c r="D25" s="430">
        <v>123.52</v>
      </c>
      <c r="E25" s="433">
        <v>41967</v>
      </c>
      <c r="F25" s="430">
        <f t="shared" si="4"/>
        <v>123.52</v>
      </c>
      <c r="G25" s="431" t="s">
        <v>79</v>
      </c>
      <c r="H25" s="432">
        <v>80</v>
      </c>
      <c r="K25" s="217"/>
      <c r="L25" s="20"/>
      <c r="M25" s="262"/>
      <c r="N25" s="265"/>
      <c r="O25" s="262">
        <f t="shared" si="1"/>
        <v>0</v>
      </c>
      <c r="P25" s="263"/>
      <c r="Q25" s="264"/>
      <c r="T25" s="217"/>
      <c r="U25" s="20"/>
      <c r="V25" s="262"/>
      <c r="W25" s="265"/>
      <c r="X25" s="262">
        <f t="shared" si="2"/>
        <v>0</v>
      </c>
      <c r="Y25" s="263"/>
      <c r="Z25" s="264"/>
      <c r="AC25" s="217"/>
      <c r="AD25" s="20"/>
      <c r="AE25" s="262"/>
      <c r="AF25" s="265"/>
      <c r="AG25" s="262">
        <f t="shared" si="3"/>
        <v>0</v>
      </c>
      <c r="AH25" s="263"/>
      <c r="AI25" s="264"/>
    </row>
    <row r="26" spans="2:35" x14ac:dyDescent="0.25">
      <c r="B26" s="217"/>
      <c r="C26" s="20">
        <v>5</v>
      </c>
      <c r="D26" s="430">
        <v>117.36</v>
      </c>
      <c r="E26" s="433">
        <v>41971</v>
      </c>
      <c r="F26" s="430">
        <f t="shared" si="4"/>
        <v>117.36</v>
      </c>
      <c r="G26" s="431" t="s">
        <v>80</v>
      </c>
      <c r="H26" s="432">
        <v>80</v>
      </c>
      <c r="K26" s="217"/>
      <c r="L26" s="20"/>
      <c r="M26" s="262"/>
      <c r="N26" s="265"/>
      <c r="O26" s="262">
        <f t="shared" si="1"/>
        <v>0</v>
      </c>
      <c r="P26" s="263"/>
      <c r="Q26" s="264"/>
      <c r="T26" s="217"/>
      <c r="U26" s="20"/>
      <c r="V26" s="262"/>
      <c r="W26" s="265"/>
      <c r="X26" s="262">
        <f t="shared" si="2"/>
        <v>0</v>
      </c>
      <c r="Y26" s="263"/>
      <c r="Z26" s="264"/>
      <c r="AC26" s="217"/>
      <c r="AD26" s="20"/>
      <c r="AE26" s="262"/>
      <c r="AF26" s="265"/>
      <c r="AG26" s="262">
        <f t="shared" si="3"/>
        <v>0</v>
      </c>
      <c r="AH26" s="263"/>
      <c r="AI26" s="264"/>
    </row>
    <row r="27" spans="2:35" x14ac:dyDescent="0.25">
      <c r="B27" s="217"/>
      <c r="C27" s="20">
        <v>5</v>
      </c>
      <c r="D27" s="430">
        <v>118.72</v>
      </c>
      <c r="E27" s="433">
        <v>41972</v>
      </c>
      <c r="F27" s="430">
        <f t="shared" si="4"/>
        <v>118.72</v>
      </c>
      <c r="G27" s="431" t="s">
        <v>81</v>
      </c>
      <c r="H27" s="432">
        <v>80</v>
      </c>
      <c r="K27" s="217"/>
      <c r="L27" s="20"/>
      <c r="M27" s="262"/>
      <c r="N27" s="265"/>
      <c r="O27" s="262">
        <f t="shared" si="1"/>
        <v>0</v>
      </c>
      <c r="P27" s="263"/>
      <c r="Q27" s="264"/>
      <c r="T27" s="217"/>
      <c r="U27" s="20"/>
      <c r="V27" s="262"/>
      <c r="W27" s="265"/>
      <c r="X27" s="262">
        <f t="shared" si="2"/>
        <v>0</v>
      </c>
      <c r="Y27" s="263"/>
      <c r="Z27" s="264"/>
      <c r="AC27" s="217"/>
      <c r="AD27" s="20"/>
      <c r="AE27" s="262"/>
      <c r="AF27" s="265"/>
      <c r="AG27" s="262">
        <f t="shared" si="3"/>
        <v>0</v>
      </c>
      <c r="AH27" s="263"/>
      <c r="AI27" s="264"/>
    </row>
    <row r="28" spans="2:35" x14ac:dyDescent="0.25">
      <c r="B28" s="217"/>
      <c r="C28" s="20">
        <v>2</v>
      </c>
      <c r="D28" s="430">
        <v>47.58</v>
      </c>
      <c r="E28" s="433">
        <v>41972</v>
      </c>
      <c r="F28" s="430">
        <f t="shared" si="4"/>
        <v>47.58</v>
      </c>
      <c r="G28" s="431" t="s">
        <v>82</v>
      </c>
      <c r="H28" s="432">
        <v>80</v>
      </c>
      <c r="K28" s="217"/>
      <c r="L28" s="20"/>
      <c r="M28" s="262"/>
      <c r="N28" s="265"/>
      <c r="O28" s="262">
        <f t="shared" si="1"/>
        <v>0</v>
      </c>
      <c r="P28" s="263"/>
      <c r="Q28" s="264"/>
      <c r="T28" s="217"/>
      <c r="U28" s="20"/>
      <c r="V28" s="262"/>
      <c r="W28" s="265"/>
      <c r="X28" s="262">
        <f t="shared" si="2"/>
        <v>0</v>
      </c>
      <c r="Y28" s="263"/>
      <c r="Z28" s="264"/>
      <c r="AC28" s="217"/>
      <c r="AD28" s="20"/>
      <c r="AE28" s="262"/>
      <c r="AF28" s="265"/>
      <c r="AG28" s="262">
        <f t="shared" si="3"/>
        <v>0</v>
      </c>
      <c r="AH28" s="263"/>
      <c r="AI28" s="264"/>
    </row>
    <row r="29" spans="2:35" x14ac:dyDescent="0.25">
      <c r="B29" s="217"/>
      <c r="C29" s="20">
        <v>4</v>
      </c>
      <c r="D29" s="100">
        <v>91.26</v>
      </c>
      <c r="E29" s="187">
        <v>41975</v>
      </c>
      <c r="F29" s="100">
        <f t="shared" si="4"/>
        <v>91.26</v>
      </c>
      <c r="G29" s="111" t="s">
        <v>92</v>
      </c>
      <c r="H29" s="101">
        <v>80</v>
      </c>
      <c r="K29" s="217"/>
      <c r="L29" s="20"/>
      <c r="M29" s="262"/>
      <c r="N29" s="265"/>
      <c r="O29" s="262">
        <f t="shared" si="1"/>
        <v>0</v>
      </c>
      <c r="P29" s="263"/>
      <c r="Q29" s="264"/>
      <c r="T29" s="217"/>
      <c r="U29" s="20"/>
      <c r="V29" s="262"/>
      <c r="W29" s="265"/>
      <c r="X29" s="262">
        <f t="shared" si="2"/>
        <v>0</v>
      </c>
      <c r="Y29" s="263"/>
      <c r="Z29" s="264"/>
      <c r="AC29" s="217"/>
      <c r="AD29" s="20"/>
      <c r="AE29" s="262"/>
      <c r="AF29" s="265"/>
      <c r="AG29" s="262">
        <f t="shared" si="3"/>
        <v>0</v>
      </c>
      <c r="AH29" s="263"/>
      <c r="AI29" s="264"/>
    </row>
    <row r="30" spans="2:35" x14ac:dyDescent="0.25">
      <c r="B30" s="217"/>
      <c r="C30" s="20">
        <v>5</v>
      </c>
      <c r="D30" s="100">
        <v>119.36</v>
      </c>
      <c r="E30" s="187">
        <v>41977</v>
      </c>
      <c r="F30" s="100">
        <f t="shared" si="4"/>
        <v>119.36</v>
      </c>
      <c r="G30" s="111" t="s">
        <v>93</v>
      </c>
      <c r="H30" s="101">
        <v>80</v>
      </c>
      <c r="K30" s="217"/>
      <c r="L30" s="20"/>
      <c r="M30" s="262"/>
      <c r="N30" s="265"/>
      <c r="O30" s="262">
        <f t="shared" si="1"/>
        <v>0</v>
      </c>
      <c r="P30" s="263"/>
      <c r="Q30" s="264"/>
      <c r="T30" s="217"/>
      <c r="U30" s="20"/>
      <c r="V30" s="262"/>
      <c r="W30" s="265"/>
      <c r="X30" s="262">
        <f t="shared" si="2"/>
        <v>0</v>
      </c>
      <c r="Y30" s="263"/>
      <c r="Z30" s="264"/>
      <c r="AC30" s="217"/>
      <c r="AD30" s="20"/>
      <c r="AE30" s="262"/>
      <c r="AF30" s="265"/>
      <c r="AG30" s="262">
        <f t="shared" si="3"/>
        <v>0</v>
      </c>
      <c r="AH30" s="263"/>
      <c r="AI30" s="264"/>
    </row>
    <row r="31" spans="2:35" x14ac:dyDescent="0.25">
      <c r="B31" s="217"/>
      <c r="C31" s="20">
        <v>1</v>
      </c>
      <c r="D31" s="100">
        <v>24</v>
      </c>
      <c r="E31" s="187">
        <v>41977</v>
      </c>
      <c r="F31" s="100">
        <f t="shared" si="4"/>
        <v>24</v>
      </c>
      <c r="G31" s="111" t="s">
        <v>94</v>
      </c>
      <c r="H31" s="101">
        <v>80</v>
      </c>
      <c r="K31" s="217"/>
      <c r="L31" s="20"/>
      <c r="M31" s="262"/>
      <c r="N31" s="265"/>
      <c r="O31" s="262">
        <f t="shared" si="1"/>
        <v>0</v>
      </c>
      <c r="P31" s="263"/>
      <c r="Q31" s="264"/>
      <c r="T31" s="217"/>
      <c r="U31" s="20"/>
      <c r="V31" s="262"/>
      <c r="W31" s="265"/>
      <c r="X31" s="262">
        <f t="shared" si="2"/>
        <v>0</v>
      </c>
      <c r="Y31" s="263"/>
      <c r="Z31" s="264"/>
      <c r="AC31" s="217"/>
      <c r="AD31" s="20"/>
      <c r="AE31" s="262"/>
      <c r="AF31" s="265"/>
      <c r="AG31" s="262">
        <f t="shared" si="3"/>
        <v>0</v>
      </c>
      <c r="AH31" s="263"/>
      <c r="AI31" s="264"/>
    </row>
    <row r="32" spans="2:35" x14ac:dyDescent="0.25">
      <c r="B32" s="217"/>
      <c r="C32" s="20">
        <v>10</v>
      </c>
      <c r="D32" s="100">
        <v>235.58</v>
      </c>
      <c r="E32" s="187">
        <v>41979</v>
      </c>
      <c r="F32" s="100">
        <f t="shared" si="4"/>
        <v>235.58</v>
      </c>
      <c r="G32" s="111" t="s">
        <v>95</v>
      </c>
      <c r="H32" s="101">
        <v>80</v>
      </c>
      <c r="K32" s="217"/>
      <c r="L32" s="20"/>
      <c r="M32" s="262"/>
      <c r="N32" s="265"/>
      <c r="O32" s="262">
        <f t="shared" si="1"/>
        <v>0</v>
      </c>
      <c r="P32" s="263"/>
      <c r="Q32" s="264"/>
      <c r="T32" s="217"/>
      <c r="U32" s="20"/>
      <c r="V32" s="262"/>
      <c r="W32" s="265"/>
      <c r="X32" s="262">
        <f t="shared" si="2"/>
        <v>0</v>
      </c>
      <c r="Y32" s="263"/>
      <c r="Z32" s="264"/>
      <c r="AC32" s="217"/>
      <c r="AD32" s="20"/>
      <c r="AE32" s="262"/>
      <c r="AF32" s="265"/>
      <c r="AG32" s="262">
        <f t="shared" si="3"/>
        <v>0</v>
      </c>
      <c r="AH32" s="263"/>
      <c r="AI32" s="264"/>
    </row>
    <row r="33" spans="2:35" x14ac:dyDescent="0.25">
      <c r="B33" s="217"/>
      <c r="C33" s="20">
        <v>20</v>
      </c>
      <c r="D33" s="100">
        <v>461.24</v>
      </c>
      <c r="E33" s="187">
        <v>41979</v>
      </c>
      <c r="F33" s="100">
        <f t="shared" si="4"/>
        <v>461.24</v>
      </c>
      <c r="G33" s="111" t="s">
        <v>96</v>
      </c>
      <c r="H33" s="101">
        <v>80</v>
      </c>
      <c r="K33" s="217"/>
      <c r="L33" s="20"/>
      <c r="M33" s="262"/>
      <c r="N33" s="265"/>
      <c r="O33" s="262">
        <f t="shared" si="1"/>
        <v>0</v>
      </c>
      <c r="P33" s="263"/>
      <c r="Q33" s="264"/>
      <c r="T33" s="217"/>
      <c r="U33" s="20"/>
      <c r="V33" s="262"/>
      <c r="W33" s="265"/>
      <c r="X33" s="262">
        <f t="shared" si="2"/>
        <v>0</v>
      </c>
      <c r="Y33" s="263"/>
      <c r="Z33" s="264"/>
      <c r="AC33" s="217"/>
      <c r="AD33" s="20"/>
      <c r="AE33" s="262"/>
      <c r="AF33" s="265"/>
      <c r="AG33" s="262">
        <f t="shared" si="3"/>
        <v>0</v>
      </c>
      <c r="AH33" s="263"/>
      <c r="AI33" s="264"/>
    </row>
    <row r="34" spans="2:35" x14ac:dyDescent="0.25">
      <c r="B34" s="217"/>
      <c r="C34" s="20">
        <v>8</v>
      </c>
      <c r="D34" s="100">
        <v>190.14</v>
      </c>
      <c r="E34" s="187">
        <v>41983</v>
      </c>
      <c r="F34" s="100">
        <f t="shared" si="4"/>
        <v>190.14</v>
      </c>
      <c r="G34" s="111" t="s">
        <v>100</v>
      </c>
      <c r="H34" s="101">
        <v>80</v>
      </c>
      <c r="K34" s="217"/>
      <c r="L34" s="20"/>
      <c r="M34" s="262"/>
      <c r="N34" s="265"/>
      <c r="O34" s="262">
        <f t="shared" si="1"/>
        <v>0</v>
      </c>
      <c r="P34" s="263"/>
      <c r="Q34" s="264"/>
      <c r="T34" s="217"/>
      <c r="U34" s="20"/>
      <c r="V34" s="262"/>
      <c r="W34" s="265"/>
      <c r="X34" s="262">
        <f t="shared" si="2"/>
        <v>0</v>
      </c>
      <c r="Y34" s="263"/>
      <c r="Z34" s="264"/>
      <c r="AC34" s="217"/>
      <c r="AD34" s="20"/>
      <c r="AE34" s="262"/>
      <c r="AF34" s="265"/>
      <c r="AG34" s="262">
        <f t="shared" si="3"/>
        <v>0</v>
      </c>
      <c r="AH34" s="263"/>
      <c r="AI34" s="264"/>
    </row>
    <row r="35" spans="2:35" x14ac:dyDescent="0.25">
      <c r="B35" s="217"/>
      <c r="C35" s="20">
        <v>15</v>
      </c>
      <c r="D35" s="100">
        <v>345.56</v>
      </c>
      <c r="E35" s="187">
        <v>41983</v>
      </c>
      <c r="F35" s="100">
        <f t="shared" si="4"/>
        <v>345.56</v>
      </c>
      <c r="G35" s="111" t="s">
        <v>101</v>
      </c>
      <c r="H35" s="101">
        <v>80</v>
      </c>
      <c r="K35" s="217"/>
      <c r="L35" s="20"/>
      <c r="M35" s="262"/>
      <c r="N35" s="265"/>
      <c r="O35" s="262">
        <f t="shared" si="1"/>
        <v>0</v>
      </c>
      <c r="P35" s="263"/>
      <c r="Q35" s="264"/>
      <c r="T35" s="217"/>
      <c r="U35" s="20"/>
      <c r="V35" s="262"/>
      <c r="W35" s="265"/>
      <c r="X35" s="262">
        <f t="shared" si="2"/>
        <v>0</v>
      </c>
      <c r="Y35" s="263"/>
      <c r="Z35" s="264"/>
      <c r="AC35" s="217"/>
      <c r="AD35" s="20"/>
      <c r="AE35" s="262"/>
      <c r="AF35" s="265"/>
      <c r="AG35" s="262">
        <f t="shared" si="3"/>
        <v>0</v>
      </c>
      <c r="AH35" s="263"/>
      <c r="AI35" s="264"/>
    </row>
    <row r="36" spans="2:35" x14ac:dyDescent="0.25">
      <c r="B36" s="217"/>
      <c r="C36" s="20">
        <v>10</v>
      </c>
      <c r="D36" s="100">
        <v>241.4</v>
      </c>
      <c r="E36" s="187">
        <v>41984</v>
      </c>
      <c r="F36" s="100">
        <f t="shared" si="4"/>
        <v>241.4</v>
      </c>
      <c r="G36" s="111" t="s">
        <v>102</v>
      </c>
      <c r="H36" s="101">
        <v>80</v>
      </c>
      <c r="K36" s="217"/>
      <c r="L36" s="20"/>
      <c r="M36" s="262"/>
      <c r="N36" s="265"/>
      <c r="O36" s="262">
        <f t="shared" si="1"/>
        <v>0</v>
      </c>
      <c r="P36" s="263"/>
      <c r="Q36" s="264"/>
      <c r="T36" s="217"/>
      <c r="U36" s="20"/>
      <c r="V36" s="262"/>
      <c r="W36" s="265"/>
      <c r="X36" s="262">
        <f t="shared" si="2"/>
        <v>0</v>
      </c>
      <c r="Y36" s="263"/>
      <c r="Z36" s="264"/>
      <c r="AC36" s="217"/>
      <c r="AD36" s="20"/>
      <c r="AE36" s="262"/>
      <c r="AF36" s="265"/>
      <c r="AG36" s="262">
        <f t="shared" si="3"/>
        <v>0</v>
      </c>
      <c r="AH36" s="263"/>
      <c r="AI36" s="264"/>
    </row>
    <row r="37" spans="2:35" x14ac:dyDescent="0.25">
      <c r="B37" s="217"/>
      <c r="C37" s="20">
        <v>16</v>
      </c>
      <c r="D37" s="100">
        <v>383.34</v>
      </c>
      <c r="E37" s="187">
        <v>41985</v>
      </c>
      <c r="F37" s="100">
        <f t="shared" si="4"/>
        <v>383.34</v>
      </c>
      <c r="G37" s="111" t="s">
        <v>103</v>
      </c>
      <c r="H37" s="101">
        <v>80</v>
      </c>
      <c r="K37" s="217"/>
      <c r="L37" s="20"/>
      <c r="M37" s="262"/>
      <c r="N37" s="265"/>
      <c r="O37" s="262">
        <f t="shared" si="1"/>
        <v>0</v>
      </c>
      <c r="P37" s="263"/>
      <c r="Q37" s="264"/>
      <c r="T37" s="217"/>
      <c r="U37" s="20"/>
      <c r="V37" s="262"/>
      <c r="W37" s="265"/>
      <c r="X37" s="262">
        <f t="shared" si="2"/>
        <v>0</v>
      </c>
      <c r="Y37" s="263"/>
      <c r="Z37" s="264"/>
      <c r="AC37" s="217"/>
      <c r="AD37" s="20"/>
      <c r="AE37" s="262"/>
      <c r="AF37" s="265"/>
      <c r="AG37" s="262">
        <f t="shared" si="3"/>
        <v>0</v>
      </c>
      <c r="AH37" s="263"/>
      <c r="AI37" s="264"/>
    </row>
    <row r="38" spans="2:35" x14ac:dyDescent="0.25">
      <c r="B38" s="217"/>
      <c r="C38" s="20">
        <v>1</v>
      </c>
      <c r="D38" s="100">
        <v>21.96</v>
      </c>
      <c r="E38" s="187">
        <v>41985</v>
      </c>
      <c r="F38" s="100">
        <f t="shared" si="4"/>
        <v>21.96</v>
      </c>
      <c r="G38" s="111" t="s">
        <v>104</v>
      </c>
      <c r="H38" s="101">
        <v>80</v>
      </c>
      <c r="K38" s="217"/>
      <c r="L38" s="20"/>
      <c r="M38" s="262"/>
      <c r="N38" s="265"/>
      <c r="O38" s="262">
        <f t="shared" si="1"/>
        <v>0</v>
      </c>
      <c r="P38" s="263"/>
      <c r="Q38" s="264"/>
      <c r="T38" s="217"/>
      <c r="U38" s="20"/>
      <c r="V38" s="262"/>
      <c r="W38" s="265"/>
      <c r="X38" s="262">
        <f t="shared" si="2"/>
        <v>0</v>
      </c>
      <c r="Y38" s="263"/>
      <c r="Z38" s="264"/>
      <c r="AC38" s="217"/>
      <c r="AD38" s="20"/>
      <c r="AE38" s="262"/>
      <c r="AF38" s="265"/>
      <c r="AG38" s="262">
        <f t="shared" si="3"/>
        <v>0</v>
      </c>
      <c r="AH38" s="263"/>
      <c r="AI38" s="264"/>
    </row>
    <row r="39" spans="2:35" x14ac:dyDescent="0.25">
      <c r="B39" s="217"/>
      <c r="C39" s="20">
        <v>20</v>
      </c>
      <c r="D39" s="100">
        <v>453.26</v>
      </c>
      <c r="E39" s="187">
        <v>41986</v>
      </c>
      <c r="F39" s="100">
        <f t="shared" si="4"/>
        <v>453.26</v>
      </c>
      <c r="G39" s="111" t="s">
        <v>105</v>
      </c>
      <c r="H39" s="101">
        <v>80</v>
      </c>
      <c r="K39" s="217"/>
      <c r="L39" s="20"/>
      <c r="M39" s="262"/>
      <c r="N39" s="265"/>
      <c r="O39" s="262">
        <f t="shared" si="1"/>
        <v>0</v>
      </c>
      <c r="P39" s="263"/>
      <c r="Q39" s="264"/>
      <c r="T39" s="217"/>
      <c r="U39" s="20"/>
      <c r="V39" s="262"/>
      <c r="W39" s="265"/>
      <c r="X39" s="262">
        <f t="shared" si="2"/>
        <v>0</v>
      </c>
      <c r="Y39" s="263"/>
      <c r="Z39" s="264"/>
      <c r="AC39" s="217"/>
      <c r="AD39" s="20"/>
      <c r="AE39" s="262"/>
      <c r="AF39" s="265"/>
      <c r="AG39" s="262">
        <f t="shared" si="3"/>
        <v>0</v>
      </c>
      <c r="AH39" s="263"/>
      <c r="AI39" s="264"/>
    </row>
    <row r="40" spans="2:35" x14ac:dyDescent="0.25">
      <c r="B40" s="217"/>
      <c r="C40" s="20">
        <v>1</v>
      </c>
      <c r="D40" s="100">
        <v>26.74</v>
      </c>
      <c r="E40" s="187">
        <v>41986</v>
      </c>
      <c r="F40" s="100">
        <f t="shared" si="4"/>
        <v>26.74</v>
      </c>
      <c r="G40" s="111" t="s">
        <v>107</v>
      </c>
      <c r="H40" s="101">
        <v>80</v>
      </c>
      <c r="K40" s="217"/>
      <c r="L40" s="20"/>
      <c r="M40" s="262"/>
      <c r="N40" s="265"/>
      <c r="O40" s="262">
        <f t="shared" si="1"/>
        <v>0</v>
      </c>
      <c r="P40" s="263"/>
      <c r="Q40" s="264"/>
      <c r="T40" s="217"/>
      <c r="U40" s="20"/>
      <c r="V40" s="262"/>
      <c r="W40" s="265"/>
      <c r="X40" s="262">
        <f t="shared" si="2"/>
        <v>0</v>
      </c>
      <c r="Y40" s="263"/>
      <c r="Z40" s="264"/>
      <c r="AC40" s="217"/>
      <c r="AD40" s="20"/>
      <c r="AE40" s="262"/>
      <c r="AF40" s="265"/>
      <c r="AG40" s="262">
        <f t="shared" si="3"/>
        <v>0</v>
      </c>
      <c r="AH40" s="263"/>
      <c r="AI40" s="264"/>
    </row>
    <row r="41" spans="2:35" x14ac:dyDescent="0.25">
      <c r="B41" s="217"/>
      <c r="C41" s="20">
        <v>1</v>
      </c>
      <c r="D41" s="100">
        <v>21.78</v>
      </c>
      <c r="E41" s="187">
        <v>41991</v>
      </c>
      <c r="F41" s="100">
        <f t="shared" si="4"/>
        <v>21.78</v>
      </c>
      <c r="G41" s="111" t="s">
        <v>113</v>
      </c>
      <c r="H41" s="101">
        <v>80</v>
      </c>
      <c r="K41" s="217"/>
      <c r="L41" s="20"/>
      <c r="M41" s="262"/>
      <c r="N41" s="265"/>
      <c r="O41" s="262">
        <f t="shared" si="1"/>
        <v>0</v>
      </c>
      <c r="P41" s="263"/>
      <c r="Q41" s="264"/>
      <c r="T41" s="217"/>
      <c r="U41" s="20"/>
      <c r="V41" s="262"/>
      <c r="W41" s="265"/>
      <c r="X41" s="262">
        <f t="shared" si="2"/>
        <v>0</v>
      </c>
      <c r="Y41" s="263"/>
      <c r="Z41" s="264"/>
      <c r="AC41" s="217"/>
      <c r="AD41" s="20"/>
      <c r="AE41" s="262"/>
      <c r="AF41" s="265"/>
      <c r="AG41" s="262">
        <f t="shared" si="3"/>
        <v>0</v>
      </c>
      <c r="AH41" s="263"/>
      <c r="AI41" s="264"/>
    </row>
    <row r="42" spans="2:35" x14ac:dyDescent="0.25">
      <c r="B42" s="217"/>
      <c r="C42" s="20">
        <v>5</v>
      </c>
      <c r="D42" s="100">
        <v>110.86</v>
      </c>
      <c r="E42" s="187">
        <v>41992</v>
      </c>
      <c r="F42" s="100">
        <f t="shared" si="4"/>
        <v>110.86</v>
      </c>
      <c r="G42" s="111" t="s">
        <v>118</v>
      </c>
      <c r="H42" s="101">
        <v>80</v>
      </c>
      <c r="K42" s="217"/>
      <c r="L42" s="20"/>
      <c r="M42" s="262"/>
      <c r="N42" s="265"/>
      <c r="O42" s="262">
        <f t="shared" si="1"/>
        <v>0</v>
      </c>
      <c r="P42" s="263"/>
      <c r="Q42" s="264"/>
      <c r="T42" s="217"/>
      <c r="U42" s="20"/>
      <c r="V42" s="262"/>
      <c r="W42" s="265"/>
      <c r="X42" s="262">
        <f t="shared" si="2"/>
        <v>0</v>
      </c>
      <c r="Y42" s="263"/>
      <c r="Z42" s="264"/>
      <c r="AC42" s="217"/>
      <c r="AD42" s="20"/>
      <c r="AE42" s="262"/>
      <c r="AF42" s="265"/>
      <c r="AG42" s="262">
        <f t="shared" si="3"/>
        <v>0</v>
      </c>
      <c r="AH42" s="263"/>
      <c r="AI42" s="264"/>
    </row>
    <row r="43" spans="2:35" x14ac:dyDescent="0.25">
      <c r="B43" s="217"/>
      <c r="C43" s="20">
        <v>5</v>
      </c>
      <c r="D43" s="100">
        <v>108</v>
      </c>
      <c r="E43" s="187">
        <v>41992</v>
      </c>
      <c r="F43" s="100">
        <f t="shared" si="4"/>
        <v>108</v>
      </c>
      <c r="G43" s="111" t="s">
        <v>120</v>
      </c>
      <c r="H43" s="101">
        <v>80</v>
      </c>
      <c r="K43" s="217"/>
      <c r="L43" s="20"/>
      <c r="M43" s="262"/>
      <c r="N43" s="265"/>
      <c r="O43" s="262">
        <f t="shared" si="1"/>
        <v>0</v>
      </c>
      <c r="P43" s="263"/>
      <c r="Q43" s="264"/>
      <c r="T43" s="217"/>
      <c r="U43" s="20"/>
      <c r="V43" s="262"/>
      <c r="W43" s="265"/>
      <c r="X43" s="262">
        <f t="shared" si="2"/>
        <v>0</v>
      </c>
      <c r="Y43" s="263"/>
      <c r="Z43" s="264"/>
      <c r="AC43" s="217"/>
      <c r="AD43" s="20"/>
      <c r="AE43" s="262"/>
      <c r="AF43" s="265"/>
      <c r="AG43" s="262">
        <f t="shared" si="3"/>
        <v>0</v>
      </c>
      <c r="AH43" s="263"/>
      <c r="AI43" s="264"/>
    </row>
    <row r="44" spans="2:35" x14ac:dyDescent="0.25">
      <c r="B44" s="217"/>
      <c r="C44" s="20">
        <v>12</v>
      </c>
      <c r="D44" s="100">
        <v>272.58</v>
      </c>
      <c r="E44" s="187">
        <v>41992</v>
      </c>
      <c r="F44" s="100">
        <f t="shared" si="4"/>
        <v>272.58</v>
      </c>
      <c r="G44" s="111" t="s">
        <v>122</v>
      </c>
      <c r="H44" s="101">
        <v>80</v>
      </c>
      <c r="K44" s="217"/>
      <c r="L44" s="20"/>
      <c r="M44" s="262"/>
      <c r="N44" s="265"/>
      <c r="O44" s="262">
        <f t="shared" si="1"/>
        <v>0</v>
      </c>
      <c r="P44" s="263"/>
      <c r="Q44" s="264"/>
      <c r="T44" s="217"/>
      <c r="U44" s="20"/>
      <c r="V44" s="262"/>
      <c r="W44" s="265"/>
      <c r="X44" s="262">
        <f t="shared" si="2"/>
        <v>0</v>
      </c>
      <c r="Y44" s="263"/>
      <c r="Z44" s="264"/>
      <c r="AC44" s="217"/>
      <c r="AD44" s="20"/>
      <c r="AE44" s="262"/>
      <c r="AF44" s="265"/>
      <c r="AG44" s="262">
        <f t="shared" si="3"/>
        <v>0</v>
      </c>
      <c r="AH44" s="263"/>
      <c r="AI44" s="264"/>
    </row>
    <row r="45" spans="2:35" x14ac:dyDescent="0.25">
      <c r="B45" s="217"/>
      <c r="C45" s="20">
        <v>20</v>
      </c>
      <c r="D45" s="100">
        <v>452.64</v>
      </c>
      <c r="E45" s="187">
        <v>41993</v>
      </c>
      <c r="F45" s="100">
        <f t="shared" si="4"/>
        <v>452.64</v>
      </c>
      <c r="G45" s="111" t="s">
        <v>123</v>
      </c>
      <c r="H45" s="101">
        <v>80</v>
      </c>
      <c r="K45" s="217"/>
      <c r="L45" s="20"/>
      <c r="M45" s="262"/>
      <c r="N45" s="265"/>
      <c r="O45" s="262">
        <f t="shared" si="1"/>
        <v>0</v>
      </c>
      <c r="P45" s="263"/>
      <c r="Q45" s="264"/>
      <c r="T45" s="217"/>
      <c r="U45" s="20"/>
      <c r="V45" s="262"/>
      <c r="W45" s="265"/>
      <c r="X45" s="262">
        <f t="shared" si="2"/>
        <v>0</v>
      </c>
      <c r="Y45" s="263"/>
      <c r="Z45" s="264"/>
      <c r="AC45" s="217"/>
      <c r="AD45" s="20"/>
      <c r="AE45" s="262"/>
      <c r="AF45" s="265"/>
      <c r="AG45" s="262">
        <f t="shared" si="3"/>
        <v>0</v>
      </c>
      <c r="AH45" s="263"/>
      <c r="AI45" s="264"/>
    </row>
    <row r="46" spans="2:35" x14ac:dyDescent="0.25">
      <c r="B46" s="217"/>
      <c r="C46" s="20">
        <v>10</v>
      </c>
      <c r="D46" s="100">
        <v>225.2</v>
      </c>
      <c r="E46" s="187">
        <v>41996</v>
      </c>
      <c r="F46" s="100">
        <f t="shared" si="4"/>
        <v>225.2</v>
      </c>
      <c r="G46" s="111" t="s">
        <v>127</v>
      </c>
      <c r="H46" s="101">
        <v>80</v>
      </c>
      <c r="K46" s="217"/>
      <c r="L46" s="20"/>
      <c r="M46" s="262"/>
      <c r="N46" s="265"/>
      <c r="O46" s="262">
        <f t="shared" si="1"/>
        <v>0</v>
      </c>
      <c r="P46" s="263"/>
      <c r="Q46" s="264"/>
      <c r="T46" s="217"/>
      <c r="U46" s="20"/>
      <c r="V46" s="262"/>
      <c r="W46" s="265"/>
      <c r="X46" s="262">
        <f t="shared" si="2"/>
        <v>0</v>
      </c>
      <c r="Y46" s="263"/>
      <c r="Z46" s="264"/>
      <c r="AC46" s="217"/>
      <c r="AD46" s="20"/>
      <c r="AE46" s="262"/>
      <c r="AF46" s="265"/>
      <c r="AG46" s="262">
        <f t="shared" si="3"/>
        <v>0</v>
      </c>
      <c r="AH46" s="263"/>
      <c r="AI46" s="264"/>
    </row>
    <row r="47" spans="2:35" x14ac:dyDescent="0.25">
      <c r="B47" s="217"/>
      <c r="C47" s="20">
        <v>10</v>
      </c>
      <c r="D47" s="100">
        <v>220.84</v>
      </c>
      <c r="E47" s="187">
        <v>41996</v>
      </c>
      <c r="F47" s="100">
        <f t="shared" si="4"/>
        <v>220.84</v>
      </c>
      <c r="G47" s="111" t="s">
        <v>128</v>
      </c>
      <c r="H47" s="101">
        <v>80</v>
      </c>
      <c r="K47" s="217"/>
      <c r="L47" s="20"/>
      <c r="M47" s="262"/>
      <c r="N47" s="265"/>
      <c r="O47" s="262">
        <f t="shared" si="1"/>
        <v>0</v>
      </c>
      <c r="P47" s="263"/>
      <c r="Q47" s="264"/>
      <c r="T47" s="217"/>
      <c r="U47" s="20"/>
      <c r="V47" s="262"/>
      <c r="W47" s="265"/>
      <c r="X47" s="262">
        <f t="shared" si="2"/>
        <v>0</v>
      </c>
      <c r="Y47" s="263"/>
      <c r="Z47" s="264"/>
      <c r="AC47" s="217"/>
      <c r="AD47" s="20"/>
      <c r="AE47" s="262"/>
      <c r="AF47" s="265"/>
      <c r="AG47" s="262">
        <f t="shared" si="3"/>
        <v>0</v>
      </c>
      <c r="AH47" s="263"/>
      <c r="AI47" s="264"/>
    </row>
    <row r="48" spans="2:35" x14ac:dyDescent="0.25">
      <c r="B48" s="217"/>
      <c r="C48" s="20">
        <v>2</v>
      </c>
      <c r="D48" s="100">
        <v>44.68</v>
      </c>
      <c r="E48" s="187">
        <v>41996</v>
      </c>
      <c r="F48" s="100">
        <f t="shared" si="4"/>
        <v>44.68</v>
      </c>
      <c r="G48" s="111" t="s">
        <v>129</v>
      </c>
      <c r="H48" s="101">
        <v>80</v>
      </c>
      <c r="J48" t="s">
        <v>258</v>
      </c>
      <c r="K48" s="217"/>
      <c r="L48" s="20"/>
      <c r="M48" s="262"/>
      <c r="N48" s="265"/>
      <c r="O48" s="262">
        <f t="shared" si="1"/>
        <v>0</v>
      </c>
      <c r="P48" s="263"/>
      <c r="Q48" s="264"/>
      <c r="S48" t="s">
        <v>258</v>
      </c>
      <c r="T48" s="217"/>
      <c r="U48" s="20"/>
      <c r="V48" s="262"/>
      <c r="W48" s="265"/>
      <c r="X48" s="262">
        <f t="shared" si="2"/>
        <v>0</v>
      </c>
      <c r="Y48" s="263"/>
      <c r="Z48" s="264"/>
      <c r="AB48" t="s">
        <v>258</v>
      </c>
      <c r="AC48" s="217"/>
      <c r="AD48" s="20"/>
      <c r="AE48" s="262"/>
      <c r="AF48" s="265"/>
      <c r="AG48" s="262">
        <f t="shared" si="3"/>
        <v>0</v>
      </c>
      <c r="AH48" s="263"/>
      <c r="AI48" s="264"/>
    </row>
    <row r="49" spans="2:35" x14ac:dyDescent="0.25">
      <c r="B49" s="217"/>
      <c r="C49" s="20">
        <v>1</v>
      </c>
      <c r="D49" s="100">
        <v>23.42</v>
      </c>
      <c r="E49" s="187">
        <v>41997</v>
      </c>
      <c r="F49" s="100">
        <f t="shared" si="4"/>
        <v>23.42</v>
      </c>
      <c r="G49" s="111" t="s">
        <v>134</v>
      </c>
      <c r="H49" s="101">
        <v>80</v>
      </c>
      <c r="K49" s="217"/>
      <c r="L49" s="20"/>
      <c r="M49" s="262"/>
      <c r="N49" s="265"/>
      <c r="O49" s="262">
        <f t="shared" si="1"/>
        <v>0</v>
      </c>
      <c r="P49" s="263"/>
      <c r="Q49" s="264"/>
      <c r="T49" s="217"/>
      <c r="U49" s="20"/>
      <c r="V49" s="262"/>
      <c r="W49" s="265"/>
      <c r="X49" s="262">
        <f t="shared" si="2"/>
        <v>0</v>
      </c>
      <c r="Y49" s="263"/>
      <c r="Z49" s="264"/>
      <c r="AC49" s="217"/>
      <c r="AD49" s="20"/>
      <c r="AE49" s="262"/>
      <c r="AF49" s="265"/>
      <c r="AG49" s="262">
        <f t="shared" si="3"/>
        <v>0</v>
      </c>
      <c r="AH49" s="263"/>
      <c r="AI49" s="264"/>
    </row>
    <row r="50" spans="2:35" x14ac:dyDescent="0.25">
      <c r="B50" s="217"/>
      <c r="C50" s="20">
        <v>15</v>
      </c>
      <c r="D50" s="100">
        <v>344.02</v>
      </c>
      <c r="E50" s="187">
        <v>41997</v>
      </c>
      <c r="F50" s="100">
        <f t="shared" si="4"/>
        <v>344.02</v>
      </c>
      <c r="G50" s="111" t="s">
        <v>135</v>
      </c>
      <c r="H50" s="101">
        <v>80</v>
      </c>
      <c r="K50" s="217"/>
      <c r="L50" s="20"/>
      <c r="M50" s="262"/>
      <c r="N50" s="265"/>
      <c r="O50" s="262">
        <f t="shared" si="1"/>
        <v>0</v>
      </c>
      <c r="P50" s="263"/>
      <c r="Q50" s="264"/>
      <c r="T50" s="217"/>
      <c r="U50" s="20"/>
      <c r="V50" s="262"/>
      <c r="W50" s="265"/>
      <c r="X50" s="262">
        <f t="shared" si="2"/>
        <v>0</v>
      </c>
      <c r="Y50" s="263"/>
      <c r="Z50" s="264"/>
      <c r="AC50" s="217"/>
      <c r="AD50" s="20"/>
      <c r="AE50" s="262"/>
      <c r="AF50" s="265"/>
      <c r="AG50" s="262">
        <f t="shared" si="3"/>
        <v>0</v>
      </c>
      <c r="AH50" s="263"/>
      <c r="AI50" s="264"/>
    </row>
    <row r="51" spans="2:35" x14ac:dyDescent="0.25">
      <c r="B51" s="217"/>
      <c r="C51" s="20">
        <v>10</v>
      </c>
      <c r="D51" s="100">
        <v>237.48</v>
      </c>
      <c r="E51" s="187">
        <v>41999</v>
      </c>
      <c r="F51" s="100">
        <f t="shared" si="4"/>
        <v>237.48</v>
      </c>
      <c r="G51" s="111" t="s">
        <v>138</v>
      </c>
      <c r="H51" s="101">
        <v>80</v>
      </c>
      <c r="K51" s="217"/>
      <c r="L51" s="20"/>
      <c r="M51" s="262"/>
      <c r="N51" s="265"/>
      <c r="O51" s="262">
        <f t="shared" si="1"/>
        <v>0</v>
      </c>
      <c r="P51" s="263"/>
      <c r="Q51" s="264"/>
      <c r="T51" s="217"/>
      <c r="U51" s="20"/>
      <c r="V51" s="262"/>
      <c r="W51" s="265"/>
      <c r="X51" s="262">
        <f t="shared" si="2"/>
        <v>0</v>
      </c>
      <c r="Y51" s="263"/>
      <c r="Z51" s="264"/>
      <c r="AC51" s="217"/>
      <c r="AD51" s="20"/>
      <c r="AE51" s="262"/>
      <c r="AF51" s="265"/>
      <c r="AG51" s="262">
        <f t="shared" si="3"/>
        <v>0</v>
      </c>
      <c r="AH51" s="263"/>
      <c r="AI51" s="264"/>
    </row>
    <row r="52" spans="2:35" x14ac:dyDescent="0.25">
      <c r="B52" s="217"/>
      <c r="C52" s="20">
        <v>20</v>
      </c>
      <c r="D52" s="100">
        <v>425</v>
      </c>
      <c r="E52" s="187">
        <v>42002</v>
      </c>
      <c r="F52" s="100">
        <f t="shared" si="4"/>
        <v>425</v>
      </c>
      <c r="G52" s="111" t="s">
        <v>141</v>
      </c>
      <c r="H52" s="101">
        <v>80</v>
      </c>
      <c r="K52" s="217"/>
      <c r="L52" s="20"/>
      <c r="M52" s="262"/>
      <c r="N52" s="265"/>
      <c r="O52" s="262">
        <f t="shared" si="1"/>
        <v>0</v>
      </c>
      <c r="P52" s="263"/>
      <c r="Q52" s="264"/>
      <c r="T52" s="217"/>
      <c r="U52" s="20"/>
      <c r="V52" s="262"/>
      <c r="W52" s="265"/>
      <c r="X52" s="262">
        <f t="shared" si="2"/>
        <v>0</v>
      </c>
      <c r="Y52" s="263"/>
      <c r="Z52" s="264"/>
      <c r="AC52" s="217"/>
      <c r="AD52" s="20"/>
      <c r="AE52" s="262"/>
      <c r="AF52" s="265"/>
      <c r="AG52" s="262">
        <f t="shared" si="3"/>
        <v>0</v>
      </c>
      <c r="AH52" s="263"/>
      <c r="AI52" s="264"/>
    </row>
    <row r="53" spans="2:35" x14ac:dyDescent="0.25">
      <c r="B53" s="217"/>
      <c r="C53" s="20">
        <v>5</v>
      </c>
      <c r="D53" s="100">
        <v>103.2</v>
      </c>
      <c r="E53" s="187">
        <v>42003</v>
      </c>
      <c r="F53" s="100">
        <f t="shared" si="4"/>
        <v>103.2</v>
      </c>
      <c r="G53" s="111" t="s">
        <v>144</v>
      </c>
      <c r="H53" s="101">
        <v>80</v>
      </c>
      <c r="K53" s="217"/>
      <c r="L53" s="20"/>
      <c r="M53" s="262"/>
      <c r="N53" s="265"/>
      <c r="O53" s="262">
        <f t="shared" si="1"/>
        <v>0</v>
      </c>
      <c r="P53" s="263"/>
      <c r="Q53" s="264"/>
      <c r="T53" s="217"/>
      <c r="U53" s="20"/>
      <c r="V53" s="262"/>
      <c r="W53" s="265"/>
      <c r="X53" s="262">
        <f t="shared" si="2"/>
        <v>0</v>
      </c>
      <c r="Y53" s="263"/>
      <c r="Z53" s="264"/>
      <c r="AC53" s="217"/>
      <c r="AD53" s="20"/>
      <c r="AE53" s="262"/>
      <c r="AF53" s="265"/>
      <c r="AG53" s="262">
        <f t="shared" si="3"/>
        <v>0</v>
      </c>
      <c r="AH53" s="263"/>
      <c r="AI53" s="264"/>
    </row>
    <row r="54" spans="2:35" x14ac:dyDescent="0.25">
      <c r="B54" s="217"/>
      <c r="C54" s="20">
        <v>20</v>
      </c>
      <c r="D54" s="100">
        <v>433.2</v>
      </c>
      <c r="E54" s="187">
        <v>42003</v>
      </c>
      <c r="F54" s="100">
        <f t="shared" si="4"/>
        <v>433.2</v>
      </c>
      <c r="G54" s="111" t="s">
        <v>146</v>
      </c>
      <c r="H54" s="101">
        <v>80</v>
      </c>
      <c r="K54" s="217"/>
      <c r="L54" s="20"/>
      <c r="M54" s="262"/>
      <c r="N54" s="265"/>
      <c r="O54" s="262">
        <f t="shared" si="1"/>
        <v>0</v>
      </c>
      <c r="P54" s="263"/>
      <c r="Q54" s="264"/>
      <c r="T54" s="217"/>
      <c r="U54" s="20"/>
      <c r="V54" s="262"/>
      <c r="W54" s="265"/>
      <c r="X54" s="262">
        <f t="shared" si="2"/>
        <v>0</v>
      </c>
      <c r="Y54" s="263"/>
      <c r="Z54" s="264"/>
      <c r="AC54" s="217"/>
      <c r="AD54" s="20"/>
      <c r="AE54" s="262"/>
      <c r="AF54" s="265"/>
      <c r="AG54" s="262">
        <f t="shared" si="3"/>
        <v>0</v>
      </c>
      <c r="AH54" s="263"/>
      <c r="AI54" s="264"/>
    </row>
    <row r="55" spans="2:35" x14ac:dyDescent="0.25">
      <c r="B55" s="2"/>
      <c r="C55" s="20">
        <v>10</v>
      </c>
      <c r="D55" s="100">
        <v>221.26</v>
      </c>
      <c r="E55" s="453">
        <v>42004</v>
      </c>
      <c r="F55" s="100">
        <f t="shared" si="4"/>
        <v>221.26</v>
      </c>
      <c r="G55" s="454" t="s">
        <v>147</v>
      </c>
      <c r="H55" s="364">
        <v>80</v>
      </c>
      <c r="K55" s="2"/>
      <c r="L55" s="20"/>
      <c r="M55" s="262"/>
      <c r="N55" s="392"/>
      <c r="O55" s="262">
        <f t="shared" si="1"/>
        <v>0</v>
      </c>
      <c r="P55" s="393"/>
      <c r="Q55" s="391"/>
      <c r="T55" s="2"/>
      <c r="U55" s="20"/>
      <c r="V55" s="262"/>
      <c r="W55" s="392"/>
      <c r="X55" s="262">
        <f t="shared" si="2"/>
        <v>0</v>
      </c>
      <c r="Y55" s="393"/>
      <c r="Z55" s="391"/>
      <c r="AC55" s="2"/>
      <c r="AD55" s="20"/>
      <c r="AE55" s="262"/>
      <c r="AF55" s="392"/>
      <c r="AG55" s="262">
        <f t="shared" si="3"/>
        <v>0</v>
      </c>
      <c r="AH55" s="393"/>
      <c r="AI55" s="391"/>
    </row>
    <row r="56" spans="2:35" x14ac:dyDescent="0.25">
      <c r="B56" s="2"/>
      <c r="C56" s="20">
        <v>1</v>
      </c>
      <c r="D56" s="100">
        <v>24.68</v>
      </c>
      <c r="E56" s="453">
        <v>42004</v>
      </c>
      <c r="F56" s="100">
        <f t="shared" si="4"/>
        <v>24.68</v>
      </c>
      <c r="G56" s="454" t="s">
        <v>148</v>
      </c>
      <c r="H56" s="364">
        <v>80</v>
      </c>
      <c r="K56" s="2"/>
      <c r="L56" s="20"/>
      <c r="M56" s="262"/>
      <c r="N56" s="392"/>
      <c r="O56" s="262">
        <f t="shared" si="1"/>
        <v>0</v>
      </c>
      <c r="P56" s="393"/>
      <c r="Q56" s="391"/>
      <c r="T56" s="2"/>
      <c r="U56" s="20"/>
      <c r="V56" s="262"/>
      <c r="W56" s="392"/>
      <c r="X56" s="262">
        <f t="shared" si="2"/>
        <v>0</v>
      </c>
      <c r="Y56" s="393"/>
      <c r="Z56" s="391"/>
      <c r="AC56" s="2"/>
      <c r="AD56" s="20"/>
      <c r="AE56" s="262"/>
      <c r="AF56" s="392"/>
      <c r="AG56" s="262">
        <f t="shared" si="3"/>
        <v>0</v>
      </c>
      <c r="AH56" s="393"/>
      <c r="AI56" s="391"/>
    </row>
    <row r="57" spans="2:35" x14ac:dyDescent="0.25">
      <c r="B57" s="2"/>
      <c r="C57" s="20">
        <v>20</v>
      </c>
      <c r="D57" s="397">
        <v>454.12</v>
      </c>
      <c r="E57" s="470">
        <v>42007</v>
      </c>
      <c r="F57" s="397">
        <f t="shared" si="4"/>
        <v>454.12</v>
      </c>
      <c r="G57" s="471" t="s">
        <v>155</v>
      </c>
      <c r="H57" s="472">
        <v>80</v>
      </c>
      <c r="K57" s="2"/>
      <c r="L57" s="20"/>
      <c r="M57" s="262"/>
      <c r="N57" s="392"/>
      <c r="O57" s="262">
        <f t="shared" si="1"/>
        <v>0</v>
      </c>
      <c r="P57" s="393"/>
      <c r="Q57" s="391"/>
      <c r="T57" s="2"/>
      <c r="U57" s="20"/>
      <c r="V57" s="262"/>
      <c r="W57" s="392"/>
      <c r="X57" s="262">
        <f t="shared" si="2"/>
        <v>0</v>
      </c>
      <c r="Y57" s="393"/>
      <c r="Z57" s="391"/>
      <c r="AC57" s="2"/>
      <c r="AD57" s="20"/>
      <c r="AE57" s="262"/>
      <c r="AF57" s="392"/>
      <c r="AG57" s="262">
        <f t="shared" si="3"/>
        <v>0</v>
      </c>
      <c r="AH57" s="393"/>
      <c r="AI57" s="391"/>
    </row>
    <row r="58" spans="2:35" x14ac:dyDescent="0.25">
      <c r="B58" s="2"/>
      <c r="C58" s="20">
        <v>20</v>
      </c>
      <c r="D58" s="397">
        <v>466.62</v>
      </c>
      <c r="E58" s="470">
        <v>42010</v>
      </c>
      <c r="F58" s="397">
        <f t="shared" si="4"/>
        <v>466.62</v>
      </c>
      <c r="G58" s="471" t="s">
        <v>160</v>
      </c>
      <c r="H58" s="472">
        <v>80</v>
      </c>
      <c r="K58" s="2"/>
      <c r="L58" s="20"/>
      <c r="M58" s="262"/>
      <c r="N58" s="392"/>
      <c r="O58" s="262">
        <f t="shared" si="1"/>
        <v>0</v>
      </c>
      <c r="P58" s="393"/>
      <c r="Q58" s="391"/>
      <c r="T58" s="2"/>
      <c r="U58" s="20"/>
      <c r="V58" s="262"/>
      <c r="W58" s="392"/>
      <c r="X58" s="262">
        <f t="shared" si="2"/>
        <v>0</v>
      </c>
      <c r="Y58" s="393"/>
      <c r="Z58" s="391"/>
      <c r="AC58" s="2"/>
      <c r="AD58" s="20"/>
      <c r="AE58" s="262"/>
      <c r="AF58" s="392"/>
      <c r="AG58" s="262">
        <f t="shared" si="3"/>
        <v>0</v>
      </c>
      <c r="AH58" s="393"/>
      <c r="AI58" s="391"/>
    </row>
    <row r="59" spans="2:35" x14ac:dyDescent="0.25">
      <c r="B59" s="2"/>
      <c r="C59" s="20">
        <v>5</v>
      </c>
      <c r="D59" s="397">
        <v>116.7</v>
      </c>
      <c r="E59" s="470">
        <v>42013</v>
      </c>
      <c r="F59" s="397">
        <f t="shared" si="4"/>
        <v>116.7</v>
      </c>
      <c r="G59" s="471" t="s">
        <v>162</v>
      </c>
      <c r="H59" s="472">
        <v>80</v>
      </c>
      <c r="K59" s="2"/>
      <c r="L59" s="20"/>
      <c r="M59" s="262"/>
      <c r="N59" s="392"/>
      <c r="O59" s="262">
        <f t="shared" si="1"/>
        <v>0</v>
      </c>
      <c r="P59" s="393"/>
      <c r="Q59" s="391"/>
      <c r="T59" s="2"/>
      <c r="U59" s="20"/>
      <c r="V59" s="262"/>
      <c r="W59" s="392"/>
      <c r="X59" s="262">
        <f t="shared" si="2"/>
        <v>0</v>
      </c>
      <c r="Y59" s="393"/>
      <c r="Z59" s="391"/>
      <c r="AC59" s="2"/>
      <c r="AD59" s="20"/>
      <c r="AE59" s="262"/>
      <c r="AF59" s="392"/>
      <c r="AG59" s="262">
        <f t="shared" si="3"/>
        <v>0</v>
      </c>
      <c r="AH59" s="393"/>
      <c r="AI59" s="391"/>
    </row>
    <row r="60" spans="2:35" x14ac:dyDescent="0.25">
      <c r="B60" s="2"/>
      <c r="C60" s="20">
        <v>1</v>
      </c>
      <c r="D60" s="397">
        <v>19.8</v>
      </c>
      <c r="E60" s="470">
        <v>42013</v>
      </c>
      <c r="F60" s="397">
        <f t="shared" si="4"/>
        <v>19.8</v>
      </c>
      <c r="G60" s="471" t="s">
        <v>164</v>
      </c>
      <c r="H60" s="472">
        <v>80</v>
      </c>
      <c r="K60" s="2"/>
      <c r="L60" s="20"/>
      <c r="M60" s="262"/>
      <c r="N60" s="392"/>
      <c r="O60" s="262">
        <f t="shared" si="1"/>
        <v>0</v>
      </c>
      <c r="P60" s="393"/>
      <c r="Q60" s="391"/>
      <c r="T60" s="2"/>
      <c r="U60" s="20"/>
      <c r="V60" s="262"/>
      <c r="W60" s="392"/>
      <c r="X60" s="262">
        <f t="shared" si="2"/>
        <v>0</v>
      </c>
      <c r="Y60" s="393"/>
      <c r="Z60" s="391"/>
      <c r="AC60" s="2"/>
      <c r="AD60" s="20"/>
      <c r="AE60" s="262"/>
      <c r="AF60" s="392"/>
      <c r="AG60" s="262">
        <f t="shared" si="3"/>
        <v>0</v>
      </c>
      <c r="AH60" s="393"/>
      <c r="AI60" s="391"/>
    </row>
    <row r="61" spans="2:35" x14ac:dyDescent="0.25">
      <c r="B61" s="2"/>
      <c r="C61" s="20">
        <v>10</v>
      </c>
      <c r="D61" s="397">
        <v>224.1</v>
      </c>
      <c r="E61" s="470">
        <v>42017</v>
      </c>
      <c r="F61" s="397">
        <f t="shared" si="4"/>
        <v>224.1</v>
      </c>
      <c r="G61" s="471" t="s">
        <v>168</v>
      </c>
      <c r="H61" s="472">
        <v>80</v>
      </c>
      <c r="K61" s="2"/>
      <c r="L61" s="20"/>
      <c r="M61" s="262"/>
      <c r="N61" s="392"/>
      <c r="O61" s="262">
        <f t="shared" si="1"/>
        <v>0</v>
      </c>
      <c r="P61" s="393"/>
      <c r="Q61" s="391"/>
      <c r="T61" s="2"/>
      <c r="U61" s="20"/>
      <c r="V61" s="262"/>
      <c r="W61" s="392"/>
      <c r="X61" s="262">
        <f t="shared" si="2"/>
        <v>0</v>
      </c>
      <c r="Y61" s="393"/>
      <c r="Z61" s="391"/>
      <c r="AC61" s="2"/>
      <c r="AD61" s="20"/>
      <c r="AE61" s="262"/>
      <c r="AF61" s="392"/>
      <c r="AG61" s="262">
        <f t="shared" si="3"/>
        <v>0</v>
      </c>
      <c r="AH61" s="393"/>
      <c r="AI61" s="391"/>
    </row>
    <row r="62" spans="2:35" x14ac:dyDescent="0.25">
      <c r="B62" s="2"/>
      <c r="C62" s="20">
        <v>2</v>
      </c>
      <c r="D62" s="397">
        <v>44.44</v>
      </c>
      <c r="E62" s="470">
        <v>42017</v>
      </c>
      <c r="F62" s="397">
        <f t="shared" si="4"/>
        <v>44.44</v>
      </c>
      <c r="G62" s="471" t="s">
        <v>169</v>
      </c>
      <c r="H62" s="472">
        <v>80</v>
      </c>
      <c r="K62" s="2"/>
      <c r="L62" s="20"/>
      <c r="M62" s="262"/>
      <c r="N62" s="392"/>
      <c r="O62" s="262">
        <f t="shared" si="1"/>
        <v>0</v>
      </c>
      <c r="P62" s="393"/>
      <c r="Q62" s="391"/>
      <c r="T62" s="2"/>
      <c r="U62" s="20"/>
      <c r="V62" s="262"/>
      <c r="W62" s="392"/>
      <c r="X62" s="262">
        <f t="shared" si="2"/>
        <v>0</v>
      </c>
      <c r="Y62" s="393"/>
      <c r="Z62" s="391"/>
      <c r="AC62" s="2"/>
      <c r="AD62" s="20"/>
      <c r="AE62" s="262"/>
      <c r="AF62" s="392"/>
      <c r="AG62" s="262">
        <f t="shared" si="3"/>
        <v>0</v>
      </c>
      <c r="AH62" s="393"/>
      <c r="AI62" s="391"/>
    </row>
    <row r="63" spans="2:35" x14ac:dyDescent="0.25">
      <c r="B63" s="2"/>
      <c r="C63" s="20">
        <v>10</v>
      </c>
      <c r="D63" s="397">
        <v>225.2</v>
      </c>
      <c r="E63" s="470">
        <v>42019</v>
      </c>
      <c r="F63" s="397">
        <f t="shared" si="4"/>
        <v>225.2</v>
      </c>
      <c r="G63" s="471" t="s">
        <v>170</v>
      </c>
      <c r="H63" s="472">
        <v>80</v>
      </c>
      <c r="K63" s="2"/>
      <c r="L63" s="20"/>
      <c r="M63" s="262"/>
      <c r="N63" s="392"/>
      <c r="O63" s="262">
        <f t="shared" si="1"/>
        <v>0</v>
      </c>
      <c r="P63" s="393"/>
      <c r="Q63" s="391"/>
      <c r="T63" s="2"/>
      <c r="U63" s="20"/>
      <c r="V63" s="262"/>
      <c r="W63" s="392"/>
      <c r="X63" s="262">
        <f t="shared" si="2"/>
        <v>0</v>
      </c>
      <c r="Y63" s="393"/>
      <c r="Z63" s="391"/>
      <c r="AC63" s="2"/>
      <c r="AD63" s="20"/>
      <c r="AE63" s="262"/>
      <c r="AF63" s="392"/>
      <c r="AG63" s="262">
        <f t="shared" si="3"/>
        <v>0</v>
      </c>
      <c r="AH63" s="393"/>
      <c r="AI63" s="391"/>
    </row>
    <row r="64" spans="2:35" x14ac:dyDescent="0.25">
      <c r="B64" s="2"/>
      <c r="C64" s="20">
        <v>10</v>
      </c>
      <c r="D64" s="397">
        <v>219.62</v>
      </c>
      <c r="E64" s="470">
        <v>42025</v>
      </c>
      <c r="F64" s="397">
        <f t="shared" si="4"/>
        <v>219.62</v>
      </c>
      <c r="G64" s="471" t="s">
        <v>175</v>
      </c>
      <c r="H64" s="472">
        <v>80</v>
      </c>
      <c r="K64" s="2"/>
      <c r="L64" s="20"/>
      <c r="M64" s="262"/>
      <c r="N64" s="392"/>
      <c r="O64" s="262">
        <f t="shared" si="1"/>
        <v>0</v>
      </c>
      <c r="P64" s="393"/>
      <c r="Q64" s="391"/>
      <c r="T64" s="2"/>
      <c r="U64" s="20"/>
      <c r="V64" s="262"/>
      <c r="W64" s="392"/>
      <c r="X64" s="262">
        <f t="shared" si="2"/>
        <v>0</v>
      </c>
      <c r="Y64" s="393"/>
      <c r="Z64" s="391"/>
      <c r="AC64" s="2"/>
      <c r="AD64" s="20"/>
      <c r="AE64" s="262"/>
      <c r="AF64" s="392"/>
      <c r="AG64" s="262">
        <f t="shared" si="3"/>
        <v>0</v>
      </c>
      <c r="AH64" s="393"/>
      <c r="AI64" s="391"/>
    </row>
    <row r="65" spans="2:35" x14ac:dyDescent="0.25">
      <c r="B65" s="2"/>
      <c r="C65" s="20">
        <v>1</v>
      </c>
      <c r="D65" s="397">
        <v>20.6</v>
      </c>
      <c r="E65" s="470">
        <v>42026</v>
      </c>
      <c r="F65" s="397">
        <f t="shared" si="4"/>
        <v>20.6</v>
      </c>
      <c r="G65" s="471" t="s">
        <v>178</v>
      </c>
      <c r="H65" s="472">
        <v>80</v>
      </c>
      <c r="K65" s="2"/>
      <c r="L65" s="20"/>
      <c r="M65" s="262"/>
      <c r="N65" s="392"/>
      <c r="O65" s="262">
        <f t="shared" si="1"/>
        <v>0</v>
      </c>
      <c r="P65" s="393"/>
      <c r="Q65" s="391"/>
      <c r="T65" s="2"/>
      <c r="U65" s="20"/>
      <c r="V65" s="262"/>
      <c r="W65" s="392"/>
      <c r="X65" s="262">
        <f t="shared" si="2"/>
        <v>0</v>
      </c>
      <c r="Y65" s="393"/>
      <c r="Z65" s="391"/>
      <c r="AC65" s="2"/>
      <c r="AD65" s="20"/>
      <c r="AE65" s="262"/>
      <c r="AF65" s="392"/>
      <c r="AG65" s="262">
        <f t="shared" si="3"/>
        <v>0</v>
      </c>
      <c r="AH65" s="393"/>
      <c r="AI65" s="391"/>
    </row>
    <row r="66" spans="2:35" x14ac:dyDescent="0.25">
      <c r="B66" s="2"/>
      <c r="C66" s="20">
        <v>10</v>
      </c>
      <c r="D66" s="397">
        <v>215.8</v>
      </c>
      <c r="E66" s="470">
        <v>42028</v>
      </c>
      <c r="F66" s="397">
        <f t="shared" si="4"/>
        <v>215.8</v>
      </c>
      <c r="G66" s="471" t="s">
        <v>180</v>
      </c>
      <c r="H66" s="472">
        <v>80</v>
      </c>
      <c r="K66" s="2"/>
      <c r="L66" s="20"/>
      <c r="M66" s="262"/>
      <c r="N66" s="392"/>
      <c r="O66" s="262">
        <f t="shared" si="1"/>
        <v>0</v>
      </c>
      <c r="P66" s="393"/>
      <c r="Q66" s="391"/>
      <c r="T66" s="2"/>
      <c r="U66" s="20"/>
      <c r="V66" s="262"/>
      <c r="W66" s="392"/>
      <c r="X66" s="262">
        <f t="shared" si="2"/>
        <v>0</v>
      </c>
      <c r="Y66" s="393"/>
      <c r="Z66" s="391"/>
      <c r="AC66" s="2"/>
      <c r="AD66" s="20"/>
      <c r="AE66" s="262"/>
      <c r="AF66" s="392"/>
      <c r="AG66" s="262">
        <f t="shared" si="3"/>
        <v>0</v>
      </c>
      <c r="AH66" s="393"/>
      <c r="AI66" s="391"/>
    </row>
    <row r="67" spans="2:35" x14ac:dyDescent="0.25">
      <c r="B67" s="2"/>
      <c r="C67" s="20">
        <v>5</v>
      </c>
      <c r="D67" s="397">
        <v>106.88</v>
      </c>
      <c r="E67" s="470">
        <v>42032</v>
      </c>
      <c r="F67" s="397">
        <f t="shared" si="4"/>
        <v>106.88</v>
      </c>
      <c r="G67" s="471" t="s">
        <v>186</v>
      </c>
      <c r="H67" s="472">
        <v>80</v>
      </c>
      <c r="K67" s="2"/>
      <c r="L67" s="20"/>
      <c r="M67" s="262"/>
      <c r="N67" s="392"/>
      <c r="O67" s="262">
        <f t="shared" si="1"/>
        <v>0</v>
      </c>
      <c r="P67" s="393"/>
      <c r="Q67" s="391"/>
      <c r="T67" s="2"/>
      <c r="U67" s="20"/>
      <c r="V67" s="262"/>
      <c r="W67" s="392"/>
      <c r="X67" s="262">
        <f t="shared" si="2"/>
        <v>0</v>
      </c>
      <c r="Y67" s="393"/>
      <c r="Z67" s="391"/>
      <c r="AC67" s="2"/>
      <c r="AD67" s="20"/>
      <c r="AE67" s="262"/>
      <c r="AF67" s="392"/>
      <c r="AG67" s="262">
        <f t="shared" si="3"/>
        <v>0</v>
      </c>
      <c r="AH67" s="393"/>
      <c r="AI67" s="391"/>
    </row>
    <row r="68" spans="2:35" x14ac:dyDescent="0.25">
      <c r="B68" s="2"/>
      <c r="C68" s="20">
        <v>1</v>
      </c>
      <c r="D68" s="397">
        <v>20.46</v>
      </c>
      <c r="E68" s="470">
        <v>42033</v>
      </c>
      <c r="F68" s="397">
        <f t="shared" si="4"/>
        <v>20.46</v>
      </c>
      <c r="G68" s="471" t="s">
        <v>189</v>
      </c>
      <c r="H68" s="472">
        <v>80</v>
      </c>
      <c r="K68" s="2"/>
      <c r="L68" s="20"/>
      <c r="M68" s="262"/>
      <c r="N68" s="392"/>
      <c r="O68" s="262">
        <f t="shared" si="1"/>
        <v>0</v>
      </c>
      <c r="P68" s="393"/>
      <c r="Q68" s="391"/>
      <c r="T68" s="2"/>
      <c r="U68" s="20"/>
      <c r="V68" s="262"/>
      <c r="W68" s="392"/>
      <c r="X68" s="262">
        <f t="shared" si="2"/>
        <v>0</v>
      </c>
      <c r="Y68" s="393"/>
      <c r="Z68" s="391"/>
      <c r="AC68" s="2"/>
      <c r="AD68" s="20"/>
      <c r="AE68" s="262"/>
      <c r="AF68" s="392"/>
      <c r="AG68" s="262">
        <f t="shared" si="3"/>
        <v>0</v>
      </c>
      <c r="AH68" s="393"/>
      <c r="AI68" s="391"/>
    </row>
    <row r="69" spans="2:35" x14ac:dyDescent="0.25">
      <c r="B69" s="2"/>
      <c r="C69" s="20">
        <v>6</v>
      </c>
      <c r="D69" s="397">
        <f>20.66+112.26</f>
        <v>132.92000000000002</v>
      </c>
      <c r="E69" s="470">
        <v>42034</v>
      </c>
      <c r="F69" s="397">
        <f t="shared" si="4"/>
        <v>132.92000000000002</v>
      </c>
      <c r="G69" s="471" t="s">
        <v>192</v>
      </c>
      <c r="H69" s="472">
        <v>80</v>
      </c>
      <c r="K69" s="2"/>
      <c r="L69" s="20"/>
      <c r="M69" s="262"/>
      <c r="N69" s="392"/>
      <c r="O69" s="262">
        <f t="shared" si="1"/>
        <v>0</v>
      </c>
      <c r="P69" s="393"/>
      <c r="Q69" s="391"/>
      <c r="T69" s="2"/>
      <c r="U69" s="20"/>
      <c r="V69" s="262"/>
      <c r="W69" s="392"/>
      <c r="X69" s="262">
        <f t="shared" si="2"/>
        <v>0</v>
      </c>
      <c r="Y69" s="393"/>
      <c r="Z69" s="391"/>
      <c r="AC69" s="2"/>
      <c r="AD69" s="20"/>
      <c r="AE69" s="262"/>
      <c r="AF69" s="392"/>
      <c r="AG69" s="262">
        <f t="shared" si="3"/>
        <v>0</v>
      </c>
      <c r="AH69" s="393"/>
      <c r="AI69" s="391"/>
    </row>
    <row r="70" spans="2:35" x14ac:dyDescent="0.25">
      <c r="B70" s="2"/>
      <c r="C70" s="20">
        <v>5</v>
      </c>
      <c r="D70" s="397">
        <v>117.46</v>
      </c>
      <c r="E70" s="470">
        <v>42034</v>
      </c>
      <c r="F70" s="397">
        <f t="shared" si="4"/>
        <v>117.46</v>
      </c>
      <c r="G70" s="471" t="s">
        <v>194</v>
      </c>
      <c r="H70" s="472">
        <v>80</v>
      </c>
      <c r="K70" s="2"/>
      <c r="L70" s="20"/>
      <c r="M70" s="262"/>
      <c r="N70" s="392"/>
      <c r="O70" s="262">
        <f t="shared" si="1"/>
        <v>0</v>
      </c>
      <c r="P70" s="393"/>
      <c r="Q70" s="391"/>
      <c r="T70" s="2"/>
      <c r="U70" s="20"/>
      <c r="V70" s="262"/>
      <c r="W70" s="392"/>
      <c r="X70" s="262">
        <f t="shared" si="2"/>
        <v>0</v>
      </c>
      <c r="Y70" s="393"/>
      <c r="Z70" s="391"/>
      <c r="AC70" s="2"/>
      <c r="AD70" s="20"/>
      <c r="AE70" s="262"/>
      <c r="AF70" s="392"/>
      <c r="AG70" s="262">
        <f t="shared" si="3"/>
        <v>0</v>
      </c>
      <c r="AH70" s="393"/>
      <c r="AI70" s="391"/>
    </row>
    <row r="71" spans="2:35" x14ac:dyDescent="0.25">
      <c r="B71" s="2"/>
      <c r="C71" s="20">
        <v>40</v>
      </c>
      <c r="D71" s="397">
        <v>926.72</v>
      </c>
      <c r="E71" s="470">
        <v>42034</v>
      </c>
      <c r="F71" s="397">
        <f t="shared" si="4"/>
        <v>926.72</v>
      </c>
      <c r="G71" s="471" t="s">
        <v>195</v>
      </c>
      <c r="H71" s="472">
        <v>80</v>
      </c>
      <c r="K71" s="2"/>
      <c r="L71" s="20"/>
      <c r="M71" s="262"/>
      <c r="N71" s="392"/>
      <c r="O71" s="262">
        <f t="shared" si="1"/>
        <v>0</v>
      </c>
      <c r="P71" s="393"/>
      <c r="Q71" s="391"/>
      <c r="T71" s="2"/>
      <c r="U71" s="20"/>
      <c r="V71" s="262"/>
      <c r="W71" s="392"/>
      <c r="X71" s="262">
        <f t="shared" si="2"/>
        <v>0</v>
      </c>
      <c r="Y71" s="393"/>
      <c r="Z71" s="391"/>
      <c r="AC71" s="2"/>
      <c r="AD71" s="20"/>
      <c r="AE71" s="262"/>
      <c r="AF71" s="392"/>
      <c r="AG71" s="262">
        <f t="shared" si="3"/>
        <v>0</v>
      </c>
      <c r="AH71" s="393"/>
      <c r="AI71" s="391"/>
    </row>
    <row r="72" spans="2:35" x14ac:dyDescent="0.25">
      <c r="B72" s="2"/>
      <c r="C72" s="20">
        <v>10</v>
      </c>
      <c r="D72" s="397">
        <v>223.66</v>
      </c>
      <c r="E72" s="470">
        <v>42035</v>
      </c>
      <c r="F72" s="397">
        <f t="shared" si="4"/>
        <v>223.66</v>
      </c>
      <c r="G72" s="471" t="s">
        <v>196</v>
      </c>
      <c r="H72" s="472">
        <v>80</v>
      </c>
      <c r="K72" s="2"/>
      <c r="L72" s="20"/>
      <c r="M72" s="262"/>
      <c r="N72" s="392"/>
      <c r="O72" s="262">
        <f t="shared" ref="O72:O95" si="5">M72</f>
        <v>0</v>
      </c>
      <c r="P72" s="393"/>
      <c r="Q72" s="391"/>
      <c r="T72" s="2"/>
      <c r="U72" s="20"/>
      <c r="V72" s="262"/>
      <c r="W72" s="392"/>
      <c r="X72" s="262">
        <f t="shared" ref="X72:X95" si="6">V72</f>
        <v>0</v>
      </c>
      <c r="Y72" s="393"/>
      <c r="Z72" s="391"/>
      <c r="AC72" s="2"/>
      <c r="AD72" s="20"/>
      <c r="AE72" s="262"/>
      <c r="AF72" s="392"/>
      <c r="AG72" s="262">
        <f t="shared" ref="AG72:AG95" si="7">AE72</f>
        <v>0</v>
      </c>
      <c r="AH72" s="393"/>
      <c r="AI72" s="391"/>
    </row>
    <row r="73" spans="2:35" x14ac:dyDescent="0.25">
      <c r="B73" s="2"/>
      <c r="C73" s="20">
        <v>5</v>
      </c>
      <c r="D73" s="397">
        <v>115</v>
      </c>
      <c r="E73" s="470">
        <v>42035</v>
      </c>
      <c r="F73" s="397">
        <f t="shared" si="4"/>
        <v>115</v>
      </c>
      <c r="G73" s="471" t="s">
        <v>197</v>
      </c>
      <c r="H73" s="472">
        <v>80</v>
      </c>
      <c r="K73" s="2"/>
      <c r="L73" s="20"/>
      <c r="M73" s="262"/>
      <c r="N73" s="392"/>
      <c r="O73" s="262">
        <f t="shared" si="5"/>
        <v>0</v>
      </c>
      <c r="P73" s="393"/>
      <c r="Q73" s="391"/>
      <c r="T73" s="2"/>
      <c r="U73" s="20"/>
      <c r="V73" s="262"/>
      <c r="W73" s="392"/>
      <c r="X73" s="262">
        <f t="shared" si="6"/>
        <v>0</v>
      </c>
      <c r="Y73" s="393"/>
      <c r="Z73" s="391"/>
      <c r="AC73" s="2"/>
      <c r="AD73" s="20"/>
      <c r="AE73" s="262"/>
      <c r="AF73" s="392"/>
      <c r="AG73" s="262">
        <f t="shared" si="7"/>
        <v>0</v>
      </c>
      <c r="AH73" s="393"/>
      <c r="AI73" s="391"/>
    </row>
    <row r="74" spans="2:35" x14ac:dyDescent="0.25">
      <c r="B74" s="2"/>
      <c r="C74" s="20">
        <v>5</v>
      </c>
      <c r="D74" s="452">
        <v>118.56</v>
      </c>
      <c r="E74" s="490">
        <v>42039</v>
      </c>
      <c r="F74" s="452">
        <f t="shared" si="4"/>
        <v>118.56</v>
      </c>
      <c r="G74" s="491" t="s">
        <v>213</v>
      </c>
      <c r="H74" s="492">
        <v>80</v>
      </c>
      <c r="K74" s="2"/>
      <c r="L74" s="20"/>
      <c r="M74" s="262"/>
      <c r="N74" s="392"/>
      <c r="O74" s="262">
        <f t="shared" si="5"/>
        <v>0</v>
      </c>
      <c r="P74" s="393"/>
      <c r="Q74" s="391"/>
      <c r="T74" s="2"/>
      <c r="U74" s="20"/>
      <c r="V74" s="262"/>
      <c r="W74" s="392"/>
      <c r="X74" s="262">
        <f t="shared" si="6"/>
        <v>0</v>
      </c>
      <c r="Y74" s="393"/>
      <c r="Z74" s="391"/>
      <c r="AC74" s="2"/>
      <c r="AD74" s="20"/>
      <c r="AE74" s="262"/>
      <c r="AF74" s="392"/>
      <c r="AG74" s="262">
        <f t="shared" si="7"/>
        <v>0</v>
      </c>
      <c r="AH74" s="393"/>
      <c r="AI74" s="391"/>
    </row>
    <row r="75" spans="2:35" x14ac:dyDescent="0.25">
      <c r="B75" s="2"/>
      <c r="C75" s="20">
        <v>1</v>
      </c>
      <c r="D75" s="452">
        <v>24.42</v>
      </c>
      <c r="E75" s="490">
        <v>42040</v>
      </c>
      <c r="F75" s="452">
        <f t="shared" si="4"/>
        <v>24.42</v>
      </c>
      <c r="G75" s="491" t="s">
        <v>217</v>
      </c>
      <c r="H75" s="492">
        <v>80</v>
      </c>
      <c r="K75" s="2"/>
      <c r="L75" s="20"/>
      <c r="M75" s="262"/>
      <c r="N75" s="392"/>
      <c r="O75" s="262">
        <f t="shared" si="5"/>
        <v>0</v>
      </c>
      <c r="P75" s="393"/>
      <c r="Q75" s="391"/>
      <c r="T75" s="2"/>
      <c r="U75" s="20"/>
      <c r="V75" s="262"/>
      <c r="W75" s="392"/>
      <c r="X75" s="262">
        <f t="shared" si="6"/>
        <v>0</v>
      </c>
      <c r="Y75" s="393"/>
      <c r="Z75" s="391"/>
      <c r="AC75" s="2"/>
      <c r="AD75" s="20"/>
      <c r="AE75" s="262"/>
      <c r="AF75" s="392"/>
      <c r="AG75" s="262">
        <f t="shared" si="7"/>
        <v>0</v>
      </c>
      <c r="AH75" s="393"/>
      <c r="AI75" s="391"/>
    </row>
    <row r="76" spans="2:35" x14ac:dyDescent="0.25">
      <c r="B76" s="2"/>
      <c r="C76" s="20">
        <v>5</v>
      </c>
      <c r="D76" s="452">
        <v>118.68</v>
      </c>
      <c r="E76" s="490">
        <v>42041</v>
      </c>
      <c r="F76" s="452">
        <f t="shared" si="4"/>
        <v>118.68</v>
      </c>
      <c r="G76" s="491" t="s">
        <v>218</v>
      </c>
      <c r="H76" s="492">
        <v>80</v>
      </c>
      <c r="K76" s="2"/>
      <c r="L76" s="20"/>
      <c r="M76" s="262"/>
      <c r="N76" s="392"/>
      <c r="O76" s="262">
        <f t="shared" si="5"/>
        <v>0</v>
      </c>
      <c r="P76" s="393"/>
      <c r="Q76" s="391"/>
      <c r="T76" s="2"/>
      <c r="U76" s="20"/>
      <c r="V76" s="262"/>
      <c r="W76" s="392"/>
      <c r="X76" s="262">
        <f t="shared" si="6"/>
        <v>0</v>
      </c>
      <c r="Y76" s="393"/>
      <c r="Z76" s="391"/>
      <c r="AC76" s="2"/>
      <c r="AD76" s="20"/>
      <c r="AE76" s="262"/>
      <c r="AF76" s="392"/>
      <c r="AG76" s="262">
        <f t="shared" si="7"/>
        <v>0</v>
      </c>
      <c r="AH76" s="393"/>
      <c r="AI76" s="391"/>
    </row>
    <row r="77" spans="2:35" x14ac:dyDescent="0.25">
      <c r="B77" s="2"/>
      <c r="C77" s="20">
        <v>1</v>
      </c>
      <c r="D77" s="452">
        <v>24.8</v>
      </c>
      <c r="E77" s="490">
        <v>42042</v>
      </c>
      <c r="F77" s="452">
        <f t="shared" si="4"/>
        <v>24.8</v>
      </c>
      <c r="G77" s="491" t="s">
        <v>220</v>
      </c>
      <c r="H77" s="492">
        <v>80</v>
      </c>
      <c r="K77" s="2"/>
      <c r="L77" s="20"/>
      <c r="M77" s="262"/>
      <c r="N77" s="392"/>
      <c r="O77" s="262">
        <f t="shared" si="5"/>
        <v>0</v>
      </c>
      <c r="P77" s="393"/>
      <c r="Q77" s="391"/>
      <c r="T77" s="2"/>
      <c r="U77" s="20"/>
      <c r="V77" s="262"/>
      <c r="W77" s="392"/>
      <c r="X77" s="262">
        <f t="shared" si="6"/>
        <v>0</v>
      </c>
      <c r="Y77" s="393"/>
      <c r="Z77" s="391"/>
      <c r="AC77" s="2"/>
      <c r="AD77" s="20"/>
      <c r="AE77" s="262"/>
      <c r="AF77" s="392"/>
      <c r="AG77" s="262">
        <f t="shared" si="7"/>
        <v>0</v>
      </c>
      <c r="AH77" s="393"/>
      <c r="AI77" s="391"/>
    </row>
    <row r="78" spans="2:35" x14ac:dyDescent="0.25">
      <c r="B78" s="2"/>
      <c r="C78" s="20">
        <v>15</v>
      </c>
      <c r="D78" s="452">
        <v>345.64</v>
      </c>
      <c r="E78" s="490">
        <v>42045</v>
      </c>
      <c r="F78" s="452">
        <f t="shared" si="4"/>
        <v>345.64</v>
      </c>
      <c r="G78" s="491" t="s">
        <v>223</v>
      </c>
      <c r="H78" s="492">
        <v>80</v>
      </c>
      <c r="K78" s="2"/>
      <c r="L78" s="20"/>
      <c r="M78" s="262"/>
      <c r="N78" s="392"/>
      <c r="O78" s="262">
        <f t="shared" si="5"/>
        <v>0</v>
      </c>
      <c r="P78" s="393"/>
      <c r="Q78" s="391"/>
      <c r="T78" s="2"/>
      <c r="U78" s="20"/>
      <c r="V78" s="262"/>
      <c r="W78" s="392"/>
      <c r="X78" s="262">
        <f t="shared" si="6"/>
        <v>0</v>
      </c>
      <c r="Y78" s="393"/>
      <c r="Z78" s="391"/>
      <c r="AC78" s="2"/>
      <c r="AD78" s="20"/>
      <c r="AE78" s="262"/>
      <c r="AF78" s="392"/>
      <c r="AG78" s="262">
        <f t="shared" si="7"/>
        <v>0</v>
      </c>
      <c r="AH78" s="393"/>
      <c r="AI78" s="391"/>
    </row>
    <row r="79" spans="2:35" x14ac:dyDescent="0.25">
      <c r="B79" s="2"/>
      <c r="C79" s="20">
        <v>5</v>
      </c>
      <c r="D79" s="452">
        <v>119.84</v>
      </c>
      <c r="E79" s="490">
        <v>42046</v>
      </c>
      <c r="F79" s="452">
        <f t="shared" si="4"/>
        <v>119.84</v>
      </c>
      <c r="G79" s="491" t="s">
        <v>225</v>
      </c>
      <c r="H79" s="492">
        <v>80</v>
      </c>
      <c r="K79" s="2"/>
      <c r="L79" s="20"/>
      <c r="M79" s="262"/>
      <c r="N79" s="392"/>
      <c r="O79" s="262">
        <f t="shared" si="5"/>
        <v>0</v>
      </c>
      <c r="P79" s="393"/>
      <c r="Q79" s="391"/>
      <c r="T79" s="2"/>
      <c r="U79" s="20"/>
      <c r="V79" s="262"/>
      <c r="W79" s="392"/>
      <c r="X79" s="262">
        <f t="shared" si="6"/>
        <v>0</v>
      </c>
      <c r="Y79" s="393"/>
      <c r="Z79" s="391"/>
      <c r="AC79" s="2"/>
      <c r="AD79" s="20"/>
      <c r="AE79" s="262"/>
      <c r="AF79" s="392"/>
      <c r="AG79" s="262">
        <f t="shared" si="7"/>
        <v>0</v>
      </c>
      <c r="AH79" s="393"/>
      <c r="AI79" s="391"/>
    </row>
    <row r="80" spans="2:35" x14ac:dyDescent="0.25">
      <c r="B80" s="2"/>
      <c r="C80" s="20">
        <v>1</v>
      </c>
      <c r="D80" s="452">
        <v>25.88</v>
      </c>
      <c r="E80" s="490">
        <v>42048</v>
      </c>
      <c r="F80" s="452">
        <f t="shared" si="4"/>
        <v>25.88</v>
      </c>
      <c r="G80" s="491" t="s">
        <v>226</v>
      </c>
      <c r="H80" s="492">
        <v>80</v>
      </c>
      <c r="K80" s="2"/>
      <c r="L80" s="20"/>
      <c r="M80" s="262"/>
      <c r="N80" s="392"/>
      <c r="O80" s="262">
        <f t="shared" si="5"/>
        <v>0</v>
      </c>
      <c r="P80" s="393"/>
      <c r="Q80" s="391"/>
      <c r="T80" s="2"/>
      <c r="U80" s="20"/>
      <c r="V80" s="262"/>
      <c r="W80" s="392"/>
      <c r="X80" s="262">
        <f t="shared" si="6"/>
        <v>0</v>
      </c>
      <c r="Y80" s="393"/>
      <c r="Z80" s="391"/>
      <c r="AC80" s="2"/>
      <c r="AD80" s="20"/>
      <c r="AE80" s="262"/>
      <c r="AF80" s="392"/>
      <c r="AG80" s="262">
        <f t="shared" si="7"/>
        <v>0</v>
      </c>
      <c r="AH80" s="393"/>
      <c r="AI80" s="391"/>
    </row>
    <row r="81" spans="1:35" x14ac:dyDescent="0.25">
      <c r="B81" s="2"/>
      <c r="C81" s="20">
        <v>10</v>
      </c>
      <c r="D81" s="452">
        <v>233.24</v>
      </c>
      <c r="E81" s="490">
        <v>42049</v>
      </c>
      <c r="F81" s="452">
        <f t="shared" si="4"/>
        <v>233.24</v>
      </c>
      <c r="G81" s="491" t="s">
        <v>229</v>
      </c>
      <c r="H81" s="492">
        <v>80</v>
      </c>
      <c r="K81" s="2"/>
      <c r="L81" s="20"/>
      <c r="M81" s="262"/>
      <c r="N81" s="392"/>
      <c r="O81" s="262">
        <f t="shared" si="5"/>
        <v>0</v>
      </c>
      <c r="P81" s="393"/>
      <c r="Q81" s="391"/>
      <c r="T81" s="2"/>
      <c r="U81" s="20"/>
      <c r="V81" s="262"/>
      <c r="W81" s="392"/>
      <c r="X81" s="262">
        <f t="shared" si="6"/>
        <v>0</v>
      </c>
      <c r="Y81" s="393"/>
      <c r="Z81" s="391"/>
      <c r="AC81" s="2"/>
      <c r="AD81" s="20"/>
      <c r="AE81" s="262"/>
      <c r="AF81" s="392"/>
      <c r="AG81" s="262">
        <f t="shared" si="7"/>
        <v>0</v>
      </c>
      <c r="AH81" s="393"/>
      <c r="AI81" s="391"/>
    </row>
    <row r="82" spans="1:35" x14ac:dyDescent="0.25">
      <c r="B82" s="2"/>
      <c r="C82" s="20">
        <v>1</v>
      </c>
      <c r="D82" s="452">
        <v>25.68</v>
      </c>
      <c r="E82" s="490">
        <v>42052</v>
      </c>
      <c r="F82" s="452">
        <f t="shared" si="4"/>
        <v>25.68</v>
      </c>
      <c r="G82" s="491" t="s">
        <v>234</v>
      </c>
      <c r="H82" s="492">
        <v>80</v>
      </c>
      <c r="K82" s="2"/>
      <c r="L82" s="20"/>
      <c r="M82" s="262"/>
      <c r="N82" s="392"/>
      <c r="O82" s="262">
        <f t="shared" si="5"/>
        <v>0</v>
      </c>
      <c r="P82" s="393"/>
      <c r="Q82" s="391"/>
      <c r="T82" s="2"/>
      <c r="U82" s="20"/>
      <c r="V82" s="262"/>
      <c r="W82" s="392"/>
      <c r="X82" s="262">
        <f t="shared" si="6"/>
        <v>0</v>
      </c>
      <c r="Y82" s="393"/>
      <c r="Z82" s="391"/>
      <c r="AC82" s="2"/>
      <c r="AD82" s="20"/>
      <c r="AE82" s="262"/>
      <c r="AF82" s="392"/>
      <c r="AG82" s="262">
        <f t="shared" si="7"/>
        <v>0</v>
      </c>
      <c r="AH82" s="393"/>
      <c r="AI82" s="391"/>
    </row>
    <row r="83" spans="1:35" x14ac:dyDescent="0.25">
      <c r="B83" s="2"/>
      <c r="C83" s="20">
        <v>6</v>
      </c>
      <c r="D83" s="452">
        <v>124.3</v>
      </c>
      <c r="E83" s="490">
        <v>42055</v>
      </c>
      <c r="F83" s="452">
        <f t="shared" si="4"/>
        <v>124.3</v>
      </c>
      <c r="G83" s="491" t="s">
        <v>238</v>
      </c>
      <c r="H83" s="492">
        <v>80</v>
      </c>
      <c r="K83" s="2"/>
      <c r="L83" s="20"/>
      <c r="M83" s="262"/>
      <c r="N83" s="392"/>
      <c r="O83" s="262">
        <f t="shared" si="5"/>
        <v>0</v>
      </c>
      <c r="P83" s="393"/>
      <c r="Q83" s="391"/>
      <c r="T83" s="2"/>
      <c r="U83" s="20"/>
      <c r="V83" s="262"/>
      <c r="W83" s="392"/>
      <c r="X83" s="262">
        <f t="shared" si="6"/>
        <v>0</v>
      </c>
      <c r="Y83" s="393"/>
      <c r="Z83" s="391"/>
      <c r="AC83" s="2"/>
      <c r="AD83" s="20"/>
      <c r="AE83" s="262"/>
      <c r="AF83" s="392"/>
      <c r="AG83" s="262">
        <f t="shared" si="7"/>
        <v>0</v>
      </c>
      <c r="AH83" s="393"/>
      <c r="AI83" s="391"/>
    </row>
    <row r="84" spans="1:35" x14ac:dyDescent="0.25">
      <c r="B84" s="2"/>
      <c r="C84" s="20">
        <v>1</v>
      </c>
      <c r="D84" s="452" t="s">
        <v>239</v>
      </c>
      <c r="E84" s="490">
        <v>42056</v>
      </c>
      <c r="F84" s="452" t="str">
        <f t="shared" si="4"/>
        <v>25..38</v>
      </c>
      <c r="G84" s="491" t="s">
        <v>240</v>
      </c>
      <c r="H84" s="492">
        <v>80</v>
      </c>
      <c r="K84" s="2"/>
      <c r="L84" s="20"/>
      <c r="M84" s="262"/>
      <c r="N84" s="392"/>
      <c r="O84" s="262">
        <f t="shared" si="5"/>
        <v>0</v>
      </c>
      <c r="P84" s="393"/>
      <c r="Q84" s="391"/>
      <c r="T84" s="2"/>
      <c r="U84" s="20"/>
      <c r="V84" s="262"/>
      <c r="W84" s="392"/>
      <c r="X84" s="262">
        <f t="shared" si="6"/>
        <v>0</v>
      </c>
      <c r="Y84" s="393"/>
      <c r="Z84" s="391"/>
      <c r="AC84" s="2"/>
      <c r="AD84" s="20"/>
      <c r="AE84" s="262"/>
      <c r="AF84" s="392"/>
      <c r="AG84" s="262">
        <f t="shared" si="7"/>
        <v>0</v>
      </c>
      <c r="AH84" s="393"/>
      <c r="AI84" s="391"/>
    </row>
    <row r="85" spans="1:35" x14ac:dyDescent="0.25">
      <c r="B85" s="2"/>
      <c r="C85" s="20">
        <v>1</v>
      </c>
      <c r="D85" s="452">
        <v>20.62</v>
      </c>
      <c r="E85" s="490">
        <v>42059</v>
      </c>
      <c r="F85" s="452">
        <f t="shared" si="4"/>
        <v>20.62</v>
      </c>
      <c r="G85" s="491" t="s">
        <v>243</v>
      </c>
      <c r="H85" s="492">
        <v>80</v>
      </c>
      <c r="K85" s="2"/>
      <c r="L85" s="20"/>
      <c r="M85" s="262"/>
      <c r="N85" s="392"/>
      <c r="O85" s="262">
        <f t="shared" si="5"/>
        <v>0</v>
      </c>
      <c r="P85" s="393"/>
      <c r="Q85" s="391"/>
      <c r="T85" s="2"/>
      <c r="U85" s="20"/>
      <c r="V85" s="262"/>
      <c r="W85" s="392"/>
      <c r="X85" s="262">
        <f t="shared" si="6"/>
        <v>0</v>
      </c>
      <c r="Y85" s="393"/>
      <c r="Z85" s="391"/>
      <c r="AC85" s="2"/>
      <c r="AD85" s="20"/>
      <c r="AE85" s="262"/>
      <c r="AF85" s="392"/>
      <c r="AG85" s="262">
        <f t="shared" si="7"/>
        <v>0</v>
      </c>
      <c r="AH85" s="393"/>
      <c r="AI85" s="391"/>
    </row>
    <row r="86" spans="1:35" x14ac:dyDescent="0.25">
      <c r="B86" s="2"/>
      <c r="C86" s="20">
        <v>40</v>
      </c>
      <c r="D86" s="452">
        <v>938.54</v>
      </c>
      <c r="E86" s="490">
        <v>42061</v>
      </c>
      <c r="F86" s="452">
        <f t="shared" si="4"/>
        <v>938.54</v>
      </c>
      <c r="G86" s="491" t="s">
        <v>245</v>
      </c>
      <c r="H86" s="492">
        <v>80</v>
      </c>
      <c r="K86" s="2"/>
      <c r="L86" s="20"/>
      <c r="M86" s="262"/>
      <c r="N86" s="392"/>
      <c r="O86" s="262">
        <f t="shared" si="5"/>
        <v>0</v>
      </c>
      <c r="P86" s="393"/>
      <c r="Q86" s="391"/>
      <c r="T86" s="2"/>
      <c r="U86" s="20"/>
      <c r="V86" s="262"/>
      <c r="W86" s="392"/>
      <c r="X86" s="262">
        <f t="shared" si="6"/>
        <v>0</v>
      </c>
      <c r="Y86" s="393"/>
      <c r="Z86" s="391"/>
      <c r="AC86" s="2"/>
      <c r="AD86" s="20"/>
      <c r="AE86" s="262"/>
      <c r="AF86" s="392"/>
      <c r="AG86" s="262">
        <f t="shared" si="7"/>
        <v>0</v>
      </c>
      <c r="AH86" s="393"/>
      <c r="AI86" s="391"/>
    </row>
    <row r="87" spans="1:35" x14ac:dyDescent="0.25">
      <c r="B87" s="2"/>
      <c r="C87" s="20">
        <v>3</v>
      </c>
      <c r="D87" s="452">
        <v>66.28</v>
      </c>
      <c r="E87" s="490">
        <v>42062</v>
      </c>
      <c r="F87" s="452">
        <f t="shared" si="4"/>
        <v>66.28</v>
      </c>
      <c r="G87" s="491" t="s">
        <v>246</v>
      </c>
      <c r="H87" s="492">
        <v>80</v>
      </c>
      <c r="K87" s="2"/>
      <c r="L87" s="20"/>
      <c r="M87" s="262"/>
      <c r="N87" s="392"/>
      <c r="O87" s="262">
        <f t="shared" si="5"/>
        <v>0</v>
      </c>
      <c r="P87" s="393"/>
      <c r="Q87" s="391"/>
      <c r="T87" s="2"/>
      <c r="U87" s="20"/>
      <c r="V87" s="262"/>
      <c r="W87" s="392"/>
      <c r="X87" s="262">
        <f t="shared" si="6"/>
        <v>0</v>
      </c>
      <c r="Y87" s="393"/>
      <c r="Z87" s="391"/>
      <c r="AC87" s="2"/>
      <c r="AD87" s="20"/>
      <c r="AE87" s="262"/>
      <c r="AF87" s="392"/>
      <c r="AG87" s="262">
        <f t="shared" si="7"/>
        <v>0</v>
      </c>
      <c r="AH87" s="393"/>
      <c r="AI87" s="391"/>
    </row>
    <row r="88" spans="1:35" x14ac:dyDescent="0.25">
      <c r="B88" s="2"/>
      <c r="C88" s="20">
        <v>10</v>
      </c>
      <c r="D88" s="452">
        <v>203.92</v>
      </c>
      <c r="E88" s="490">
        <v>42063</v>
      </c>
      <c r="F88" s="452">
        <f t="shared" si="4"/>
        <v>203.92</v>
      </c>
      <c r="G88" s="491" t="s">
        <v>248</v>
      </c>
      <c r="H88" s="492">
        <v>80</v>
      </c>
      <c r="K88" s="2"/>
      <c r="L88" s="20"/>
      <c r="M88" s="262"/>
      <c r="N88" s="392"/>
      <c r="O88" s="262">
        <f t="shared" si="5"/>
        <v>0</v>
      </c>
      <c r="P88" s="393"/>
      <c r="Q88" s="391"/>
      <c r="T88" s="2"/>
      <c r="U88" s="20"/>
      <c r="V88" s="262"/>
      <c r="W88" s="392"/>
      <c r="X88" s="262">
        <f t="shared" si="6"/>
        <v>0</v>
      </c>
      <c r="Y88" s="393"/>
      <c r="Z88" s="391"/>
      <c r="AC88" s="2"/>
      <c r="AD88" s="20"/>
      <c r="AE88" s="262"/>
      <c r="AF88" s="392"/>
      <c r="AG88" s="262">
        <f t="shared" si="7"/>
        <v>0</v>
      </c>
      <c r="AH88" s="393"/>
      <c r="AI88" s="391"/>
    </row>
    <row r="89" spans="1:35" x14ac:dyDescent="0.25">
      <c r="B89" s="2"/>
      <c r="C89" s="20">
        <v>5</v>
      </c>
      <c r="D89" s="405">
        <v>105.58</v>
      </c>
      <c r="E89" s="590">
        <v>42066</v>
      </c>
      <c r="F89" s="405">
        <f t="shared" si="4"/>
        <v>105.58</v>
      </c>
      <c r="G89" s="447" t="s">
        <v>273</v>
      </c>
      <c r="H89" s="448">
        <v>80</v>
      </c>
      <c r="K89" s="2"/>
      <c r="L89" s="20"/>
      <c r="M89" s="262"/>
      <c r="N89" s="392"/>
      <c r="O89" s="262">
        <f t="shared" si="5"/>
        <v>0</v>
      </c>
      <c r="P89" s="393"/>
      <c r="Q89" s="391"/>
      <c r="T89" s="2"/>
      <c r="U89" s="20"/>
      <c r="V89" s="262"/>
      <c r="W89" s="392"/>
      <c r="X89" s="262">
        <f t="shared" si="6"/>
        <v>0</v>
      </c>
      <c r="Y89" s="393"/>
      <c r="Z89" s="391"/>
      <c r="AC89" s="2"/>
      <c r="AD89" s="20"/>
      <c r="AE89" s="262"/>
      <c r="AF89" s="392"/>
      <c r="AG89" s="262">
        <f t="shared" si="7"/>
        <v>0</v>
      </c>
      <c r="AH89" s="393"/>
      <c r="AI89" s="391"/>
    </row>
    <row r="90" spans="1:35" x14ac:dyDescent="0.25">
      <c r="B90" s="2"/>
      <c r="C90" s="20">
        <v>1</v>
      </c>
      <c r="D90" s="405">
        <v>21.28</v>
      </c>
      <c r="E90" s="590">
        <v>42065</v>
      </c>
      <c r="F90" s="405">
        <f t="shared" si="4"/>
        <v>21.28</v>
      </c>
      <c r="G90" s="447" t="s">
        <v>274</v>
      </c>
      <c r="H90" s="448">
        <v>80</v>
      </c>
      <c r="K90" s="2"/>
      <c r="L90" s="20"/>
      <c r="M90" s="262"/>
      <c r="N90" s="392"/>
      <c r="O90" s="262">
        <f t="shared" si="5"/>
        <v>0</v>
      </c>
      <c r="P90" s="393"/>
      <c r="Q90" s="391"/>
      <c r="T90" s="2"/>
      <c r="U90" s="20"/>
      <c r="V90" s="262"/>
      <c r="W90" s="392"/>
      <c r="X90" s="262">
        <f t="shared" si="6"/>
        <v>0</v>
      </c>
      <c r="Y90" s="393"/>
      <c r="Z90" s="391"/>
      <c r="AC90" s="2"/>
      <c r="AD90" s="20"/>
      <c r="AE90" s="262"/>
      <c r="AF90" s="392"/>
      <c r="AG90" s="262">
        <f t="shared" si="7"/>
        <v>0</v>
      </c>
      <c r="AH90" s="393"/>
      <c r="AI90" s="391"/>
    </row>
    <row r="91" spans="1:35" x14ac:dyDescent="0.25">
      <c r="B91" s="2"/>
      <c r="C91" s="20">
        <v>40</v>
      </c>
      <c r="D91" s="405">
        <v>950.68</v>
      </c>
      <c r="E91" s="590">
        <v>42065</v>
      </c>
      <c r="F91" s="405">
        <f t="shared" si="4"/>
        <v>950.68</v>
      </c>
      <c r="G91" s="447" t="s">
        <v>276</v>
      </c>
      <c r="H91" s="448">
        <v>80</v>
      </c>
      <c r="K91" s="2"/>
      <c r="L91" s="20"/>
      <c r="M91" s="262"/>
      <c r="N91" s="392"/>
      <c r="O91" s="262">
        <f t="shared" si="5"/>
        <v>0</v>
      </c>
      <c r="P91" s="393"/>
      <c r="Q91" s="391"/>
      <c r="T91" s="2"/>
      <c r="U91" s="20"/>
      <c r="V91" s="262"/>
      <c r="W91" s="392"/>
      <c r="X91" s="262">
        <f t="shared" si="6"/>
        <v>0</v>
      </c>
      <c r="Y91" s="393"/>
      <c r="Z91" s="391"/>
      <c r="AC91" s="2"/>
      <c r="AD91" s="20"/>
      <c r="AE91" s="262"/>
      <c r="AF91" s="392"/>
      <c r="AG91" s="262">
        <f t="shared" si="7"/>
        <v>0</v>
      </c>
      <c r="AH91" s="393"/>
      <c r="AI91" s="391"/>
    </row>
    <row r="92" spans="1:35" x14ac:dyDescent="0.25">
      <c r="B92" s="2"/>
      <c r="C92" s="20">
        <v>50</v>
      </c>
      <c r="D92" s="405">
        <v>1104.6199999999999</v>
      </c>
      <c r="E92" s="590">
        <v>42068</v>
      </c>
      <c r="F92" s="405">
        <f t="shared" si="4"/>
        <v>1104.6199999999999</v>
      </c>
      <c r="G92" s="447" t="s">
        <v>281</v>
      </c>
      <c r="H92" s="448">
        <v>80</v>
      </c>
      <c r="K92" s="2"/>
      <c r="L92" s="20"/>
      <c r="M92" s="262"/>
      <c r="N92" s="392"/>
      <c r="O92" s="262">
        <f t="shared" si="5"/>
        <v>0</v>
      </c>
      <c r="P92" s="393"/>
      <c r="Q92" s="391"/>
      <c r="T92" s="2"/>
      <c r="U92" s="20"/>
      <c r="V92" s="262"/>
      <c r="W92" s="392"/>
      <c r="X92" s="262">
        <f t="shared" si="6"/>
        <v>0</v>
      </c>
      <c r="Y92" s="393"/>
      <c r="Z92" s="391"/>
      <c r="AC92" s="2"/>
      <c r="AD92" s="20"/>
      <c r="AE92" s="262"/>
      <c r="AF92" s="392"/>
      <c r="AG92" s="262">
        <f t="shared" si="7"/>
        <v>0</v>
      </c>
      <c r="AH92" s="393"/>
      <c r="AI92" s="391"/>
    </row>
    <row r="93" spans="1:35" x14ac:dyDescent="0.25">
      <c r="B93" s="2"/>
      <c r="C93" s="20">
        <v>10</v>
      </c>
      <c r="D93" s="405">
        <v>220.44</v>
      </c>
      <c r="E93" s="590">
        <v>42073</v>
      </c>
      <c r="F93" s="405">
        <f t="shared" si="4"/>
        <v>220.44</v>
      </c>
      <c r="G93" s="447" t="s">
        <v>292</v>
      </c>
      <c r="H93" s="448">
        <v>80</v>
      </c>
      <c r="K93" s="2"/>
      <c r="L93" s="20"/>
      <c r="M93" s="262"/>
      <c r="N93" s="392"/>
      <c r="O93" s="262">
        <f t="shared" si="5"/>
        <v>0</v>
      </c>
      <c r="P93" s="393"/>
      <c r="Q93" s="391"/>
      <c r="T93" s="2"/>
      <c r="U93" s="20"/>
      <c r="V93" s="262"/>
      <c r="W93" s="392"/>
      <c r="X93" s="262">
        <f t="shared" si="6"/>
        <v>0</v>
      </c>
      <c r="Y93" s="393"/>
      <c r="Z93" s="391"/>
      <c r="AC93" s="2"/>
      <c r="AD93" s="20"/>
      <c r="AE93" s="262"/>
      <c r="AF93" s="392"/>
      <c r="AG93" s="262">
        <f t="shared" si="7"/>
        <v>0</v>
      </c>
      <c r="AH93" s="393"/>
      <c r="AI93" s="391"/>
    </row>
    <row r="94" spans="1:35" ht="15.75" thickBot="1" x14ac:dyDescent="0.3">
      <c r="A94" s="253"/>
      <c r="B94" s="2"/>
      <c r="C94" s="20">
        <v>4</v>
      </c>
      <c r="D94" s="405">
        <v>88.92</v>
      </c>
      <c r="E94" s="590">
        <v>42075</v>
      </c>
      <c r="F94" s="405">
        <f t="shared" si="4"/>
        <v>88.92</v>
      </c>
      <c r="G94" s="447" t="s">
        <v>293</v>
      </c>
      <c r="H94" s="595">
        <v>80</v>
      </c>
      <c r="J94" s="253"/>
      <c r="K94" s="2"/>
      <c r="L94" s="20"/>
      <c r="M94" s="262"/>
      <c r="N94" s="392"/>
      <c r="O94" s="262">
        <f t="shared" si="5"/>
        <v>0</v>
      </c>
      <c r="P94" s="393"/>
      <c r="Q94" s="391"/>
      <c r="S94" s="253"/>
      <c r="T94" s="2"/>
      <c r="U94" s="20"/>
      <c r="V94" s="262"/>
      <c r="W94" s="392"/>
      <c r="X94" s="262">
        <f t="shared" si="6"/>
        <v>0</v>
      </c>
      <c r="Y94" s="393"/>
      <c r="Z94" s="391"/>
      <c r="AB94" s="253"/>
      <c r="AC94" s="2"/>
      <c r="AD94" s="20"/>
      <c r="AE94" s="262"/>
      <c r="AF94" s="392"/>
      <c r="AG94" s="262">
        <f t="shared" si="7"/>
        <v>0</v>
      </c>
      <c r="AH94" s="393"/>
      <c r="AI94" s="391"/>
    </row>
    <row r="95" spans="1:35" ht="16.5" thickTop="1" thickBot="1" x14ac:dyDescent="0.3">
      <c r="B95" s="2"/>
      <c r="C95" s="592">
        <v>10</v>
      </c>
      <c r="D95" s="405">
        <v>222.82</v>
      </c>
      <c r="E95" s="590">
        <v>42075</v>
      </c>
      <c r="F95" s="405">
        <f t="shared" si="4"/>
        <v>222.82</v>
      </c>
      <c r="G95" s="447" t="s">
        <v>295</v>
      </c>
      <c r="H95" s="595">
        <v>80</v>
      </c>
      <c r="K95" s="3"/>
      <c r="L95" s="47"/>
      <c r="M95" s="394"/>
      <c r="N95" s="395"/>
      <c r="O95" s="394">
        <f t="shared" si="5"/>
        <v>0</v>
      </c>
      <c r="P95" s="551"/>
      <c r="Q95" s="552"/>
      <c r="T95" s="3"/>
      <c r="U95" s="47"/>
      <c r="V95" s="394"/>
      <c r="W95" s="395"/>
      <c r="X95" s="394">
        <f t="shared" si="6"/>
        <v>0</v>
      </c>
      <c r="Y95" s="551"/>
      <c r="Z95" s="552"/>
      <c r="AC95" s="3"/>
      <c r="AD95" s="47"/>
      <c r="AE95" s="394"/>
      <c r="AF95" s="395"/>
      <c r="AG95" s="394">
        <f t="shared" si="7"/>
        <v>0</v>
      </c>
      <c r="AH95" s="551"/>
      <c r="AI95" s="552"/>
    </row>
    <row r="96" spans="1:35" x14ac:dyDescent="0.25">
      <c r="B96" s="593"/>
      <c r="C96" s="20">
        <v>1</v>
      </c>
      <c r="D96" s="596">
        <v>24.56</v>
      </c>
      <c r="E96" s="590">
        <v>42077</v>
      </c>
      <c r="F96" s="405">
        <f t="shared" si="4"/>
        <v>24.56</v>
      </c>
      <c r="G96" s="447" t="s">
        <v>297</v>
      </c>
      <c r="H96" s="595">
        <v>80</v>
      </c>
      <c r="L96" s="82">
        <f>SUM(L8:L95)</f>
        <v>200</v>
      </c>
      <c r="M96" s="481">
        <f>SUM(M9:M95)</f>
        <v>3696.7</v>
      </c>
      <c r="N96" s="482"/>
      <c r="O96" s="481">
        <f>SUM(O8:O95)</f>
        <v>3909.3999999999996</v>
      </c>
      <c r="P96" s="482"/>
      <c r="Q96" s="482"/>
      <c r="U96" s="82">
        <f>SUM(U8:U95)</f>
        <v>68</v>
      </c>
      <c r="V96" s="481">
        <f>SUM(V9:V95)</f>
        <v>1412.22</v>
      </c>
      <c r="W96" s="482"/>
      <c r="X96" s="481">
        <f>SUM(X8:X95)</f>
        <v>1523.42</v>
      </c>
      <c r="Y96" s="482"/>
      <c r="Z96" s="482"/>
      <c r="AD96" s="82">
        <f>SUM(AD8:AD95)</f>
        <v>680</v>
      </c>
      <c r="AE96" s="481">
        <f>SUM(AE9:AE95)</f>
        <v>18504.599999999999</v>
      </c>
      <c r="AF96" s="482"/>
      <c r="AG96" s="481">
        <f>SUM(AG8:AG95)</f>
        <v>18504.599999999999</v>
      </c>
      <c r="AH96" s="482"/>
      <c r="AI96" s="482"/>
    </row>
    <row r="97" spans="2:32" x14ac:dyDescent="0.25">
      <c r="B97" s="593"/>
      <c r="C97" s="20">
        <v>10</v>
      </c>
      <c r="D97" s="596">
        <v>221.6</v>
      </c>
      <c r="E97" s="590">
        <v>42077</v>
      </c>
      <c r="F97" s="405">
        <f t="shared" ref="F97:F110" si="8">D97</f>
        <v>221.6</v>
      </c>
      <c r="G97" s="447" t="s">
        <v>299</v>
      </c>
      <c r="H97" s="595">
        <v>80</v>
      </c>
      <c r="L97" s="218"/>
      <c r="U97" s="218"/>
      <c r="AD97" s="218"/>
    </row>
    <row r="98" spans="2:32" ht="15.75" thickBot="1" x14ac:dyDescent="0.3">
      <c r="B98" s="593"/>
      <c r="C98" s="20">
        <v>10</v>
      </c>
      <c r="D98" s="596">
        <v>226.3</v>
      </c>
      <c r="E98" s="590">
        <v>42077</v>
      </c>
      <c r="F98" s="405">
        <f t="shared" si="8"/>
        <v>226.3</v>
      </c>
      <c r="G98" s="447" t="s">
        <v>301</v>
      </c>
      <c r="H98" s="595">
        <v>80</v>
      </c>
      <c r="K98" s="170"/>
      <c r="T98" s="170"/>
      <c r="AC98" s="170"/>
    </row>
    <row r="99" spans="2:32" ht="15.75" thickBot="1" x14ac:dyDescent="0.3">
      <c r="B99" s="593"/>
      <c r="C99" s="20">
        <v>5</v>
      </c>
      <c r="D99" s="596">
        <v>117.6</v>
      </c>
      <c r="E99" s="590">
        <v>42082</v>
      </c>
      <c r="F99" s="405">
        <f t="shared" si="8"/>
        <v>117.6</v>
      </c>
      <c r="G99" s="447" t="s">
        <v>310</v>
      </c>
      <c r="H99" s="595">
        <v>80</v>
      </c>
      <c r="K99" s="178"/>
      <c r="M99" s="61" t="s">
        <v>4</v>
      </c>
      <c r="N99" s="93">
        <f>O5-L96+O4+O6</f>
        <v>72</v>
      </c>
      <c r="T99" s="178"/>
      <c r="V99" s="61" t="s">
        <v>4</v>
      </c>
      <c r="W99" s="93">
        <f>X5-U96+X4+X6</f>
        <v>70</v>
      </c>
      <c r="AC99" s="178"/>
      <c r="AE99" s="61" t="s">
        <v>4</v>
      </c>
      <c r="AF99" s="93">
        <f>AG5-AD96+AG4+AG6</f>
        <v>0</v>
      </c>
    </row>
    <row r="100" spans="2:32" ht="15.75" thickBot="1" x14ac:dyDescent="0.3">
      <c r="B100" s="593"/>
      <c r="C100" s="20">
        <v>10</v>
      </c>
      <c r="D100" s="596">
        <v>228.3</v>
      </c>
      <c r="E100" s="590">
        <v>42086</v>
      </c>
      <c r="F100" s="405">
        <f t="shared" si="8"/>
        <v>228.3</v>
      </c>
      <c r="G100" s="447" t="s">
        <v>313</v>
      </c>
      <c r="H100" s="595">
        <v>80</v>
      </c>
      <c r="K100" s="266"/>
      <c r="T100" s="266"/>
      <c r="AC100" s="266"/>
    </row>
    <row r="101" spans="2:32" ht="15.75" thickBot="1" x14ac:dyDescent="0.3">
      <c r="B101" s="593"/>
      <c r="C101" s="20">
        <v>5</v>
      </c>
      <c r="D101" s="596">
        <v>108.36</v>
      </c>
      <c r="E101" s="590">
        <v>42089</v>
      </c>
      <c r="F101" s="405">
        <f t="shared" si="8"/>
        <v>108.36</v>
      </c>
      <c r="G101" s="447" t="s">
        <v>322</v>
      </c>
      <c r="H101" s="595">
        <v>80</v>
      </c>
      <c r="K101" s="178"/>
      <c r="L101" s="724" t="s">
        <v>11</v>
      </c>
      <c r="M101" s="725"/>
      <c r="N101" s="95">
        <f>N5-O96+N4+N6</f>
        <v>1181.8499999999999</v>
      </c>
      <c r="T101" s="178"/>
      <c r="U101" s="724" t="s">
        <v>11</v>
      </c>
      <c r="V101" s="725"/>
      <c r="W101" s="95">
        <f>W5-X96+W4+W6</f>
        <v>1491.48</v>
      </c>
      <c r="AC101" s="178"/>
      <c r="AD101" s="724" t="s">
        <v>11</v>
      </c>
      <c r="AE101" s="725"/>
      <c r="AF101" s="95">
        <f>AF5-AG96+AF4+AF6</f>
        <v>5</v>
      </c>
    </row>
    <row r="102" spans="2:32" x14ac:dyDescent="0.25">
      <c r="B102" s="593"/>
      <c r="C102" s="20">
        <v>40</v>
      </c>
      <c r="D102" s="596">
        <v>895.38</v>
      </c>
      <c r="E102" s="590">
        <v>42089</v>
      </c>
      <c r="F102" s="405">
        <f t="shared" si="8"/>
        <v>895.38</v>
      </c>
      <c r="G102" s="447" t="s">
        <v>323</v>
      </c>
      <c r="H102" s="595">
        <v>80</v>
      </c>
    </row>
    <row r="103" spans="2:32" x14ac:dyDescent="0.25">
      <c r="B103" s="593"/>
      <c r="C103" s="20">
        <v>5</v>
      </c>
      <c r="D103" s="596">
        <v>108.3</v>
      </c>
      <c r="E103" s="590">
        <v>42090</v>
      </c>
      <c r="F103" s="405">
        <f t="shared" si="8"/>
        <v>108.3</v>
      </c>
      <c r="G103" s="447" t="s">
        <v>324</v>
      </c>
      <c r="H103" s="595">
        <v>80</v>
      </c>
    </row>
    <row r="104" spans="2:32" x14ac:dyDescent="0.25">
      <c r="B104" s="593"/>
      <c r="C104" s="20">
        <v>10</v>
      </c>
      <c r="D104" s="596">
        <v>224.58</v>
      </c>
      <c r="E104" s="590">
        <v>42091</v>
      </c>
      <c r="F104" s="405">
        <f t="shared" si="8"/>
        <v>224.58</v>
      </c>
      <c r="G104" s="447" t="s">
        <v>329</v>
      </c>
      <c r="H104" s="595">
        <v>80</v>
      </c>
    </row>
    <row r="105" spans="2:32" x14ac:dyDescent="0.25">
      <c r="B105" s="593"/>
      <c r="C105" s="20">
        <v>5</v>
      </c>
      <c r="D105" s="596">
        <v>108.98</v>
      </c>
      <c r="E105" s="590">
        <v>42091</v>
      </c>
      <c r="F105" s="405">
        <f t="shared" si="8"/>
        <v>108.98</v>
      </c>
      <c r="G105" s="447" t="s">
        <v>331</v>
      </c>
      <c r="H105" s="595">
        <v>80</v>
      </c>
    </row>
    <row r="106" spans="2:32" x14ac:dyDescent="0.25">
      <c r="B106" s="593"/>
      <c r="C106" s="20">
        <v>10</v>
      </c>
      <c r="D106" s="596">
        <v>224.52</v>
      </c>
      <c r="E106" s="590">
        <v>42091</v>
      </c>
      <c r="F106" s="405">
        <f t="shared" si="8"/>
        <v>224.52</v>
      </c>
      <c r="G106" s="447" t="s">
        <v>332</v>
      </c>
      <c r="H106" s="595">
        <v>82</v>
      </c>
    </row>
    <row r="107" spans="2:32" x14ac:dyDescent="0.25">
      <c r="B107" s="593"/>
      <c r="C107" s="20">
        <v>6</v>
      </c>
      <c r="D107" s="596">
        <v>129.94</v>
      </c>
      <c r="E107" s="590">
        <v>42094</v>
      </c>
      <c r="F107" s="405">
        <f t="shared" si="8"/>
        <v>129.94</v>
      </c>
      <c r="G107" s="447" t="s">
        <v>338</v>
      </c>
      <c r="H107" s="595">
        <v>82</v>
      </c>
    </row>
    <row r="108" spans="2:32" x14ac:dyDescent="0.25">
      <c r="B108" s="593"/>
      <c r="C108" s="7"/>
      <c r="D108" s="637"/>
      <c r="E108" s="620"/>
      <c r="F108" s="100">
        <f t="shared" si="8"/>
        <v>0</v>
      </c>
      <c r="G108" s="454"/>
      <c r="H108" s="638"/>
    </row>
    <row r="109" spans="2:32" x14ac:dyDescent="0.25">
      <c r="B109" s="593"/>
      <c r="C109" s="20">
        <v>3</v>
      </c>
      <c r="D109" s="637"/>
      <c r="E109" s="453">
        <v>42095</v>
      </c>
      <c r="F109" s="100">
        <v>82.1</v>
      </c>
      <c r="G109" s="454"/>
      <c r="H109" s="638"/>
    </row>
    <row r="110" spans="2:32" ht="15.75" thickBot="1" x14ac:dyDescent="0.3">
      <c r="B110" s="594"/>
      <c r="C110" s="32"/>
      <c r="D110" s="639"/>
      <c r="E110" s="621"/>
      <c r="F110" s="203">
        <f t="shared" si="8"/>
        <v>0</v>
      </c>
      <c r="G110" s="640"/>
      <c r="H110" s="641"/>
    </row>
    <row r="111" spans="2:32" ht="15.75" thickTop="1" x14ac:dyDescent="0.25">
      <c r="C111" s="82">
        <f>SUM(C8:C110)</f>
        <v>936</v>
      </c>
      <c r="D111" s="481">
        <f>SUM(D9:D110)</f>
        <v>21135.179999999997</v>
      </c>
      <c r="E111" s="482"/>
      <c r="F111" s="481">
        <f>SUM(F8:F110)</f>
        <v>21259.739999999994</v>
      </c>
      <c r="G111" s="482"/>
      <c r="H111" s="482"/>
    </row>
    <row r="112" spans="2:32" x14ac:dyDescent="0.25">
      <c r="C112" s="218"/>
    </row>
    <row r="113" spans="2:5" ht="15.75" thickBot="1" x14ac:dyDescent="0.3">
      <c r="B113" s="170"/>
    </row>
    <row r="114" spans="2:5" ht="15.75" thickBot="1" x14ac:dyDescent="0.3">
      <c r="B114" s="178"/>
      <c r="D114" s="61" t="s">
        <v>4</v>
      </c>
      <c r="E114" s="93">
        <f>F5-C111+F4+F6</f>
        <v>0</v>
      </c>
    </row>
    <row r="115" spans="2:5" ht="15.75" thickBot="1" x14ac:dyDescent="0.3">
      <c r="B115" s="266"/>
    </row>
    <row r="116" spans="2:5" ht="15.75" thickBot="1" x14ac:dyDescent="0.3">
      <c r="B116" s="178"/>
      <c r="C116" s="724" t="s">
        <v>11</v>
      </c>
      <c r="D116" s="725"/>
      <c r="E116" s="95">
        <f>E5-F111+E4+E6</f>
        <v>7.2759576141834259E-12</v>
      </c>
    </row>
  </sheetData>
  <mergeCells count="8">
    <mergeCell ref="AB1:AH1"/>
    <mergeCell ref="AD101:AE101"/>
    <mergeCell ref="A1:G1"/>
    <mergeCell ref="C116:D116"/>
    <mergeCell ref="J1:P1"/>
    <mergeCell ref="L101:M101"/>
    <mergeCell ref="S1:Y1"/>
    <mergeCell ref="U101:V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workbookViewId="0">
      <selection activeCell="T24" sqref="T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70"/>
    <col min="6" max="6" width="11.42578125" style="6"/>
    <col min="7" max="7" width="12.42578125" bestFit="1" customWidth="1"/>
    <col min="8" max="8" width="11.42578125" customWidth="1"/>
    <col min="10" max="10" width="28" customWidth="1"/>
    <col min="11" max="11" width="17.28515625" bestFit="1" customWidth="1"/>
    <col min="12" max="12" width="12.28515625" customWidth="1"/>
    <col min="13" max="13" width="11.42578125" style="170"/>
    <col min="15" max="15" width="11.42578125" style="6"/>
    <col min="16" max="16" width="12.42578125" bestFit="1" customWidth="1"/>
    <col min="17" max="17" width="11.42578125" customWidth="1"/>
    <col min="19" max="19" width="28" customWidth="1"/>
    <col min="20" max="20" width="17.28515625" bestFit="1" customWidth="1"/>
    <col min="21" max="21" width="12.28515625" customWidth="1"/>
    <col min="22" max="22" width="11.42578125" style="170"/>
    <col min="24" max="24" width="11.42578125" style="6"/>
    <col min="25" max="25" width="12.42578125" bestFit="1" customWidth="1"/>
    <col min="26" max="26" width="11.42578125" customWidth="1"/>
  </cols>
  <sheetData>
    <row r="1" spans="1:26" ht="45.75" x14ac:dyDescent="0.65">
      <c r="A1" s="732" t="s">
        <v>339</v>
      </c>
      <c r="B1" s="732"/>
      <c r="C1" s="732"/>
      <c r="D1" s="732"/>
      <c r="E1" s="732"/>
      <c r="F1" s="732"/>
      <c r="G1" s="732"/>
      <c r="H1" s="192">
        <v>1</v>
      </c>
      <c r="J1" s="727" t="s">
        <v>361</v>
      </c>
      <c r="K1" s="727"/>
      <c r="L1" s="727"/>
      <c r="M1" s="727"/>
      <c r="N1" s="727"/>
      <c r="O1" s="727"/>
      <c r="P1" s="727"/>
      <c r="Q1" s="192">
        <f>H1+1</f>
        <v>2</v>
      </c>
      <c r="S1" s="727" t="s">
        <v>361</v>
      </c>
      <c r="T1" s="727"/>
      <c r="U1" s="727"/>
      <c r="V1" s="727"/>
      <c r="W1" s="727"/>
      <c r="X1" s="727"/>
      <c r="Y1" s="727"/>
      <c r="Z1" s="192">
        <f>Q1+1</f>
        <v>3</v>
      </c>
    </row>
    <row r="2" spans="1:26" ht="15.75" thickBot="1" x14ac:dyDescent="0.3"/>
    <row r="3" spans="1:26" ht="16.5" thickTop="1" thickBot="1" x14ac:dyDescent="0.3">
      <c r="A3" s="11" t="s">
        <v>0</v>
      </c>
      <c r="B3" s="12" t="s">
        <v>1</v>
      </c>
      <c r="C3" s="12" t="s">
        <v>13</v>
      </c>
      <c r="D3" s="223" t="s">
        <v>2</v>
      </c>
      <c r="E3" s="12" t="s">
        <v>3</v>
      </c>
      <c r="F3" s="227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223" t="s">
        <v>2</v>
      </c>
      <c r="N3" s="12" t="s">
        <v>3</v>
      </c>
      <c r="O3" s="227" t="s">
        <v>4</v>
      </c>
      <c r="P3" s="69" t="s">
        <v>12</v>
      </c>
      <c r="Q3" s="46" t="s">
        <v>11</v>
      </c>
      <c r="S3" s="11" t="s">
        <v>0</v>
      </c>
      <c r="T3" s="12" t="s">
        <v>1</v>
      </c>
      <c r="U3" s="12" t="s">
        <v>13</v>
      </c>
      <c r="V3" s="223" t="s">
        <v>2</v>
      </c>
      <c r="W3" s="12" t="s">
        <v>3</v>
      </c>
      <c r="X3" s="227" t="s">
        <v>4</v>
      </c>
      <c r="Y3" s="69" t="s">
        <v>12</v>
      </c>
      <c r="Z3" s="46" t="s">
        <v>11</v>
      </c>
    </row>
    <row r="4" spans="1:26" ht="16.5" thickTop="1" thickBot="1" x14ac:dyDescent="0.3">
      <c r="A4" s="16"/>
      <c r="B4" s="15"/>
      <c r="C4" s="24">
        <v>66.5</v>
      </c>
      <c r="D4" s="64"/>
      <c r="E4" s="104"/>
      <c r="F4" s="330"/>
      <c r="G4" s="16"/>
      <c r="H4" s="16"/>
      <c r="J4" s="16"/>
      <c r="K4" s="15"/>
      <c r="L4" s="24"/>
      <c r="M4" s="64"/>
      <c r="N4" s="104"/>
      <c r="O4" s="330"/>
      <c r="P4" s="16"/>
      <c r="Q4" s="16"/>
      <c r="S4" s="16"/>
      <c r="T4" s="15"/>
      <c r="U4" s="24"/>
      <c r="V4" s="64"/>
      <c r="W4" s="104"/>
      <c r="X4" s="330"/>
      <c r="Y4" s="16"/>
      <c r="Z4" s="16"/>
    </row>
    <row r="5" spans="1:26" ht="15" customHeight="1" x14ac:dyDescent="0.25">
      <c r="A5" s="15" t="s">
        <v>198</v>
      </c>
      <c r="B5" s="733" t="s">
        <v>260</v>
      </c>
      <c r="C5" s="75"/>
      <c r="D5" s="242">
        <v>42089</v>
      </c>
      <c r="E5" s="94">
        <v>1002.8</v>
      </c>
      <c r="F5" s="150">
        <v>92</v>
      </c>
      <c r="G5" s="689">
        <f>F90</f>
        <v>1002.8</v>
      </c>
      <c r="H5" s="99">
        <f>E4+E5+E6-G5</f>
        <v>0</v>
      </c>
      <c r="J5" s="15" t="s">
        <v>362</v>
      </c>
      <c r="K5" s="735" t="s">
        <v>475</v>
      </c>
      <c r="L5" s="75">
        <v>66.5</v>
      </c>
      <c r="M5" s="242">
        <v>42100</v>
      </c>
      <c r="N5" s="94">
        <v>2005.6</v>
      </c>
      <c r="O5" s="150">
        <v>184</v>
      </c>
      <c r="P5" s="339">
        <f>O90</f>
        <v>218</v>
      </c>
      <c r="Q5" s="99">
        <f>N4+N5+N6-P5</f>
        <v>1787.6</v>
      </c>
      <c r="S5" s="15" t="s">
        <v>43</v>
      </c>
      <c r="T5" s="728" t="s">
        <v>259</v>
      </c>
      <c r="U5" s="75"/>
      <c r="V5" s="242">
        <v>42110</v>
      </c>
      <c r="W5" s="94">
        <v>17440</v>
      </c>
      <c r="X5" s="150">
        <v>1600</v>
      </c>
      <c r="Y5" s="339">
        <f>X90</f>
        <v>3738.7</v>
      </c>
      <c r="Z5" s="99">
        <f>W4+W5+W6-Y5</f>
        <v>13701.3</v>
      </c>
    </row>
    <row r="6" spans="1:26" ht="16.5" thickBot="1" x14ac:dyDescent="0.3">
      <c r="A6" s="16"/>
      <c r="B6" s="734"/>
      <c r="C6" s="16"/>
      <c r="D6" s="64"/>
      <c r="E6" s="331"/>
      <c r="F6" s="332"/>
      <c r="G6" s="16"/>
      <c r="J6" s="16"/>
      <c r="K6" s="736"/>
      <c r="L6" s="16"/>
      <c r="M6" s="64"/>
      <c r="N6" s="331"/>
      <c r="O6" s="332"/>
      <c r="P6" s="16"/>
      <c r="S6" s="16"/>
      <c r="T6" s="729"/>
      <c r="U6" s="16"/>
      <c r="V6" s="64"/>
      <c r="W6" s="331"/>
      <c r="X6" s="332"/>
      <c r="Y6" s="16"/>
    </row>
    <row r="7" spans="1:26" ht="16.5" thickTop="1" thickBot="1" x14ac:dyDescent="0.3">
      <c r="A7" s="1"/>
      <c r="B7" s="32" t="s">
        <v>7</v>
      </c>
      <c r="C7" s="27" t="s">
        <v>8</v>
      </c>
      <c r="D7" s="224" t="s">
        <v>3</v>
      </c>
      <c r="E7" s="28" t="s">
        <v>2</v>
      </c>
      <c r="F7" s="229" t="s">
        <v>9</v>
      </c>
      <c r="G7" s="29" t="s">
        <v>15</v>
      </c>
      <c r="H7" s="37"/>
      <c r="J7" s="1"/>
      <c r="K7" s="32" t="s">
        <v>7</v>
      </c>
      <c r="L7" s="27" t="s">
        <v>8</v>
      </c>
      <c r="M7" s="224" t="s">
        <v>3</v>
      </c>
      <c r="N7" s="28" t="s">
        <v>2</v>
      </c>
      <c r="O7" s="229" t="s">
        <v>9</v>
      </c>
      <c r="P7" s="29" t="s">
        <v>15</v>
      </c>
      <c r="Q7" s="37"/>
      <c r="S7" s="1"/>
      <c r="T7" s="32" t="s">
        <v>7</v>
      </c>
      <c r="U7" s="27" t="s">
        <v>8</v>
      </c>
      <c r="V7" s="224" t="s">
        <v>3</v>
      </c>
      <c r="W7" s="28" t="s">
        <v>2</v>
      </c>
      <c r="X7" s="229" t="s">
        <v>9</v>
      </c>
      <c r="Y7" s="29" t="s">
        <v>15</v>
      </c>
      <c r="Z7" s="37"/>
    </row>
    <row r="8" spans="1:26" ht="15.75" thickTop="1" x14ac:dyDescent="0.25">
      <c r="A8" s="2"/>
      <c r="B8" s="415">
        <v>10.9</v>
      </c>
      <c r="C8" s="20">
        <v>10</v>
      </c>
      <c r="D8" s="368">
        <f t="shared" ref="D8:D20" si="0">C8*B8</f>
        <v>109</v>
      </c>
      <c r="E8" s="241">
        <v>42089</v>
      </c>
      <c r="F8" s="114">
        <f t="shared" ref="F8:F89" si="1">D8</f>
        <v>109</v>
      </c>
      <c r="G8" s="115" t="s">
        <v>322</v>
      </c>
      <c r="H8" s="116">
        <v>780</v>
      </c>
      <c r="J8" s="2"/>
      <c r="K8" s="415">
        <v>10.9</v>
      </c>
      <c r="L8" s="20">
        <v>10</v>
      </c>
      <c r="M8" s="368">
        <f t="shared" ref="M8:M20" si="2">L8*K8</f>
        <v>109</v>
      </c>
      <c r="N8" s="241">
        <v>42101</v>
      </c>
      <c r="O8" s="114">
        <f t="shared" ref="O8:O89" si="3">M8</f>
        <v>109</v>
      </c>
      <c r="P8" s="115" t="s">
        <v>540</v>
      </c>
      <c r="Q8" s="116">
        <v>780</v>
      </c>
      <c r="S8" s="2"/>
      <c r="T8" s="415">
        <v>10.9</v>
      </c>
      <c r="U8" s="20">
        <v>60</v>
      </c>
      <c r="V8" s="702">
        <f t="shared" ref="V8:V20" si="4">U8*T8</f>
        <v>654</v>
      </c>
      <c r="W8" s="703">
        <v>42100</v>
      </c>
      <c r="X8" s="704">
        <f t="shared" ref="X8:X89" si="5">V8</f>
        <v>654</v>
      </c>
      <c r="Y8" s="705" t="s">
        <v>536</v>
      </c>
      <c r="Z8" s="700">
        <v>780</v>
      </c>
    </row>
    <row r="9" spans="1:26" x14ac:dyDescent="0.25">
      <c r="A9" s="2"/>
      <c r="B9" s="415">
        <v>10.9</v>
      </c>
      <c r="C9" s="20">
        <v>3</v>
      </c>
      <c r="D9" s="368">
        <f t="shared" si="0"/>
        <v>32.700000000000003</v>
      </c>
      <c r="E9" s="180">
        <v>42089</v>
      </c>
      <c r="F9" s="114">
        <f t="shared" si="1"/>
        <v>32.700000000000003</v>
      </c>
      <c r="G9" s="115" t="s">
        <v>323</v>
      </c>
      <c r="H9" s="116">
        <v>780</v>
      </c>
      <c r="J9" s="2"/>
      <c r="K9" s="415">
        <v>10.9</v>
      </c>
      <c r="L9" s="20">
        <v>10</v>
      </c>
      <c r="M9" s="368">
        <f t="shared" si="2"/>
        <v>109</v>
      </c>
      <c r="N9" s="180">
        <v>42103</v>
      </c>
      <c r="O9" s="114">
        <f t="shared" si="3"/>
        <v>109</v>
      </c>
      <c r="P9" s="115" t="s">
        <v>553</v>
      </c>
      <c r="Q9" s="116">
        <v>780</v>
      </c>
      <c r="S9" s="2"/>
      <c r="T9" s="415">
        <v>10.9</v>
      </c>
      <c r="U9" s="20">
        <v>10</v>
      </c>
      <c r="V9" s="368">
        <f t="shared" si="4"/>
        <v>109</v>
      </c>
      <c r="W9" s="180">
        <v>42102</v>
      </c>
      <c r="X9" s="114">
        <f t="shared" si="5"/>
        <v>109</v>
      </c>
      <c r="Y9" s="115" t="s">
        <v>545</v>
      </c>
      <c r="Z9" s="116">
        <v>780</v>
      </c>
    </row>
    <row r="10" spans="1:26" x14ac:dyDescent="0.25">
      <c r="A10" s="157" t="s">
        <v>33</v>
      </c>
      <c r="B10" s="415">
        <v>10.9</v>
      </c>
      <c r="C10" s="20">
        <v>10</v>
      </c>
      <c r="D10" s="368">
        <f t="shared" si="0"/>
        <v>109</v>
      </c>
      <c r="E10" s="180">
        <v>42090</v>
      </c>
      <c r="F10" s="114">
        <f t="shared" si="1"/>
        <v>109</v>
      </c>
      <c r="G10" s="115" t="s">
        <v>324</v>
      </c>
      <c r="H10" s="116">
        <v>780</v>
      </c>
      <c r="J10" s="157" t="s">
        <v>33</v>
      </c>
      <c r="K10" s="415">
        <v>10.9</v>
      </c>
      <c r="L10" s="20"/>
      <c r="M10" s="368">
        <f t="shared" si="2"/>
        <v>0</v>
      </c>
      <c r="N10" s="180"/>
      <c r="O10" s="114">
        <f t="shared" si="3"/>
        <v>0</v>
      </c>
      <c r="P10" s="115"/>
      <c r="Q10" s="116"/>
      <c r="S10" s="157" t="s">
        <v>33</v>
      </c>
      <c r="T10" s="415">
        <v>10.9</v>
      </c>
      <c r="U10" s="20">
        <v>10</v>
      </c>
      <c r="V10" s="368">
        <f t="shared" si="4"/>
        <v>109</v>
      </c>
      <c r="W10" s="180">
        <v>42104</v>
      </c>
      <c r="X10" s="114">
        <f t="shared" si="5"/>
        <v>109</v>
      </c>
      <c r="Y10" s="115" t="s">
        <v>557</v>
      </c>
      <c r="Z10" s="116">
        <v>780</v>
      </c>
    </row>
    <row r="11" spans="1:26" x14ac:dyDescent="0.25">
      <c r="A11" s="158"/>
      <c r="B11" s="415">
        <v>10.9</v>
      </c>
      <c r="C11" s="20">
        <v>1</v>
      </c>
      <c r="D11" s="368">
        <f t="shared" si="0"/>
        <v>10.9</v>
      </c>
      <c r="E11" s="241">
        <v>42090</v>
      </c>
      <c r="F11" s="114">
        <f t="shared" si="1"/>
        <v>10.9</v>
      </c>
      <c r="G11" s="115" t="s">
        <v>325</v>
      </c>
      <c r="H11" s="116">
        <v>780</v>
      </c>
      <c r="J11" s="158"/>
      <c r="K11" s="415">
        <v>10.9</v>
      </c>
      <c r="L11" s="20"/>
      <c r="M11" s="368">
        <f t="shared" si="2"/>
        <v>0</v>
      </c>
      <c r="N11" s="241"/>
      <c r="O11" s="114">
        <f t="shared" si="3"/>
        <v>0</v>
      </c>
      <c r="P11" s="115"/>
      <c r="Q11" s="116"/>
      <c r="S11" s="158"/>
      <c r="T11" s="415">
        <v>10.9</v>
      </c>
      <c r="U11" s="20">
        <v>54</v>
      </c>
      <c r="V11" s="368">
        <f t="shared" si="4"/>
        <v>588.6</v>
      </c>
      <c r="W11" s="241">
        <v>42107</v>
      </c>
      <c r="X11" s="114">
        <f t="shared" si="5"/>
        <v>588.6</v>
      </c>
      <c r="Y11" s="115" t="s">
        <v>566</v>
      </c>
      <c r="Z11" s="116">
        <v>780</v>
      </c>
    </row>
    <row r="12" spans="1:26" x14ac:dyDescent="0.25">
      <c r="A12" s="164"/>
      <c r="B12" s="415">
        <v>10.9</v>
      </c>
      <c r="C12" s="20">
        <v>2</v>
      </c>
      <c r="D12" s="368">
        <f t="shared" si="0"/>
        <v>21.8</v>
      </c>
      <c r="E12" s="241">
        <v>42090</v>
      </c>
      <c r="F12" s="114">
        <f t="shared" si="1"/>
        <v>21.8</v>
      </c>
      <c r="G12" s="115" t="s">
        <v>326</v>
      </c>
      <c r="H12" s="116">
        <v>780</v>
      </c>
      <c r="J12" s="164"/>
      <c r="K12" s="415">
        <v>10.9</v>
      </c>
      <c r="L12" s="20"/>
      <c r="M12" s="368">
        <f t="shared" si="2"/>
        <v>0</v>
      </c>
      <c r="N12" s="241"/>
      <c r="O12" s="114">
        <f t="shared" si="3"/>
        <v>0</v>
      </c>
      <c r="P12" s="115"/>
      <c r="Q12" s="116"/>
      <c r="S12" s="164"/>
      <c r="T12" s="415">
        <v>10.9</v>
      </c>
      <c r="U12" s="20">
        <v>50</v>
      </c>
      <c r="V12" s="368">
        <f t="shared" si="4"/>
        <v>545</v>
      </c>
      <c r="W12" s="241">
        <v>42111</v>
      </c>
      <c r="X12" s="114">
        <f t="shared" si="5"/>
        <v>545</v>
      </c>
      <c r="Y12" s="115" t="s">
        <v>589</v>
      </c>
      <c r="Z12" s="116">
        <v>780</v>
      </c>
    </row>
    <row r="13" spans="1:26" x14ac:dyDescent="0.25">
      <c r="A13" s="159" t="s">
        <v>34</v>
      </c>
      <c r="B13" s="415">
        <v>10.9</v>
      </c>
      <c r="C13" s="20">
        <v>5</v>
      </c>
      <c r="D13" s="368">
        <f t="shared" si="0"/>
        <v>54.5</v>
      </c>
      <c r="E13" s="241">
        <v>42090</v>
      </c>
      <c r="F13" s="114">
        <f t="shared" si="1"/>
        <v>54.5</v>
      </c>
      <c r="G13" s="115" t="s">
        <v>327</v>
      </c>
      <c r="H13" s="116">
        <v>780</v>
      </c>
      <c r="J13" s="159" t="s">
        <v>34</v>
      </c>
      <c r="K13" s="415">
        <v>10.9</v>
      </c>
      <c r="L13" s="20"/>
      <c r="M13" s="368">
        <f t="shared" si="2"/>
        <v>0</v>
      </c>
      <c r="N13" s="241"/>
      <c r="O13" s="114">
        <f t="shared" si="3"/>
        <v>0</v>
      </c>
      <c r="P13" s="115"/>
      <c r="Q13" s="116"/>
      <c r="S13" s="159" t="s">
        <v>34</v>
      </c>
      <c r="T13" s="415">
        <v>10.9</v>
      </c>
      <c r="U13" s="20">
        <v>10</v>
      </c>
      <c r="V13" s="368">
        <f t="shared" si="4"/>
        <v>109</v>
      </c>
      <c r="W13" s="241">
        <v>42112</v>
      </c>
      <c r="X13" s="114">
        <f t="shared" si="5"/>
        <v>109</v>
      </c>
      <c r="Y13" s="115" t="s">
        <v>592</v>
      </c>
      <c r="Z13" s="116">
        <v>780</v>
      </c>
    </row>
    <row r="14" spans="1:26" x14ac:dyDescent="0.25">
      <c r="A14" s="158"/>
      <c r="B14" s="415">
        <v>10.9</v>
      </c>
      <c r="C14" s="20">
        <v>30</v>
      </c>
      <c r="D14" s="368">
        <f t="shared" si="0"/>
        <v>327</v>
      </c>
      <c r="E14" s="180">
        <v>42091</v>
      </c>
      <c r="F14" s="114">
        <f t="shared" si="1"/>
        <v>327</v>
      </c>
      <c r="G14" s="115" t="s">
        <v>329</v>
      </c>
      <c r="H14" s="116">
        <v>780</v>
      </c>
      <c r="J14" s="158"/>
      <c r="K14" s="415">
        <v>10.9</v>
      </c>
      <c r="L14" s="20"/>
      <c r="M14" s="368">
        <f t="shared" si="2"/>
        <v>0</v>
      </c>
      <c r="N14" s="180"/>
      <c r="O14" s="114">
        <f t="shared" si="3"/>
        <v>0</v>
      </c>
      <c r="P14" s="115"/>
      <c r="Q14" s="116"/>
      <c r="S14" s="158"/>
      <c r="T14" s="415">
        <v>10.9</v>
      </c>
      <c r="U14" s="20">
        <v>5</v>
      </c>
      <c r="V14" s="368">
        <f t="shared" si="4"/>
        <v>54.5</v>
      </c>
      <c r="W14" s="180">
        <v>42112</v>
      </c>
      <c r="X14" s="114">
        <f t="shared" si="5"/>
        <v>54.5</v>
      </c>
      <c r="Y14" s="115" t="s">
        <v>594</v>
      </c>
      <c r="Z14" s="116">
        <v>780</v>
      </c>
    </row>
    <row r="15" spans="1:26" x14ac:dyDescent="0.25">
      <c r="A15" s="164"/>
      <c r="B15" s="415">
        <v>10.9</v>
      </c>
      <c r="C15" s="20">
        <v>10</v>
      </c>
      <c r="D15" s="368">
        <f t="shared" si="0"/>
        <v>109</v>
      </c>
      <c r="E15" s="180">
        <v>42091</v>
      </c>
      <c r="F15" s="114">
        <f t="shared" si="1"/>
        <v>109</v>
      </c>
      <c r="G15" s="369" t="s">
        <v>331</v>
      </c>
      <c r="H15" s="116">
        <v>780</v>
      </c>
      <c r="J15" s="164"/>
      <c r="K15" s="415">
        <v>10.9</v>
      </c>
      <c r="L15" s="20"/>
      <c r="M15" s="368">
        <f t="shared" si="2"/>
        <v>0</v>
      </c>
      <c r="N15" s="180"/>
      <c r="O15" s="114">
        <f t="shared" si="3"/>
        <v>0</v>
      </c>
      <c r="P15" s="369"/>
      <c r="Q15" s="116"/>
      <c r="S15" s="164"/>
      <c r="T15" s="415">
        <v>10.9</v>
      </c>
      <c r="U15" s="20">
        <v>50</v>
      </c>
      <c r="V15" s="368">
        <f t="shared" si="4"/>
        <v>545</v>
      </c>
      <c r="W15" s="180">
        <v>42114</v>
      </c>
      <c r="X15" s="114">
        <f t="shared" si="5"/>
        <v>545</v>
      </c>
      <c r="Y15" s="369" t="s">
        <v>598</v>
      </c>
      <c r="Z15" s="116">
        <v>780</v>
      </c>
    </row>
    <row r="16" spans="1:26" x14ac:dyDescent="0.25">
      <c r="A16" s="2"/>
      <c r="B16" s="415">
        <v>10.9</v>
      </c>
      <c r="C16" s="20">
        <v>10</v>
      </c>
      <c r="D16" s="368">
        <f t="shared" si="0"/>
        <v>109</v>
      </c>
      <c r="E16" s="180">
        <v>42091</v>
      </c>
      <c r="F16" s="114">
        <f t="shared" si="1"/>
        <v>109</v>
      </c>
      <c r="G16" s="115" t="s">
        <v>332</v>
      </c>
      <c r="H16" s="116">
        <v>780</v>
      </c>
      <c r="J16" s="2"/>
      <c r="K16" s="415">
        <v>10.9</v>
      </c>
      <c r="L16" s="20"/>
      <c r="M16" s="368">
        <f t="shared" si="2"/>
        <v>0</v>
      </c>
      <c r="N16" s="180"/>
      <c r="O16" s="114">
        <f t="shared" si="3"/>
        <v>0</v>
      </c>
      <c r="P16" s="115"/>
      <c r="Q16" s="116"/>
      <c r="S16" s="2"/>
      <c r="T16" s="415">
        <v>10.9</v>
      </c>
      <c r="U16" s="20">
        <v>10</v>
      </c>
      <c r="V16" s="368">
        <f t="shared" si="4"/>
        <v>109</v>
      </c>
      <c r="W16" s="180">
        <v>42117</v>
      </c>
      <c r="X16" s="114">
        <f t="shared" si="5"/>
        <v>109</v>
      </c>
      <c r="Y16" s="115" t="s">
        <v>615</v>
      </c>
      <c r="Z16" s="116">
        <v>780</v>
      </c>
    </row>
    <row r="17" spans="1:26" x14ac:dyDescent="0.25">
      <c r="A17" s="2"/>
      <c r="B17" s="415">
        <v>10.9</v>
      </c>
      <c r="C17" s="20">
        <v>10</v>
      </c>
      <c r="D17" s="642">
        <f t="shared" si="0"/>
        <v>109</v>
      </c>
      <c r="E17" s="643">
        <v>42089</v>
      </c>
      <c r="F17" s="452">
        <f t="shared" si="1"/>
        <v>109</v>
      </c>
      <c r="G17" s="612" t="s">
        <v>493</v>
      </c>
      <c r="H17" s="613">
        <v>780</v>
      </c>
      <c r="J17" s="2"/>
      <c r="K17" s="415">
        <v>10.9</v>
      </c>
      <c r="L17" s="20"/>
      <c r="M17" s="368">
        <f t="shared" si="2"/>
        <v>0</v>
      </c>
      <c r="N17" s="180"/>
      <c r="O17" s="114">
        <f t="shared" si="3"/>
        <v>0</v>
      </c>
      <c r="P17" s="115"/>
      <c r="Q17" s="116"/>
      <c r="S17" s="2"/>
      <c r="T17" s="415">
        <v>10.9</v>
      </c>
      <c r="U17" s="20">
        <v>64</v>
      </c>
      <c r="V17" s="368">
        <f t="shared" si="4"/>
        <v>697.6</v>
      </c>
      <c r="W17" s="180">
        <v>42118</v>
      </c>
      <c r="X17" s="114">
        <f t="shared" si="5"/>
        <v>697.6</v>
      </c>
      <c r="Y17" s="115" t="s">
        <v>625</v>
      </c>
      <c r="Z17" s="116">
        <v>780</v>
      </c>
    </row>
    <row r="18" spans="1:26" x14ac:dyDescent="0.25">
      <c r="A18" s="2"/>
      <c r="B18" s="415">
        <v>10.9</v>
      </c>
      <c r="C18" s="20">
        <v>1</v>
      </c>
      <c r="D18" s="642">
        <f t="shared" si="0"/>
        <v>10.9</v>
      </c>
      <c r="E18" s="644">
        <v>42090</v>
      </c>
      <c r="F18" s="452">
        <f t="shared" si="1"/>
        <v>10.9</v>
      </c>
      <c r="G18" s="612" t="s">
        <v>494</v>
      </c>
      <c r="H18" s="613">
        <v>780</v>
      </c>
      <c r="J18" s="2"/>
      <c r="K18" s="415">
        <v>10.9</v>
      </c>
      <c r="L18" s="20"/>
      <c r="M18" s="368">
        <f t="shared" si="2"/>
        <v>0</v>
      </c>
      <c r="N18" s="241"/>
      <c r="O18" s="114">
        <f t="shared" si="3"/>
        <v>0</v>
      </c>
      <c r="P18" s="115"/>
      <c r="Q18" s="116"/>
      <c r="S18" s="2"/>
      <c r="T18" s="415">
        <v>10.9</v>
      </c>
      <c r="U18" s="20">
        <v>10</v>
      </c>
      <c r="V18" s="368">
        <f t="shared" si="4"/>
        <v>109</v>
      </c>
      <c r="W18" s="241">
        <v>42119</v>
      </c>
      <c r="X18" s="114">
        <f t="shared" si="5"/>
        <v>109</v>
      </c>
      <c r="Y18" s="115" t="s">
        <v>629</v>
      </c>
      <c r="Z18" s="116">
        <v>780</v>
      </c>
    </row>
    <row r="19" spans="1:26" x14ac:dyDescent="0.25">
      <c r="A19" s="2"/>
      <c r="B19" s="415">
        <v>10.9</v>
      </c>
      <c r="C19" s="20"/>
      <c r="D19" s="642">
        <f t="shared" si="0"/>
        <v>0</v>
      </c>
      <c r="E19" s="644"/>
      <c r="F19" s="452">
        <f t="shared" si="1"/>
        <v>0</v>
      </c>
      <c r="G19" s="612"/>
      <c r="H19" s="613"/>
      <c r="J19" s="2"/>
      <c r="K19" s="415">
        <v>10.9</v>
      </c>
      <c r="L19" s="20"/>
      <c r="M19" s="368">
        <f t="shared" si="2"/>
        <v>0</v>
      </c>
      <c r="N19" s="241"/>
      <c r="O19" s="114">
        <f t="shared" si="3"/>
        <v>0</v>
      </c>
      <c r="P19" s="115"/>
      <c r="Q19" s="116"/>
      <c r="S19" s="2"/>
      <c r="T19" s="415">
        <v>10.9</v>
      </c>
      <c r="U19" s="20">
        <v>10</v>
      </c>
      <c r="V19" s="368">
        <f t="shared" si="4"/>
        <v>109</v>
      </c>
      <c r="W19" s="241">
        <v>42124</v>
      </c>
      <c r="X19" s="114">
        <f t="shared" si="5"/>
        <v>109</v>
      </c>
      <c r="Y19" s="115" t="s">
        <v>654</v>
      </c>
      <c r="Z19" s="116">
        <v>780</v>
      </c>
    </row>
    <row r="20" spans="1:26" x14ac:dyDescent="0.25">
      <c r="A20" s="2"/>
      <c r="B20" s="415">
        <v>10.9</v>
      </c>
      <c r="C20" s="20"/>
      <c r="D20" s="642">
        <f t="shared" si="0"/>
        <v>0</v>
      </c>
      <c r="E20" s="644"/>
      <c r="F20" s="452">
        <f t="shared" si="1"/>
        <v>0</v>
      </c>
      <c r="G20" s="612"/>
      <c r="H20" s="613"/>
      <c r="J20" s="2"/>
      <c r="K20" s="415">
        <v>10.9</v>
      </c>
      <c r="L20" s="20"/>
      <c r="M20" s="368">
        <f t="shared" si="2"/>
        <v>0</v>
      </c>
      <c r="N20" s="241"/>
      <c r="O20" s="114">
        <f t="shared" si="3"/>
        <v>0</v>
      </c>
      <c r="P20" s="115"/>
      <c r="Q20" s="116"/>
      <c r="S20" s="2"/>
      <c r="T20" s="415">
        <v>10.9</v>
      </c>
      <c r="U20" s="20"/>
      <c r="V20" s="368">
        <f t="shared" si="4"/>
        <v>0</v>
      </c>
      <c r="W20" s="241"/>
      <c r="X20" s="114">
        <f t="shared" si="5"/>
        <v>0</v>
      </c>
      <c r="Y20" s="115"/>
      <c r="Z20" s="116"/>
    </row>
    <row r="21" spans="1:26" x14ac:dyDescent="0.25">
      <c r="A21" s="2"/>
      <c r="B21" s="415">
        <v>10.9</v>
      </c>
      <c r="C21" s="20"/>
      <c r="D21" s="642">
        <f>C21*B19</f>
        <v>0</v>
      </c>
      <c r="E21" s="643"/>
      <c r="F21" s="452">
        <f t="shared" si="1"/>
        <v>0</v>
      </c>
      <c r="G21" s="612"/>
      <c r="H21" s="613"/>
      <c r="J21" s="2"/>
      <c r="K21" s="415">
        <v>10.9</v>
      </c>
      <c r="L21" s="20"/>
      <c r="M21" s="368">
        <f>L21*K19</f>
        <v>0</v>
      </c>
      <c r="N21" s="180"/>
      <c r="O21" s="114">
        <f t="shared" si="3"/>
        <v>0</v>
      </c>
      <c r="P21" s="115"/>
      <c r="Q21" s="116"/>
      <c r="S21" s="2"/>
      <c r="T21" s="415">
        <v>10.9</v>
      </c>
      <c r="U21" s="20"/>
      <c r="V21" s="368">
        <f>U21*T19</f>
        <v>0</v>
      </c>
      <c r="W21" s="180"/>
      <c r="X21" s="114">
        <f t="shared" si="5"/>
        <v>0</v>
      </c>
      <c r="Y21" s="115"/>
      <c r="Z21" s="116"/>
    </row>
    <row r="22" spans="1:26" x14ac:dyDescent="0.25">
      <c r="A22" s="2"/>
      <c r="B22" s="415">
        <v>10.9</v>
      </c>
      <c r="C22" s="20"/>
      <c r="D22" s="642">
        <f t="shared" ref="D22:D31" si="6">C22*B20</f>
        <v>0</v>
      </c>
      <c r="E22" s="643"/>
      <c r="F22" s="452">
        <f t="shared" si="1"/>
        <v>0</v>
      </c>
      <c r="G22" s="612"/>
      <c r="H22" s="613"/>
      <c r="J22" s="2"/>
      <c r="K22" s="415">
        <v>10.9</v>
      </c>
      <c r="L22" s="20"/>
      <c r="M22" s="368">
        <f t="shared" ref="M22:M31" si="7">L22*K20</f>
        <v>0</v>
      </c>
      <c r="N22" s="180"/>
      <c r="O22" s="114">
        <f t="shared" si="3"/>
        <v>0</v>
      </c>
      <c r="P22" s="115"/>
      <c r="Q22" s="116"/>
      <c r="S22" s="2"/>
      <c r="T22" s="415">
        <v>10.9</v>
      </c>
      <c r="U22" s="20"/>
      <c r="V22" s="368">
        <f t="shared" ref="V22:V31" si="8">U22*T20</f>
        <v>0</v>
      </c>
      <c r="W22" s="180"/>
      <c r="X22" s="114">
        <f t="shared" si="5"/>
        <v>0</v>
      </c>
      <c r="Y22" s="115"/>
      <c r="Z22" s="116"/>
    </row>
    <row r="23" spans="1:26" x14ac:dyDescent="0.25">
      <c r="A23" s="2"/>
      <c r="B23" s="415">
        <v>10.9</v>
      </c>
      <c r="C23" s="20"/>
      <c r="D23" s="642">
        <f t="shared" si="6"/>
        <v>0</v>
      </c>
      <c r="E23" s="643"/>
      <c r="F23" s="452">
        <f t="shared" si="1"/>
        <v>0</v>
      </c>
      <c r="G23" s="612"/>
      <c r="H23" s="613"/>
      <c r="J23" s="2"/>
      <c r="K23" s="415">
        <v>10.9</v>
      </c>
      <c r="L23" s="20"/>
      <c r="M23" s="368">
        <f t="shared" si="7"/>
        <v>0</v>
      </c>
      <c r="N23" s="180"/>
      <c r="O23" s="114">
        <f t="shared" si="3"/>
        <v>0</v>
      </c>
      <c r="P23" s="115"/>
      <c r="Q23" s="116"/>
      <c r="S23" s="2"/>
      <c r="T23" s="415">
        <v>10.9</v>
      </c>
      <c r="U23" s="20"/>
      <c r="V23" s="368">
        <f t="shared" si="8"/>
        <v>0</v>
      </c>
      <c r="W23" s="180"/>
      <c r="X23" s="114">
        <f t="shared" si="5"/>
        <v>0</v>
      </c>
      <c r="Y23" s="115"/>
      <c r="Z23" s="116"/>
    </row>
    <row r="24" spans="1:26" x14ac:dyDescent="0.25">
      <c r="A24" s="2"/>
      <c r="B24" s="415">
        <v>10.9</v>
      </c>
      <c r="C24" s="20"/>
      <c r="D24" s="642">
        <f t="shared" si="6"/>
        <v>0</v>
      </c>
      <c r="E24" s="643"/>
      <c r="F24" s="452">
        <f t="shared" si="1"/>
        <v>0</v>
      </c>
      <c r="G24" s="612"/>
      <c r="H24" s="613"/>
      <c r="J24" s="2"/>
      <c r="K24" s="415">
        <v>10.9</v>
      </c>
      <c r="L24" s="20"/>
      <c r="M24" s="368">
        <f t="shared" si="7"/>
        <v>0</v>
      </c>
      <c r="N24" s="180"/>
      <c r="O24" s="114">
        <f t="shared" si="3"/>
        <v>0</v>
      </c>
      <c r="P24" s="115"/>
      <c r="Q24" s="116"/>
      <c r="S24" s="2"/>
      <c r="T24" s="415">
        <v>10.9</v>
      </c>
      <c r="U24" s="20"/>
      <c r="V24" s="368">
        <f t="shared" si="8"/>
        <v>0</v>
      </c>
      <c r="W24" s="180"/>
      <c r="X24" s="114">
        <f t="shared" si="5"/>
        <v>0</v>
      </c>
      <c r="Y24" s="115"/>
      <c r="Z24" s="116"/>
    </row>
    <row r="25" spans="1:26" x14ac:dyDescent="0.25">
      <c r="A25" s="2"/>
      <c r="B25" s="415">
        <v>10.9</v>
      </c>
      <c r="C25" s="20"/>
      <c r="D25" s="642">
        <f t="shared" si="6"/>
        <v>0</v>
      </c>
      <c r="E25" s="644"/>
      <c r="F25" s="452">
        <f t="shared" si="1"/>
        <v>0</v>
      </c>
      <c r="G25" s="612"/>
      <c r="H25" s="613"/>
      <c r="J25" s="2"/>
      <c r="K25" s="415">
        <v>10.9</v>
      </c>
      <c r="L25" s="20"/>
      <c r="M25" s="368">
        <f t="shared" si="7"/>
        <v>0</v>
      </c>
      <c r="N25" s="241"/>
      <c r="O25" s="114">
        <f t="shared" si="3"/>
        <v>0</v>
      </c>
      <c r="P25" s="115"/>
      <c r="Q25" s="116"/>
      <c r="S25" s="2"/>
      <c r="T25" s="415">
        <v>10.9</v>
      </c>
      <c r="U25" s="20"/>
      <c r="V25" s="368">
        <f t="shared" si="8"/>
        <v>0</v>
      </c>
      <c r="W25" s="241"/>
      <c r="X25" s="114">
        <f t="shared" si="5"/>
        <v>0</v>
      </c>
      <c r="Y25" s="115"/>
      <c r="Z25" s="116"/>
    </row>
    <row r="26" spans="1:26" x14ac:dyDescent="0.25">
      <c r="A26" s="2"/>
      <c r="B26" s="415">
        <v>10.9</v>
      </c>
      <c r="C26" s="20"/>
      <c r="D26" s="642">
        <f t="shared" si="6"/>
        <v>0</v>
      </c>
      <c r="E26" s="644"/>
      <c r="F26" s="452">
        <f t="shared" si="1"/>
        <v>0</v>
      </c>
      <c r="G26" s="612"/>
      <c r="H26" s="613"/>
      <c r="J26" s="2"/>
      <c r="K26" s="415">
        <v>10.9</v>
      </c>
      <c r="L26" s="20"/>
      <c r="M26" s="368">
        <f t="shared" si="7"/>
        <v>0</v>
      </c>
      <c r="N26" s="241"/>
      <c r="O26" s="114">
        <f t="shared" si="3"/>
        <v>0</v>
      </c>
      <c r="P26" s="115"/>
      <c r="Q26" s="116"/>
      <c r="S26" s="2"/>
      <c r="T26" s="415">
        <v>10.9</v>
      </c>
      <c r="U26" s="20"/>
      <c r="V26" s="368">
        <f t="shared" si="8"/>
        <v>0</v>
      </c>
      <c r="W26" s="241"/>
      <c r="X26" s="114">
        <f t="shared" si="5"/>
        <v>0</v>
      </c>
      <c r="Y26" s="115"/>
      <c r="Z26" s="116"/>
    </row>
    <row r="27" spans="1:26" x14ac:dyDescent="0.25">
      <c r="A27" s="2"/>
      <c r="B27" s="415">
        <v>10.9</v>
      </c>
      <c r="C27" s="20"/>
      <c r="D27" s="642">
        <f t="shared" si="6"/>
        <v>0</v>
      </c>
      <c r="E27" s="644"/>
      <c r="F27" s="452">
        <f t="shared" si="1"/>
        <v>0</v>
      </c>
      <c r="G27" s="612"/>
      <c r="H27" s="613"/>
      <c r="J27" s="2"/>
      <c r="K27" s="415">
        <v>10.9</v>
      </c>
      <c r="L27" s="20"/>
      <c r="M27" s="368">
        <f t="shared" si="7"/>
        <v>0</v>
      </c>
      <c r="N27" s="241"/>
      <c r="O27" s="114">
        <f t="shared" si="3"/>
        <v>0</v>
      </c>
      <c r="P27" s="115"/>
      <c r="Q27" s="116"/>
      <c r="S27" s="2"/>
      <c r="T27" s="415">
        <v>10.9</v>
      </c>
      <c r="U27" s="20"/>
      <c r="V27" s="368">
        <f t="shared" si="8"/>
        <v>0</v>
      </c>
      <c r="W27" s="241"/>
      <c r="X27" s="114">
        <f t="shared" si="5"/>
        <v>0</v>
      </c>
      <c r="Y27" s="115"/>
      <c r="Z27" s="116"/>
    </row>
    <row r="28" spans="1:26" x14ac:dyDescent="0.25">
      <c r="A28" s="2"/>
      <c r="B28" s="415">
        <v>10.9</v>
      </c>
      <c r="C28" s="20"/>
      <c r="D28" s="642">
        <f t="shared" si="6"/>
        <v>0</v>
      </c>
      <c r="E28" s="644"/>
      <c r="F28" s="452">
        <f t="shared" si="1"/>
        <v>0</v>
      </c>
      <c r="G28" s="612"/>
      <c r="H28" s="613"/>
      <c r="J28" s="2"/>
      <c r="K28" s="415">
        <v>10.9</v>
      </c>
      <c r="L28" s="20"/>
      <c r="M28" s="368">
        <f t="shared" si="7"/>
        <v>0</v>
      </c>
      <c r="N28" s="241"/>
      <c r="O28" s="114">
        <f t="shared" si="3"/>
        <v>0</v>
      </c>
      <c r="P28" s="115"/>
      <c r="Q28" s="116"/>
      <c r="S28" s="2"/>
      <c r="T28" s="415">
        <v>10.9</v>
      </c>
      <c r="U28" s="20"/>
      <c r="V28" s="368">
        <f t="shared" si="8"/>
        <v>0</v>
      </c>
      <c r="W28" s="241"/>
      <c r="X28" s="114">
        <f t="shared" si="5"/>
        <v>0</v>
      </c>
      <c r="Y28" s="115"/>
      <c r="Z28" s="116"/>
    </row>
    <row r="29" spans="1:26" x14ac:dyDescent="0.25">
      <c r="A29" s="2"/>
      <c r="B29" s="415">
        <v>10.9</v>
      </c>
      <c r="C29" s="20"/>
      <c r="D29" s="642">
        <f t="shared" si="6"/>
        <v>0</v>
      </c>
      <c r="E29" s="644"/>
      <c r="F29" s="452">
        <f t="shared" si="1"/>
        <v>0</v>
      </c>
      <c r="G29" s="612"/>
      <c r="H29" s="613"/>
      <c r="J29" s="2"/>
      <c r="K29" s="415">
        <v>10.9</v>
      </c>
      <c r="L29" s="20"/>
      <c r="M29" s="368">
        <f t="shared" si="7"/>
        <v>0</v>
      </c>
      <c r="N29" s="241"/>
      <c r="O29" s="114">
        <f t="shared" si="3"/>
        <v>0</v>
      </c>
      <c r="P29" s="115"/>
      <c r="Q29" s="116"/>
      <c r="S29" s="2"/>
      <c r="T29" s="415">
        <v>10.9</v>
      </c>
      <c r="U29" s="20"/>
      <c r="V29" s="368">
        <f t="shared" si="8"/>
        <v>0</v>
      </c>
      <c r="W29" s="241"/>
      <c r="X29" s="114">
        <f t="shared" si="5"/>
        <v>0</v>
      </c>
      <c r="Y29" s="115"/>
      <c r="Z29" s="116"/>
    </row>
    <row r="30" spans="1:26" x14ac:dyDescent="0.25">
      <c r="A30" s="2"/>
      <c r="B30" s="415">
        <v>10.9</v>
      </c>
      <c r="C30" s="20"/>
      <c r="D30" s="642">
        <f t="shared" si="6"/>
        <v>0</v>
      </c>
      <c r="E30" s="644"/>
      <c r="F30" s="452">
        <f t="shared" si="1"/>
        <v>0</v>
      </c>
      <c r="G30" s="612"/>
      <c r="H30" s="613"/>
      <c r="J30" s="2"/>
      <c r="K30" s="415">
        <v>10.9</v>
      </c>
      <c r="L30" s="20"/>
      <c r="M30" s="368">
        <f t="shared" si="7"/>
        <v>0</v>
      </c>
      <c r="N30" s="241"/>
      <c r="O30" s="114">
        <f t="shared" si="3"/>
        <v>0</v>
      </c>
      <c r="P30" s="115"/>
      <c r="Q30" s="116"/>
      <c r="S30" s="2"/>
      <c r="T30" s="415">
        <v>10.9</v>
      </c>
      <c r="U30" s="20"/>
      <c r="V30" s="368">
        <f t="shared" si="8"/>
        <v>0</v>
      </c>
      <c r="W30" s="241"/>
      <c r="X30" s="114">
        <f t="shared" si="5"/>
        <v>0</v>
      </c>
      <c r="Y30" s="115"/>
      <c r="Z30" s="116"/>
    </row>
    <row r="31" spans="1:26" x14ac:dyDescent="0.25">
      <c r="A31" s="2"/>
      <c r="B31" s="415">
        <v>10.9</v>
      </c>
      <c r="C31" s="20"/>
      <c r="D31" s="642">
        <f t="shared" si="6"/>
        <v>0</v>
      </c>
      <c r="E31" s="644"/>
      <c r="F31" s="452">
        <f t="shared" si="1"/>
        <v>0</v>
      </c>
      <c r="G31" s="612"/>
      <c r="H31" s="613"/>
      <c r="J31" s="2"/>
      <c r="K31" s="415">
        <v>10.9</v>
      </c>
      <c r="L31" s="20"/>
      <c r="M31" s="368">
        <f t="shared" si="7"/>
        <v>0</v>
      </c>
      <c r="N31" s="241"/>
      <c r="O31" s="114">
        <f t="shared" si="3"/>
        <v>0</v>
      </c>
      <c r="P31" s="115"/>
      <c r="Q31" s="116"/>
      <c r="S31" s="2"/>
      <c r="T31" s="415">
        <v>10.9</v>
      </c>
      <c r="U31" s="20"/>
      <c r="V31" s="368">
        <f t="shared" si="8"/>
        <v>0</v>
      </c>
      <c r="W31" s="241"/>
      <c r="X31" s="114">
        <f t="shared" si="5"/>
        <v>0</v>
      </c>
      <c r="Y31" s="115"/>
      <c r="Z31" s="116"/>
    </row>
    <row r="32" spans="1:26" x14ac:dyDescent="0.25">
      <c r="A32" s="2"/>
      <c r="B32" s="415">
        <v>10.9</v>
      </c>
      <c r="C32" s="20"/>
      <c r="D32" s="645">
        <f>C32*B23</f>
        <v>0</v>
      </c>
      <c r="E32" s="611"/>
      <c r="F32" s="452">
        <f t="shared" si="1"/>
        <v>0</v>
      </c>
      <c r="G32" s="612"/>
      <c r="H32" s="613"/>
      <c r="J32" s="2"/>
      <c r="K32" s="415">
        <v>10.9</v>
      </c>
      <c r="L32" s="20"/>
      <c r="M32" s="413">
        <f>L32*K23</f>
        <v>0</v>
      </c>
      <c r="N32" s="167"/>
      <c r="O32" s="114">
        <f t="shared" si="3"/>
        <v>0</v>
      </c>
      <c r="P32" s="115"/>
      <c r="Q32" s="116"/>
      <c r="S32" s="2"/>
      <c r="T32" s="415">
        <v>10.9</v>
      </c>
      <c r="U32" s="20"/>
      <c r="V32" s="413">
        <f>U32*T23</f>
        <v>0</v>
      </c>
      <c r="W32" s="167"/>
      <c r="X32" s="114">
        <f t="shared" si="5"/>
        <v>0</v>
      </c>
      <c r="Y32" s="115"/>
      <c r="Z32" s="116"/>
    </row>
    <row r="33" spans="1:26" x14ac:dyDescent="0.25">
      <c r="A33" s="2"/>
      <c r="B33" s="415">
        <v>10.9</v>
      </c>
      <c r="C33" s="20"/>
      <c r="D33" s="645">
        <f t="shared" ref="D33:D87" si="9">C33*B24</f>
        <v>0</v>
      </c>
      <c r="E33" s="611"/>
      <c r="F33" s="452">
        <f t="shared" si="1"/>
        <v>0</v>
      </c>
      <c r="G33" s="612"/>
      <c r="H33" s="613"/>
      <c r="J33" s="2"/>
      <c r="K33" s="415">
        <v>10.9</v>
      </c>
      <c r="L33" s="20"/>
      <c r="M33" s="413">
        <f t="shared" ref="M33:M87" si="10">L33*K24</f>
        <v>0</v>
      </c>
      <c r="N33" s="167"/>
      <c r="O33" s="114">
        <f t="shared" si="3"/>
        <v>0</v>
      </c>
      <c r="P33" s="115"/>
      <c r="Q33" s="116"/>
      <c r="S33" s="2"/>
      <c r="T33" s="415">
        <v>10.9</v>
      </c>
      <c r="U33" s="20"/>
      <c r="V33" s="413">
        <f t="shared" ref="V33:V87" si="11">U33*T24</f>
        <v>0</v>
      </c>
      <c r="W33" s="167"/>
      <c r="X33" s="114">
        <f t="shared" si="5"/>
        <v>0</v>
      </c>
      <c r="Y33" s="115"/>
      <c r="Z33" s="116"/>
    </row>
    <row r="34" spans="1:26" x14ac:dyDescent="0.25">
      <c r="A34" s="2"/>
      <c r="B34" s="415">
        <v>10.9</v>
      </c>
      <c r="C34" s="20"/>
      <c r="D34" s="645">
        <f t="shared" si="9"/>
        <v>0</v>
      </c>
      <c r="E34" s="611"/>
      <c r="F34" s="452">
        <f t="shared" si="1"/>
        <v>0</v>
      </c>
      <c r="G34" s="612"/>
      <c r="H34" s="613"/>
      <c r="J34" s="2"/>
      <c r="K34" s="415">
        <v>10.9</v>
      </c>
      <c r="L34" s="20"/>
      <c r="M34" s="413">
        <f t="shared" si="10"/>
        <v>0</v>
      </c>
      <c r="N34" s="167"/>
      <c r="O34" s="114">
        <f t="shared" si="3"/>
        <v>0</v>
      </c>
      <c r="P34" s="115"/>
      <c r="Q34" s="116"/>
      <c r="S34" s="2"/>
      <c r="T34" s="415">
        <v>10.9</v>
      </c>
      <c r="U34" s="20"/>
      <c r="V34" s="413">
        <f t="shared" si="11"/>
        <v>0</v>
      </c>
      <c r="W34" s="167"/>
      <c r="X34" s="114">
        <f t="shared" si="5"/>
        <v>0</v>
      </c>
      <c r="Y34" s="115"/>
      <c r="Z34" s="116"/>
    </row>
    <row r="35" spans="1:26" x14ac:dyDescent="0.25">
      <c r="A35" s="2"/>
      <c r="B35" s="415">
        <v>10.9</v>
      </c>
      <c r="C35" s="20"/>
      <c r="D35" s="645">
        <f t="shared" si="9"/>
        <v>0</v>
      </c>
      <c r="E35" s="611"/>
      <c r="F35" s="452">
        <f t="shared" si="1"/>
        <v>0</v>
      </c>
      <c r="G35" s="612"/>
      <c r="H35" s="613"/>
      <c r="J35" s="2"/>
      <c r="K35" s="415">
        <v>10.9</v>
      </c>
      <c r="L35" s="20"/>
      <c r="M35" s="413">
        <f t="shared" si="10"/>
        <v>0</v>
      </c>
      <c r="N35" s="167"/>
      <c r="O35" s="114">
        <f t="shared" si="3"/>
        <v>0</v>
      </c>
      <c r="P35" s="115"/>
      <c r="Q35" s="116"/>
      <c r="S35" s="2"/>
      <c r="T35" s="415">
        <v>10.9</v>
      </c>
      <c r="U35" s="20"/>
      <c r="V35" s="413">
        <f t="shared" si="11"/>
        <v>0</v>
      </c>
      <c r="W35" s="167"/>
      <c r="X35" s="114">
        <f t="shared" si="5"/>
        <v>0</v>
      </c>
      <c r="Y35" s="115"/>
      <c r="Z35" s="116"/>
    </row>
    <row r="36" spans="1:26" x14ac:dyDescent="0.25">
      <c r="A36" s="2"/>
      <c r="B36" s="415">
        <v>10.9</v>
      </c>
      <c r="C36" s="20"/>
      <c r="D36" s="645">
        <f t="shared" si="9"/>
        <v>0</v>
      </c>
      <c r="E36" s="611"/>
      <c r="F36" s="452">
        <f t="shared" si="1"/>
        <v>0</v>
      </c>
      <c r="G36" s="612"/>
      <c r="H36" s="613"/>
      <c r="J36" s="2"/>
      <c r="K36" s="415">
        <v>10.9</v>
      </c>
      <c r="L36" s="20"/>
      <c r="M36" s="413">
        <f t="shared" si="10"/>
        <v>0</v>
      </c>
      <c r="N36" s="167"/>
      <c r="O36" s="114">
        <f t="shared" si="3"/>
        <v>0</v>
      </c>
      <c r="P36" s="115"/>
      <c r="Q36" s="116"/>
      <c r="S36" s="2"/>
      <c r="T36" s="415">
        <v>10.9</v>
      </c>
      <c r="U36" s="20"/>
      <c r="V36" s="413">
        <f t="shared" si="11"/>
        <v>0</v>
      </c>
      <c r="W36" s="167"/>
      <c r="X36" s="114">
        <f t="shared" si="5"/>
        <v>0</v>
      </c>
      <c r="Y36" s="115"/>
      <c r="Z36" s="116"/>
    </row>
    <row r="37" spans="1:26" x14ac:dyDescent="0.25">
      <c r="A37" s="2"/>
      <c r="B37" s="415">
        <v>10.9</v>
      </c>
      <c r="C37" s="20"/>
      <c r="D37" s="645">
        <f t="shared" si="9"/>
        <v>0</v>
      </c>
      <c r="E37" s="611"/>
      <c r="F37" s="452">
        <f t="shared" si="1"/>
        <v>0</v>
      </c>
      <c r="G37" s="612"/>
      <c r="H37" s="613"/>
      <c r="J37" s="2"/>
      <c r="K37" s="415">
        <v>10.9</v>
      </c>
      <c r="L37" s="20"/>
      <c r="M37" s="413">
        <f t="shared" si="10"/>
        <v>0</v>
      </c>
      <c r="N37" s="167"/>
      <c r="O37" s="114">
        <f t="shared" si="3"/>
        <v>0</v>
      </c>
      <c r="P37" s="115"/>
      <c r="Q37" s="116"/>
      <c r="S37" s="2"/>
      <c r="T37" s="415">
        <v>10.9</v>
      </c>
      <c r="U37" s="20"/>
      <c r="V37" s="413">
        <f t="shared" si="11"/>
        <v>0</v>
      </c>
      <c r="W37" s="167"/>
      <c r="X37" s="114">
        <f t="shared" si="5"/>
        <v>0</v>
      </c>
      <c r="Y37" s="115"/>
      <c r="Z37" s="116"/>
    </row>
    <row r="38" spans="1:26" x14ac:dyDescent="0.25">
      <c r="A38" s="2"/>
      <c r="B38" s="415">
        <v>10.9</v>
      </c>
      <c r="C38" s="20"/>
      <c r="D38" s="645">
        <f t="shared" si="9"/>
        <v>0</v>
      </c>
      <c r="E38" s="611"/>
      <c r="F38" s="452">
        <f t="shared" si="1"/>
        <v>0</v>
      </c>
      <c r="G38" s="612"/>
      <c r="H38" s="613"/>
      <c r="J38" s="2"/>
      <c r="K38" s="415">
        <v>10.9</v>
      </c>
      <c r="L38" s="20"/>
      <c r="M38" s="413">
        <f t="shared" si="10"/>
        <v>0</v>
      </c>
      <c r="N38" s="167"/>
      <c r="O38" s="114">
        <f t="shared" si="3"/>
        <v>0</v>
      </c>
      <c r="P38" s="115"/>
      <c r="Q38" s="116"/>
      <c r="S38" s="2"/>
      <c r="T38" s="415">
        <v>10.9</v>
      </c>
      <c r="U38" s="20"/>
      <c r="V38" s="413">
        <f t="shared" si="11"/>
        <v>0</v>
      </c>
      <c r="W38" s="167"/>
      <c r="X38" s="114">
        <f t="shared" si="5"/>
        <v>0</v>
      </c>
      <c r="Y38" s="115"/>
      <c r="Z38" s="116"/>
    </row>
    <row r="39" spans="1:26" x14ac:dyDescent="0.25">
      <c r="A39" s="2"/>
      <c r="B39" s="415">
        <v>10.9</v>
      </c>
      <c r="C39" s="20"/>
      <c r="D39" s="645">
        <f t="shared" si="9"/>
        <v>0</v>
      </c>
      <c r="E39" s="611"/>
      <c r="F39" s="452">
        <f t="shared" si="1"/>
        <v>0</v>
      </c>
      <c r="G39" s="612"/>
      <c r="H39" s="613"/>
      <c r="J39" s="2"/>
      <c r="K39" s="415">
        <v>10.9</v>
      </c>
      <c r="L39" s="20"/>
      <c r="M39" s="413">
        <f t="shared" si="10"/>
        <v>0</v>
      </c>
      <c r="N39" s="167"/>
      <c r="O39" s="114">
        <f t="shared" si="3"/>
        <v>0</v>
      </c>
      <c r="P39" s="115"/>
      <c r="Q39" s="116"/>
      <c r="S39" s="2"/>
      <c r="T39" s="415">
        <v>10.9</v>
      </c>
      <c r="U39" s="20"/>
      <c r="V39" s="413">
        <f t="shared" si="11"/>
        <v>0</v>
      </c>
      <c r="W39" s="167"/>
      <c r="X39" s="114">
        <f t="shared" si="5"/>
        <v>0</v>
      </c>
      <c r="Y39" s="115"/>
      <c r="Z39" s="116"/>
    </row>
    <row r="40" spans="1:26" x14ac:dyDescent="0.25">
      <c r="A40" s="2"/>
      <c r="B40" s="415">
        <v>10.9</v>
      </c>
      <c r="C40" s="20"/>
      <c r="D40" s="645">
        <f t="shared" si="9"/>
        <v>0</v>
      </c>
      <c r="E40" s="611"/>
      <c r="F40" s="452">
        <f t="shared" si="1"/>
        <v>0</v>
      </c>
      <c r="G40" s="612"/>
      <c r="H40" s="613"/>
      <c r="J40" s="2"/>
      <c r="K40" s="415">
        <v>10.9</v>
      </c>
      <c r="L40" s="20"/>
      <c r="M40" s="413">
        <f t="shared" si="10"/>
        <v>0</v>
      </c>
      <c r="N40" s="167"/>
      <c r="O40" s="114">
        <f t="shared" si="3"/>
        <v>0</v>
      </c>
      <c r="P40" s="115"/>
      <c r="Q40" s="116"/>
      <c r="S40" s="2"/>
      <c r="T40" s="415">
        <v>10.9</v>
      </c>
      <c r="U40" s="20"/>
      <c r="V40" s="413">
        <f t="shared" si="11"/>
        <v>0</v>
      </c>
      <c r="W40" s="167"/>
      <c r="X40" s="114">
        <f t="shared" si="5"/>
        <v>0</v>
      </c>
      <c r="Y40" s="115"/>
      <c r="Z40" s="116"/>
    </row>
    <row r="41" spans="1:26" x14ac:dyDescent="0.25">
      <c r="A41" s="2"/>
      <c r="B41" s="415">
        <v>10.9</v>
      </c>
      <c r="C41" s="20"/>
      <c r="D41" s="645">
        <f t="shared" si="9"/>
        <v>0</v>
      </c>
      <c r="E41" s="611"/>
      <c r="F41" s="452">
        <f t="shared" si="1"/>
        <v>0</v>
      </c>
      <c r="G41" s="612"/>
      <c r="H41" s="613"/>
      <c r="J41" s="2"/>
      <c r="K41" s="415">
        <v>10.9</v>
      </c>
      <c r="L41" s="20"/>
      <c r="M41" s="413">
        <f t="shared" si="10"/>
        <v>0</v>
      </c>
      <c r="N41" s="167"/>
      <c r="O41" s="114">
        <f t="shared" si="3"/>
        <v>0</v>
      </c>
      <c r="P41" s="115"/>
      <c r="Q41" s="116"/>
      <c r="S41" s="2"/>
      <c r="T41" s="415">
        <v>10.9</v>
      </c>
      <c r="U41" s="20"/>
      <c r="V41" s="413">
        <f t="shared" si="11"/>
        <v>0</v>
      </c>
      <c r="W41" s="167"/>
      <c r="X41" s="114">
        <f t="shared" si="5"/>
        <v>0</v>
      </c>
      <c r="Y41" s="115"/>
      <c r="Z41" s="116"/>
    </row>
    <row r="42" spans="1:26" x14ac:dyDescent="0.25">
      <c r="A42" s="2"/>
      <c r="B42" s="415">
        <v>10.9</v>
      </c>
      <c r="C42" s="20"/>
      <c r="D42" s="645">
        <f t="shared" si="9"/>
        <v>0</v>
      </c>
      <c r="E42" s="611"/>
      <c r="F42" s="452">
        <f t="shared" si="1"/>
        <v>0</v>
      </c>
      <c r="G42" s="612"/>
      <c r="H42" s="613"/>
      <c r="J42" s="2"/>
      <c r="K42" s="415">
        <v>10.9</v>
      </c>
      <c r="L42" s="20"/>
      <c r="M42" s="413">
        <f t="shared" si="10"/>
        <v>0</v>
      </c>
      <c r="N42" s="167"/>
      <c r="O42" s="114">
        <f t="shared" si="3"/>
        <v>0</v>
      </c>
      <c r="P42" s="115"/>
      <c r="Q42" s="116"/>
      <c r="S42" s="2"/>
      <c r="T42" s="415">
        <v>10.9</v>
      </c>
      <c r="U42" s="20"/>
      <c r="V42" s="413">
        <f t="shared" si="11"/>
        <v>0</v>
      </c>
      <c r="W42" s="167"/>
      <c r="X42" s="114">
        <f t="shared" si="5"/>
        <v>0</v>
      </c>
      <c r="Y42" s="115"/>
      <c r="Z42" s="116"/>
    </row>
    <row r="43" spans="1:26" x14ac:dyDescent="0.25">
      <c r="A43" s="2"/>
      <c r="B43" s="415">
        <v>10.9</v>
      </c>
      <c r="C43" s="20"/>
      <c r="D43" s="645">
        <f t="shared" si="9"/>
        <v>0</v>
      </c>
      <c r="E43" s="611"/>
      <c r="F43" s="452">
        <f t="shared" si="1"/>
        <v>0</v>
      </c>
      <c r="G43" s="612"/>
      <c r="H43" s="613"/>
      <c r="J43" s="2"/>
      <c r="K43" s="415">
        <v>10.9</v>
      </c>
      <c r="L43" s="20"/>
      <c r="M43" s="413">
        <f t="shared" si="10"/>
        <v>0</v>
      </c>
      <c r="N43" s="167"/>
      <c r="O43" s="114">
        <f t="shared" si="3"/>
        <v>0</v>
      </c>
      <c r="P43" s="115"/>
      <c r="Q43" s="116"/>
      <c r="S43" s="2"/>
      <c r="T43" s="415">
        <v>10.9</v>
      </c>
      <c r="U43" s="20"/>
      <c r="V43" s="413">
        <f t="shared" si="11"/>
        <v>0</v>
      </c>
      <c r="W43" s="167"/>
      <c r="X43" s="114">
        <f t="shared" si="5"/>
        <v>0</v>
      </c>
      <c r="Y43" s="115"/>
      <c r="Z43" s="116"/>
    </row>
    <row r="44" spans="1:26" x14ac:dyDescent="0.25">
      <c r="A44" s="2"/>
      <c r="B44" s="415">
        <v>10.9</v>
      </c>
      <c r="C44" s="20"/>
      <c r="D44" s="645">
        <f t="shared" si="9"/>
        <v>0</v>
      </c>
      <c r="E44" s="611"/>
      <c r="F44" s="452">
        <f t="shared" si="1"/>
        <v>0</v>
      </c>
      <c r="G44" s="612"/>
      <c r="H44" s="613"/>
      <c r="J44" s="2"/>
      <c r="K44" s="415">
        <v>10.9</v>
      </c>
      <c r="L44" s="20"/>
      <c r="M44" s="413">
        <f t="shared" si="10"/>
        <v>0</v>
      </c>
      <c r="N44" s="167"/>
      <c r="O44" s="114">
        <f t="shared" si="3"/>
        <v>0</v>
      </c>
      <c r="P44" s="115"/>
      <c r="Q44" s="116"/>
      <c r="S44" s="2"/>
      <c r="T44" s="415">
        <v>10.9</v>
      </c>
      <c r="U44" s="20"/>
      <c r="V44" s="413">
        <f t="shared" si="11"/>
        <v>0</v>
      </c>
      <c r="W44" s="167"/>
      <c r="X44" s="114">
        <f t="shared" si="5"/>
        <v>0</v>
      </c>
      <c r="Y44" s="115"/>
      <c r="Z44" s="116"/>
    </row>
    <row r="45" spans="1:26" x14ac:dyDescent="0.25">
      <c r="A45" s="2"/>
      <c r="B45" s="415">
        <v>10.9</v>
      </c>
      <c r="C45" s="20"/>
      <c r="D45" s="645">
        <f t="shared" si="9"/>
        <v>0</v>
      </c>
      <c r="E45" s="611"/>
      <c r="F45" s="452">
        <f t="shared" si="1"/>
        <v>0</v>
      </c>
      <c r="G45" s="612"/>
      <c r="H45" s="613"/>
      <c r="J45" s="2"/>
      <c r="K45" s="415">
        <v>10.9</v>
      </c>
      <c r="L45" s="20"/>
      <c r="M45" s="413">
        <f t="shared" si="10"/>
        <v>0</v>
      </c>
      <c r="N45" s="167"/>
      <c r="O45" s="114">
        <f t="shared" si="3"/>
        <v>0</v>
      </c>
      <c r="P45" s="115"/>
      <c r="Q45" s="116"/>
      <c r="S45" s="2"/>
      <c r="T45" s="415">
        <v>10.9</v>
      </c>
      <c r="U45" s="20"/>
      <c r="V45" s="413">
        <f t="shared" si="11"/>
        <v>0</v>
      </c>
      <c r="W45" s="167"/>
      <c r="X45" s="114">
        <f t="shared" si="5"/>
        <v>0</v>
      </c>
      <c r="Y45" s="115"/>
      <c r="Z45" s="116"/>
    </row>
    <row r="46" spans="1:26" x14ac:dyDescent="0.25">
      <c r="A46" s="2"/>
      <c r="B46" s="415">
        <v>10.9</v>
      </c>
      <c r="C46" s="20"/>
      <c r="D46" s="645">
        <f t="shared" si="9"/>
        <v>0</v>
      </c>
      <c r="E46" s="611"/>
      <c r="F46" s="452">
        <f t="shared" si="1"/>
        <v>0</v>
      </c>
      <c r="G46" s="612"/>
      <c r="H46" s="613"/>
      <c r="J46" s="2"/>
      <c r="K46" s="415">
        <v>10.9</v>
      </c>
      <c r="L46" s="20"/>
      <c r="M46" s="413">
        <f t="shared" si="10"/>
        <v>0</v>
      </c>
      <c r="N46" s="167"/>
      <c r="O46" s="114">
        <f t="shared" si="3"/>
        <v>0</v>
      </c>
      <c r="P46" s="115"/>
      <c r="Q46" s="116"/>
      <c r="S46" s="2"/>
      <c r="T46" s="415">
        <v>10.9</v>
      </c>
      <c r="U46" s="20"/>
      <c r="V46" s="413">
        <f t="shared" si="11"/>
        <v>0</v>
      </c>
      <c r="W46" s="167"/>
      <c r="X46" s="114">
        <f t="shared" si="5"/>
        <v>0</v>
      </c>
      <c r="Y46" s="115"/>
      <c r="Z46" s="116"/>
    </row>
    <row r="47" spans="1:26" x14ac:dyDescent="0.25">
      <c r="A47" s="2"/>
      <c r="B47" s="415">
        <v>10.9</v>
      </c>
      <c r="C47" s="20"/>
      <c r="D47" s="645">
        <f t="shared" si="9"/>
        <v>0</v>
      </c>
      <c r="E47" s="611"/>
      <c r="F47" s="452">
        <f t="shared" si="1"/>
        <v>0</v>
      </c>
      <c r="G47" s="612"/>
      <c r="H47" s="613"/>
      <c r="J47" s="2"/>
      <c r="K47" s="415">
        <v>10.9</v>
      </c>
      <c r="L47" s="20"/>
      <c r="M47" s="413">
        <f t="shared" si="10"/>
        <v>0</v>
      </c>
      <c r="N47" s="167"/>
      <c r="O47" s="114">
        <f t="shared" si="3"/>
        <v>0</v>
      </c>
      <c r="P47" s="115"/>
      <c r="Q47" s="116"/>
      <c r="S47" s="2"/>
      <c r="T47" s="415">
        <v>10.9</v>
      </c>
      <c r="U47" s="20"/>
      <c r="V47" s="413">
        <f t="shared" si="11"/>
        <v>0</v>
      </c>
      <c r="W47" s="167"/>
      <c r="X47" s="114">
        <f t="shared" si="5"/>
        <v>0</v>
      </c>
      <c r="Y47" s="115"/>
      <c r="Z47" s="116"/>
    </row>
    <row r="48" spans="1:26" x14ac:dyDescent="0.25">
      <c r="A48" s="2"/>
      <c r="B48" s="415">
        <v>10.9</v>
      </c>
      <c r="C48" s="20"/>
      <c r="D48" s="645">
        <f t="shared" si="9"/>
        <v>0</v>
      </c>
      <c r="E48" s="611"/>
      <c r="F48" s="452">
        <f t="shared" si="1"/>
        <v>0</v>
      </c>
      <c r="G48" s="612"/>
      <c r="H48" s="613"/>
      <c r="J48" s="2"/>
      <c r="K48" s="415">
        <v>10.9</v>
      </c>
      <c r="L48" s="20"/>
      <c r="M48" s="413">
        <f t="shared" si="10"/>
        <v>0</v>
      </c>
      <c r="N48" s="167"/>
      <c r="O48" s="114">
        <f t="shared" si="3"/>
        <v>0</v>
      </c>
      <c r="P48" s="115"/>
      <c r="Q48" s="116"/>
      <c r="S48" s="2"/>
      <c r="T48" s="415">
        <v>10.9</v>
      </c>
      <c r="U48" s="20"/>
      <c r="V48" s="413">
        <f t="shared" si="11"/>
        <v>0</v>
      </c>
      <c r="W48" s="167"/>
      <c r="X48" s="114">
        <f t="shared" si="5"/>
        <v>0</v>
      </c>
      <c r="Y48" s="115"/>
      <c r="Z48" s="116"/>
    </row>
    <row r="49" spans="1:26" x14ac:dyDescent="0.25">
      <c r="A49" s="2"/>
      <c r="B49" s="415">
        <v>10.9</v>
      </c>
      <c r="C49" s="20"/>
      <c r="D49" s="645">
        <f t="shared" si="9"/>
        <v>0</v>
      </c>
      <c r="E49" s="611"/>
      <c r="F49" s="452">
        <f t="shared" si="1"/>
        <v>0</v>
      </c>
      <c r="G49" s="612"/>
      <c r="H49" s="613"/>
      <c r="J49" s="2"/>
      <c r="K49" s="415">
        <v>10.9</v>
      </c>
      <c r="L49" s="20"/>
      <c r="M49" s="413">
        <f t="shared" si="10"/>
        <v>0</v>
      </c>
      <c r="N49" s="167"/>
      <c r="O49" s="114">
        <f t="shared" si="3"/>
        <v>0</v>
      </c>
      <c r="P49" s="115"/>
      <c r="Q49" s="116"/>
      <c r="S49" s="2"/>
      <c r="T49" s="415">
        <v>10.9</v>
      </c>
      <c r="U49" s="20"/>
      <c r="V49" s="413">
        <f t="shared" si="11"/>
        <v>0</v>
      </c>
      <c r="W49" s="167"/>
      <c r="X49" s="114">
        <f t="shared" si="5"/>
        <v>0</v>
      </c>
      <c r="Y49" s="115"/>
      <c r="Z49" s="116"/>
    </row>
    <row r="50" spans="1:26" x14ac:dyDescent="0.25">
      <c r="A50" s="2"/>
      <c r="B50" s="415">
        <v>10.9</v>
      </c>
      <c r="C50" s="20"/>
      <c r="D50" s="645">
        <f t="shared" si="9"/>
        <v>0</v>
      </c>
      <c r="E50" s="611"/>
      <c r="F50" s="452">
        <f t="shared" si="1"/>
        <v>0</v>
      </c>
      <c r="G50" s="612"/>
      <c r="H50" s="613"/>
      <c r="J50" s="2"/>
      <c r="K50" s="415">
        <v>10.9</v>
      </c>
      <c r="L50" s="20"/>
      <c r="M50" s="645">
        <f t="shared" si="10"/>
        <v>0</v>
      </c>
      <c r="N50" s="611"/>
      <c r="O50" s="452">
        <f t="shared" si="3"/>
        <v>0</v>
      </c>
      <c r="P50" s="612"/>
      <c r="Q50" s="613"/>
      <c r="S50" s="2"/>
      <c r="T50" s="415">
        <v>10.9</v>
      </c>
      <c r="U50" s="20"/>
      <c r="V50" s="645">
        <f t="shared" si="11"/>
        <v>0</v>
      </c>
      <c r="W50" s="611"/>
      <c r="X50" s="452">
        <f t="shared" si="5"/>
        <v>0</v>
      </c>
      <c r="Y50" s="612"/>
      <c r="Z50" s="613"/>
    </row>
    <row r="51" spans="1:26" x14ac:dyDescent="0.25">
      <c r="A51" s="2"/>
      <c r="B51" s="415">
        <v>10.9</v>
      </c>
      <c r="C51" s="20"/>
      <c r="D51" s="645">
        <f t="shared" si="9"/>
        <v>0</v>
      </c>
      <c r="E51" s="611"/>
      <c r="F51" s="452">
        <f t="shared" si="1"/>
        <v>0</v>
      </c>
      <c r="G51" s="612"/>
      <c r="H51" s="613"/>
      <c r="J51" s="2"/>
      <c r="K51" s="415">
        <v>10.9</v>
      </c>
      <c r="L51" s="20"/>
      <c r="M51" s="645">
        <f t="shared" si="10"/>
        <v>0</v>
      </c>
      <c r="N51" s="611"/>
      <c r="O51" s="452">
        <f t="shared" si="3"/>
        <v>0</v>
      </c>
      <c r="P51" s="612"/>
      <c r="Q51" s="613"/>
      <c r="S51" s="2"/>
      <c r="T51" s="415">
        <v>10.9</v>
      </c>
      <c r="U51" s="20"/>
      <c r="V51" s="645">
        <f t="shared" si="11"/>
        <v>0</v>
      </c>
      <c r="W51" s="611"/>
      <c r="X51" s="452">
        <f t="shared" si="5"/>
        <v>0</v>
      </c>
      <c r="Y51" s="612"/>
      <c r="Z51" s="613"/>
    </row>
    <row r="52" spans="1:26" x14ac:dyDescent="0.25">
      <c r="A52" s="2"/>
      <c r="B52" s="415">
        <v>10.9</v>
      </c>
      <c r="C52" s="20"/>
      <c r="D52" s="645">
        <f t="shared" si="9"/>
        <v>0</v>
      </c>
      <c r="E52" s="611"/>
      <c r="F52" s="452">
        <f t="shared" si="1"/>
        <v>0</v>
      </c>
      <c r="G52" s="612"/>
      <c r="H52" s="613"/>
      <c r="J52" s="2"/>
      <c r="K52" s="415">
        <v>10.9</v>
      </c>
      <c r="L52" s="20"/>
      <c r="M52" s="645">
        <f t="shared" si="10"/>
        <v>0</v>
      </c>
      <c r="N52" s="611"/>
      <c r="O52" s="452">
        <f t="shared" si="3"/>
        <v>0</v>
      </c>
      <c r="P52" s="612"/>
      <c r="Q52" s="613"/>
      <c r="S52" s="2"/>
      <c r="T52" s="415">
        <v>10.9</v>
      </c>
      <c r="U52" s="20"/>
      <c r="V52" s="645">
        <f t="shared" si="11"/>
        <v>0</v>
      </c>
      <c r="W52" s="611"/>
      <c r="X52" s="452">
        <f t="shared" si="5"/>
        <v>0</v>
      </c>
      <c r="Y52" s="612"/>
      <c r="Z52" s="613"/>
    </row>
    <row r="53" spans="1:26" x14ac:dyDescent="0.25">
      <c r="A53" s="2"/>
      <c r="B53" s="415">
        <v>10.9</v>
      </c>
      <c r="C53" s="20"/>
      <c r="D53" s="645">
        <f t="shared" si="9"/>
        <v>0</v>
      </c>
      <c r="E53" s="611"/>
      <c r="F53" s="452">
        <f t="shared" si="1"/>
        <v>0</v>
      </c>
      <c r="G53" s="612"/>
      <c r="H53" s="613"/>
      <c r="J53" s="2"/>
      <c r="K53" s="415">
        <v>10.9</v>
      </c>
      <c r="L53" s="20"/>
      <c r="M53" s="645">
        <f t="shared" si="10"/>
        <v>0</v>
      </c>
      <c r="N53" s="611"/>
      <c r="O53" s="452">
        <f t="shared" si="3"/>
        <v>0</v>
      </c>
      <c r="P53" s="612"/>
      <c r="Q53" s="613"/>
      <c r="S53" s="2"/>
      <c r="T53" s="415">
        <v>10.9</v>
      </c>
      <c r="U53" s="20"/>
      <c r="V53" s="645">
        <f t="shared" si="11"/>
        <v>0</v>
      </c>
      <c r="W53" s="611"/>
      <c r="X53" s="452">
        <f t="shared" si="5"/>
        <v>0</v>
      </c>
      <c r="Y53" s="612"/>
      <c r="Z53" s="613"/>
    </row>
    <row r="54" spans="1:26" x14ac:dyDescent="0.25">
      <c r="A54" s="2"/>
      <c r="B54" s="415">
        <v>10.9</v>
      </c>
      <c r="C54" s="20"/>
      <c r="D54" s="645">
        <f t="shared" si="9"/>
        <v>0</v>
      </c>
      <c r="E54" s="611"/>
      <c r="F54" s="452">
        <f t="shared" si="1"/>
        <v>0</v>
      </c>
      <c r="G54" s="612"/>
      <c r="H54" s="613"/>
      <c r="J54" s="2"/>
      <c r="K54" s="415">
        <v>10.9</v>
      </c>
      <c r="L54" s="20"/>
      <c r="M54" s="645">
        <f t="shared" si="10"/>
        <v>0</v>
      </c>
      <c r="N54" s="611"/>
      <c r="O54" s="452">
        <f t="shared" si="3"/>
        <v>0</v>
      </c>
      <c r="P54" s="612"/>
      <c r="Q54" s="613"/>
      <c r="S54" s="2"/>
      <c r="T54" s="415">
        <v>10.9</v>
      </c>
      <c r="U54" s="20"/>
      <c r="V54" s="645">
        <f t="shared" si="11"/>
        <v>0</v>
      </c>
      <c r="W54" s="611"/>
      <c r="X54" s="452">
        <f t="shared" si="5"/>
        <v>0</v>
      </c>
      <c r="Y54" s="612"/>
      <c r="Z54" s="613"/>
    </row>
    <row r="55" spans="1:26" x14ac:dyDescent="0.25">
      <c r="A55" s="2"/>
      <c r="B55" s="415">
        <v>10.9</v>
      </c>
      <c r="C55" s="20"/>
      <c r="D55" s="645">
        <f t="shared" si="9"/>
        <v>0</v>
      </c>
      <c r="E55" s="611"/>
      <c r="F55" s="452">
        <f t="shared" si="1"/>
        <v>0</v>
      </c>
      <c r="G55" s="612"/>
      <c r="H55" s="613"/>
      <c r="J55" s="2"/>
      <c r="K55" s="415">
        <v>10.9</v>
      </c>
      <c r="L55" s="20"/>
      <c r="M55" s="645">
        <f t="shared" si="10"/>
        <v>0</v>
      </c>
      <c r="N55" s="611"/>
      <c r="O55" s="452">
        <f t="shared" si="3"/>
        <v>0</v>
      </c>
      <c r="P55" s="612"/>
      <c r="Q55" s="613"/>
      <c r="S55" s="2"/>
      <c r="T55" s="415">
        <v>10.9</v>
      </c>
      <c r="U55" s="20"/>
      <c r="V55" s="645">
        <f t="shared" si="11"/>
        <v>0</v>
      </c>
      <c r="W55" s="611"/>
      <c r="X55" s="452">
        <f t="shared" si="5"/>
        <v>0</v>
      </c>
      <c r="Y55" s="612"/>
      <c r="Z55" s="613"/>
    </row>
    <row r="56" spans="1:26" x14ac:dyDescent="0.25">
      <c r="A56" s="2"/>
      <c r="B56" s="415">
        <v>10.9</v>
      </c>
      <c r="C56" s="20"/>
      <c r="D56" s="645">
        <f t="shared" si="9"/>
        <v>0</v>
      </c>
      <c r="E56" s="611"/>
      <c r="F56" s="452">
        <f t="shared" si="1"/>
        <v>0</v>
      </c>
      <c r="G56" s="612"/>
      <c r="H56" s="613"/>
      <c r="J56" s="2"/>
      <c r="K56" s="415">
        <v>10.9</v>
      </c>
      <c r="L56" s="20"/>
      <c r="M56" s="645">
        <f t="shared" si="10"/>
        <v>0</v>
      </c>
      <c r="N56" s="611"/>
      <c r="O56" s="452">
        <f t="shared" si="3"/>
        <v>0</v>
      </c>
      <c r="P56" s="612"/>
      <c r="Q56" s="613"/>
      <c r="S56" s="2"/>
      <c r="T56" s="415">
        <v>10.9</v>
      </c>
      <c r="U56" s="20"/>
      <c r="V56" s="645">
        <f t="shared" si="11"/>
        <v>0</v>
      </c>
      <c r="W56" s="611"/>
      <c r="X56" s="452">
        <f t="shared" si="5"/>
        <v>0</v>
      </c>
      <c r="Y56" s="612"/>
      <c r="Z56" s="613"/>
    </row>
    <row r="57" spans="1:26" x14ac:dyDescent="0.25">
      <c r="A57" s="2"/>
      <c r="B57" s="415">
        <v>10.9</v>
      </c>
      <c r="C57" s="20"/>
      <c r="D57" s="645">
        <f t="shared" si="9"/>
        <v>0</v>
      </c>
      <c r="E57" s="611"/>
      <c r="F57" s="452">
        <f t="shared" si="1"/>
        <v>0</v>
      </c>
      <c r="G57" s="612"/>
      <c r="H57" s="613"/>
      <c r="J57" s="2"/>
      <c r="K57" s="415">
        <v>10.9</v>
      </c>
      <c r="L57" s="20"/>
      <c r="M57" s="645">
        <f t="shared" si="10"/>
        <v>0</v>
      </c>
      <c r="N57" s="611"/>
      <c r="O57" s="452">
        <f t="shared" si="3"/>
        <v>0</v>
      </c>
      <c r="P57" s="612"/>
      <c r="Q57" s="613"/>
      <c r="S57" s="2"/>
      <c r="T57" s="415">
        <v>10.9</v>
      </c>
      <c r="U57" s="20"/>
      <c r="V57" s="645">
        <f t="shared" si="11"/>
        <v>0</v>
      </c>
      <c r="W57" s="611"/>
      <c r="X57" s="452">
        <f t="shared" si="5"/>
        <v>0</v>
      </c>
      <c r="Y57" s="612"/>
      <c r="Z57" s="613"/>
    </row>
    <row r="58" spans="1:26" x14ac:dyDescent="0.25">
      <c r="A58" s="2"/>
      <c r="B58" s="415">
        <v>10.9</v>
      </c>
      <c r="C58" s="20"/>
      <c r="D58" s="645">
        <f t="shared" si="9"/>
        <v>0</v>
      </c>
      <c r="E58" s="611"/>
      <c r="F58" s="452">
        <f t="shared" si="1"/>
        <v>0</v>
      </c>
      <c r="G58" s="612"/>
      <c r="H58" s="613"/>
      <c r="J58" s="2"/>
      <c r="K58" s="415">
        <v>10.9</v>
      </c>
      <c r="L58" s="20"/>
      <c r="M58" s="645">
        <f t="shared" si="10"/>
        <v>0</v>
      </c>
      <c r="N58" s="611"/>
      <c r="O58" s="452">
        <f t="shared" si="3"/>
        <v>0</v>
      </c>
      <c r="P58" s="612"/>
      <c r="Q58" s="613"/>
      <c r="S58" s="2"/>
      <c r="T58" s="415">
        <v>10.9</v>
      </c>
      <c r="U58" s="20"/>
      <c r="V58" s="645">
        <f t="shared" si="11"/>
        <v>0</v>
      </c>
      <c r="W58" s="611"/>
      <c r="X58" s="452">
        <f t="shared" si="5"/>
        <v>0</v>
      </c>
      <c r="Y58" s="612"/>
      <c r="Z58" s="613"/>
    </row>
    <row r="59" spans="1:26" x14ac:dyDescent="0.25">
      <c r="A59" s="2"/>
      <c r="B59" s="415">
        <v>10.9</v>
      </c>
      <c r="C59" s="20"/>
      <c r="D59" s="645">
        <f t="shared" si="9"/>
        <v>0</v>
      </c>
      <c r="E59" s="611"/>
      <c r="F59" s="452">
        <f t="shared" si="1"/>
        <v>0</v>
      </c>
      <c r="G59" s="612"/>
      <c r="H59" s="613"/>
      <c r="J59" s="2"/>
      <c r="K59" s="415">
        <v>10.9</v>
      </c>
      <c r="L59" s="20"/>
      <c r="M59" s="645">
        <f t="shared" si="10"/>
        <v>0</v>
      </c>
      <c r="N59" s="611"/>
      <c r="O59" s="452">
        <f t="shared" si="3"/>
        <v>0</v>
      </c>
      <c r="P59" s="612"/>
      <c r="Q59" s="613"/>
      <c r="S59" s="2"/>
      <c r="T59" s="415">
        <v>10.9</v>
      </c>
      <c r="U59" s="20"/>
      <c r="V59" s="645">
        <f t="shared" si="11"/>
        <v>0</v>
      </c>
      <c r="W59" s="611"/>
      <c r="X59" s="452">
        <f t="shared" si="5"/>
        <v>0</v>
      </c>
      <c r="Y59" s="612"/>
      <c r="Z59" s="613"/>
    </row>
    <row r="60" spans="1:26" x14ac:dyDescent="0.25">
      <c r="A60" s="2"/>
      <c r="B60" s="415">
        <v>10.9</v>
      </c>
      <c r="C60" s="20"/>
      <c r="D60" s="645">
        <f t="shared" si="9"/>
        <v>0</v>
      </c>
      <c r="E60" s="611"/>
      <c r="F60" s="452">
        <f t="shared" si="1"/>
        <v>0</v>
      </c>
      <c r="G60" s="612"/>
      <c r="H60" s="613"/>
      <c r="J60" s="2"/>
      <c r="K60" s="415">
        <v>10.9</v>
      </c>
      <c r="L60" s="20"/>
      <c r="M60" s="645">
        <f t="shared" si="10"/>
        <v>0</v>
      </c>
      <c r="N60" s="611"/>
      <c r="O60" s="452">
        <f t="shared" si="3"/>
        <v>0</v>
      </c>
      <c r="P60" s="612"/>
      <c r="Q60" s="613"/>
      <c r="S60" s="2"/>
      <c r="T60" s="415">
        <v>10.9</v>
      </c>
      <c r="U60" s="20"/>
      <c r="V60" s="645">
        <f t="shared" si="11"/>
        <v>0</v>
      </c>
      <c r="W60" s="611"/>
      <c r="X60" s="452">
        <f t="shared" si="5"/>
        <v>0</v>
      </c>
      <c r="Y60" s="612"/>
      <c r="Z60" s="613"/>
    </row>
    <row r="61" spans="1:26" x14ac:dyDescent="0.25">
      <c r="A61" s="2"/>
      <c r="B61" s="415">
        <v>10.9</v>
      </c>
      <c r="C61" s="20"/>
      <c r="D61" s="645">
        <f t="shared" si="9"/>
        <v>0</v>
      </c>
      <c r="E61" s="611"/>
      <c r="F61" s="452">
        <f t="shared" si="1"/>
        <v>0</v>
      </c>
      <c r="G61" s="612"/>
      <c r="H61" s="613"/>
      <c r="J61" s="2"/>
      <c r="K61" s="415">
        <v>10.9</v>
      </c>
      <c r="L61" s="20"/>
      <c r="M61" s="645">
        <f t="shared" si="10"/>
        <v>0</v>
      </c>
      <c r="N61" s="611"/>
      <c r="O61" s="452">
        <f t="shared" si="3"/>
        <v>0</v>
      </c>
      <c r="P61" s="612"/>
      <c r="Q61" s="613"/>
      <c r="S61" s="2"/>
      <c r="T61" s="415">
        <v>10.9</v>
      </c>
      <c r="U61" s="20"/>
      <c r="V61" s="645">
        <f t="shared" si="11"/>
        <v>0</v>
      </c>
      <c r="W61" s="611"/>
      <c r="X61" s="452">
        <f t="shared" si="5"/>
        <v>0</v>
      </c>
      <c r="Y61" s="612"/>
      <c r="Z61" s="613"/>
    </row>
    <row r="62" spans="1:26" x14ac:dyDescent="0.25">
      <c r="A62" s="2"/>
      <c r="B62" s="415">
        <v>10.9</v>
      </c>
      <c r="C62" s="20"/>
      <c r="D62" s="645">
        <f t="shared" si="9"/>
        <v>0</v>
      </c>
      <c r="E62" s="611"/>
      <c r="F62" s="452">
        <f t="shared" si="1"/>
        <v>0</v>
      </c>
      <c r="G62" s="612"/>
      <c r="H62" s="613"/>
      <c r="J62" s="2"/>
      <c r="K62" s="415">
        <v>10.9</v>
      </c>
      <c r="L62" s="20"/>
      <c r="M62" s="645">
        <f t="shared" si="10"/>
        <v>0</v>
      </c>
      <c r="N62" s="611"/>
      <c r="O62" s="452">
        <f t="shared" si="3"/>
        <v>0</v>
      </c>
      <c r="P62" s="612"/>
      <c r="Q62" s="613"/>
      <c r="S62" s="2"/>
      <c r="T62" s="415">
        <v>10.9</v>
      </c>
      <c r="U62" s="20"/>
      <c r="V62" s="645">
        <f t="shared" si="11"/>
        <v>0</v>
      </c>
      <c r="W62" s="611"/>
      <c r="X62" s="452">
        <f t="shared" si="5"/>
        <v>0</v>
      </c>
      <c r="Y62" s="612"/>
      <c r="Z62" s="613"/>
    </row>
    <row r="63" spans="1:26" x14ac:dyDescent="0.25">
      <c r="A63" s="2"/>
      <c r="B63" s="415">
        <v>10.9</v>
      </c>
      <c r="C63" s="20"/>
      <c r="D63" s="476">
        <f t="shared" si="9"/>
        <v>0</v>
      </c>
      <c r="E63" s="187"/>
      <c r="F63" s="100">
        <f t="shared" si="1"/>
        <v>0</v>
      </c>
      <c r="G63" s="111"/>
      <c r="H63" s="101"/>
      <c r="J63" s="2"/>
      <c r="K63" s="415">
        <v>10.9</v>
      </c>
      <c r="L63" s="20"/>
      <c r="M63" s="476">
        <f t="shared" si="10"/>
        <v>0</v>
      </c>
      <c r="N63" s="187"/>
      <c r="O63" s="100">
        <f t="shared" si="3"/>
        <v>0</v>
      </c>
      <c r="P63" s="111"/>
      <c r="Q63" s="101"/>
      <c r="S63" s="2"/>
      <c r="T63" s="415">
        <v>10.9</v>
      </c>
      <c r="U63" s="20"/>
      <c r="V63" s="476">
        <f t="shared" si="11"/>
        <v>0</v>
      </c>
      <c r="W63" s="187"/>
      <c r="X63" s="100">
        <f t="shared" si="5"/>
        <v>0</v>
      </c>
      <c r="Y63" s="111"/>
      <c r="Z63" s="101"/>
    </row>
    <row r="64" spans="1:26" x14ac:dyDescent="0.25">
      <c r="A64" s="2"/>
      <c r="B64" s="415">
        <v>10.9</v>
      </c>
      <c r="C64" s="20"/>
      <c r="D64" s="476">
        <f t="shared" si="9"/>
        <v>0</v>
      </c>
      <c r="E64" s="187"/>
      <c r="F64" s="100">
        <f t="shared" si="1"/>
        <v>0</v>
      </c>
      <c r="G64" s="111"/>
      <c r="H64" s="101"/>
      <c r="J64" s="2"/>
      <c r="K64" s="415">
        <v>10.9</v>
      </c>
      <c r="L64" s="20"/>
      <c r="M64" s="476">
        <f t="shared" si="10"/>
        <v>0</v>
      </c>
      <c r="N64" s="187"/>
      <c r="O64" s="100">
        <f t="shared" si="3"/>
        <v>0</v>
      </c>
      <c r="P64" s="111"/>
      <c r="Q64" s="101"/>
      <c r="S64" s="2"/>
      <c r="T64" s="415">
        <v>10.9</v>
      </c>
      <c r="U64" s="20"/>
      <c r="V64" s="476">
        <f t="shared" si="11"/>
        <v>0</v>
      </c>
      <c r="W64" s="187"/>
      <c r="X64" s="100">
        <f t="shared" si="5"/>
        <v>0</v>
      </c>
      <c r="Y64" s="111"/>
      <c r="Z64" s="101"/>
    </row>
    <row r="65" spans="1:26" x14ac:dyDescent="0.25">
      <c r="A65" s="2"/>
      <c r="B65" s="415">
        <v>10.9</v>
      </c>
      <c r="C65" s="20"/>
      <c r="D65" s="476">
        <f t="shared" si="9"/>
        <v>0</v>
      </c>
      <c r="E65" s="187"/>
      <c r="F65" s="100">
        <f t="shared" si="1"/>
        <v>0</v>
      </c>
      <c r="G65" s="111"/>
      <c r="H65" s="101"/>
      <c r="J65" s="2"/>
      <c r="K65" s="415">
        <v>10.9</v>
      </c>
      <c r="L65" s="20"/>
      <c r="M65" s="476">
        <f t="shared" si="10"/>
        <v>0</v>
      </c>
      <c r="N65" s="187"/>
      <c r="O65" s="100">
        <f t="shared" si="3"/>
        <v>0</v>
      </c>
      <c r="P65" s="111"/>
      <c r="Q65" s="101"/>
      <c r="S65" s="2"/>
      <c r="T65" s="415">
        <v>10.9</v>
      </c>
      <c r="U65" s="20"/>
      <c r="V65" s="476">
        <f t="shared" si="11"/>
        <v>0</v>
      </c>
      <c r="W65" s="187"/>
      <c r="X65" s="100">
        <f t="shared" si="5"/>
        <v>0</v>
      </c>
      <c r="Y65" s="111"/>
      <c r="Z65" s="101"/>
    </row>
    <row r="66" spans="1:26" x14ac:dyDescent="0.25">
      <c r="A66" s="2"/>
      <c r="B66" s="415">
        <v>10.9</v>
      </c>
      <c r="C66" s="20"/>
      <c r="D66" s="476">
        <f t="shared" si="9"/>
        <v>0</v>
      </c>
      <c r="E66" s="187"/>
      <c r="F66" s="100">
        <f t="shared" si="1"/>
        <v>0</v>
      </c>
      <c r="G66" s="111"/>
      <c r="H66" s="101"/>
      <c r="J66" s="2"/>
      <c r="K66" s="415">
        <v>10.9</v>
      </c>
      <c r="L66" s="20"/>
      <c r="M66" s="476">
        <f t="shared" si="10"/>
        <v>0</v>
      </c>
      <c r="N66" s="187"/>
      <c r="O66" s="100">
        <f t="shared" si="3"/>
        <v>0</v>
      </c>
      <c r="P66" s="111"/>
      <c r="Q66" s="101"/>
      <c r="S66" s="2"/>
      <c r="T66" s="415">
        <v>10.9</v>
      </c>
      <c r="U66" s="20"/>
      <c r="V66" s="476">
        <f t="shared" si="11"/>
        <v>0</v>
      </c>
      <c r="W66" s="187"/>
      <c r="X66" s="100">
        <f t="shared" si="5"/>
        <v>0</v>
      </c>
      <c r="Y66" s="111"/>
      <c r="Z66" s="101"/>
    </row>
    <row r="67" spans="1:26" x14ac:dyDescent="0.25">
      <c r="A67" s="2"/>
      <c r="B67" s="415">
        <v>10.9</v>
      </c>
      <c r="C67" s="20"/>
      <c r="D67" s="476">
        <f t="shared" si="9"/>
        <v>0</v>
      </c>
      <c r="E67" s="187"/>
      <c r="F67" s="100">
        <f t="shared" si="1"/>
        <v>0</v>
      </c>
      <c r="G67" s="111"/>
      <c r="H67" s="101"/>
      <c r="J67" s="2"/>
      <c r="K67" s="415">
        <v>10.9</v>
      </c>
      <c r="L67" s="20"/>
      <c r="M67" s="476">
        <f t="shared" si="10"/>
        <v>0</v>
      </c>
      <c r="N67" s="187"/>
      <c r="O67" s="100">
        <f t="shared" si="3"/>
        <v>0</v>
      </c>
      <c r="P67" s="111"/>
      <c r="Q67" s="101"/>
      <c r="S67" s="2"/>
      <c r="T67" s="415">
        <v>10.9</v>
      </c>
      <c r="U67" s="20"/>
      <c r="V67" s="476">
        <f t="shared" si="11"/>
        <v>0</v>
      </c>
      <c r="W67" s="187"/>
      <c r="X67" s="100">
        <f t="shared" si="5"/>
        <v>0</v>
      </c>
      <c r="Y67" s="111"/>
      <c r="Z67" s="101"/>
    </row>
    <row r="68" spans="1:26" x14ac:dyDescent="0.25">
      <c r="A68" s="2"/>
      <c r="B68" s="415">
        <v>10.9</v>
      </c>
      <c r="C68" s="20"/>
      <c r="D68" s="476">
        <f t="shared" si="9"/>
        <v>0</v>
      </c>
      <c r="E68" s="187"/>
      <c r="F68" s="100">
        <f t="shared" si="1"/>
        <v>0</v>
      </c>
      <c r="G68" s="111"/>
      <c r="H68" s="101"/>
      <c r="J68" s="2"/>
      <c r="K68" s="415">
        <v>10.9</v>
      </c>
      <c r="L68" s="20"/>
      <c r="M68" s="476">
        <f t="shared" si="10"/>
        <v>0</v>
      </c>
      <c r="N68" s="187"/>
      <c r="O68" s="100">
        <f t="shared" si="3"/>
        <v>0</v>
      </c>
      <c r="P68" s="111"/>
      <c r="Q68" s="101"/>
      <c r="S68" s="2"/>
      <c r="T68" s="415">
        <v>10.9</v>
      </c>
      <c r="U68" s="20"/>
      <c r="V68" s="476">
        <f t="shared" si="11"/>
        <v>0</v>
      </c>
      <c r="W68" s="187"/>
      <c r="X68" s="100">
        <f t="shared" si="5"/>
        <v>0</v>
      </c>
      <c r="Y68" s="111"/>
      <c r="Z68" s="101"/>
    </row>
    <row r="69" spans="1:26" x14ac:dyDescent="0.25">
      <c r="A69" s="2"/>
      <c r="B69" s="415">
        <v>10.9</v>
      </c>
      <c r="C69" s="20"/>
      <c r="D69" s="476">
        <f t="shared" si="9"/>
        <v>0</v>
      </c>
      <c r="E69" s="187"/>
      <c r="F69" s="100">
        <f t="shared" si="1"/>
        <v>0</v>
      </c>
      <c r="G69" s="111"/>
      <c r="H69" s="101"/>
      <c r="J69" s="2"/>
      <c r="K69" s="415">
        <v>10.9</v>
      </c>
      <c r="L69" s="20"/>
      <c r="M69" s="476">
        <f t="shared" si="10"/>
        <v>0</v>
      </c>
      <c r="N69" s="187"/>
      <c r="O69" s="100">
        <f t="shared" si="3"/>
        <v>0</v>
      </c>
      <c r="P69" s="111"/>
      <c r="Q69" s="101"/>
      <c r="S69" s="2"/>
      <c r="T69" s="415">
        <v>10.9</v>
      </c>
      <c r="U69" s="20"/>
      <c r="V69" s="476">
        <f t="shared" si="11"/>
        <v>0</v>
      </c>
      <c r="W69" s="187"/>
      <c r="X69" s="100">
        <f t="shared" si="5"/>
        <v>0</v>
      </c>
      <c r="Y69" s="111"/>
      <c r="Z69" s="101"/>
    </row>
    <row r="70" spans="1:26" x14ac:dyDescent="0.25">
      <c r="A70" s="2"/>
      <c r="B70" s="415">
        <v>10.9</v>
      </c>
      <c r="C70" s="20"/>
      <c r="D70" s="476">
        <f t="shared" si="9"/>
        <v>0</v>
      </c>
      <c r="E70" s="187"/>
      <c r="F70" s="100">
        <f t="shared" si="1"/>
        <v>0</v>
      </c>
      <c r="G70" s="111"/>
      <c r="H70" s="101"/>
      <c r="J70" s="2"/>
      <c r="K70" s="415">
        <v>10.9</v>
      </c>
      <c r="L70" s="20"/>
      <c r="M70" s="476">
        <f t="shared" si="10"/>
        <v>0</v>
      </c>
      <c r="N70" s="187"/>
      <c r="O70" s="100">
        <f t="shared" si="3"/>
        <v>0</v>
      </c>
      <c r="P70" s="111"/>
      <c r="Q70" s="101"/>
      <c r="S70" s="2"/>
      <c r="T70" s="415">
        <v>10.9</v>
      </c>
      <c r="U70" s="20"/>
      <c r="V70" s="476">
        <f t="shared" si="11"/>
        <v>0</v>
      </c>
      <c r="W70" s="187"/>
      <c r="X70" s="100">
        <f t="shared" si="5"/>
        <v>0</v>
      </c>
      <c r="Y70" s="111"/>
      <c r="Z70" s="101"/>
    </row>
    <row r="71" spans="1:26" x14ac:dyDescent="0.25">
      <c r="A71" s="2"/>
      <c r="B71" s="415">
        <v>10.9</v>
      </c>
      <c r="C71" s="20"/>
      <c r="D71" s="476">
        <f t="shared" si="9"/>
        <v>0</v>
      </c>
      <c r="E71" s="187"/>
      <c r="F71" s="100">
        <f t="shared" si="1"/>
        <v>0</v>
      </c>
      <c r="G71" s="111"/>
      <c r="H71" s="101"/>
      <c r="J71" s="2"/>
      <c r="K71" s="415">
        <v>10.9</v>
      </c>
      <c r="L71" s="20"/>
      <c r="M71" s="476">
        <f t="shared" si="10"/>
        <v>0</v>
      </c>
      <c r="N71" s="187"/>
      <c r="O71" s="100">
        <f t="shared" si="3"/>
        <v>0</v>
      </c>
      <c r="P71" s="111"/>
      <c r="Q71" s="101"/>
      <c r="S71" s="2"/>
      <c r="T71" s="415">
        <v>10.9</v>
      </c>
      <c r="U71" s="20"/>
      <c r="V71" s="476">
        <f t="shared" si="11"/>
        <v>0</v>
      </c>
      <c r="W71" s="187"/>
      <c r="X71" s="100">
        <f t="shared" si="5"/>
        <v>0</v>
      </c>
      <c r="Y71" s="111"/>
      <c r="Z71" s="101"/>
    </row>
    <row r="72" spans="1:26" x14ac:dyDescent="0.25">
      <c r="A72" s="2"/>
      <c r="B72" s="415">
        <v>10.9</v>
      </c>
      <c r="C72" s="20"/>
      <c r="D72" s="476">
        <f t="shared" si="9"/>
        <v>0</v>
      </c>
      <c r="E72" s="187"/>
      <c r="F72" s="100">
        <f t="shared" si="1"/>
        <v>0</v>
      </c>
      <c r="G72" s="111"/>
      <c r="H72" s="101"/>
      <c r="J72" s="2"/>
      <c r="K72" s="415">
        <v>10.9</v>
      </c>
      <c r="L72" s="20"/>
      <c r="M72" s="476">
        <f t="shared" si="10"/>
        <v>0</v>
      </c>
      <c r="N72" s="187"/>
      <c r="O72" s="100">
        <f t="shared" si="3"/>
        <v>0</v>
      </c>
      <c r="P72" s="111"/>
      <c r="Q72" s="101"/>
      <c r="S72" s="2"/>
      <c r="T72" s="415">
        <v>10.9</v>
      </c>
      <c r="U72" s="20"/>
      <c r="V72" s="476">
        <f t="shared" si="11"/>
        <v>0</v>
      </c>
      <c r="W72" s="187"/>
      <c r="X72" s="100">
        <f t="shared" si="5"/>
        <v>0</v>
      </c>
      <c r="Y72" s="111"/>
      <c r="Z72" s="101"/>
    </row>
    <row r="73" spans="1:26" x14ac:dyDescent="0.25">
      <c r="A73" s="2"/>
      <c r="B73" s="415">
        <v>10.9</v>
      </c>
      <c r="C73" s="20"/>
      <c r="D73" s="476">
        <f t="shared" si="9"/>
        <v>0</v>
      </c>
      <c r="E73" s="187"/>
      <c r="F73" s="100">
        <f t="shared" si="1"/>
        <v>0</v>
      </c>
      <c r="G73" s="111"/>
      <c r="H73" s="101"/>
      <c r="J73" s="2"/>
      <c r="K73" s="415">
        <v>10.9</v>
      </c>
      <c r="L73" s="20"/>
      <c r="M73" s="476">
        <f t="shared" si="10"/>
        <v>0</v>
      </c>
      <c r="N73" s="187"/>
      <c r="O73" s="100">
        <f t="shared" si="3"/>
        <v>0</v>
      </c>
      <c r="P73" s="111"/>
      <c r="Q73" s="101"/>
      <c r="S73" s="2"/>
      <c r="T73" s="415">
        <v>10.9</v>
      </c>
      <c r="U73" s="20"/>
      <c r="V73" s="476">
        <f t="shared" si="11"/>
        <v>0</v>
      </c>
      <c r="W73" s="187"/>
      <c r="X73" s="100">
        <f t="shared" si="5"/>
        <v>0</v>
      </c>
      <c r="Y73" s="111"/>
      <c r="Z73" s="101"/>
    </row>
    <row r="74" spans="1:26" x14ac:dyDescent="0.25">
      <c r="A74" s="2"/>
      <c r="B74" s="415">
        <v>10.9</v>
      </c>
      <c r="C74" s="20"/>
      <c r="D74" s="476">
        <f t="shared" si="9"/>
        <v>0</v>
      </c>
      <c r="E74" s="187"/>
      <c r="F74" s="100">
        <f t="shared" si="1"/>
        <v>0</v>
      </c>
      <c r="G74" s="111"/>
      <c r="H74" s="101"/>
      <c r="J74" s="2"/>
      <c r="K74" s="415">
        <v>10.9</v>
      </c>
      <c r="L74" s="20"/>
      <c r="M74" s="476">
        <f t="shared" si="10"/>
        <v>0</v>
      </c>
      <c r="N74" s="187"/>
      <c r="O74" s="100">
        <f t="shared" si="3"/>
        <v>0</v>
      </c>
      <c r="P74" s="111"/>
      <c r="Q74" s="101"/>
      <c r="S74" s="2"/>
      <c r="T74" s="415">
        <v>10.9</v>
      </c>
      <c r="U74" s="20"/>
      <c r="V74" s="476">
        <f t="shared" si="11"/>
        <v>0</v>
      </c>
      <c r="W74" s="187"/>
      <c r="X74" s="100">
        <f t="shared" si="5"/>
        <v>0</v>
      </c>
      <c r="Y74" s="111"/>
      <c r="Z74" s="101"/>
    </row>
    <row r="75" spans="1:26" x14ac:dyDescent="0.25">
      <c r="A75" s="2"/>
      <c r="B75" s="415">
        <v>10.9</v>
      </c>
      <c r="C75" s="20"/>
      <c r="D75" s="476">
        <f t="shared" si="9"/>
        <v>0</v>
      </c>
      <c r="E75" s="187"/>
      <c r="F75" s="100">
        <f t="shared" si="1"/>
        <v>0</v>
      </c>
      <c r="G75" s="111"/>
      <c r="H75" s="101"/>
      <c r="J75" s="2"/>
      <c r="K75" s="415">
        <v>10.9</v>
      </c>
      <c r="L75" s="20"/>
      <c r="M75" s="476">
        <f t="shared" si="10"/>
        <v>0</v>
      </c>
      <c r="N75" s="187"/>
      <c r="O75" s="100">
        <f t="shared" si="3"/>
        <v>0</v>
      </c>
      <c r="P75" s="111"/>
      <c r="Q75" s="101"/>
      <c r="S75" s="2"/>
      <c r="T75" s="415">
        <v>10.9</v>
      </c>
      <c r="U75" s="20"/>
      <c r="V75" s="476">
        <f t="shared" si="11"/>
        <v>0</v>
      </c>
      <c r="W75" s="187"/>
      <c r="X75" s="100">
        <f t="shared" si="5"/>
        <v>0</v>
      </c>
      <c r="Y75" s="111"/>
      <c r="Z75" s="101"/>
    </row>
    <row r="76" spans="1:26" x14ac:dyDescent="0.25">
      <c r="A76" s="2"/>
      <c r="B76" s="415">
        <v>10.9</v>
      </c>
      <c r="C76" s="20"/>
      <c r="D76" s="476">
        <f t="shared" si="9"/>
        <v>0</v>
      </c>
      <c r="E76" s="187"/>
      <c r="F76" s="100">
        <f t="shared" si="1"/>
        <v>0</v>
      </c>
      <c r="G76" s="111"/>
      <c r="H76" s="101"/>
      <c r="J76" s="2"/>
      <c r="K76" s="415">
        <v>10.9</v>
      </c>
      <c r="L76" s="20"/>
      <c r="M76" s="476">
        <f t="shared" si="10"/>
        <v>0</v>
      </c>
      <c r="N76" s="187"/>
      <c r="O76" s="100">
        <f t="shared" si="3"/>
        <v>0</v>
      </c>
      <c r="P76" s="111"/>
      <c r="Q76" s="101"/>
      <c r="S76" s="2"/>
      <c r="T76" s="415">
        <v>10.9</v>
      </c>
      <c r="U76" s="20"/>
      <c r="V76" s="476">
        <f t="shared" si="11"/>
        <v>0</v>
      </c>
      <c r="W76" s="187"/>
      <c r="X76" s="100">
        <f t="shared" si="5"/>
        <v>0</v>
      </c>
      <c r="Y76" s="111"/>
      <c r="Z76" s="101"/>
    </row>
    <row r="77" spans="1:26" x14ac:dyDescent="0.25">
      <c r="A77" s="2"/>
      <c r="B77" s="415">
        <v>10.9</v>
      </c>
      <c r="C77" s="20"/>
      <c r="D77" s="476">
        <f t="shared" si="9"/>
        <v>0</v>
      </c>
      <c r="E77" s="187"/>
      <c r="F77" s="100">
        <f t="shared" si="1"/>
        <v>0</v>
      </c>
      <c r="G77" s="111"/>
      <c r="H77" s="101"/>
      <c r="J77" s="2"/>
      <c r="K77" s="415">
        <v>10.9</v>
      </c>
      <c r="L77" s="20"/>
      <c r="M77" s="476">
        <f t="shared" si="10"/>
        <v>0</v>
      </c>
      <c r="N77" s="187"/>
      <c r="O77" s="100">
        <f t="shared" si="3"/>
        <v>0</v>
      </c>
      <c r="P77" s="111"/>
      <c r="Q77" s="101"/>
      <c r="S77" s="2"/>
      <c r="T77" s="415">
        <v>10.9</v>
      </c>
      <c r="U77" s="20"/>
      <c r="V77" s="476">
        <f t="shared" si="11"/>
        <v>0</v>
      </c>
      <c r="W77" s="187"/>
      <c r="X77" s="100">
        <f t="shared" si="5"/>
        <v>0</v>
      </c>
      <c r="Y77" s="111"/>
      <c r="Z77" s="101"/>
    </row>
    <row r="78" spans="1:26" x14ac:dyDescent="0.25">
      <c r="A78" s="2"/>
      <c r="B78" s="415">
        <v>10.9</v>
      </c>
      <c r="C78" s="20"/>
      <c r="D78" s="476">
        <f t="shared" si="9"/>
        <v>0</v>
      </c>
      <c r="E78" s="187"/>
      <c r="F78" s="100">
        <f t="shared" si="1"/>
        <v>0</v>
      </c>
      <c r="G78" s="111"/>
      <c r="H78" s="101"/>
      <c r="J78" s="2"/>
      <c r="K78" s="415">
        <v>10.9</v>
      </c>
      <c r="L78" s="20"/>
      <c r="M78" s="476">
        <f t="shared" si="10"/>
        <v>0</v>
      </c>
      <c r="N78" s="187"/>
      <c r="O78" s="100">
        <f t="shared" si="3"/>
        <v>0</v>
      </c>
      <c r="P78" s="111"/>
      <c r="Q78" s="101"/>
      <c r="S78" s="2"/>
      <c r="T78" s="415">
        <v>10.9</v>
      </c>
      <c r="U78" s="20"/>
      <c r="V78" s="476">
        <f t="shared" si="11"/>
        <v>0</v>
      </c>
      <c r="W78" s="187"/>
      <c r="X78" s="100">
        <f t="shared" si="5"/>
        <v>0</v>
      </c>
      <c r="Y78" s="111"/>
      <c r="Z78" s="101"/>
    </row>
    <row r="79" spans="1:26" x14ac:dyDescent="0.25">
      <c r="A79" s="2"/>
      <c r="B79" s="415">
        <v>10.9</v>
      </c>
      <c r="C79" s="20"/>
      <c r="D79" s="476">
        <f t="shared" si="9"/>
        <v>0</v>
      </c>
      <c r="E79" s="187"/>
      <c r="F79" s="100">
        <f t="shared" si="1"/>
        <v>0</v>
      </c>
      <c r="G79" s="111"/>
      <c r="H79" s="101"/>
      <c r="J79" s="2"/>
      <c r="K79" s="415">
        <v>10.9</v>
      </c>
      <c r="L79" s="20"/>
      <c r="M79" s="476">
        <f t="shared" si="10"/>
        <v>0</v>
      </c>
      <c r="N79" s="187"/>
      <c r="O79" s="100">
        <f t="shared" si="3"/>
        <v>0</v>
      </c>
      <c r="P79" s="111"/>
      <c r="Q79" s="101"/>
      <c r="S79" s="2"/>
      <c r="T79" s="415">
        <v>10.9</v>
      </c>
      <c r="U79" s="20"/>
      <c r="V79" s="476">
        <f t="shared" si="11"/>
        <v>0</v>
      </c>
      <c r="W79" s="187"/>
      <c r="X79" s="100">
        <f t="shared" si="5"/>
        <v>0</v>
      </c>
      <c r="Y79" s="111"/>
      <c r="Z79" s="101"/>
    </row>
    <row r="80" spans="1:26" x14ac:dyDescent="0.25">
      <c r="A80" s="2"/>
      <c r="B80" s="415">
        <v>10.9</v>
      </c>
      <c r="C80" s="20"/>
      <c r="D80" s="413">
        <f t="shared" si="9"/>
        <v>0</v>
      </c>
      <c r="E80" s="187"/>
      <c r="F80" s="100">
        <f t="shared" si="1"/>
        <v>0</v>
      </c>
      <c r="G80" s="111"/>
      <c r="H80" s="101"/>
      <c r="J80" s="2"/>
      <c r="K80" s="415">
        <v>10.9</v>
      </c>
      <c r="L80" s="20"/>
      <c r="M80" s="413">
        <f t="shared" si="10"/>
        <v>0</v>
      </c>
      <c r="N80" s="187"/>
      <c r="O80" s="100">
        <f t="shared" si="3"/>
        <v>0</v>
      </c>
      <c r="P80" s="111"/>
      <c r="Q80" s="101"/>
      <c r="S80" s="2"/>
      <c r="T80" s="415">
        <v>10.9</v>
      </c>
      <c r="U80" s="20"/>
      <c r="V80" s="413">
        <f t="shared" si="11"/>
        <v>0</v>
      </c>
      <c r="W80" s="187"/>
      <c r="X80" s="100">
        <f t="shared" si="5"/>
        <v>0</v>
      </c>
      <c r="Y80" s="111"/>
      <c r="Z80" s="101"/>
    </row>
    <row r="81" spans="1:26" x14ac:dyDescent="0.25">
      <c r="A81" s="2"/>
      <c r="B81" s="415">
        <v>10.9</v>
      </c>
      <c r="C81" s="20"/>
      <c r="D81" s="413">
        <f t="shared" si="9"/>
        <v>0</v>
      </c>
      <c r="E81" s="187"/>
      <c r="F81" s="100">
        <f t="shared" si="1"/>
        <v>0</v>
      </c>
      <c r="G81" s="111"/>
      <c r="H81" s="101"/>
      <c r="J81" s="2"/>
      <c r="K81" s="415">
        <v>10.9</v>
      </c>
      <c r="L81" s="20"/>
      <c r="M81" s="413">
        <f t="shared" si="10"/>
        <v>0</v>
      </c>
      <c r="N81" s="187"/>
      <c r="O81" s="100">
        <f t="shared" si="3"/>
        <v>0</v>
      </c>
      <c r="P81" s="111"/>
      <c r="Q81" s="101"/>
      <c r="S81" s="2"/>
      <c r="T81" s="415">
        <v>10.9</v>
      </c>
      <c r="U81" s="20"/>
      <c r="V81" s="413">
        <f t="shared" si="11"/>
        <v>0</v>
      </c>
      <c r="W81" s="187"/>
      <c r="X81" s="100">
        <f t="shared" si="5"/>
        <v>0</v>
      </c>
      <c r="Y81" s="111"/>
      <c r="Z81" s="101"/>
    </row>
    <row r="82" spans="1:26" x14ac:dyDescent="0.25">
      <c r="A82" s="2"/>
      <c r="B82" s="415">
        <v>10.9</v>
      </c>
      <c r="C82" s="20"/>
      <c r="D82" s="413">
        <f t="shared" si="9"/>
        <v>0</v>
      </c>
      <c r="E82" s="167"/>
      <c r="F82" s="114">
        <f t="shared" si="1"/>
        <v>0</v>
      </c>
      <c r="G82" s="115"/>
      <c r="H82" s="116"/>
      <c r="J82" s="2"/>
      <c r="K82" s="415">
        <v>10.9</v>
      </c>
      <c r="L82" s="20"/>
      <c r="M82" s="413">
        <f t="shared" si="10"/>
        <v>0</v>
      </c>
      <c r="N82" s="167"/>
      <c r="O82" s="114">
        <f t="shared" si="3"/>
        <v>0</v>
      </c>
      <c r="P82" s="115"/>
      <c r="Q82" s="116"/>
      <c r="S82" s="2"/>
      <c r="T82" s="415">
        <v>10.9</v>
      </c>
      <c r="U82" s="20"/>
      <c r="V82" s="413">
        <f t="shared" si="11"/>
        <v>0</v>
      </c>
      <c r="W82" s="167"/>
      <c r="X82" s="114">
        <f t="shared" si="5"/>
        <v>0</v>
      </c>
      <c r="Y82" s="115"/>
      <c r="Z82" s="116"/>
    </row>
    <row r="83" spans="1:26" x14ac:dyDescent="0.25">
      <c r="A83" s="2"/>
      <c r="B83" s="415">
        <v>10.9</v>
      </c>
      <c r="C83" s="20"/>
      <c r="D83" s="413">
        <f t="shared" si="9"/>
        <v>0</v>
      </c>
      <c r="E83" s="167"/>
      <c r="F83" s="114">
        <f t="shared" si="1"/>
        <v>0</v>
      </c>
      <c r="G83" s="115"/>
      <c r="H83" s="116"/>
      <c r="J83" s="2"/>
      <c r="K83" s="415">
        <v>10.9</v>
      </c>
      <c r="L83" s="20"/>
      <c r="M83" s="413">
        <f t="shared" si="10"/>
        <v>0</v>
      </c>
      <c r="N83" s="167"/>
      <c r="O83" s="114">
        <f t="shared" si="3"/>
        <v>0</v>
      </c>
      <c r="P83" s="115"/>
      <c r="Q83" s="116"/>
      <c r="S83" s="2"/>
      <c r="T83" s="415">
        <v>10.9</v>
      </c>
      <c r="U83" s="20"/>
      <c r="V83" s="413">
        <f t="shared" si="11"/>
        <v>0</v>
      </c>
      <c r="W83" s="167"/>
      <c r="X83" s="114">
        <f t="shared" si="5"/>
        <v>0</v>
      </c>
      <c r="Y83" s="115"/>
      <c r="Z83" s="116"/>
    </row>
    <row r="84" spans="1:26" x14ac:dyDescent="0.25">
      <c r="A84" s="211"/>
      <c r="B84" s="415">
        <v>10.9</v>
      </c>
      <c r="C84" s="20"/>
      <c r="D84" s="413">
        <f t="shared" si="9"/>
        <v>0</v>
      </c>
      <c r="E84" s="167"/>
      <c r="F84" s="114">
        <f t="shared" si="1"/>
        <v>0</v>
      </c>
      <c r="G84" s="115"/>
      <c r="H84" s="116"/>
      <c r="J84" s="211"/>
      <c r="K84" s="415">
        <v>10.9</v>
      </c>
      <c r="L84" s="20"/>
      <c r="M84" s="413">
        <f t="shared" si="10"/>
        <v>0</v>
      </c>
      <c r="N84" s="167"/>
      <c r="O84" s="114">
        <f t="shared" si="3"/>
        <v>0</v>
      </c>
      <c r="P84" s="115"/>
      <c r="Q84" s="116"/>
      <c r="S84" s="211"/>
      <c r="T84" s="415">
        <v>10.9</v>
      </c>
      <c r="U84" s="20"/>
      <c r="V84" s="413">
        <f t="shared" si="11"/>
        <v>0</v>
      </c>
      <c r="W84" s="167"/>
      <c r="X84" s="114">
        <f t="shared" si="5"/>
        <v>0</v>
      </c>
      <c r="Y84" s="115"/>
      <c r="Z84" s="116"/>
    </row>
    <row r="85" spans="1:26" x14ac:dyDescent="0.25">
      <c r="A85" s="2"/>
      <c r="B85" s="415">
        <v>10.9</v>
      </c>
      <c r="C85" s="20"/>
      <c r="D85" s="413">
        <f t="shared" si="9"/>
        <v>0</v>
      </c>
      <c r="E85" s="167"/>
      <c r="F85" s="114">
        <f t="shared" si="1"/>
        <v>0</v>
      </c>
      <c r="G85" s="115"/>
      <c r="H85" s="116"/>
      <c r="J85" s="2"/>
      <c r="K85" s="415">
        <v>10.9</v>
      </c>
      <c r="L85" s="20"/>
      <c r="M85" s="413">
        <f t="shared" si="10"/>
        <v>0</v>
      </c>
      <c r="N85" s="167"/>
      <c r="O85" s="114">
        <f t="shared" si="3"/>
        <v>0</v>
      </c>
      <c r="P85" s="115"/>
      <c r="Q85" s="116"/>
      <c r="S85" s="2"/>
      <c r="T85" s="415">
        <v>10.9</v>
      </c>
      <c r="U85" s="20"/>
      <c r="V85" s="413">
        <f t="shared" si="11"/>
        <v>0</v>
      </c>
      <c r="W85" s="167"/>
      <c r="X85" s="114">
        <f t="shared" si="5"/>
        <v>0</v>
      </c>
      <c r="Y85" s="115"/>
      <c r="Z85" s="116"/>
    </row>
    <row r="86" spans="1:26" x14ac:dyDescent="0.25">
      <c r="A86" s="2"/>
      <c r="B86" s="415">
        <v>10.9</v>
      </c>
      <c r="C86" s="20"/>
      <c r="D86" s="413">
        <f t="shared" si="9"/>
        <v>0</v>
      </c>
      <c r="E86" s="167"/>
      <c r="F86" s="114">
        <f t="shared" si="1"/>
        <v>0</v>
      </c>
      <c r="G86" s="115"/>
      <c r="H86" s="116"/>
      <c r="J86" s="2"/>
      <c r="K86" s="415">
        <v>10.9</v>
      </c>
      <c r="L86" s="20"/>
      <c r="M86" s="413">
        <f t="shared" si="10"/>
        <v>0</v>
      </c>
      <c r="N86" s="167"/>
      <c r="O86" s="114">
        <f t="shared" si="3"/>
        <v>0</v>
      </c>
      <c r="P86" s="115"/>
      <c r="Q86" s="116"/>
      <c r="S86" s="2"/>
      <c r="T86" s="415">
        <v>10.9</v>
      </c>
      <c r="U86" s="20"/>
      <c r="V86" s="413">
        <f t="shared" si="11"/>
        <v>0</v>
      </c>
      <c r="W86" s="167"/>
      <c r="X86" s="114">
        <f t="shared" si="5"/>
        <v>0</v>
      </c>
      <c r="Y86" s="115"/>
      <c r="Z86" s="116"/>
    </row>
    <row r="87" spans="1:26" x14ac:dyDescent="0.25">
      <c r="A87" s="2"/>
      <c r="B87" s="415">
        <v>10.9</v>
      </c>
      <c r="C87" s="20"/>
      <c r="D87" s="413">
        <f t="shared" si="9"/>
        <v>0</v>
      </c>
      <c r="E87" s="167"/>
      <c r="F87" s="114">
        <f t="shared" si="1"/>
        <v>0</v>
      </c>
      <c r="G87" s="115"/>
      <c r="H87" s="116"/>
      <c r="J87" s="2"/>
      <c r="K87" s="415">
        <v>10.9</v>
      </c>
      <c r="L87" s="20"/>
      <c r="M87" s="413">
        <f t="shared" si="10"/>
        <v>0</v>
      </c>
      <c r="N87" s="167"/>
      <c r="O87" s="114">
        <f t="shared" si="3"/>
        <v>0</v>
      </c>
      <c r="P87" s="115"/>
      <c r="Q87" s="116"/>
      <c r="S87" s="2"/>
      <c r="T87" s="415">
        <v>10.9</v>
      </c>
      <c r="U87" s="20"/>
      <c r="V87" s="413">
        <f t="shared" si="11"/>
        <v>0</v>
      </c>
      <c r="W87" s="167"/>
      <c r="X87" s="114">
        <f t="shared" si="5"/>
        <v>0</v>
      </c>
      <c r="Y87" s="115"/>
      <c r="Z87" s="116"/>
    </row>
    <row r="88" spans="1:26" x14ac:dyDescent="0.25">
      <c r="A88" s="2"/>
      <c r="B88" s="415">
        <v>10.9</v>
      </c>
      <c r="C88" s="20"/>
      <c r="D88" s="413">
        <f>C88*B29</f>
        <v>0</v>
      </c>
      <c r="E88" s="167"/>
      <c r="F88" s="114">
        <f t="shared" si="1"/>
        <v>0</v>
      </c>
      <c r="G88" s="115"/>
      <c r="H88" s="116"/>
      <c r="J88" s="2"/>
      <c r="K88" s="415">
        <v>10.9</v>
      </c>
      <c r="L88" s="20"/>
      <c r="M88" s="413">
        <f>L88*K29</f>
        <v>0</v>
      </c>
      <c r="N88" s="167"/>
      <c r="O88" s="114">
        <f t="shared" si="3"/>
        <v>0</v>
      </c>
      <c r="P88" s="115"/>
      <c r="Q88" s="116"/>
      <c r="S88" s="2"/>
      <c r="T88" s="415">
        <v>10.9</v>
      </c>
      <c r="U88" s="20"/>
      <c r="V88" s="413">
        <f>U88*T29</f>
        <v>0</v>
      </c>
      <c r="W88" s="167"/>
      <c r="X88" s="114">
        <f t="shared" si="5"/>
        <v>0</v>
      </c>
      <c r="Y88" s="115"/>
      <c r="Z88" s="116"/>
    </row>
    <row r="89" spans="1:26" ht="15.75" thickBot="1" x14ac:dyDescent="0.3">
      <c r="A89" s="4"/>
      <c r="B89" s="415">
        <v>10.9</v>
      </c>
      <c r="C89" s="48"/>
      <c r="D89" s="414">
        <f>C89*B30</f>
        <v>0</v>
      </c>
      <c r="E89" s="401"/>
      <c r="F89" s="367">
        <f t="shared" si="1"/>
        <v>0</v>
      </c>
      <c r="G89" s="316"/>
      <c r="H89" s="116"/>
      <c r="J89" s="4"/>
      <c r="K89" s="415">
        <v>10.9</v>
      </c>
      <c r="L89" s="48"/>
      <c r="M89" s="414">
        <f>L89*K30</f>
        <v>0</v>
      </c>
      <c r="N89" s="401"/>
      <c r="O89" s="367">
        <f t="shared" si="3"/>
        <v>0</v>
      </c>
      <c r="P89" s="316"/>
      <c r="Q89" s="116"/>
      <c r="S89" s="4"/>
      <c r="T89" s="415">
        <v>10.9</v>
      </c>
      <c r="U89" s="48"/>
      <c r="V89" s="414">
        <f>U89*T30</f>
        <v>0</v>
      </c>
      <c r="W89" s="401"/>
      <c r="X89" s="367">
        <f t="shared" si="5"/>
        <v>0</v>
      </c>
      <c r="Y89" s="316"/>
      <c r="Z89" s="116"/>
    </row>
    <row r="90" spans="1:26" ht="16.5" thickTop="1" thickBot="1" x14ac:dyDescent="0.3">
      <c r="C90" s="177">
        <f>SUM(C8:C89)</f>
        <v>92</v>
      </c>
      <c r="D90" s="225">
        <f>SUM(D8:D89)</f>
        <v>1002.8</v>
      </c>
      <c r="E90" s="50"/>
      <c r="F90" s="6">
        <f>SUM(F8:F89)</f>
        <v>1002.8</v>
      </c>
      <c r="L90" s="177">
        <f>SUM(L8:L89)</f>
        <v>20</v>
      </c>
      <c r="M90" s="225">
        <f>SUM(M8:M89)</f>
        <v>218</v>
      </c>
      <c r="N90" s="50"/>
      <c r="O90" s="6">
        <f>SUM(O8:O89)</f>
        <v>218</v>
      </c>
      <c r="U90" s="177">
        <f>SUM(U8:U89)</f>
        <v>343</v>
      </c>
      <c r="V90" s="225">
        <f>SUM(V8:V89)</f>
        <v>3738.7</v>
      </c>
      <c r="W90" s="50"/>
      <c r="X90" s="6">
        <f>SUM(X8:X89)</f>
        <v>3738.7</v>
      </c>
    </row>
    <row r="91" spans="1:26" ht="15.75" thickBot="1" x14ac:dyDescent="0.3">
      <c r="A91" s="255"/>
      <c r="D91" s="226" t="s">
        <v>4</v>
      </c>
      <c r="E91" s="113">
        <f>F4+F5+F6-+C90</f>
        <v>0</v>
      </c>
      <c r="J91" s="255"/>
      <c r="M91" s="226" t="s">
        <v>4</v>
      </c>
      <c r="N91" s="113">
        <f>O4+O5+O6-+L90</f>
        <v>164</v>
      </c>
      <c r="S91" s="255"/>
      <c r="V91" s="226" t="s">
        <v>4</v>
      </c>
      <c r="W91" s="113">
        <f>X4+X5+X6-+U90</f>
        <v>1257</v>
      </c>
    </row>
    <row r="92" spans="1:26" ht="15.75" thickBot="1" x14ac:dyDescent="0.3">
      <c r="A92" s="248"/>
      <c r="J92" s="248"/>
      <c r="S92" s="248"/>
    </row>
    <row r="93" spans="1:26" ht="16.5" thickTop="1" thickBot="1" x14ac:dyDescent="0.3">
      <c r="A93" s="170"/>
      <c r="C93" s="730" t="s">
        <v>11</v>
      </c>
      <c r="D93" s="731"/>
      <c r="E93" s="333">
        <f>E5+E4+E6+-F90</f>
        <v>0</v>
      </c>
      <c r="J93" s="170"/>
      <c r="L93" s="730" t="s">
        <v>11</v>
      </c>
      <c r="M93" s="731"/>
      <c r="N93" s="333">
        <f>N5+N4+N6+-O90</f>
        <v>1787.6</v>
      </c>
      <c r="S93" s="170"/>
      <c r="U93" s="730" t="s">
        <v>11</v>
      </c>
      <c r="V93" s="731"/>
      <c r="W93" s="333">
        <f>W5+W4+W6+-X90</f>
        <v>13701.3</v>
      </c>
    </row>
  </sheetData>
  <mergeCells count="9">
    <mergeCell ref="S1:Y1"/>
    <mergeCell ref="T5:T6"/>
    <mergeCell ref="U93:V93"/>
    <mergeCell ref="A1:G1"/>
    <mergeCell ref="B5:B6"/>
    <mergeCell ref="C93:D93"/>
    <mergeCell ref="J1:P1"/>
    <mergeCell ref="K5:K6"/>
    <mergeCell ref="L93:M93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pane ySplit="7" topLeftCell="A21" activePane="bottomLeft" state="frozen"/>
      <selection pane="bottomLeft" activeCell="H30" sqref="H3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719" t="s">
        <v>339</v>
      </c>
      <c r="B1" s="719"/>
      <c r="C1" s="719"/>
      <c r="D1" s="719"/>
      <c r="E1" s="719"/>
      <c r="F1" s="719"/>
      <c r="G1" s="719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5.75" thickTop="1" x14ac:dyDescent="0.25">
      <c r="B4" s="15"/>
      <c r="C4" s="513">
        <v>35.5</v>
      </c>
      <c r="E4" s="6"/>
      <c r="F4" s="66"/>
      <c r="G4" s="16"/>
      <c r="H4" s="16"/>
    </row>
    <row r="5" spans="1:9" x14ac:dyDescent="0.25">
      <c r="A5" s="15" t="s">
        <v>45</v>
      </c>
      <c r="B5" s="15" t="s">
        <v>48</v>
      </c>
      <c r="C5" s="24" t="s">
        <v>249</v>
      </c>
      <c r="D5" s="366">
        <v>42068</v>
      </c>
      <c r="E5" s="18">
        <v>6000</v>
      </c>
      <c r="F5" s="15">
        <v>1200</v>
      </c>
      <c r="G5" s="18">
        <f>F71</f>
        <v>1670</v>
      </c>
      <c r="H5" s="10">
        <f>E4+E5-G5+E6</f>
        <v>4330</v>
      </c>
    </row>
    <row r="6" spans="1:9" ht="15.75" thickBot="1" x14ac:dyDescent="0.3">
      <c r="A6" s="16"/>
      <c r="B6" s="15"/>
      <c r="C6" s="16"/>
      <c r="D6" s="16"/>
      <c r="E6" s="133"/>
      <c r="F6" s="124"/>
      <c r="G6" s="16"/>
    </row>
    <row r="7" spans="1:9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300">
        <v>5</v>
      </c>
      <c r="C8" s="20">
        <v>10</v>
      </c>
      <c r="D8" s="100">
        <f t="shared" ref="D8:D70" si="0">C8*B8</f>
        <v>50</v>
      </c>
      <c r="E8" s="475">
        <v>42088</v>
      </c>
      <c r="F8" s="100">
        <f t="shared" ref="F8:F70" si="1">D8</f>
        <v>50</v>
      </c>
      <c r="G8" s="111" t="s">
        <v>319</v>
      </c>
      <c r="H8" s="388">
        <v>40</v>
      </c>
    </row>
    <row r="9" spans="1:9" x14ac:dyDescent="0.25">
      <c r="B9" s="300">
        <v>5</v>
      </c>
      <c r="C9" s="20">
        <v>20</v>
      </c>
      <c r="D9" s="100">
        <f t="shared" si="0"/>
        <v>100</v>
      </c>
      <c r="E9" s="475">
        <v>42089</v>
      </c>
      <c r="F9" s="100">
        <f t="shared" si="1"/>
        <v>100</v>
      </c>
      <c r="G9" s="111" t="s">
        <v>322</v>
      </c>
      <c r="H9" s="388">
        <v>40</v>
      </c>
    </row>
    <row r="10" spans="1:9" x14ac:dyDescent="0.25">
      <c r="A10" s="92" t="s">
        <v>33</v>
      </c>
      <c r="B10" s="300">
        <v>5</v>
      </c>
      <c r="C10" s="20">
        <v>20</v>
      </c>
      <c r="D10" s="100">
        <f t="shared" si="0"/>
        <v>100</v>
      </c>
      <c r="E10" s="475">
        <v>42091</v>
      </c>
      <c r="F10" s="100">
        <f t="shared" si="1"/>
        <v>100</v>
      </c>
      <c r="G10" s="111" t="s">
        <v>332</v>
      </c>
      <c r="H10" s="388">
        <v>40</v>
      </c>
    </row>
    <row r="11" spans="1:9" x14ac:dyDescent="0.25">
      <c r="A11" s="169"/>
      <c r="B11" s="300">
        <v>5</v>
      </c>
      <c r="C11" s="20">
        <v>20</v>
      </c>
      <c r="D11" s="100">
        <f t="shared" si="0"/>
        <v>100</v>
      </c>
      <c r="E11" s="475">
        <v>42094</v>
      </c>
      <c r="F11" s="100">
        <f t="shared" si="1"/>
        <v>100</v>
      </c>
      <c r="G11" s="111" t="s">
        <v>337</v>
      </c>
      <c r="H11" s="388">
        <v>40</v>
      </c>
    </row>
    <row r="12" spans="1:9" x14ac:dyDescent="0.25">
      <c r="A12" s="16"/>
      <c r="B12" s="300">
        <v>5</v>
      </c>
      <c r="C12" s="20">
        <v>20</v>
      </c>
      <c r="D12" s="452">
        <f t="shared" si="0"/>
        <v>100</v>
      </c>
      <c r="E12" s="643">
        <v>42095</v>
      </c>
      <c r="F12" s="452">
        <f t="shared" si="1"/>
        <v>100</v>
      </c>
      <c r="G12" s="612" t="s">
        <v>491</v>
      </c>
      <c r="H12" s="646">
        <v>40</v>
      </c>
    </row>
    <row r="13" spans="1:9" x14ac:dyDescent="0.25">
      <c r="A13" s="147" t="s">
        <v>34</v>
      </c>
      <c r="B13" s="300">
        <v>5</v>
      </c>
      <c r="C13" s="20">
        <v>20</v>
      </c>
      <c r="D13" s="452">
        <f t="shared" si="0"/>
        <v>100</v>
      </c>
      <c r="E13" s="643">
        <v>42096</v>
      </c>
      <c r="F13" s="452">
        <f t="shared" si="1"/>
        <v>100</v>
      </c>
      <c r="G13" s="612" t="s">
        <v>505</v>
      </c>
      <c r="H13" s="646">
        <v>40</v>
      </c>
    </row>
    <row r="14" spans="1:9" x14ac:dyDescent="0.25">
      <c r="A14" s="59"/>
      <c r="B14" s="300">
        <v>5</v>
      </c>
      <c r="C14" s="20">
        <v>15</v>
      </c>
      <c r="D14" s="452">
        <f t="shared" si="0"/>
        <v>75</v>
      </c>
      <c r="E14" s="643">
        <v>42098</v>
      </c>
      <c r="F14" s="452">
        <f t="shared" si="1"/>
        <v>75</v>
      </c>
      <c r="G14" s="612" t="s">
        <v>519</v>
      </c>
      <c r="H14" s="646">
        <v>40</v>
      </c>
      <c r="I14" s="489"/>
    </row>
    <row r="15" spans="1:9" x14ac:dyDescent="0.25">
      <c r="A15" s="59"/>
      <c r="B15" s="300">
        <v>5</v>
      </c>
      <c r="C15" s="20">
        <v>3</v>
      </c>
      <c r="D15" s="452">
        <f t="shared" si="0"/>
        <v>15</v>
      </c>
      <c r="E15" s="643">
        <v>42100</v>
      </c>
      <c r="F15" s="452">
        <f t="shared" si="1"/>
        <v>15</v>
      </c>
      <c r="G15" s="612" t="s">
        <v>534</v>
      </c>
      <c r="H15" s="646">
        <v>40</v>
      </c>
      <c r="I15" s="489"/>
    </row>
    <row r="16" spans="1:9" x14ac:dyDescent="0.25">
      <c r="A16" s="7"/>
      <c r="B16" s="300">
        <v>5</v>
      </c>
      <c r="C16" s="20">
        <v>40</v>
      </c>
      <c r="D16" s="632">
        <f t="shared" si="0"/>
        <v>200</v>
      </c>
      <c r="E16" s="643">
        <v>42103</v>
      </c>
      <c r="F16" s="452">
        <f t="shared" si="1"/>
        <v>200</v>
      </c>
      <c r="G16" s="612" t="s">
        <v>553</v>
      </c>
      <c r="H16" s="613">
        <v>40</v>
      </c>
      <c r="I16" s="489"/>
    </row>
    <row r="17" spans="1:9" x14ac:dyDescent="0.25">
      <c r="A17" s="7"/>
      <c r="B17" s="300">
        <v>5</v>
      </c>
      <c r="C17" s="20">
        <v>15</v>
      </c>
      <c r="D17" s="632">
        <f t="shared" si="0"/>
        <v>75</v>
      </c>
      <c r="E17" s="643">
        <v>42112</v>
      </c>
      <c r="F17" s="452">
        <f t="shared" si="1"/>
        <v>75</v>
      </c>
      <c r="G17" s="612" t="s">
        <v>592</v>
      </c>
      <c r="H17" s="613">
        <v>40</v>
      </c>
      <c r="I17" s="489"/>
    </row>
    <row r="18" spans="1:9" x14ac:dyDescent="0.25">
      <c r="A18" s="7"/>
      <c r="B18" s="300">
        <v>5</v>
      </c>
      <c r="C18" s="20">
        <v>10</v>
      </c>
      <c r="D18" s="632">
        <f t="shared" si="0"/>
        <v>50</v>
      </c>
      <c r="E18" s="643">
        <v>42114</v>
      </c>
      <c r="F18" s="452">
        <f t="shared" si="1"/>
        <v>50</v>
      </c>
      <c r="G18" s="612" t="s">
        <v>597</v>
      </c>
      <c r="H18" s="613">
        <v>40</v>
      </c>
      <c r="I18" s="489"/>
    </row>
    <row r="19" spans="1:9" x14ac:dyDescent="0.25">
      <c r="A19" s="7"/>
      <c r="B19" s="300">
        <v>5</v>
      </c>
      <c r="C19" s="20">
        <v>1</v>
      </c>
      <c r="D19" s="632">
        <f t="shared" si="0"/>
        <v>5</v>
      </c>
      <c r="E19" s="643">
        <v>42116</v>
      </c>
      <c r="F19" s="452">
        <f t="shared" si="1"/>
        <v>5</v>
      </c>
      <c r="G19" s="612" t="s">
        <v>605</v>
      </c>
      <c r="H19" s="613">
        <v>40</v>
      </c>
      <c r="I19" s="489"/>
    </row>
    <row r="20" spans="1:9" x14ac:dyDescent="0.25">
      <c r="A20" s="7"/>
      <c r="B20" s="300">
        <v>5</v>
      </c>
      <c r="C20" s="20">
        <v>10</v>
      </c>
      <c r="D20" s="632">
        <f t="shared" si="0"/>
        <v>50</v>
      </c>
      <c r="E20" s="643">
        <v>42116</v>
      </c>
      <c r="F20" s="452">
        <f t="shared" si="1"/>
        <v>50</v>
      </c>
      <c r="G20" s="612" t="s">
        <v>612</v>
      </c>
      <c r="H20" s="613">
        <v>40</v>
      </c>
      <c r="I20" s="489"/>
    </row>
    <row r="21" spans="1:9" x14ac:dyDescent="0.25">
      <c r="A21" s="7"/>
      <c r="B21" s="300">
        <v>5</v>
      </c>
      <c r="C21" s="20">
        <v>10</v>
      </c>
      <c r="D21" s="632">
        <f t="shared" si="0"/>
        <v>50</v>
      </c>
      <c r="E21" s="643">
        <v>42117</v>
      </c>
      <c r="F21" s="452">
        <f t="shared" si="1"/>
        <v>50</v>
      </c>
      <c r="G21" s="612" t="s">
        <v>615</v>
      </c>
      <c r="H21" s="613">
        <v>40</v>
      </c>
      <c r="I21" s="489"/>
    </row>
    <row r="22" spans="1:9" x14ac:dyDescent="0.25">
      <c r="A22" s="7"/>
      <c r="B22" s="300">
        <v>5</v>
      </c>
      <c r="C22" s="20">
        <v>50</v>
      </c>
      <c r="D22" s="632">
        <f t="shared" si="0"/>
        <v>250</v>
      </c>
      <c r="E22" s="643">
        <v>42117</v>
      </c>
      <c r="F22" s="452">
        <f t="shared" si="1"/>
        <v>250</v>
      </c>
      <c r="G22" s="612" t="s">
        <v>617</v>
      </c>
      <c r="H22" s="613">
        <v>40</v>
      </c>
      <c r="I22" s="489"/>
    </row>
    <row r="23" spans="1:9" x14ac:dyDescent="0.25">
      <c r="A23" s="7"/>
      <c r="B23" s="300">
        <v>5</v>
      </c>
      <c r="C23" s="20">
        <v>1</v>
      </c>
      <c r="D23" s="632">
        <f t="shared" si="0"/>
        <v>5</v>
      </c>
      <c r="E23" s="643">
        <v>42117</v>
      </c>
      <c r="F23" s="452">
        <f t="shared" si="1"/>
        <v>5</v>
      </c>
      <c r="G23" s="612" t="s">
        <v>618</v>
      </c>
      <c r="H23" s="613">
        <v>40</v>
      </c>
      <c r="I23" s="489"/>
    </row>
    <row r="24" spans="1:9" x14ac:dyDescent="0.25">
      <c r="A24" s="7"/>
      <c r="B24" s="300">
        <v>5</v>
      </c>
      <c r="C24" s="20">
        <v>15</v>
      </c>
      <c r="D24" s="632">
        <f t="shared" si="0"/>
        <v>75</v>
      </c>
      <c r="E24" s="643">
        <v>42119</v>
      </c>
      <c r="F24" s="452">
        <f t="shared" si="1"/>
        <v>75</v>
      </c>
      <c r="G24" s="612" t="s">
        <v>629</v>
      </c>
      <c r="H24" s="613">
        <v>40</v>
      </c>
      <c r="I24" s="489"/>
    </row>
    <row r="25" spans="1:9" x14ac:dyDescent="0.25">
      <c r="A25" s="7"/>
      <c r="B25" s="300">
        <v>5</v>
      </c>
      <c r="C25" s="20">
        <v>20</v>
      </c>
      <c r="D25" s="632">
        <f t="shared" si="0"/>
        <v>100</v>
      </c>
      <c r="E25" s="643">
        <v>42123</v>
      </c>
      <c r="F25" s="452">
        <f t="shared" si="1"/>
        <v>100</v>
      </c>
      <c r="G25" s="612" t="s">
        <v>647</v>
      </c>
      <c r="H25" s="613">
        <v>40</v>
      </c>
      <c r="I25" s="489"/>
    </row>
    <row r="26" spans="1:9" x14ac:dyDescent="0.25">
      <c r="A26" s="7"/>
      <c r="B26" s="300">
        <v>5</v>
      </c>
      <c r="C26" s="20">
        <v>13</v>
      </c>
      <c r="D26" s="632">
        <f t="shared" si="0"/>
        <v>65</v>
      </c>
      <c r="E26" s="643">
        <v>42123</v>
      </c>
      <c r="F26" s="452">
        <f t="shared" si="1"/>
        <v>65</v>
      </c>
      <c r="G26" s="612" t="s">
        <v>648</v>
      </c>
      <c r="H26" s="613">
        <v>40</v>
      </c>
      <c r="I26" s="489"/>
    </row>
    <row r="27" spans="1:9" x14ac:dyDescent="0.25">
      <c r="A27" s="7"/>
      <c r="B27" s="300">
        <v>5</v>
      </c>
      <c r="C27" s="20">
        <v>1</v>
      </c>
      <c r="D27" s="632">
        <f t="shared" si="0"/>
        <v>5</v>
      </c>
      <c r="E27" s="643">
        <v>42123</v>
      </c>
      <c r="F27" s="452">
        <f t="shared" si="1"/>
        <v>5</v>
      </c>
      <c r="G27" s="612" t="s">
        <v>650</v>
      </c>
      <c r="H27" s="613">
        <v>40</v>
      </c>
      <c r="I27" s="489"/>
    </row>
    <row r="28" spans="1:9" x14ac:dyDescent="0.25">
      <c r="A28" s="7"/>
      <c r="B28" s="300">
        <v>5</v>
      </c>
      <c r="C28" s="20">
        <v>5</v>
      </c>
      <c r="D28" s="632">
        <f t="shared" si="0"/>
        <v>25</v>
      </c>
      <c r="E28" s="643">
        <v>42123</v>
      </c>
      <c r="F28" s="452">
        <f t="shared" si="1"/>
        <v>25</v>
      </c>
      <c r="G28" s="612" t="s">
        <v>651</v>
      </c>
      <c r="H28" s="613">
        <v>40</v>
      </c>
      <c r="I28" s="489"/>
    </row>
    <row r="29" spans="1:9" x14ac:dyDescent="0.25">
      <c r="A29" s="7"/>
      <c r="B29" s="300">
        <v>5</v>
      </c>
      <c r="C29" s="20">
        <v>15</v>
      </c>
      <c r="D29" s="632">
        <f t="shared" si="0"/>
        <v>75</v>
      </c>
      <c r="E29" s="643">
        <v>42124</v>
      </c>
      <c r="F29" s="452">
        <f t="shared" si="1"/>
        <v>75</v>
      </c>
      <c r="G29" s="612" t="s">
        <v>654</v>
      </c>
      <c r="H29" s="613">
        <v>40</v>
      </c>
      <c r="I29" s="489"/>
    </row>
    <row r="30" spans="1:9" x14ac:dyDescent="0.25">
      <c r="A30" s="7"/>
      <c r="B30" s="300">
        <v>5</v>
      </c>
      <c r="C30" s="20"/>
      <c r="D30" s="632">
        <f t="shared" si="0"/>
        <v>0</v>
      </c>
      <c r="E30" s="643"/>
      <c r="F30" s="452">
        <f t="shared" si="1"/>
        <v>0</v>
      </c>
      <c r="G30" s="612"/>
      <c r="H30" s="613"/>
      <c r="I30" s="489"/>
    </row>
    <row r="31" spans="1:9" x14ac:dyDescent="0.25">
      <c r="A31" s="7"/>
      <c r="B31" s="300">
        <v>5</v>
      </c>
      <c r="C31" s="20"/>
      <c r="D31" s="632">
        <f t="shared" si="0"/>
        <v>0</v>
      </c>
      <c r="E31" s="643"/>
      <c r="F31" s="452">
        <f t="shared" si="1"/>
        <v>0</v>
      </c>
      <c r="G31" s="612"/>
      <c r="H31" s="613"/>
    </row>
    <row r="32" spans="1:9" x14ac:dyDescent="0.25">
      <c r="A32" s="7"/>
      <c r="B32" s="300">
        <v>5</v>
      </c>
      <c r="C32" s="20"/>
      <c r="D32" s="632">
        <f t="shared" si="0"/>
        <v>0</v>
      </c>
      <c r="E32" s="644"/>
      <c r="F32" s="452">
        <f t="shared" si="1"/>
        <v>0</v>
      </c>
      <c r="G32" s="612"/>
      <c r="H32" s="646"/>
    </row>
    <row r="33" spans="1:8" x14ac:dyDescent="0.25">
      <c r="A33" s="7"/>
      <c r="B33" s="300">
        <v>5</v>
      </c>
      <c r="C33" s="20"/>
      <c r="D33" s="632">
        <f t="shared" si="0"/>
        <v>0</v>
      </c>
      <c r="E33" s="644"/>
      <c r="F33" s="452">
        <f t="shared" si="1"/>
        <v>0</v>
      </c>
      <c r="G33" s="612"/>
      <c r="H33" s="646"/>
    </row>
    <row r="34" spans="1:8" x14ac:dyDescent="0.25">
      <c r="A34" s="7"/>
      <c r="B34" s="300">
        <v>5</v>
      </c>
      <c r="C34" s="20"/>
      <c r="D34" s="632">
        <f t="shared" si="0"/>
        <v>0</v>
      </c>
      <c r="E34" s="644"/>
      <c r="F34" s="452">
        <f t="shared" si="1"/>
        <v>0</v>
      </c>
      <c r="G34" s="612"/>
      <c r="H34" s="646"/>
    </row>
    <row r="35" spans="1:8" x14ac:dyDescent="0.25">
      <c r="A35" s="135"/>
      <c r="B35" s="300">
        <v>5</v>
      </c>
      <c r="C35" s="20"/>
      <c r="D35" s="632">
        <f t="shared" si="0"/>
        <v>0</v>
      </c>
      <c r="E35" s="644"/>
      <c r="F35" s="452">
        <f t="shared" si="1"/>
        <v>0</v>
      </c>
      <c r="G35" s="612"/>
      <c r="H35" s="646"/>
    </row>
    <row r="36" spans="1:8" x14ac:dyDescent="0.25">
      <c r="A36" s="7"/>
      <c r="B36" s="300">
        <v>5</v>
      </c>
      <c r="C36" s="20"/>
      <c r="D36" s="632">
        <f t="shared" si="0"/>
        <v>0</v>
      </c>
      <c r="E36" s="644"/>
      <c r="F36" s="452">
        <f t="shared" si="1"/>
        <v>0</v>
      </c>
      <c r="G36" s="612"/>
      <c r="H36" s="646"/>
    </row>
    <row r="37" spans="1:8" x14ac:dyDescent="0.25">
      <c r="A37" s="7"/>
      <c r="B37" s="300">
        <v>5</v>
      </c>
      <c r="C37" s="20"/>
      <c r="D37" s="452">
        <f t="shared" si="0"/>
        <v>0</v>
      </c>
      <c r="E37" s="643"/>
      <c r="F37" s="452">
        <f t="shared" si="1"/>
        <v>0</v>
      </c>
      <c r="G37" s="612"/>
      <c r="H37" s="646"/>
    </row>
    <row r="38" spans="1:8" x14ac:dyDescent="0.25">
      <c r="A38" s="7"/>
      <c r="B38" s="300">
        <v>5</v>
      </c>
      <c r="C38" s="20"/>
      <c r="D38" s="452">
        <f t="shared" si="0"/>
        <v>0</v>
      </c>
      <c r="E38" s="643"/>
      <c r="F38" s="452">
        <f t="shared" si="1"/>
        <v>0</v>
      </c>
      <c r="G38" s="612"/>
      <c r="H38" s="646"/>
    </row>
    <row r="39" spans="1:8" x14ac:dyDescent="0.25">
      <c r="A39" s="7"/>
      <c r="B39" s="300">
        <v>5</v>
      </c>
      <c r="C39" s="20"/>
      <c r="D39" s="452">
        <f t="shared" si="0"/>
        <v>0</v>
      </c>
      <c r="E39" s="643"/>
      <c r="F39" s="452">
        <f t="shared" si="1"/>
        <v>0</v>
      </c>
      <c r="G39" s="612"/>
      <c r="H39" s="646"/>
    </row>
    <row r="40" spans="1:8" x14ac:dyDescent="0.25">
      <c r="A40" s="7"/>
      <c r="B40" s="300">
        <v>5</v>
      </c>
      <c r="C40" s="20"/>
      <c r="D40" s="452">
        <f t="shared" si="0"/>
        <v>0</v>
      </c>
      <c r="E40" s="643"/>
      <c r="F40" s="452">
        <f t="shared" si="1"/>
        <v>0</v>
      </c>
      <c r="G40" s="612"/>
      <c r="H40" s="646"/>
    </row>
    <row r="41" spans="1:8" x14ac:dyDescent="0.25">
      <c r="A41" s="7"/>
      <c r="B41" s="300">
        <v>5</v>
      </c>
      <c r="C41" s="20"/>
      <c r="D41" s="452">
        <f t="shared" si="0"/>
        <v>0</v>
      </c>
      <c r="E41" s="643"/>
      <c r="F41" s="452">
        <f t="shared" si="1"/>
        <v>0</v>
      </c>
      <c r="G41" s="612"/>
      <c r="H41" s="646"/>
    </row>
    <row r="42" spans="1:8" x14ac:dyDescent="0.25">
      <c r="A42" s="7"/>
      <c r="B42" s="300">
        <v>5</v>
      </c>
      <c r="C42" s="20"/>
      <c r="D42" s="452">
        <f t="shared" si="0"/>
        <v>0</v>
      </c>
      <c r="E42" s="643"/>
      <c r="F42" s="452">
        <f t="shared" si="1"/>
        <v>0</v>
      </c>
      <c r="G42" s="612"/>
      <c r="H42" s="646"/>
    </row>
    <row r="43" spans="1:8" x14ac:dyDescent="0.25">
      <c r="A43" s="7"/>
      <c r="B43" s="300">
        <v>5</v>
      </c>
      <c r="C43" s="20"/>
      <c r="D43" s="452">
        <f t="shared" si="0"/>
        <v>0</v>
      </c>
      <c r="E43" s="643"/>
      <c r="F43" s="452">
        <f t="shared" si="1"/>
        <v>0</v>
      </c>
      <c r="G43" s="612"/>
      <c r="H43" s="646"/>
    </row>
    <row r="44" spans="1:8" x14ac:dyDescent="0.25">
      <c r="A44" s="7"/>
      <c r="B44" s="300">
        <v>5</v>
      </c>
      <c r="C44" s="20"/>
      <c r="D44" s="452">
        <f t="shared" si="0"/>
        <v>0</v>
      </c>
      <c r="E44" s="643"/>
      <c r="F44" s="452">
        <f t="shared" si="1"/>
        <v>0</v>
      </c>
      <c r="G44" s="612"/>
      <c r="H44" s="646"/>
    </row>
    <row r="45" spans="1:8" x14ac:dyDescent="0.25">
      <c r="A45" s="7"/>
      <c r="B45" s="300">
        <v>5</v>
      </c>
      <c r="C45" s="20"/>
      <c r="D45" s="452">
        <f t="shared" si="0"/>
        <v>0</v>
      </c>
      <c r="E45" s="643"/>
      <c r="F45" s="452">
        <f t="shared" si="1"/>
        <v>0</v>
      </c>
      <c r="G45" s="612"/>
      <c r="H45" s="646"/>
    </row>
    <row r="46" spans="1:8" x14ac:dyDescent="0.25">
      <c r="A46" s="7"/>
      <c r="B46" s="300">
        <v>5</v>
      </c>
      <c r="C46" s="20"/>
      <c r="D46" s="452">
        <f t="shared" si="0"/>
        <v>0</v>
      </c>
      <c r="E46" s="643"/>
      <c r="F46" s="452">
        <f t="shared" si="1"/>
        <v>0</v>
      </c>
      <c r="G46" s="612"/>
      <c r="H46" s="646"/>
    </row>
    <row r="47" spans="1:8" x14ac:dyDescent="0.25">
      <c r="A47" s="7"/>
      <c r="B47" s="300">
        <v>5</v>
      </c>
      <c r="C47" s="20"/>
      <c r="D47" s="452">
        <f t="shared" si="0"/>
        <v>0</v>
      </c>
      <c r="E47" s="643"/>
      <c r="F47" s="452">
        <f t="shared" si="1"/>
        <v>0</v>
      </c>
      <c r="G47" s="612"/>
      <c r="H47" s="646"/>
    </row>
    <row r="48" spans="1:8" x14ac:dyDescent="0.25">
      <c r="A48" s="7"/>
      <c r="B48" s="300">
        <v>5</v>
      </c>
      <c r="C48" s="20"/>
      <c r="D48" s="452">
        <f t="shared" si="0"/>
        <v>0</v>
      </c>
      <c r="E48" s="643"/>
      <c r="F48" s="452">
        <f t="shared" si="1"/>
        <v>0</v>
      </c>
      <c r="G48" s="612"/>
      <c r="H48" s="646"/>
    </row>
    <row r="49" spans="1:8" x14ac:dyDescent="0.25">
      <c r="A49" s="7"/>
      <c r="B49" s="300">
        <v>5</v>
      </c>
      <c r="C49" s="20"/>
      <c r="D49" s="452">
        <f t="shared" si="0"/>
        <v>0</v>
      </c>
      <c r="E49" s="643"/>
      <c r="F49" s="452">
        <f t="shared" si="1"/>
        <v>0</v>
      </c>
      <c r="G49" s="612"/>
      <c r="H49" s="646"/>
    </row>
    <row r="50" spans="1:8" x14ac:dyDescent="0.25">
      <c r="A50" s="7"/>
      <c r="B50" s="300">
        <v>5</v>
      </c>
      <c r="C50" s="20"/>
      <c r="D50" s="452">
        <f t="shared" si="0"/>
        <v>0</v>
      </c>
      <c r="E50" s="643"/>
      <c r="F50" s="452">
        <f t="shared" si="1"/>
        <v>0</v>
      </c>
      <c r="G50" s="612"/>
      <c r="H50" s="646"/>
    </row>
    <row r="51" spans="1:8" x14ac:dyDescent="0.25">
      <c r="A51" s="7"/>
      <c r="B51" s="300">
        <v>5</v>
      </c>
      <c r="C51" s="20"/>
      <c r="D51" s="452">
        <f t="shared" si="0"/>
        <v>0</v>
      </c>
      <c r="E51" s="643"/>
      <c r="F51" s="452">
        <f t="shared" si="1"/>
        <v>0</v>
      </c>
      <c r="G51" s="612"/>
      <c r="H51" s="646"/>
    </row>
    <row r="52" spans="1:8" x14ac:dyDescent="0.25">
      <c r="A52" s="7"/>
      <c r="B52" s="300">
        <v>5</v>
      </c>
      <c r="C52" s="20"/>
      <c r="D52" s="452">
        <f t="shared" si="0"/>
        <v>0</v>
      </c>
      <c r="E52" s="643"/>
      <c r="F52" s="452">
        <f t="shared" si="1"/>
        <v>0</v>
      </c>
      <c r="G52" s="612"/>
      <c r="H52" s="646"/>
    </row>
    <row r="53" spans="1:8" x14ac:dyDescent="0.25">
      <c r="A53" s="7"/>
      <c r="B53" s="300">
        <v>5</v>
      </c>
      <c r="C53" s="20"/>
      <c r="D53" s="452">
        <f t="shared" si="0"/>
        <v>0</v>
      </c>
      <c r="E53" s="643"/>
      <c r="F53" s="452">
        <f t="shared" si="1"/>
        <v>0</v>
      </c>
      <c r="G53" s="612"/>
      <c r="H53" s="646"/>
    </row>
    <row r="54" spans="1:8" x14ac:dyDescent="0.25">
      <c r="A54" s="7"/>
      <c r="B54" s="300">
        <v>5</v>
      </c>
      <c r="C54" s="20"/>
      <c r="D54" s="452">
        <f t="shared" si="0"/>
        <v>0</v>
      </c>
      <c r="E54" s="643"/>
      <c r="F54" s="452">
        <f t="shared" si="1"/>
        <v>0</v>
      </c>
      <c r="G54" s="612"/>
      <c r="H54" s="646"/>
    </row>
    <row r="55" spans="1:8" x14ac:dyDescent="0.25">
      <c r="A55" s="7"/>
      <c r="B55" s="300">
        <v>5</v>
      </c>
      <c r="C55" s="20"/>
      <c r="D55" s="452">
        <f t="shared" si="0"/>
        <v>0</v>
      </c>
      <c r="E55" s="643"/>
      <c r="F55" s="452">
        <f t="shared" si="1"/>
        <v>0</v>
      </c>
      <c r="G55" s="612"/>
      <c r="H55" s="646"/>
    </row>
    <row r="56" spans="1:8" x14ac:dyDescent="0.25">
      <c r="A56" s="7"/>
      <c r="B56" s="300">
        <v>5</v>
      </c>
      <c r="C56" s="20"/>
      <c r="D56" s="452">
        <f t="shared" si="0"/>
        <v>0</v>
      </c>
      <c r="E56" s="643"/>
      <c r="F56" s="452">
        <f t="shared" si="1"/>
        <v>0</v>
      </c>
      <c r="G56" s="612"/>
      <c r="H56" s="646"/>
    </row>
    <row r="57" spans="1:8" x14ac:dyDescent="0.25">
      <c r="A57" s="7"/>
      <c r="B57" s="300">
        <v>5</v>
      </c>
      <c r="C57" s="20"/>
      <c r="D57" s="452">
        <f t="shared" si="0"/>
        <v>0</v>
      </c>
      <c r="E57" s="643"/>
      <c r="F57" s="452">
        <f t="shared" si="1"/>
        <v>0</v>
      </c>
      <c r="G57" s="612"/>
      <c r="H57" s="646"/>
    </row>
    <row r="58" spans="1:8" x14ac:dyDescent="0.25">
      <c r="A58" s="7"/>
      <c r="B58" s="300">
        <v>5</v>
      </c>
      <c r="C58" s="20"/>
      <c r="D58" s="452">
        <f t="shared" si="0"/>
        <v>0</v>
      </c>
      <c r="E58" s="643"/>
      <c r="F58" s="452">
        <f t="shared" si="1"/>
        <v>0</v>
      </c>
      <c r="G58" s="612"/>
      <c r="H58" s="646"/>
    </row>
    <row r="59" spans="1:8" x14ac:dyDescent="0.25">
      <c r="A59" s="7"/>
      <c r="B59" s="300">
        <v>5</v>
      </c>
      <c r="C59" s="20"/>
      <c r="D59" s="452">
        <f t="shared" si="0"/>
        <v>0</v>
      </c>
      <c r="E59" s="643"/>
      <c r="F59" s="452">
        <f t="shared" si="1"/>
        <v>0</v>
      </c>
      <c r="G59" s="612"/>
      <c r="H59" s="646"/>
    </row>
    <row r="60" spans="1:8" x14ac:dyDescent="0.25">
      <c r="A60" s="7"/>
      <c r="B60" s="300">
        <v>5</v>
      </c>
      <c r="C60" s="20"/>
      <c r="D60" s="452">
        <f t="shared" si="0"/>
        <v>0</v>
      </c>
      <c r="E60" s="643"/>
      <c r="F60" s="452">
        <f t="shared" si="1"/>
        <v>0</v>
      </c>
      <c r="G60" s="612"/>
      <c r="H60" s="646"/>
    </row>
    <row r="61" spans="1:8" x14ac:dyDescent="0.25">
      <c r="A61" s="7"/>
      <c r="B61" s="300">
        <v>5</v>
      </c>
      <c r="C61" s="20"/>
      <c r="D61" s="452">
        <f t="shared" si="0"/>
        <v>0</v>
      </c>
      <c r="E61" s="643"/>
      <c r="F61" s="452">
        <f t="shared" si="1"/>
        <v>0</v>
      </c>
      <c r="G61" s="612"/>
      <c r="H61" s="646"/>
    </row>
    <row r="62" spans="1:8" x14ac:dyDescent="0.25">
      <c r="A62" s="7"/>
      <c r="B62" s="300">
        <v>5</v>
      </c>
      <c r="C62" s="20"/>
      <c r="D62" s="452">
        <f t="shared" si="0"/>
        <v>0</v>
      </c>
      <c r="E62" s="643"/>
      <c r="F62" s="452">
        <f t="shared" si="1"/>
        <v>0</v>
      </c>
      <c r="G62" s="612"/>
      <c r="H62" s="646"/>
    </row>
    <row r="63" spans="1:8" x14ac:dyDescent="0.25">
      <c r="A63" s="7"/>
      <c r="B63" s="300">
        <v>5</v>
      </c>
      <c r="C63" s="20"/>
      <c r="D63" s="452">
        <f t="shared" si="0"/>
        <v>0</v>
      </c>
      <c r="E63" s="647"/>
      <c r="F63" s="452">
        <f t="shared" si="1"/>
        <v>0</v>
      </c>
      <c r="G63" s="612"/>
      <c r="H63" s="646"/>
    </row>
    <row r="64" spans="1:8" x14ac:dyDescent="0.25">
      <c r="A64" s="7"/>
      <c r="B64" s="300">
        <v>5</v>
      </c>
      <c r="C64" s="20"/>
      <c r="D64" s="452">
        <f t="shared" si="0"/>
        <v>0</v>
      </c>
      <c r="E64" s="647"/>
      <c r="F64" s="452">
        <f t="shared" si="1"/>
        <v>0</v>
      </c>
      <c r="G64" s="612"/>
      <c r="H64" s="613"/>
    </row>
    <row r="65" spans="1:8" x14ac:dyDescent="0.25">
      <c r="A65" s="7"/>
      <c r="B65" s="300">
        <v>5</v>
      </c>
      <c r="C65" s="20"/>
      <c r="D65" s="452">
        <f t="shared" si="0"/>
        <v>0</v>
      </c>
      <c r="E65" s="647"/>
      <c r="F65" s="452">
        <f t="shared" si="1"/>
        <v>0</v>
      </c>
      <c r="G65" s="612"/>
      <c r="H65" s="613"/>
    </row>
    <row r="66" spans="1:8" x14ac:dyDescent="0.25">
      <c r="A66" s="7"/>
      <c r="B66" s="300">
        <v>5</v>
      </c>
      <c r="C66" s="20"/>
      <c r="D66" s="100">
        <f t="shared" si="0"/>
        <v>0</v>
      </c>
      <c r="E66" s="509"/>
      <c r="F66" s="100">
        <f t="shared" si="1"/>
        <v>0</v>
      </c>
      <c r="G66" s="111"/>
      <c r="H66" s="101"/>
    </row>
    <row r="67" spans="1:8" x14ac:dyDescent="0.25">
      <c r="A67" s="7"/>
      <c r="B67" s="300">
        <v>5</v>
      </c>
      <c r="C67" s="20"/>
      <c r="D67" s="100">
        <f t="shared" si="0"/>
        <v>0</v>
      </c>
      <c r="E67" s="509"/>
      <c r="F67" s="100">
        <f t="shared" si="1"/>
        <v>0</v>
      </c>
      <c r="G67" s="111"/>
      <c r="H67" s="101"/>
    </row>
    <row r="68" spans="1:8" x14ac:dyDescent="0.25">
      <c r="A68" s="7"/>
      <c r="B68" s="300">
        <v>5</v>
      </c>
      <c r="C68" s="20"/>
      <c r="D68" s="100">
        <f t="shared" si="0"/>
        <v>0</v>
      </c>
      <c r="E68" s="509"/>
      <c r="F68" s="100">
        <f t="shared" si="1"/>
        <v>0</v>
      </c>
      <c r="G68" s="454"/>
      <c r="H68" s="364"/>
    </row>
    <row r="69" spans="1:8" x14ac:dyDescent="0.25">
      <c r="B69" s="300">
        <v>5</v>
      </c>
      <c r="C69" s="20"/>
      <c r="D69" s="100">
        <f t="shared" si="0"/>
        <v>0</v>
      </c>
      <c r="E69" s="509"/>
      <c r="F69" s="100">
        <f t="shared" si="1"/>
        <v>0</v>
      </c>
      <c r="G69" s="454"/>
      <c r="H69" s="364"/>
    </row>
    <row r="70" spans="1:8" ht="15.75" thickBot="1" x14ac:dyDescent="0.3">
      <c r="B70" s="300">
        <v>5</v>
      </c>
      <c r="C70" s="278"/>
      <c r="D70" s="203">
        <f t="shared" si="0"/>
        <v>0</v>
      </c>
      <c r="E70" s="510"/>
      <c r="F70" s="203">
        <f t="shared" si="1"/>
        <v>0</v>
      </c>
      <c r="G70" s="511"/>
      <c r="H70" s="512"/>
    </row>
    <row r="71" spans="1:8" ht="15.75" thickTop="1" x14ac:dyDescent="0.25">
      <c r="C71" s="20">
        <f>SUM(C8:C70)</f>
        <v>334</v>
      </c>
      <c r="D71" s="8">
        <f>SUM(D8:D70)</f>
        <v>1670</v>
      </c>
      <c r="E71" s="40"/>
      <c r="F71" s="8">
        <f>SUM(F8:F70)</f>
        <v>1670</v>
      </c>
      <c r="G71" s="39"/>
      <c r="H71" s="215"/>
    </row>
    <row r="72" spans="1:8" ht="15.75" thickBot="1" x14ac:dyDescent="0.3">
      <c r="C72" s="20"/>
      <c r="D72" s="8"/>
      <c r="E72" s="40"/>
      <c r="F72" s="8"/>
      <c r="G72" s="39"/>
      <c r="H72" s="23"/>
    </row>
    <row r="73" spans="1:8" x14ac:dyDescent="0.25">
      <c r="C73" s="73" t="s">
        <v>4</v>
      </c>
      <c r="D73" s="55">
        <f>F4+F5-C71+F6</f>
        <v>866</v>
      </c>
      <c r="E73" s="53"/>
      <c r="F73" s="8"/>
      <c r="G73" s="39"/>
      <c r="H73" s="23"/>
    </row>
    <row r="74" spans="1:8" x14ac:dyDescent="0.25">
      <c r="C74" s="737" t="s">
        <v>19</v>
      </c>
      <c r="D74" s="738"/>
      <c r="E74" s="51">
        <f>E4+E5-F71+E6</f>
        <v>4330</v>
      </c>
      <c r="F74" s="8"/>
      <c r="G74" s="8"/>
      <c r="H74" s="23"/>
    </row>
    <row r="75" spans="1:8" ht="15.75" thickBot="1" x14ac:dyDescent="0.3">
      <c r="C75" s="60"/>
      <c r="D75" s="56"/>
      <c r="E75" s="54"/>
      <c r="F75" s="8"/>
      <c r="G75" s="39"/>
      <c r="H75" s="23"/>
    </row>
    <row r="76" spans="1:8" x14ac:dyDescent="0.25">
      <c r="C76" s="20"/>
      <c r="D76" s="8"/>
      <c r="E76" s="40"/>
      <c r="F76" s="8"/>
      <c r="G76" s="39"/>
      <c r="H76" s="23"/>
    </row>
  </sheetData>
  <mergeCells count="2">
    <mergeCell ref="A1:G1"/>
    <mergeCell ref="C74:D74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H1" workbookViewId="0">
      <pane xSplit="1" ySplit="6" topLeftCell="I7" activePane="bottomRight" state="frozen"/>
      <selection activeCell="H1" sqref="H1"/>
      <selection pane="topRight" activeCell="I1" sqref="I1"/>
      <selection pane="bottomLeft" activeCell="H7" sqref="H7"/>
      <selection pane="bottomRight" activeCell="Q9" sqref="Q9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7" ht="40.5" x14ac:dyDescent="0.55000000000000004">
      <c r="A1" s="732" t="s">
        <v>349</v>
      </c>
      <c r="B1" s="732"/>
      <c r="C1" s="732"/>
      <c r="D1" s="732"/>
      <c r="E1" s="732"/>
      <c r="F1" s="732"/>
      <c r="G1" s="732"/>
      <c r="H1" s="14">
        <v>1</v>
      </c>
      <c r="J1" s="727" t="s">
        <v>361</v>
      </c>
      <c r="K1" s="727"/>
      <c r="L1" s="727"/>
      <c r="M1" s="727"/>
      <c r="N1" s="727"/>
      <c r="O1" s="727"/>
      <c r="P1" s="727"/>
      <c r="Q1" s="14">
        <v>1</v>
      </c>
    </row>
    <row r="2" spans="1:17" ht="15.75" thickBot="1" x14ac:dyDescent="0.3"/>
    <row r="3" spans="1:17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  <c r="J3" s="11" t="s">
        <v>0</v>
      </c>
      <c r="K3" s="12" t="s">
        <v>1</v>
      </c>
      <c r="L3" s="12" t="s">
        <v>13</v>
      </c>
      <c r="M3" s="12" t="s">
        <v>2</v>
      </c>
      <c r="N3" s="12" t="s">
        <v>3</v>
      </c>
      <c r="O3" s="12" t="s">
        <v>4</v>
      </c>
      <c r="P3" s="69" t="s">
        <v>12</v>
      </c>
      <c r="Q3" s="46" t="s">
        <v>11</v>
      </c>
    </row>
    <row r="4" spans="1:17" ht="15.75" thickTop="1" x14ac:dyDescent="0.25">
      <c r="B4" s="15"/>
      <c r="E4" s="6"/>
      <c r="F4" s="327"/>
      <c r="G4" s="441"/>
      <c r="H4" s="16"/>
      <c r="K4" s="15"/>
      <c r="N4" s="6"/>
      <c r="O4" s="327"/>
      <c r="P4" s="441"/>
      <c r="Q4" s="16"/>
    </row>
    <row r="5" spans="1:17" x14ac:dyDescent="0.25">
      <c r="A5" s="15" t="s">
        <v>198</v>
      </c>
      <c r="B5" s="124" t="s">
        <v>89</v>
      </c>
      <c r="C5" s="24">
        <v>141</v>
      </c>
      <c r="D5" s="421">
        <v>42038</v>
      </c>
      <c r="E5" s="329">
        <v>511.96</v>
      </c>
      <c r="F5" s="270">
        <v>41</v>
      </c>
      <c r="G5" s="693">
        <f>F33</f>
        <v>511.96000000000004</v>
      </c>
      <c r="H5" s="10">
        <f>E5-G5+E6+E4</f>
        <v>-5.6843418860808015E-14</v>
      </c>
      <c r="J5" s="15" t="s">
        <v>430</v>
      </c>
      <c r="K5" s="124" t="s">
        <v>89</v>
      </c>
      <c r="L5" s="24">
        <v>130</v>
      </c>
      <c r="M5" s="421">
        <v>42112</v>
      </c>
      <c r="N5" s="329">
        <v>516.1</v>
      </c>
      <c r="O5" s="270">
        <v>33</v>
      </c>
      <c r="P5" s="208">
        <f>O33</f>
        <v>32.799999999999997</v>
      </c>
      <c r="Q5" s="10">
        <f>N5-P5+N6+N4</f>
        <v>483.3</v>
      </c>
    </row>
    <row r="6" spans="1:17" ht="15.75" thickBot="1" x14ac:dyDescent="0.3">
      <c r="A6" s="16"/>
      <c r="B6" s="124"/>
      <c r="C6" s="16"/>
      <c r="D6" s="16"/>
      <c r="E6" s="16"/>
      <c r="F6" s="15"/>
      <c r="G6" s="16"/>
      <c r="J6" s="16"/>
      <c r="K6" s="124" t="s">
        <v>387</v>
      </c>
      <c r="L6" s="16"/>
      <c r="M6" s="16"/>
      <c r="N6" s="16"/>
      <c r="O6" s="15"/>
      <c r="P6" s="16"/>
    </row>
    <row r="7" spans="1:17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J7" t="s">
        <v>22</v>
      </c>
      <c r="K7" s="107" t="s">
        <v>7</v>
      </c>
      <c r="L7" s="35" t="s">
        <v>8</v>
      </c>
      <c r="M7" s="38" t="s">
        <v>3</v>
      </c>
      <c r="N7" s="31" t="s">
        <v>2</v>
      </c>
      <c r="O7" s="12" t="s">
        <v>9</v>
      </c>
      <c r="P7" s="13" t="s">
        <v>16</v>
      </c>
      <c r="Q7" s="32"/>
    </row>
    <row r="8" spans="1:17" ht="15.75" thickTop="1" x14ac:dyDescent="0.25">
      <c r="A8" s="7"/>
      <c r="B8" s="2"/>
      <c r="C8" s="20">
        <v>5</v>
      </c>
      <c r="D8" s="179">
        <v>66.150000000000006</v>
      </c>
      <c r="E8" s="180">
        <v>42039</v>
      </c>
      <c r="F8" s="114">
        <f t="shared" ref="F8:F32" si="0">D8</f>
        <v>66.150000000000006</v>
      </c>
      <c r="G8" s="115" t="s">
        <v>214</v>
      </c>
      <c r="H8" s="116">
        <v>150</v>
      </c>
      <c r="J8" s="7"/>
      <c r="K8" s="2"/>
      <c r="L8" s="20">
        <v>2</v>
      </c>
      <c r="M8" s="179">
        <v>32.799999999999997</v>
      </c>
      <c r="N8" s="180">
        <v>42119</v>
      </c>
      <c r="O8" s="114">
        <f t="shared" ref="O8:O32" si="1">M8</f>
        <v>32.799999999999997</v>
      </c>
      <c r="P8" s="115" t="s">
        <v>629</v>
      </c>
      <c r="Q8" s="116">
        <v>150</v>
      </c>
    </row>
    <row r="9" spans="1:17" x14ac:dyDescent="0.25">
      <c r="B9" s="2"/>
      <c r="C9" s="20">
        <v>1</v>
      </c>
      <c r="D9" s="179">
        <v>12.15</v>
      </c>
      <c r="E9" s="180">
        <v>42040</v>
      </c>
      <c r="F9" s="114">
        <f t="shared" si="0"/>
        <v>12.15</v>
      </c>
      <c r="G9" s="115" t="s">
        <v>216</v>
      </c>
      <c r="H9" s="116">
        <v>150</v>
      </c>
      <c r="K9" s="2"/>
      <c r="L9" s="20"/>
      <c r="M9" s="179"/>
      <c r="N9" s="180"/>
      <c r="O9" s="114">
        <f t="shared" si="1"/>
        <v>0</v>
      </c>
      <c r="P9" s="115"/>
      <c r="Q9" s="116"/>
    </row>
    <row r="10" spans="1:17" x14ac:dyDescent="0.25">
      <c r="A10" s="92" t="s">
        <v>33</v>
      </c>
      <c r="B10" s="2"/>
      <c r="C10" s="20">
        <v>1</v>
      </c>
      <c r="D10" s="179">
        <v>12.2</v>
      </c>
      <c r="E10" s="180">
        <v>42054</v>
      </c>
      <c r="F10" s="114">
        <f t="shared" si="0"/>
        <v>12.2</v>
      </c>
      <c r="G10" s="115" t="s">
        <v>235</v>
      </c>
      <c r="H10" s="116">
        <v>150</v>
      </c>
      <c r="J10" s="92" t="s">
        <v>33</v>
      </c>
      <c r="K10" s="2"/>
      <c r="L10" s="20"/>
      <c r="M10" s="179"/>
      <c r="N10" s="180"/>
      <c r="O10" s="114">
        <f t="shared" si="1"/>
        <v>0</v>
      </c>
      <c r="P10" s="115"/>
      <c r="Q10" s="116"/>
    </row>
    <row r="11" spans="1:17" x14ac:dyDescent="0.25">
      <c r="A11" s="169"/>
      <c r="B11" s="2"/>
      <c r="C11" s="294">
        <v>2</v>
      </c>
      <c r="D11" s="179">
        <v>21.36</v>
      </c>
      <c r="E11" s="180">
        <v>42054</v>
      </c>
      <c r="F11" s="114">
        <f t="shared" si="0"/>
        <v>21.36</v>
      </c>
      <c r="G11" s="115" t="s">
        <v>236</v>
      </c>
      <c r="H11" s="116">
        <v>150</v>
      </c>
      <c r="J11" s="169"/>
      <c r="K11" s="2"/>
      <c r="L11" s="294"/>
      <c r="M11" s="179"/>
      <c r="N11" s="180"/>
      <c r="O11" s="114">
        <f t="shared" si="1"/>
        <v>0</v>
      </c>
      <c r="P11" s="115"/>
      <c r="Q11" s="116"/>
    </row>
    <row r="12" spans="1:17" x14ac:dyDescent="0.25">
      <c r="A12" s="16"/>
      <c r="B12" s="2"/>
      <c r="C12" s="20">
        <v>5</v>
      </c>
      <c r="D12" s="179">
        <v>65.38</v>
      </c>
      <c r="E12" s="180">
        <v>42054</v>
      </c>
      <c r="F12" s="114">
        <f t="shared" si="0"/>
        <v>65.38</v>
      </c>
      <c r="G12" s="115" t="s">
        <v>237</v>
      </c>
      <c r="H12" s="116">
        <v>150</v>
      </c>
      <c r="J12" s="16"/>
      <c r="K12" s="2"/>
      <c r="L12" s="20"/>
      <c r="M12" s="179"/>
      <c r="N12" s="180"/>
      <c r="O12" s="114">
        <f t="shared" si="1"/>
        <v>0</v>
      </c>
      <c r="P12" s="115"/>
      <c r="Q12" s="116"/>
    </row>
    <row r="13" spans="1:17" x14ac:dyDescent="0.25">
      <c r="A13" s="147" t="s">
        <v>34</v>
      </c>
      <c r="B13" s="2"/>
      <c r="C13" s="20">
        <v>5</v>
      </c>
      <c r="D13" s="402">
        <v>64.88</v>
      </c>
      <c r="E13" s="409">
        <v>42065</v>
      </c>
      <c r="F13" s="405">
        <f t="shared" si="0"/>
        <v>64.88</v>
      </c>
      <c r="G13" s="403" t="s">
        <v>275</v>
      </c>
      <c r="H13" s="338">
        <v>150</v>
      </c>
      <c r="J13" s="147" t="s">
        <v>34</v>
      </c>
      <c r="K13" s="2"/>
      <c r="L13" s="20"/>
      <c r="M13" s="179"/>
      <c r="N13" s="180"/>
      <c r="O13" s="114">
        <f t="shared" si="1"/>
        <v>0</v>
      </c>
      <c r="P13" s="115"/>
      <c r="Q13" s="116"/>
    </row>
    <row r="14" spans="1:17" x14ac:dyDescent="0.25">
      <c r="A14" s="59"/>
      <c r="B14" s="2"/>
      <c r="C14" s="20">
        <v>2</v>
      </c>
      <c r="D14" s="402">
        <v>22.31</v>
      </c>
      <c r="E14" s="409">
        <v>42077</v>
      </c>
      <c r="F14" s="405">
        <f t="shared" si="0"/>
        <v>22.31</v>
      </c>
      <c r="G14" s="403" t="s">
        <v>298</v>
      </c>
      <c r="H14" s="338">
        <v>150</v>
      </c>
      <c r="J14" s="59"/>
      <c r="K14" s="2"/>
      <c r="L14" s="20"/>
      <c r="M14" s="179"/>
      <c r="N14" s="180"/>
      <c r="O14" s="114">
        <f t="shared" si="1"/>
        <v>0</v>
      </c>
      <c r="P14" s="115"/>
      <c r="Q14" s="116"/>
    </row>
    <row r="15" spans="1:17" x14ac:dyDescent="0.25">
      <c r="A15" s="59"/>
      <c r="B15" s="2"/>
      <c r="C15" s="20">
        <v>5</v>
      </c>
      <c r="D15" s="402">
        <v>62.12</v>
      </c>
      <c r="E15" s="409">
        <v>42091</v>
      </c>
      <c r="F15" s="405">
        <f t="shared" si="0"/>
        <v>62.12</v>
      </c>
      <c r="G15" s="403" t="s">
        <v>332</v>
      </c>
      <c r="H15" s="338">
        <v>150</v>
      </c>
      <c r="J15" s="59"/>
      <c r="K15" s="2"/>
      <c r="L15" s="20"/>
      <c r="M15" s="179"/>
      <c r="N15" s="180"/>
      <c r="O15" s="114">
        <f t="shared" si="1"/>
        <v>0</v>
      </c>
      <c r="P15" s="115"/>
      <c r="Q15" s="116"/>
    </row>
    <row r="16" spans="1:17" x14ac:dyDescent="0.25">
      <c r="A16" s="7"/>
      <c r="B16" s="2"/>
      <c r="C16" s="20">
        <v>1</v>
      </c>
      <c r="D16" s="632">
        <v>11.7</v>
      </c>
      <c r="E16" s="643">
        <v>42103</v>
      </c>
      <c r="F16" s="452">
        <f t="shared" si="0"/>
        <v>11.7</v>
      </c>
      <c r="G16" s="612" t="s">
        <v>552</v>
      </c>
      <c r="H16" s="613">
        <v>150</v>
      </c>
      <c r="J16" s="7"/>
      <c r="K16" s="2"/>
      <c r="L16" s="20"/>
      <c r="M16" s="179"/>
      <c r="N16" s="180"/>
      <c r="O16" s="114">
        <f t="shared" si="1"/>
        <v>0</v>
      </c>
      <c r="P16" s="115"/>
      <c r="Q16" s="116"/>
    </row>
    <row r="17" spans="1:17" x14ac:dyDescent="0.25">
      <c r="A17" s="7"/>
      <c r="B17" s="2"/>
      <c r="C17" s="20">
        <v>14</v>
      </c>
      <c r="D17" s="632">
        <v>173.71</v>
      </c>
      <c r="E17" s="643">
        <v>42109</v>
      </c>
      <c r="F17" s="452">
        <f t="shared" si="0"/>
        <v>173.71</v>
      </c>
      <c r="G17" s="612" t="s">
        <v>580</v>
      </c>
      <c r="H17" s="613">
        <v>150</v>
      </c>
      <c r="J17" s="7"/>
      <c r="K17" s="2"/>
      <c r="L17" s="20"/>
      <c r="M17" s="179"/>
      <c r="N17" s="180"/>
      <c r="O17" s="114">
        <f t="shared" si="1"/>
        <v>0</v>
      </c>
      <c r="P17" s="115"/>
      <c r="Q17" s="116"/>
    </row>
    <row r="18" spans="1:17" x14ac:dyDescent="0.25">
      <c r="A18" s="7"/>
      <c r="B18" s="2"/>
      <c r="C18" s="20"/>
      <c r="D18" s="632"/>
      <c r="E18" s="643"/>
      <c r="F18" s="452">
        <f t="shared" si="0"/>
        <v>0</v>
      </c>
      <c r="G18" s="612"/>
      <c r="H18" s="613"/>
      <c r="J18" s="7"/>
      <c r="K18" s="2"/>
      <c r="L18" s="20"/>
      <c r="M18" s="179"/>
      <c r="N18" s="180"/>
      <c r="O18" s="114">
        <f t="shared" si="1"/>
        <v>0</v>
      </c>
      <c r="P18" s="115"/>
      <c r="Q18" s="116"/>
    </row>
    <row r="19" spans="1:17" x14ac:dyDescent="0.25">
      <c r="A19" s="7"/>
      <c r="B19" s="2"/>
      <c r="C19" s="20"/>
      <c r="D19" s="632"/>
      <c r="E19" s="643"/>
      <c r="F19" s="452">
        <f t="shared" si="0"/>
        <v>0</v>
      </c>
      <c r="G19" s="612"/>
      <c r="H19" s="613"/>
      <c r="J19" s="7"/>
      <c r="K19" s="2"/>
      <c r="L19" s="20"/>
      <c r="M19" s="179"/>
      <c r="N19" s="180"/>
      <c r="O19" s="114">
        <f t="shared" si="1"/>
        <v>0</v>
      </c>
      <c r="P19" s="115"/>
      <c r="Q19" s="116"/>
    </row>
    <row r="20" spans="1:17" x14ac:dyDescent="0.25">
      <c r="A20" s="7"/>
      <c r="B20" s="2"/>
      <c r="C20" s="20"/>
      <c r="D20" s="632"/>
      <c r="E20" s="643"/>
      <c r="F20" s="452">
        <f t="shared" si="0"/>
        <v>0</v>
      </c>
      <c r="G20" s="612"/>
      <c r="H20" s="613"/>
      <c r="J20" s="7"/>
      <c r="K20" s="2"/>
      <c r="L20" s="20"/>
      <c r="M20" s="179"/>
      <c r="N20" s="180"/>
      <c r="O20" s="114">
        <f t="shared" si="1"/>
        <v>0</v>
      </c>
      <c r="P20" s="115"/>
      <c r="Q20" s="116"/>
    </row>
    <row r="21" spans="1:17" x14ac:dyDescent="0.25">
      <c r="A21" s="7"/>
      <c r="B21" s="2"/>
      <c r="C21" s="20"/>
      <c r="D21" s="632"/>
      <c r="E21" s="643"/>
      <c r="F21" s="452">
        <f t="shared" si="0"/>
        <v>0</v>
      </c>
      <c r="G21" s="612"/>
      <c r="H21" s="613"/>
      <c r="J21" s="7"/>
      <c r="K21" s="2"/>
      <c r="L21" s="20"/>
      <c r="M21" s="179"/>
      <c r="N21" s="180"/>
      <c r="O21" s="114">
        <f t="shared" si="1"/>
        <v>0</v>
      </c>
      <c r="P21" s="115"/>
      <c r="Q21" s="116"/>
    </row>
    <row r="22" spans="1:17" x14ac:dyDescent="0.25">
      <c r="A22" s="7"/>
      <c r="B22" s="2"/>
      <c r="C22" s="20"/>
      <c r="D22" s="632"/>
      <c r="E22" s="643"/>
      <c r="F22" s="452">
        <f t="shared" si="0"/>
        <v>0</v>
      </c>
      <c r="G22" s="612"/>
      <c r="H22" s="613"/>
      <c r="J22" s="7"/>
      <c r="K22" s="2"/>
      <c r="L22" s="20"/>
      <c r="M22" s="179"/>
      <c r="N22" s="180"/>
      <c r="O22" s="114">
        <f t="shared" si="1"/>
        <v>0</v>
      </c>
      <c r="P22" s="115"/>
      <c r="Q22" s="116"/>
    </row>
    <row r="23" spans="1:17" x14ac:dyDescent="0.25">
      <c r="A23" s="7"/>
      <c r="B23" s="2"/>
      <c r="C23" s="20"/>
      <c r="D23" s="632"/>
      <c r="E23" s="643"/>
      <c r="F23" s="452">
        <f t="shared" si="0"/>
        <v>0</v>
      </c>
      <c r="G23" s="612"/>
      <c r="H23" s="613"/>
      <c r="J23" s="7"/>
      <c r="K23" s="2"/>
      <c r="L23" s="20"/>
      <c r="M23" s="179"/>
      <c r="N23" s="180"/>
      <c r="O23" s="114">
        <f t="shared" si="1"/>
        <v>0</v>
      </c>
      <c r="P23" s="115"/>
      <c r="Q23" s="116"/>
    </row>
    <row r="24" spans="1:17" x14ac:dyDescent="0.25">
      <c r="A24" s="7"/>
      <c r="B24" s="2"/>
      <c r="C24" s="20"/>
      <c r="D24" s="452"/>
      <c r="E24" s="643"/>
      <c r="F24" s="452">
        <f t="shared" si="0"/>
        <v>0</v>
      </c>
      <c r="G24" s="612"/>
      <c r="H24" s="613"/>
      <c r="J24" s="7"/>
      <c r="K24" s="2"/>
      <c r="L24" s="20"/>
      <c r="M24" s="114"/>
      <c r="N24" s="180"/>
      <c r="O24" s="114">
        <f t="shared" si="1"/>
        <v>0</v>
      </c>
      <c r="P24" s="115"/>
      <c r="Q24" s="116"/>
    </row>
    <row r="25" spans="1:17" x14ac:dyDescent="0.25">
      <c r="A25" s="7"/>
      <c r="B25" s="2"/>
      <c r="C25" s="20"/>
      <c r="D25" s="452"/>
      <c r="E25" s="643"/>
      <c r="F25" s="452">
        <f t="shared" si="0"/>
        <v>0</v>
      </c>
      <c r="G25" s="612"/>
      <c r="H25" s="613"/>
      <c r="J25" s="7"/>
      <c r="K25" s="2"/>
      <c r="L25" s="20"/>
      <c r="M25" s="114"/>
      <c r="N25" s="180"/>
      <c r="O25" s="114">
        <f t="shared" si="1"/>
        <v>0</v>
      </c>
      <c r="P25" s="115"/>
      <c r="Q25" s="116"/>
    </row>
    <row r="26" spans="1:17" x14ac:dyDescent="0.25">
      <c r="A26" s="7"/>
      <c r="B26" s="2"/>
      <c r="C26" s="20"/>
      <c r="D26" s="452"/>
      <c r="E26" s="643"/>
      <c r="F26" s="452">
        <f t="shared" si="0"/>
        <v>0</v>
      </c>
      <c r="G26" s="612"/>
      <c r="H26" s="613"/>
      <c r="J26" s="7"/>
      <c r="K26" s="2"/>
      <c r="L26" s="20"/>
      <c r="M26" s="114"/>
      <c r="N26" s="180"/>
      <c r="O26" s="114">
        <f t="shared" si="1"/>
        <v>0</v>
      </c>
      <c r="P26" s="115"/>
      <c r="Q26" s="116"/>
    </row>
    <row r="27" spans="1:17" x14ac:dyDescent="0.25">
      <c r="A27" s="7"/>
      <c r="B27" s="2"/>
      <c r="C27" s="20"/>
      <c r="D27" s="452"/>
      <c r="E27" s="643"/>
      <c r="F27" s="452">
        <f t="shared" si="0"/>
        <v>0</v>
      </c>
      <c r="G27" s="612"/>
      <c r="H27" s="613"/>
      <c r="J27" s="7"/>
      <c r="K27" s="2"/>
      <c r="L27" s="20"/>
      <c r="M27" s="114"/>
      <c r="N27" s="180"/>
      <c r="O27" s="114">
        <f t="shared" si="1"/>
        <v>0</v>
      </c>
      <c r="P27" s="115"/>
      <c r="Q27" s="116"/>
    </row>
    <row r="28" spans="1:17" x14ac:dyDescent="0.25">
      <c r="A28" s="7"/>
      <c r="B28" s="2"/>
      <c r="C28" s="20"/>
      <c r="D28" s="452"/>
      <c r="E28" s="643"/>
      <c r="F28" s="452">
        <f t="shared" si="0"/>
        <v>0</v>
      </c>
      <c r="G28" s="612"/>
      <c r="H28" s="613"/>
      <c r="J28" s="7"/>
      <c r="K28" s="2"/>
      <c r="L28" s="20"/>
      <c r="M28" s="114"/>
      <c r="N28" s="180"/>
      <c r="O28" s="114">
        <f t="shared" si="1"/>
        <v>0</v>
      </c>
      <c r="P28" s="115"/>
      <c r="Q28" s="116"/>
    </row>
    <row r="29" spans="1:17" x14ac:dyDescent="0.25">
      <c r="A29" s="7"/>
      <c r="B29" s="2"/>
      <c r="C29" s="20"/>
      <c r="D29" s="452"/>
      <c r="E29" s="643"/>
      <c r="F29" s="452">
        <f t="shared" si="0"/>
        <v>0</v>
      </c>
      <c r="G29" s="612"/>
      <c r="H29" s="613"/>
      <c r="J29" s="7"/>
      <c r="K29" s="2"/>
      <c r="L29" s="20"/>
      <c r="M29" s="114"/>
      <c r="N29" s="180"/>
      <c r="O29" s="114">
        <f t="shared" si="1"/>
        <v>0</v>
      </c>
      <c r="P29" s="115"/>
      <c r="Q29" s="116"/>
    </row>
    <row r="30" spans="1:17" x14ac:dyDescent="0.25">
      <c r="A30" s="7"/>
      <c r="B30" s="2"/>
      <c r="C30" s="20"/>
      <c r="D30" s="452"/>
      <c r="E30" s="643"/>
      <c r="F30" s="452">
        <f t="shared" si="0"/>
        <v>0</v>
      </c>
      <c r="G30" s="612"/>
      <c r="H30" s="613"/>
      <c r="J30" s="7"/>
      <c r="K30" s="2"/>
      <c r="L30" s="20"/>
      <c r="M30" s="114"/>
      <c r="N30" s="180"/>
      <c r="O30" s="114">
        <f t="shared" si="1"/>
        <v>0</v>
      </c>
      <c r="P30" s="115"/>
      <c r="Q30" s="116"/>
    </row>
    <row r="31" spans="1:17" x14ac:dyDescent="0.25">
      <c r="A31" s="7"/>
      <c r="B31" s="2"/>
      <c r="C31" s="20"/>
      <c r="D31" s="452"/>
      <c r="E31" s="643"/>
      <c r="F31" s="452">
        <f t="shared" si="0"/>
        <v>0</v>
      </c>
      <c r="G31" s="612"/>
      <c r="H31" s="613"/>
      <c r="J31" s="7"/>
      <c r="K31" s="2"/>
      <c r="L31" s="20"/>
      <c r="M31" s="114"/>
      <c r="N31" s="180"/>
      <c r="O31" s="114">
        <f t="shared" si="1"/>
        <v>0</v>
      </c>
      <c r="P31" s="115"/>
      <c r="Q31" s="116"/>
    </row>
    <row r="32" spans="1:17" ht="15.75" thickBot="1" x14ac:dyDescent="0.3">
      <c r="A32" s="7"/>
      <c r="B32" s="4"/>
      <c r="C32" s="48"/>
      <c r="D32" s="630">
        <v>0</v>
      </c>
      <c r="E32" s="648"/>
      <c r="F32" s="630">
        <f t="shared" si="0"/>
        <v>0</v>
      </c>
      <c r="G32" s="649"/>
      <c r="H32" s="650"/>
      <c r="J32" s="7"/>
      <c r="K32" s="4"/>
      <c r="L32" s="48"/>
      <c r="M32" s="367">
        <v>0</v>
      </c>
      <c r="N32" s="656"/>
      <c r="O32" s="367">
        <f t="shared" si="1"/>
        <v>0</v>
      </c>
      <c r="P32" s="316"/>
      <c r="Q32" s="317"/>
    </row>
    <row r="33" spans="1:17" ht="15.75" thickTop="1" x14ac:dyDescent="0.25">
      <c r="A33" s="7"/>
      <c r="B33" s="7"/>
      <c r="C33" s="20">
        <f>SUM(C8:C31)</f>
        <v>41</v>
      </c>
      <c r="D33" s="8">
        <f>SUM(D8:D32)</f>
        <v>511.96000000000004</v>
      </c>
      <c r="E33" s="40"/>
      <c r="F33" s="8">
        <f>SUM(F8:F32)</f>
        <v>511.96000000000004</v>
      </c>
      <c r="G33" s="39"/>
      <c r="H33" s="23"/>
      <c r="J33" s="7"/>
      <c r="K33" s="7"/>
      <c r="L33" s="20">
        <f>SUM(L8:L31)</f>
        <v>2</v>
      </c>
      <c r="M33" s="8">
        <f>SUM(M8:M32)</f>
        <v>32.799999999999997</v>
      </c>
      <c r="N33" s="40"/>
      <c r="O33" s="8">
        <f>SUM(O8:O32)</f>
        <v>32.799999999999997</v>
      </c>
      <c r="P33" s="39"/>
      <c r="Q33" s="23"/>
    </row>
    <row r="34" spans="1:17" ht="15.75" thickBot="1" x14ac:dyDescent="0.3">
      <c r="A34" s="7"/>
      <c r="B34" s="7"/>
      <c r="C34" s="20"/>
      <c r="D34" s="8"/>
      <c r="E34" s="40"/>
      <c r="F34" s="8"/>
      <c r="G34" s="39"/>
      <c r="H34" s="23"/>
      <c r="J34" s="7"/>
      <c r="K34" s="7"/>
      <c r="L34" s="20"/>
      <c r="M34" s="8"/>
      <c r="N34" s="40"/>
      <c r="O34" s="8"/>
      <c r="P34" s="39"/>
      <c r="Q34" s="23"/>
    </row>
    <row r="35" spans="1:17" x14ac:dyDescent="0.25">
      <c r="A35" s="7"/>
      <c r="B35" s="7"/>
      <c r="C35" s="73" t="s">
        <v>4</v>
      </c>
      <c r="D35" s="55">
        <f>F4+F5-C33</f>
        <v>0</v>
      </c>
      <c r="E35" s="53"/>
      <c r="F35" s="8"/>
      <c r="G35" s="39"/>
      <c r="H35" s="23"/>
      <c r="J35" s="7"/>
      <c r="K35" s="7"/>
      <c r="L35" s="73" t="s">
        <v>4</v>
      </c>
      <c r="M35" s="55">
        <f>O4+O5-L33</f>
        <v>31</v>
      </c>
      <c r="N35" s="53"/>
      <c r="O35" s="8"/>
      <c r="P35" s="39"/>
      <c r="Q35" s="23"/>
    </row>
    <row r="36" spans="1:17" x14ac:dyDescent="0.25">
      <c r="A36" s="7"/>
      <c r="B36" s="7"/>
      <c r="C36" s="737" t="s">
        <v>19</v>
      </c>
      <c r="D36" s="738"/>
      <c r="E36" s="51">
        <f>E4+E5-F33</f>
        <v>0</v>
      </c>
      <c r="F36" s="8"/>
      <c r="G36" s="39"/>
      <c r="H36" s="23"/>
      <c r="J36" s="7"/>
      <c r="K36" s="7"/>
      <c r="L36" s="737" t="s">
        <v>19</v>
      </c>
      <c r="M36" s="738"/>
      <c r="N36" s="51">
        <f>N4+N5-O33</f>
        <v>483.3</v>
      </c>
      <c r="O36" s="8"/>
      <c r="P36" s="39"/>
      <c r="Q36" s="23"/>
    </row>
    <row r="37" spans="1:17" ht="15.75" thickBot="1" x14ac:dyDescent="0.3">
      <c r="A37" s="7"/>
      <c r="B37" s="7"/>
      <c r="C37" s="60"/>
      <c r="D37" s="56"/>
      <c r="E37" s="54"/>
      <c r="F37" s="8"/>
      <c r="G37" s="39"/>
      <c r="H37" s="23"/>
      <c r="J37" s="7"/>
      <c r="K37" s="7"/>
      <c r="L37" s="60"/>
      <c r="M37" s="56"/>
      <c r="N37" s="54"/>
      <c r="O37" s="8"/>
      <c r="P37" s="39"/>
      <c r="Q37" s="23"/>
    </row>
    <row r="38" spans="1:17" x14ac:dyDescent="0.25">
      <c r="A38" s="7"/>
      <c r="B38" s="7"/>
      <c r="C38" s="20"/>
      <c r="D38" s="8"/>
      <c r="E38" s="40"/>
      <c r="F38" s="8"/>
      <c r="G38" s="39"/>
      <c r="H38" s="23"/>
      <c r="J38" s="7"/>
      <c r="K38" s="7"/>
      <c r="L38" s="20"/>
      <c r="M38" s="8"/>
      <c r="N38" s="40"/>
      <c r="O38" s="8"/>
      <c r="P38" s="39"/>
      <c r="Q38" s="23"/>
    </row>
  </sheetData>
  <mergeCells count="4">
    <mergeCell ref="A1:G1"/>
    <mergeCell ref="C36:D36"/>
    <mergeCell ref="J1:P1"/>
    <mergeCell ref="L36:M36"/>
  </mergeCells>
  <pageMargins left="0.51181102362204722" right="0.31496062992125984" top="0.74803149606299213" bottom="0.74803149606299213" header="0.31496062992125984" footer="0.31496062992125984"/>
  <pageSetup scale="85" orientation="landscape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8"/>
  <sheetViews>
    <sheetView workbookViewId="0">
      <pane ySplit="7" topLeftCell="A20" activePane="bottomLeft" state="frozen"/>
      <selection pane="bottomLeft" activeCell="C22" sqref="C22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732" t="s">
        <v>350</v>
      </c>
      <c r="B1" s="732"/>
      <c r="C1" s="732"/>
      <c r="D1" s="732"/>
      <c r="E1" s="732"/>
      <c r="F1" s="732"/>
      <c r="G1" s="732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9" t="s">
        <v>12</v>
      </c>
      <c r="H3" s="46" t="s">
        <v>11</v>
      </c>
    </row>
    <row r="4" spans="1:9" ht="15.75" thickTop="1" x14ac:dyDescent="0.25">
      <c r="B4" s="15"/>
      <c r="C4" s="131" t="s">
        <v>87</v>
      </c>
      <c r="D4" s="131">
        <v>36.33</v>
      </c>
      <c r="E4" s="6">
        <v>-13.86</v>
      </c>
      <c r="F4" s="327"/>
      <c r="G4" s="441"/>
      <c r="H4" s="16"/>
    </row>
    <row r="5" spans="1:9" x14ac:dyDescent="0.25">
      <c r="A5" s="739" t="s">
        <v>85</v>
      </c>
      <c r="B5" s="124" t="s">
        <v>86</v>
      </c>
      <c r="C5" s="24" t="s">
        <v>88</v>
      </c>
      <c r="D5" s="421">
        <v>41975</v>
      </c>
      <c r="E5" s="329">
        <v>8935.02</v>
      </c>
      <c r="F5" s="270">
        <v>375</v>
      </c>
      <c r="G5" s="208">
        <f>F33</f>
        <v>8074.51</v>
      </c>
      <c r="H5" s="10">
        <f>E5-G5+E6+E4</f>
        <v>846.6500000000002</v>
      </c>
    </row>
    <row r="6" spans="1:9" ht="15.75" thickBot="1" x14ac:dyDescent="0.3">
      <c r="A6" s="739"/>
      <c r="B6" s="124"/>
      <c r="C6" s="16"/>
      <c r="D6" s="16"/>
      <c r="E6" s="16"/>
      <c r="F6" s="15"/>
      <c r="G6" s="16"/>
    </row>
    <row r="7" spans="1:9" ht="16.5" thickTop="1" thickBot="1" x14ac:dyDescent="0.3">
      <c r="A7" t="s">
        <v>22</v>
      </c>
      <c r="B7" s="107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</row>
    <row r="8" spans="1:9" ht="15.75" thickTop="1" x14ac:dyDescent="0.25">
      <c r="A8" s="7"/>
      <c r="B8" s="2"/>
      <c r="C8" s="20">
        <v>10</v>
      </c>
      <c r="D8" s="402">
        <v>234.35</v>
      </c>
      <c r="E8" s="409">
        <v>41981</v>
      </c>
      <c r="F8" s="405">
        <f t="shared" ref="F8:F31" si="0">D8</f>
        <v>234.35</v>
      </c>
      <c r="G8" s="403" t="s">
        <v>97</v>
      </c>
      <c r="H8" s="338">
        <v>46</v>
      </c>
      <c r="I8" s="446"/>
    </row>
    <row r="9" spans="1:9" x14ac:dyDescent="0.25">
      <c r="B9" s="2"/>
      <c r="C9" s="20">
        <v>10</v>
      </c>
      <c r="D9" s="402">
        <v>236.94</v>
      </c>
      <c r="E9" s="409">
        <v>41981</v>
      </c>
      <c r="F9" s="405">
        <f t="shared" si="0"/>
        <v>236.94</v>
      </c>
      <c r="G9" s="403" t="s">
        <v>98</v>
      </c>
      <c r="H9" s="338">
        <v>46</v>
      </c>
      <c r="I9" s="446"/>
    </row>
    <row r="10" spans="1:9" x14ac:dyDescent="0.25">
      <c r="A10" s="92" t="s">
        <v>33</v>
      </c>
      <c r="B10" s="2"/>
      <c r="C10" s="20"/>
      <c r="D10" s="402"/>
      <c r="E10" s="409"/>
      <c r="F10" s="405">
        <f t="shared" si="0"/>
        <v>0</v>
      </c>
      <c r="G10" s="403"/>
      <c r="H10" s="338"/>
      <c r="I10" s="446"/>
    </row>
    <row r="11" spans="1:9" x14ac:dyDescent="0.25">
      <c r="A11" s="169"/>
      <c r="B11" s="2"/>
      <c r="C11" s="294">
        <v>4</v>
      </c>
      <c r="D11" s="402">
        <v>95.27</v>
      </c>
      <c r="E11" s="409">
        <v>41982</v>
      </c>
      <c r="F11" s="405">
        <f t="shared" si="0"/>
        <v>95.27</v>
      </c>
      <c r="G11" s="403" t="s">
        <v>99</v>
      </c>
      <c r="H11" s="338">
        <v>46</v>
      </c>
      <c r="I11" s="446"/>
    </row>
    <row r="12" spans="1:9" x14ac:dyDescent="0.25">
      <c r="A12" s="16"/>
      <c r="B12" s="2"/>
      <c r="C12" s="20">
        <v>8</v>
      </c>
      <c r="D12" s="402">
        <v>192.04</v>
      </c>
      <c r="E12" s="409">
        <v>41989</v>
      </c>
      <c r="F12" s="405">
        <f t="shared" si="0"/>
        <v>192.04</v>
      </c>
      <c r="G12" s="403" t="s">
        <v>109</v>
      </c>
      <c r="H12" s="338">
        <v>46</v>
      </c>
    </row>
    <row r="13" spans="1:9" x14ac:dyDescent="0.25">
      <c r="A13" s="147" t="s">
        <v>34</v>
      </c>
      <c r="B13" s="2"/>
      <c r="C13" s="20">
        <v>2</v>
      </c>
      <c r="D13" s="402">
        <v>46.23</v>
      </c>
      <c r="E13" s="409">
        <v>41989</v>
      </c>
      <c r="F13" s="405">
        <f t="shared" si="0"/>
        <v>46.23</v>
      </c>
      <c r="G13" s="403" t="s">
        <v>110</v>
      </c>
      <c r="H13" s="338">
        <v>46</v>
      </c>
    </row>
    <row r="14" spans="1:9" x14ac:dyDescent="0.25">
      <c r="A14" s="59"/>
      <c r="B14" s="2"/>
      <c r="C14" s="20">
        <v>50</v>
      </c>
      <c r="D14" s="402">
        <v>1218.3</v>
      </c>
      <c r="E14" s="409">
        <v>41989</v>
      </c>
      <c r="F14" s="405">
        <f t="shared" si="0"/>
        <v>1218.3</v>
      </c>
      <c r="G14" s="403" t="s">
        <v>111</v>
      </c>
      <c r="H14" s="338">
        <v>37.5</v>
      </c>
    </row>
    <row r="15" spans="1:9" x14ac:dyDescent="0.25">
      <c r="A15" s="59"/>
      <c r="B15" s="2"/>
      <c r="C15" s="20">
        <v>20</v>
      </c>
      <c r="D15" s="402">
        <v>476.16</v>
      </c>
      <c r="E15" s="409">
        <v>41990</v>
      </c>
      <c r="F15" s="405">
        <f t="shared" si="0"/>
        <v>476.16</v>
      </c>
      <c r="G15" s="403" t="s">
        <v>112</v>
      </c>
      <c r="H15" s="338">
        <v>46</v>
      </c>
    </row>
    <row r="16" spans="1:9" x14ac:dyDescent="0.25">
      <c r="A16" s="7"/>
      <c r="B16" s="2"/>
      <c r="C16" s="20">
        <v>1</v>
      </c>
      <c r="D16" s="402">
        <v>23.84</v>
      </c>
      <c r="E16" s="409">
        <v>41991</v>
      </c>
      <c r="F16" s="405">
        <f t="shared" si="0"/>
        <v>23.84</v>
      </c>
      <c r="G16" s="403" t="s">
        <v>113</v>
      </c>
      <c r="H16" s="338">
        <v>46</v>
      </c>
    </row>
    <row r="17" spans="1:8" x14ac:dyDescent="0.25">
      <c r="A17" s="7"/>
      <c r="B17" s="2"/>
      <c r="C17" s="20">
        <v>40</v>
      </c>
      <c r="D17" s="402">
        <v>972.24</v>
      </c>
      <c r="E17" s="409">
        <v>41991</v>
      </c>
      <c r="F17" s="405">
        <f t="shared" si="0"/>
        <v>972.24</v>
      </c>
      <c r="G17" s="403" t="s">
        <v>116</v>
      </c>
      <c r="H17" s="338">
        <v>46</v>
      </c>
    </row>
    <row r="18" spans="1:8" x14ac:dyDescent="0.25">
      <c r="A18" s="7"/>
      <c r="B18" s="2"/>
      <c r="C18" s="20">
        <v>5</v>
      </c>
      <c r="D18" s="402">
        <v>116.81</v>
      </c>
      <c r="E18" s="409">
        <v>41992</v>
      </c>
      <c r="F18" s="405">
        <f t="shared" si="0"/>
        <v>116.81</v>
      </c>
      <c r="G18" s="403" t="s">
        <v>118</v>
      </c>
      <c r="H18" s="338">
        <v>46</v>
      </c>
    </row>
    <row r="19" spans="1:8" x14ac:dyDescent="0.25">
      <c r="A19" s="7"/>
      <c r="B19" s="2"/>
      <c r="C19" s="20">
        <v>40</v>
      </c>
      <c r="D19" s="402">
        <v>942.18</v>
      </c>
      <c r="E19" s="409">
        <v>41992</v>
      </c>
      <c r="F19" s="405">
        <f t="shared" si="0"/>
        <v>942.18</v>
      </c>
      <c r="G19" s="403" t="s">
        <v>120</v>
      </c>
      <c r="H19" s="338">
        <v>46</v>
      </c>
    </row>
    <row r="20" spans="1:8" x14ac:dyDescent="0.25">
      <c r="A20" s="7"/>
      <c r="B20" s="2"/>
      <c r="C20" s="20">
        <v>30</v>
      </c>
      <c r="D20" s="402">
        <v>701.35</v>
      </c>
      <c r="E20" s="409">
        <v>41993</v>
      </c>
      <c r="F20" s="405">
        <f t="shared" si="0"/>
        <v>701.35</v>
      </c>
      <c r="G20" s="403" t="s">
        <v>124</v>
      </c>
      <c r="H20" s="338">
        <v>37.5</v>
      </c>
    </row>
    <row r="21" spans="1:8" x14ac:dyDescent="0.25">
      <c r="A21" s="7"/>
      <c r="B21" s="2"/>
      <c r="C21" s="20">
        <v>35</v>
      </c>
      <c r="D21" s="402">
        <v>824.88</v>
      </c>
      <c r="E21" s="409">
        <v>41993</v>
      </c>
      <c r="F21" s="405">
        <f t="shared" si="0"/>
        <v>824.88</v>
      </c>
      <c r="G21" s="403" t="s">
        <v>131</v>
      </c>
      <c r="H21" s="338">
        <v>46</v>
      </c>
    </row>
    <row r="22" spans="1:8" x14ac:dyDescent="0.25">
      <c r="A22" s="7"/>
      <c r="B22" s="2"/>
      <c r="C22" s="20">
        <v>35</v>
      </c>
      <c r="D22" s="402">
        <v>819.72</v>
      </c>
      <c r="E22" s="409">
        <v>41994</v>
      </c>
      <c r="F22" s="405">
        <f t="shared" si="0"/>
        <v>819.72</v>
      </c>
      <c r="G22" s="403" t="s">
        <v>132</v>
      </c>
      <c r="H22" s="338">
        <v>37.5</v>
      </c>
    </row>
    <row r="23" spans="1:8" x14ac:dyDescent="0.25">
      <c r="A23" s="7"/>
      <c r="B23" s="2"/>
      <c r="C23" s="20">
        <v>20</v>
      </c>
      <c r="D23" s="402">
        <v>470.61</v>
      </c>
      <c r="E23" s="409">
        <v>41997</v>
      </c>
      <c r="F23" s="405">
        <f t="shared" si="0"/>
        <v>470.61</v>
      </c>
      <c r="G23" s="403" t="s">
        <v>130</v>
      </c>
      <c r="H23" s="338">
        <v>37.5</v>
      </c>
    </row>
    <row r="24" spans="1:8" x14ac:dyDescent="0.25">
      <c r="A24" s="7"/>
      <c r="B24" s="2"/>
      <c r="C24" s="20">
        <v>30</v>
      </c>
      <c r="D24" s="405">
        <v>703.59</v>
      </c>
      <c r="E24" s="409">
        <v>41997</v>
      </c>
      <c r="F24" s="405">
        <f t="shared" si="0"/>
        <v>703.59</v>
      </c>
      <c r="G24" s="403" t="s">
        <v>133</v>
      </c>
      <c r="H24" s="338">
        <v>37.5</v>
      </c>
    </row>
    <row r="25" spans="1:8" x14ac:dyDescent="0.25">
      <c r="A25" s="7"/>
      <c r="B25" s="2"/>
      <c r="C25" s="20"/>
      <c r="D25" s="452"/>
      <c r="E25" s="643"/>
      <c r="F25" s="452">
        <f t="shared" si="0"/>
        <v>0</v>
      </c>
      <c r="G25" s="612"/>
      <c r="H25" s="613"/>
    </row>
    <row r="26" spans="1:8" x14ac:dyDescent="0.25">
      <c r="A26" s="7"/>
      <c r="B26" s="2"/>
      <c r="C26" s="20"/>
      <c r="D26" s="452"/>
      <c r="E26" s="643"/>
      <c r="F26" s="452">
        <f t="shared" si="0"/>
        <v>0</v>
      </c>
      <c r="G26" s="612"/>
      <c r="H26" s="613"/>
    </row>
    <row r="27" spans="1:8" x14ac:dyDescent="0.25">
      <c r="A27" s="7"/>
      <c r="B27" s="2"/>
      <c r="C27" s="20"/>
      <c r="D27" s="452"/>
      <c r="E27" s="643"/>
      <c r="F27" s="452">
        <f t="shared" si="0"/>
        <v>0</v>
      </c>
      <c r="G27" s="612"/>
      <c r="H27" s="613"/>
    </row>
    <row r="28" spans="1:8" x14ac:dyDescent="0.25">
      <c r="A28" s="7"/>
      <c r="B28" s="2"/>
      <c r="C28" s="20"/>
      <c r="D28" s="452"/>
      <c r="E28" s="643"/>
      <c r="F28" s="452">
        <f t="shared" si="0"/>
        <v>0</v>
      </c>
      <c r="G28" s="612"/>
      <c r="H28" s="613"/>
    </row>
    <row r="29" spans="1:8" x14ac:dyDescent="0.25">
      <c r="A29" s="7"/>
      <c r="B29" s="2"/>
      <c r="C29" s="20"/>
      <c r="D29" s="452"/>
      <c r="E29" s="643"/>
      <c r="F29" s="452">
        <f t="shared" si="0"/>
        <v>0</v>
      </c>
      <c r="G29" s="612"/>
      <c r="H29" s="613"/>
    </row>
    <row r="30" spans="1:8" x14ac:dyDescent="0.25">
      <c r="A30" s="7"/>
      <c r="B30" s="2"/>
      <c r="C30" s="20"/>
      <c r="D30" s="452"/>
      <c r="E30" s="643"/>
      <c r="F30" s="452">
        <f t="shared" si="0"/>
        <v>0</v>
      </c>
      <c r="G30" s="612"/>
      <c r="H30" s="613"/>
    </row>
    <row r="31" spans="1:8" x14ac:dyDescent="0.25">
      <c r="A31" s="7"/>
      <c r="B31" s="2"/>
      <c r="C31" s="20"/>
      <c r="D31" s="452"/>
      <c r="E31" s="643"/>
      <c r="F31" s="452">
        <f t="shared" si="0"/>
        <v>0</v>
      </c>
      <c r="G31" s="612"/>
      <c r="H31" s="613"/>
    </row>
    <row r="32" spans="1:8" ht="15.75" thickBot="1" x14ac:dyDescent="0.3">
      <c r="A32" s="7"/>
      <c r="B32" s="4"/>
      <c r="C32" s="48"/>
      <c r="D32" s="407">
        <v>0</v>
      </c>
      <c r="E32" s="449"/>
      <c r="F32" s="407"/>
      <c r="G32" s="404"/>
      <c r="H32" s="450"/>
    </row>
    <row r="33" spans="1:8" ht="15.75" thickTop="1" x14ac:dyDescent="0.25">
      <c r="A33" s="7"/>
      <c r="B33" s="7"/>
      <c r="C33" s="20">
        <f>SUM(C8:C31)</f>
        <v>340</v>
      </c>
      <c r="D33" s="8">
        <f>SUM(D8:D32)</f>
        <v>8074.51</v>
      </c>
      <c r="E33" s="40"/>
      <c r="F33" s="8">
        <f>SUM(F8:F32)</f>
        <v>8074.51</v>
      </c>
      <c r="G33" s="39"/>
      <c r="H33" s="23"/>
    </row>
    <row r="34" spans="1:8" ht="15.75" thickBot="1" x14ac:dyDescent="0.3">
      <c r="A34" s="7"/>
      <c r="B34" s="7"/>
      <c r="C34" s="20"/>
      <c r="D34" s="8"/>
      <c r="E34" s="40"/>
      <c r="F34" s="8"/>
      <c r="G34" s="39"/>
      <c r="H34" s="23"/>
    </row>
    <row r="35" spans="1:8" x14ac:dyDescent="0.25">
      <c r="A35" s="7"/>
      <c r="B35" s="7"/>
      <c r="C35" s="73" t="s">
        <v>4</v>
      </c>
      <c r="D35" s="55">
        <f>F4+F5-C33</f>
        <v>35</v>
      </c>
      <c r="E35" s="53"/>
      <c r="F35" s="8"/>
      <c r="G35" s="39"/>
      <c r="H35" s="23"/>
    </row>
    <row r="36" spans="1:8" x14ac:dyDescent="0.25">
      <c r="A36" s="7"/>
      <c r="B36" s="7"/>
      <c r="C36" s="737" t="s">
        <v>19</v>
      </c>
      <c r="D36" s="738"/>
      <c r="E36" s="51">
        <f>E4+E5-F33</f>
        <v>846.64999999999964</v>
      </c>
      <c r="F36" s="8"/>
      <c r="G36" s="39"/>
      <c r="H36" s="23"/>
    </row>
    <row r="37" spans="1:8" ht="15.75" thickBot="1" x14ac:dyDescent="0.3">
      <c r="A37" s="7"/>
      <c r="B37" s="7"/>
      <c r="C37" s="60"/>
      <c r="D37" s="56"/>
      <c r="E37" s="54"/>
      <c r="F37" s="8"/>
      <c r="G37" s="39"/>
      <c r="H37" s="23"/>
    </row>
    <row r="38" spans="1:8" x14ac:dyDescent="0.25">
      <c r="A38" s="7"/>
      <c r="B38" s="7"/>
      <c r="C38" s="20"/>
      <c r="D38" s="8"/>
      <c r="E38" s="40"/>
      <c r="F38" s="8"/>
      <c r="G38" s="39"/>
      <c r="H38" s="23"/>
    </row>
  </sheetData>
  <mergeCells count="3">
    <mergeCell ref="A1:G1"/>
    <mergeCell ref="C36:D36"/>
    <mergeCell ref="A5:A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TK69"/>
  <sheetViews>
    <sheetView topLeftCell="AA1" workbookViewId="0">
      <pane xSplit="1" ySplit="6" topLeftCell="LW16" activePane="bottomRight" state="frozen"/>
      <selection activeCell="AA1" sqref="AA1"/>
      <selection pane="topRight" activeCell="AB1" sqref="AB1"/>
      <selection pane="bottomLeft" activeCell="AA7" sqref="AA7"/>
      <selection pane="bottomRight" activeCell="MA30" sqref="MA30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52"/>
    <col min="6" max="6" width="11.42578125" style="6"/>
    <col min="9" max="9" width="11" customWidth="1"/>
    <col min="11" max="11" width="28.5703125" bestFit="1" customWidth="1"/>
    <col min="12" max="12" width="18.28515625" customWidth="1"/>
    <col min="13" max="13" width="14.42578125" bestFit="1" customWidth="1"/>
    <col min="17" max="17" width="12.85546875" bestFit="1" customWidth="1"/>
    <col min="20" max="20" width="30.7109375" bestFit="1" customWidth="1"/>
    <col min="21" max="21" width="20" customWidth="1"/>
    <col min="22" max="22" width="13.28515625" bestFit="1" customWidth="1"/>
    <col min="26" max="26" width="12.85546875" bestFit="1" customWidth="1"/>
    <col min="29" max="29" width="25.7109375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3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27.140625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5" max="125" width="13.5703125" bestFit="1" customWidth="1"/>
    <col min="128" max="128" width="25.85546875" customWidth="1"/>
    <col min="129" max="129" width="19.7109375" customWidth="1"/>
    <col min="130" max="130" width="13.28515625" bestFit="1" customWidth="1"/>
    <col min="131" max="134" width="11.28515625" customWidth="1"/>
    <col min="137" max="137" width="25.85546875" customWidth="1"/>
    <col min="138" max="138" width="19.7109375" customWidth="1"/>
    <col min="139" max="139" width="13.28515625" bestFit="1" customWidth="1"/>
    <col min="140" max="143" width="11.28515625" customWidth="1"/>
    <col min="146" max="146" width="24.85546875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5.7109375" bestFit="1" customWidth="1"/>
    <col min="183" max="183" width="18.140625" customWidth="1"/>
    <col min="184" max="184" width="13.28515625" bestFit="1" customWidth="1"/>
    <col min="191" max="191" width="26.42578125" style="131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3" max="203" width="11.28515625" customWidth="1"/>
    <col min="209" max="209" width="25.28515625" bestFit="1" customWidth="1"/>
    <col min="210" max="210" width="16.28515625" bestFit="1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27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2.285156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5" customWidth="1"/>
    <col min="273" max="273" width="18.42578125" customWidth="1"/>
    <col min="274" max="274" width="12.85546875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5.140625" customWidth="1"/>
    <col min="282" max="282" width="17.7109375" bestFit="1" customWidth="1"/>
    <col min="283" max="283" width="11.57031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5.285156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5.28515625" bestFit="1" customWidth="1"/>
    <col min="336" max="336" width="17.7109375" bestFit="1" customWidth="1"/>
    <col min="337" max="337" width="12.28515625" bestFit="1" customWidth="1"/>
    <col min="344" max="344" width="25.28515625" bestFit="1" customWidth="1"/>
    <col min="345" max="345" width="17.7109375" bestFit="1" customWidth="1"/>
    <col min="353" max="353" width="25.28515625" bestFit="1" customWidth="1"/>
    <col min="354" max="354" width="16.2851562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5.28515625" bestFit="1" customWidth="1"/>
    <col min="372" max="372" width="16.28515625" bestFit="1" customWidth="1"/>
    <col min="374" max="374" width="11.28515625" customWidth="1"/>
    <col min="380" max="380" width="25.285156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8" max="398" width="25.285156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5.285156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</cols>
  <sheetData>
    <row r="1" spans="1:531" ht="36.75" customHeight="1" thickBot="1" x14ac:dyDescent="0.6">
      <c r="B1" s="90" t="s">
        <v>36</v>
      </c>
      <c r="C1" s="70"/>
      <c r="D1" s="70"/>
      <c r="E1" s="249"/>
      <c r="F1" s="85"/>
      <c r="G1" s="84"/>
      <c r="H1" s="84"/>
      <c r="I1" s="84"/>
      <c r="K1" s="719" t="s">
        <v>339</v>
      </c>
      <c r="L1" s="719"/>
      <c r="M1" s="719"/>
      <c r="N1" s="719"/>
      <c r="O1" s="719"/>
      <c r="P1" s="719"/>
      <c r="Q1" s="719"/>
      <c r="R1" s="14">
        <f>I1+1</f>
        <v>1</v>
      </c>
      <c r="T1" s="719" t="str">
        <f>K1</f>
        <v>INVENTARIO DE MARZO 2015</v>
      </c>
      <c r="U1" s="719"/>
      <c r="V1" s="719"/>
      <c r="W1" s="719"/>
      <c r="X1" s="719"/>
      <c r="Y1" s="719"/>
      <c r="Z1" s="719"/>
      <c r="AA1" s="14">
        <f>R1+1</f>
        <v>2</v>
      </c>
      <c r="AC1" s="719" t="str">
        <f>T1</f>
        <v>INVENTARIO DE MARZO 2015</v>
      </c>
      <c r="AD1" s="719"/>
      <c r="AE1" s="719"/>
      <c r="AF1" s="719"/>
      <c r="AG1" s="719"/>
      <c r="AH1" s="719"/>
      <c r="AI1" s="719"/>
      <c r="AJ1" s="14">
        <f>AA1+1</f>
        <v>3</v>
      </c>
      <c r="AL1" s="714" t="s">
        <v>340</v>
      </c>
      <c r="AM1" s="714"/>
      <c r="AN1" s="714"/>
      <c r="AO1" s="714"/>
      <c r="AP1" s="714"/>
      <c r="AQ1" s="714"/>
      <c r="AR1" s="714"/>
      <c r="AS1" s="14">
        <f>AJ1+1</f>
        <v>4</v>
      </c>
      <c r="AU1" s="714" t="str">
        <f>AL1</f>
        <v>ENTRADA DEL ES DE ABRIL 2015</v>
      </c>
      <c r="AV1" s="714"/>
      <c r="AW1" s="714"/>
      <c r="AX1" s="714"/>
      <c r="AY1" s="714"/>
      <c r="AZ1" s="714"/>
      <c r="BA1" s="714"/>
      <c r="BB1" s="14">
        <f>AS1+1</f>
        <v>5</v>
      </c>
      <c r="BD1" s="714" t="str">
        <f>AU1</f>
        <v>ENTRADA DEL ES DE ABRIL 2015</v>
      </c>
      <c r="BE1" s="714"/>
      <c r="BF1" s="714"/>
      <c r="BG1" s="714"/>
      <c r="BH1" s="714"/>
      <c r="BI1" s="714"/>
      <c r="BJ1" s="714"/>
      <c r="BK1" s="14">
        <f>BB1+1</f>
        <v>6</v>
      </c>
      <c r="BM1" s="714" t="str">
        <f>BD1</f>
        <v>ENTRADA DEL ES DE ABRIL 2015</v>
      </c>
      <c r="BN1" s="714"/>
      <c r="BO1" s="714"/>
      <c r="BP1" s="714"/>
      <c r="BQ1" s="714"/>
      <c r="BR1" s="714"/>
      <c r="BS1" s="714"/>
      <c r="BT1" s="14">
        <f>BK1+1</f>
        <v>7</v>
      </c>
      <c r="BV1" s="714" t="str">
        <f>BM1</f>
        <v>ENTRADA DEL ES DE ABRIL 2015</v>
      </c>
      <c r="BW1" s="714"/>
      <c r="BX1" s="714"/>
      <c r="BY1" s="714"/>
      <c r="BZ1" s="714"/>
      <c r="CA1" s="714"/>
      <c r="CB1" s="714"/>
      <c r="CC1" s="14">
        <f>BT1+1</f>
        <v>8</v>
      </c>
      <c r="CE1" s="714" t="str">
        <f>BV1</f>
        <v>ENTRADA DEL ES DE ABRIL 2015</v>
      </c>
      <c r="CF1" s="714"/>
      <c r="CG1" s="714"/>
      <c r="CH1" s="714"/>
      <c r="CI1" s="714"/>
      <c r="CJ1" s="714"/>
      <c r="CK1" s="714"/>
      <c r="CL1" s="14">
        <f>CC1+1</f>
        <v>9</v>
      </c>
      <c r="CN1" s="714" t="str">
        <f>CE1</f>
        <v>ENTRADA DEL ES DE ABRIL 2015</v>
      </c>
      <c r="CO1" s="714"/>
      <c r="CP1" s="714"/>
      <c r="CQ1" s="714"/>
      <c r="CR1" s="714"/>
      <c r="CS1" s="714"/>
      <c r="CT1" s="714"/>
      <c r="CU1" s="14">
        <f>CL1+1</f>
        <v>10</v>
      </c>
      <c r="CW1" s="714" t="str">
        <f>CN1</f>
        <v>ENTRADA DEL ES DE ABRIL 2015</v>
      </c>
      <c r="CX1" s="714"/>
      <c r="CY1" s="714"/>
      <c r="CZ1" s="714"/>
      <c r="DA1" s="714"/>
      <c r="DB1" s="714"/>
      <c r="DC1" s="714"/>
      <c r="DD1" s="14">
        <f>CU1+1</f>
        <v>11</v>
      </c>
      <c r="DF1" s="714" t="str">
        <f>CW1</f>
        <v>ENTRADA DEL ES DE ABRIL 2015</v>
      </c>
      <c r="DG1" s="714"/>
      <c r="DH1" s="714"/>
      <c r="DI1" s="714"/>
      <c r="DJ1" s="714"/>
      <c r="DK1" s="714"/>
      <c r="DL1" s="714"/>
      <c r="DM1" s="14">
        <f>DD1+1</f>
        <v>12</v>
      </c>
      <c r="DO1" s="714" t="str">
        <f>DF1</f>
        <v>ENTRADA DEL ES DE ABRIL 2015</v>
      </c>
      <c r="DP1" s="714"/>
      <c r="DQ1" s="714"/>
      <c r="DR1" s="714"/>
      <c r="DS1" s="714"/>
      <c r="DT1" s="714"/>
      <c r="DU1" s="714"/>
      <c r="DV1" s="14">
        <f>DM1+1</f>
        <v>13</v>
      </c>
      <c r="DX1" s="714" t="str">
        <f>DO1</f>
        <v>ENTRADA DEL ES DE ABRIL 2015</v>
      </c>
      <c r="DY1" s="714"/>
      <c r="DZ1" s="714"/>
      <c r="EA1" s="714"/>
      <c r="EB1" s="714"/>
      <c r="EC1" s="714"/>
      <c r="ED1" s="714"/>
      <c r="EE1" s="14">
        <f>DV1+1</f>
        <v>14</v>
      </c>
      <c r="EG1" s="714" t="str">
        <f>DX1</f>
        <v>ENTRADA DEL ES DE ABRIL 2015</v>
      </c>
      <c r="EH1" s="714"/>
      <c r="EI1" s="714"/>
      <c r="EJ1" s="714"/>
      <c r="EK1" s="714"/>
      <c r="EL1" s="714"/>
      <c r="EM1" s="714"/>
      <c r="EN1" s="14">
        <f>EE1+1</f>
        <v>15</v>
      </c>
      <c r="EP1" s="714" t="str">
        <f>EG1</f>
        <v>ENTRADA DEL ES DE ABRIL 2015</v>
      </c>
      <c r="EQ1" s="714"/>
      <c r="ER1" s="714"/>
      <c r="ES1" s="714"/>
      <c r="ET1" s="714"/>
      <c r="EU1" s="714"/>
      <c r="EV1" s="714"/>
      <c r="EW1" s="14">
        <f>EN1+1</f>
        <v>16</v>
      </c>
      <c r="EY1" s="714" t="str">
        <f>EP1</f>
        <v>ENTRADA DEL ES DE ABRIL 2015</v>
      </c>
      <c r="EZ1" s="714"/>
      <c r="FA1" s="714"/>
      <c r="FB1" s="714"/>
      <c r="FC1" s="714"/>
      <c r="FD1" s="714"/>
      <c r="FE1" s="714"/>
      <c r="FF1" s="14">
        <f>EW1+1</f>
        <v>17</v>
      </c>
      <c r="FH1" s="714" t="str">
        <f>EY1</f>
        <v>ENTRADA DEL ES DE ABRIL 2015</v>
      </c>
      <c r="FI1" s="714"/>
      <c r="FJ1" s="714"/>
      <c r="FK1" s="714"/>
      <c r="FL1" s="714"/>
      <c r="FM1" s="714"/>
      <c r="FN1" s="714"/>
      <c r="FO1" s="14">
        <f>FF1+1</f>
        <v>18</v>
      </c>
      <c r="FP1" t="s">
        <v>38</v>
      </c>
      <c r="FQ1" s="714" t="str">
        <f>FH1</f>
        <v>ENTRADA DEL ES DE ABRIL 2015</v>
      </c>
      <c r="FR1" s="714"/>
      <c r="FS1" s="714"/>
      <c r="FT1" s="714"/>
      <c r="FU1" s="714"/>
      <c r="FV1" s="714"/>
      <c r="FW1" s="714"/>
      <c r="FX1" s="14">
        <f>FO1+1</f>
        <v>19</v>
      </c>
      <c r="FZ1" s="714" t="str">
        <f>FQ1</f>
        <v>ENTRADA DEL ES DE ABRIL 2015</v>
      </c>
      <c r="GA1" s="714"/>
      <c r="GB1" s="714"/>
      <c r="GC1" s="714"/>
      <c r="GD1" s="714"/>
      <c r="GE1" s="714"/>
      <c r="GF1" s="714"/>
      <c r="GG1" s="14">
        <f>FX1+1</f>
        <v>20</v>
      </c>
      <c r="GI1" s="714" t="str">
        <f>FZ1</f>
        <v>ENTRADA DEL ES DE ABRIL 2015</v>
      </c>
      <c r="GJ1" s="714"/>
      <c r="GK1" s="714"/>
      <c r="GL1" s="714"/>
      <c r="GM1" s="714"/>
      <c r="GN1" s="714"/>
      <c r="GO1" s="714"/>
      <c r="GP1" s="14">
        <f>GG1+1</f>
        <v>21</v>
      </c>
      <c r="GR1" s="714" t="str">
        <f>GI1</f>
        <v>ENTRADA DEL ES DE ABRIL 2015</v>
      </c>
      <c r="GS1" s="714"/>
      <c r="GT1" s="714"/>
      <c r="GU1" s="714"/>
      <c r="GV1" s="714"/>
      <c r="GW1" s="714"/>
      <c r="GX1" s="714"/>
      <c r="GY1" s="14">
        <f>GP1+1</f>
        <v>22</v>
      </c>
      <c r="HA1" s="714" t="str">
        <f>GR1</f>
        <v>ENTRADA DEL ES DE ABRIL 2015</v>
      </c>
      <c r="HB1" s="714"/>
      <c r="HC1" s="714"/>
      <c r="HD1" s="714"/>
      <c r="HE1" s="714"/>
      <c r="HF1" s="714"/>
      <c r="HG1" s="714"/>
      <c r="HH1" s="14">
        <f>GY1+1</f>
        <v>23</v>
      </c>
      <c r="HJ1" s="714" t="str">
        <f>HA1</f>
        <v>ENTRADA DEL ES DE ABRIL 2015</v>
      </c>
      <c r="HK1" s="714"/>
      <c r="HL1" s="714"/>
      <c r="HM1" s="714"/>
      <c r="HN1" s="714"/>
      <c r="HO1" s="714"/>
      <c r="HP1" s="714"/>
      <c r="HQ1" s="14">
        <f>HH1+1</f>
        <v>24</v>
      </c>
      <c r="HS1" s="714" t="str">
        <f>HJ1</f>
        <v>ENTRADA DEL ES DE ABRIL 2015</v>
      </c>
      <c r="HT1" s="714"/>
      <c r="HU1" s="714"/>
      <c r="HV1" s="714"/>
      <c r="HW1" s="714"/>
      <c r="HX1" s="714"/>
      <c r="HY1" s="714"/>
      <c r="HZ1" s="14">
        <f>HQ1+1</f>
        <v>25</v>
      </c>
      <c r="IB1" s="714" t="str">
        <f>HS1</f>
        <v>ENTRADA DEL ES DE ABRIL 2015</v>
      </c>
      <c r="IC1" s="714"/>
      <c r="ID1" s="714"/>
      <c r="IE1" s="714"/>
      <c r="IF1" s="714"/>
      <c r="IG1" s="714"/>
      <c r="IH1" s="714"/>
      <c r="II1" s="14">
        <f>HZ1+1</f>
        <v>26</v>
      </c>
      <c r="IK1" s="714" t="str">
        <f>IB1</f>
        <v>ENTRADA DEL ES DE ABRIL 2015</v>
      </c>
      <c r="IL1" s="714"/>
      <c r="IM1" s="714"/>
      <c r="IN1" s="714"/>
      <c r="IO1" s="714"/>
      <c r="IP1" s="714"/>
      <c r="IQ1" s="714"/>
      <c r="IR1" s="14">
        <f>II1+1</f>
        <v>27</v>
      </c>
      <c r="IT1" s="714" t="str">
        <f>IK1</f>
        <v>ENTRADA DEL ES DE ABRIL 2015</v>
      </c>
      <c r="IU1" s="714"/>
      <c r="IV1" s="714"/>
      <c r="IW1" s="714"/>
      <c r="IX1" s="714"/>
      <c r="IY1" s="714"/>
      <c r="IZ1" s="714"/>
      <c r="JA1" s="14">
        <f>IR1+1</f>
        <v>28</v>
      </c>
      <c r="JC1" s="714" t="str">
        <f>IT1</f>
        <v>ENTRADA DEL ES DE ABRIL 2015</v>
      </c>
      <c r="JD1" s="714"/>
      <c r="JE1" s="714"/>
      <c r="JF1" s="714"/>
      <c r="JG1" s="714"/>
      <c r="JH1" s="714"/>
      <c r="JI1" s="714"/>
      <c r="JJ1" s="14">
        <f>JA1+1</f>
        <v>29</v>
      </c>
      <c r="JL1" s="714" t="str">
        <f>JC1</f>
        <v>ENTRADA DEL ES DE ABRIL 2015</v>
      </c>
      <c r="JM1" s="714"/>
      <c r="JN1" s="714"/>
      <c r="JO1" s="714"/>
      <c r="JP1" s="714"/>
      <c r="JQ1" s="714"/>
      <c r="JR1" s="714"/>
      <c r="JS1" s="14">
        <f>JJ1+1</f>
        <v>30</v>
      </c>
      <c r="JU1" s="714" t="str">
        <f>JL1</f>
        <v>ENTRADA DEL ES DE ABRIL 2015</v>
      </c>
      <c r="JV1" s="714"/>
      <c r="JW1" s="714"/>
      <c r="JX1" s="714"/>
      <c r="JY1" s="714"/>
      <c r="JZ1" s="714"/>
      <c r="KA1" s="714"/>
      <c r="KB1" s="14">
        <f>JS1+1</f>
        <v>31</v>
      </c>
      <c r="KD1" s="714" t="str">
        <f>JU1</f>
        <v>ENTRADA DEL ES DE ABRIL 2015</v>
      </c>
      <c r="KE1" s="714"/>
      <c r="KF1" s="714"/>
      <c r="KG1" s="714"/>
      <c r="KH1" s="714"/>
      <c r="KI1" s="714"/>
      <c r="KJ1" s="714"/>
      <c r="KK1" s="14">
        <f>KB1+1</f>
        <v>32</v>
      </c>
      <c r="KM1" s="714" t="str">
        <f>KD1</f>
        <v>ENTRADA DEL ES DE ABRIL 2015</v>
      </c>
      <c r="KN1" s="714"/>
      <c r="KO1" s="714"/>
      <c r="KP1" s="714"/>
      <c r="KQ1" s="714"/>
      <c r="KR1" s="714"/>
      <c r="KS1" s="714"/>
      <c r="KT1" s="14">
        <f>KK1+1</f>
        <v>33</v>
      </c>
      <c r="KV1" s="714" t="str">
        <f>KM1</f>
        <v>ENTRADA DEL ES DE ABRIL 2015</v>
      </c>
      <c r="KW1" s="714"/>
      <c r="KX1" s="714"/>
      <c r="KY1" s="714"/>
      <c r="KZ1" s="714"/>
      <c r="LA1" s="714"/>
      <c r="LB1" s="714"/>
      <c r="LC1" s="14">
        <f>KT1+1</f>
        <v>34</v>
      </c>
      <c r="LE1" s="714" t="str">
        <f>KV1</f>
        <v>ENTRADA DEL ES DE ABRIL 2015</v>
      </c>
      <c r="LF1" s="714"/>
      <c r="LG1" s="714"/>
      <c r="LH1" s="714"/>
      <c r="LI1" s="714"/>
      <c r="LJ1" s="714"/>
      <c r="LK1" s="714"/>
      <c r="LL1" s="14">
        <f>LC1+1</f>
        <v>35</v>
      </c>
      <c r="LN1" s="714" t="str">
        <f>LE1</f>
        <v>ENTRADA DEL ES DE ABRIL 2015</v>
      </c>
      <c r="LO1" s="714"/>
      <c r="LP1" s="714"/>
      <c r="LQ1" s="714"/>
      <c r="LR1" s="714"/>
      <c r="LS1" s="714"/>
      <c r="LT1" s="714"/>
      <c r="LU1" s="14">
        <f>LL1+1</f>
        <v>36</v>
      </c>
      <c r="LW1" s="714" t="str">
        <f>LN1</f>
        <v>ENTRADA DEL ES DE ABRIL 2015</v>
      </c>
      <c r="LX1" s="714"/>
      <c r="LY1" s="714"/>
      <c r="LZ1" s="714"/>
      <c r="MA1" s="714"/>
      <c r="MB1" s="714"/>
      <c r="MC1" s="714"/>
      <c r="MD1" s="14">
        <f>LU1+1</f>
        <v>37</v>
      </c>
      <c r="MF1" s="714" t="str">
        <f>LW1</f>
        <v>ENTRADA DEL ES DE ABRIL 2015</v>
      </c>
      <c r="MG1" s="714"/>
      <c r="MH1" s="714"/>
      <c r="MI1" s="714"/>
      <c r="MJ1" s="714"/>
      <c r="MK1" s="714"/>
      <c r="ML1" s="714"/>
      <c r="MM1" s="14">
        <f>MD1+1</f>
        <v>38</v>
      </c>
      <c r="MO1" s="714" t="str">
        <f>MF1</f>
        <v>ENTRADA DEL ES DE ABRIL 2015</v>
      </c>
      <c r="MP1" s="714"/>
      <c r="MQ1" s="714"/>
      <c r="MR1" s="714"/>
      <c r="MS1" s="714"/>
      <c r="MT1" s="714"/>
      <c r="MU1" s="714"/>
      <c r="MV1" s="14">
        <f>MM1+1</f>
        <v>39</v>
      </c>
      <c r="MX1" s="714" t="str">
        <f>MO1</f>
        <v>ENTRADA DEL ES DE ABRIL 2015</v>
      </c>
      <c r="MY1" s="714"/>
      <c r="MZ1" s="714"/>
      <c r="NA1" s="714"/>
      <c r="NB1" s="714"/>
      <c r="NC1" s="714"/>
      <c r="ND1" s="714"/>
      <c r="NE1" s="14">
        <f>MV1+1</f>
        <v>40</v>
      </c>
      <c r="NG1" s="714" t="str">
        <f>MX1</f>
        <v>ENTRADA DEL ES DE ABRIL 2015</v>
      </c>
      <c r="NH1" s="714"/>
      <c r="NI1" s="714"/>
      <c r="NJ1" s="714"/>
      <c r="NK1" s="714"/>
      <c r="NL1" s="714"/>
      <c r="NM1" s="714"/>
      <c r="NN1" s="14">
        <f>NE1+1</f>
        <v>41</v>
      </c>
      <c r="NP1" s="714" t="str">
        <f>NG1</f>
        <v>ENTRADA DEL ES DE ABRIL 2015</v>
      </c>
      <c r="NQ1" s="714"/>
      <c r="NR1" s="714"/>
      <c r="NS1" s="714"/>
      <c r="NT1" s="714"/>
      <c r="NU1" s="714"/>
      <c r="NV1" s="714"/>
      <c r="NW1" s="14">
        <f>NN1+1</f>
        <v>42</v>
      </c>
      <c r="NY1" s="714" t="str">
        <f>NP1</f>
        <v>ENTRADA DEL ES DE ABRIL 2015</v>
      </c>
      <c r="NZ1" s="714"/>
      <c r="OA1" s="714"/>
      <c r="OB1" s="714"/>
      <c r="OC1" s="714"/>
      <c r="OD1" s="714"/>
      <c r="OE1" s="714"/>
      <c r="OF1" s="14">
        <f>NW1+1</f>
        <v>43</v>
      </c>
      <c r="OH1" s="714" t="str">
        <f>NY1</f>
        <v>ENTRADA DEL ES DE ABRIL 2015</v>
      </c>
      <c r="OI1" s="714"/>
      <c r="OJ1" s="714"/>
      <c r="OK1" s="714"/>
      <c r="OL1" s="714"/>
      <c r="OM1" s="714"/>
      <c r="ON1" s="714"/>
      <c r="OO1" s="14">
        <f>OF1+1</f>
        <v>44</v>
      </c>
      <c r="OQ1" s="714" t="str">
        <f>OH1</f>
        <v>ENTRADA DEL ES DE ABRIL 2015</v>
      </c>
      <c r="OR1" s="714"/>
      <c r="OS1" s="714"/>
      <c r="OT1" s="714"/>
      <c r="OU1" s="714"/>
      <c r="OV1" s="714"/>
      <c r="OW1" s="714"/>
      <c r="OX1" s="14">
        <f>OO1+1</f>
        <v>45</v>
      </c>
      <c r="OZ1" s="714" t="str">
        <f>OQ1</f>
        <v>ENTRADA DEL ES DE ABRIL 2015</v>
      </c>
      <c r="PA1" s="714"/>
      <c r="PB1" s="714"/>
      <c r="PC1" s="714"/>
      <c r="PD1" s="714"/>
      <c r="PE1" s="714"/>
      <c r="PF1" s="714"/>
      <c r="PG1" s="14">
        <f>OX1+1</f>
        <v>46</v>
      </c>
      <c r="PI1" s="714" t="str">
        <f>OZ1</f>
        <v>ENTRADA DEL ES DE ABRIL 2015</v>
      </c>
      <c r="PJ1" s="714"/>
      <c r="PK1" s="714"/>
      <c r="PL1" s="714"/>
      <c r="PM1" s="714"/>
      <c r="PN1" s="714"/>
      <c r="PO1" s="714"/>
      <c r="PP1" s="14">
        <f>PG1+1</f>
        <v>47</v>
      </c>
      <c r="PR1" s="714" t="str">
        <f>PI1</f>
        <v>ENTRADA DEL ES DE ABRIL 2015</v>
      </c>
      <c r="PS1" s="714"/>
      <c r="PT1" s="714"/>
      <c r="PU1" s="714"/>
      <c r="PV1" s="714"/>
      <c r="PW1" s="714"/>
      <c r="PX1" s="714"/>
      <c r="PY1" s="14">
        <f>PP1+1</f>
        <v>48</v>
      </c>
      <c r="QA1" s="714" t="str">
        <f>PR1</f>
        <v>ENTRADA DEL ES DE ABRIL 2015</v>
      </c>
      <c r="QB1" s="714"/>
      <c r="QC1" s="714"/>
      <c r="QD1" s="714"/>
      <c r="QE1" s="714"/>
      <c r="QF1" s="714"/>
      <c r="QG1" s="714"/>
      <c r="QH1" s="14">
        <f>PY1+1</f>
        <v>49</v>
      </c>
      <c r="QJ1" s="714" t="str">
        <f>QA1</f>
        <v>ENTRADA DEL ES DE ABRIL 2015</v>
      </c>
      <c r="QK1" s="714"/>
      <c r="QL1" s="714"/>
      <c r="QM1" s="714"/>
      <c r="QN1" s="714"/>
      <c r="QO1" s="714"/>
      <c r="QP1" s="714"/>
      <c r="QQ1" s="14">
        <f>QH1+1</f>
        <v>50</v>
      </c>
      <c r="QS1" s="714" t="str">
        <f>QJ1</f>
        <v>ENTRADA DEL ES DE ABRIL 2015</v>
      </c>
      <c r="QT1" s="714"/>
      <c r="QU1" s="714"/>
      <c r="QV1" s="714"/>
      <c r="QW1" s="714"/>
      <c r="QX1" s="714"/>
      <c r="QY1" s="714"/>
      <c r="QZ1" s="14">
        <f>QQ1+1</f>
        <v>51</v>
      </c>
      <c r="RB1" s="714" t="str">
        <f>QS1</f>
        <v>ENTRADA DEL ES DE ABRIL 2015</v>
      </c>
      <c r="RC1" s="714"/>
      <c r="RD1" s="714"/>
      <c r="RE1" s="714"/>
      <c r="RF1" s="714"/>
      <c r="RG1" s="714"/>
      <c r="RH1" s="714"/>
      <c r="RI1" s="14">
        <f>QZ1+1</f>
        <v>52</v>
      </c>
      <c r="RK1" s="714" t="str">
        <f>RB1</f>
        <v>ENTRADA DEL ES DE ABRIL 2015</v>
      </c>
      <c r="RL1" s="714"/>
      <c r="RM1" s="714"/>
      <c r="RN1" s="714"/>
      <c r="RO1" s="714"/>
      <c r="RP1" s="714"/>
      <c r="RQ1" s="714"/>
      <c r="RR1" s="14">
        <f>RI1+1</f>
        <v>53</v>
      </c>
      <c r="RT1" s="714" t="str">
        <f>RK1</f>
        <v>ENTRADA DEL ES DE ABRIL 2015</v>
      </c>
      <c r="RU1" s="714"/>
      <c r="RV1" s="714"/>
      <c r="RW1" s="714"/>
      <c r="RX1" s="714"/>
      <c r="RY1" s="714"/>
      <c r="RZ1" s="714"/>
      <c r="SA1" s="14">
        <f>RR1+1</f>
        <v>54</v>
      </c>
      <c r="SC1" s="714" t="str">
        <f>RT1</f>
        <v>ENTRADA DEL ES DE ABRIL 2015</v>
      </c>
      <c r="SD1" s="714"/>
      <c r="SE1" s="714"/>
      <c r="SF1" s="714"/>
      <c r="SG1" s="714"/>
      <c r="SH1" s="714"/>
      <c r="SI1" s="714"/>
      <c r="SJ1" s="14">
        <f>SA1+1</f>
        <v>55</v>
      </c>
      <c r="SL1" s="714" t="str">
        <f>SC1</f>
        <v>ENTRADA DEL ES DE ABRIL 2015</v>
      </c>
      <c r="SM1" s="714"/>
      <c r="SN1" s="714"/>
      <c r="SO1" s="714"/>
      <c r="SP1" s="714"/>
      <c r="SQ1" s="714"/>
      <c r="SR1" s="714"/>
      <c r="SS1" s="14">
        <f>SJ1+1</f>
        <v>56</v>
      </c>
      <c r="SU1" s="714" t="str">
        <f>SL1</f>
        <v>ENTRADA DEL ES DE ABRIL 2015</v>
      </c>
      <c r="SV1" s="714"/>
      <c r="SW1" s="714"/>
      <c r="SX1" s="714"/>
      <c r="SY1" s="714"/>
      <c r="SZ1" s="714"/>
      <c r="TA1" s="714"/>
      <c r="TB1" s="14">
        <f>SS1+1</f>
        <v>57</v>
      </c>
      <c r="TD1" s="714" t="str">
        <f>SU1</f>
        <v>ENTRADA DEL ES DE ABRIL 2015</v>
      </c>
      <c r="TE1" s="714"/>
      <c r="TF1" s="714"/>
      <c r="TG1" s="714"/>
      <c r="TH1" s="714"/>
      <c r="TI1" s="714"/>
      <c r="TJ1" s="714"/>
      <c r="TK1" s="14">
        <f>TB1+1</f>
        <v>58</v>
      </c>
    </row>
    <row r="2" spans="1:531" ht="17.25" thickTop="1" thickBot="1" x14ac:dyDescent="0.3">
      <c r="A2" s="44" t="s">
        <v>14</v>
      </c>
      <c r="B2" s="89" t="s">
        <v>0</v>
      </c>
      <c r="C2" s="45" t="s">
        <v>10</v>
      </c>
      <c r="D2" s="33"/>
      <c r="E2" s="250" t="s">
        <v>25</v>
      </c>
      <c r="F2" s="87" t="s">
        <v>3</v>
      </c>
      <c r="G2" s="86" t="s">
        <v>8</v>
      </c>
      <c r="H2" s="88" t="s">
        <v>5</v>
      </c>
      <c r="I2" s="89" t="s">
        <v>6</v>
      </c>
    </row>
    <row r="3" spans="1:531" ht="17.25" thickTop="1" thickBot="1" x14ac:dyDescent="0.3">
      <c r="A3" s="293"/>
      <c r="B3" s="16"/>
      <c r="C3" s="16"/>
      <c r="D3" s="74"/>
      <c r="E3" s="162"/>
      <c r="F3" s="77"/>
      <c r="G3" s="15"/>
      <c r="H3" s="65"/>
      <c r="I3" s="18">
        <f>R5</f>
        <v>-39.639999999999418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22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102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102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102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32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9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3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</row>
    <row r="4" spans="1:531" ht="16.5" thickTop="1" x14ac:dyDescent="0.25">
      <c r="A4" s="25">
        <v>1</v>
      </c>
      <c r="B4" s="16" t="str">
        <f t="shared" ref="B4:I4" si="0">K5</f>
        <v>VIANSA ALIMENTOS SA DE CV</v>
      </c>
      <c r="C4" s="16" t="str">
        <f t="shared" si="0"/>
        <v>Seaboard</v>
      </c>
      <c r="D4" s="74" t="str">
        <f t="shared" si="0"/>
        <v>PED. 5003672</v>
      </c>
      <c r="E4" s="162">
        <f t="shared" si="0"/>
        <v>42094</v>
      </c>
      <c r="F4" s="77">
        <f t="shared" si="0"/>
        <v>19118.36</v>
      </c>
      <c r="G4" s="15">
        <f t="shared" si="0"/>
        <v>21</v>
      </c>
      <c r="H4" s="65">
        <f t="shared" si="0"/>
        <v>19158</v>
      </c>
      <c r="I4" s="18">
        <f t="shared" si="0"/>
        <v>-39.639999999999418</v>
      </c>
      <c r="K4" s="16"/>
      <c r="L4" s="16" t="s">
        <v>23</v>
      </c>
      <c r="M4" s="16"/>
      <c r="N4" s="16"/>
      <c r="O4" s="16"/>
      <c r="P4" s="16"/>
      <c r="Q4" s="267"/>
      <c r="T4" s="16"/>
      <c r="U4" s="16" t="s">
        <v>23</v>
      </c>
      <c r="V4" s="16"/>
      <c r="W4" s="16"/>
      <c r="X4" s="16"/>
      <c r="Y4" s="16"/>
      <c r="Z4" s="267"/>
      <c r="AC4" s="16"/>
      <c r="AD4" s="16" t="s">
        <v>23</v>
      </c>
      <c r="AE4" s="16"/>
      <c r="AF4" s="220"/>
      <c r="AG4" s="16"/>
      <c r="AH4" s="16"/>
      <c r="AI4" s="267"/>
      <c r="AJ4" s="16"/>
      <c r="AL4" s="16"/>
      <c r="AM4" s="16" t="s">
        <v>23</v>
      </c>
      <c r="AN4" s="16"/>
      <c r="AO4" s="16"/>
      <c r="AP4" s="16"/>
      <c r="AQ4" s="16"/>
      <c r="AR4" s="124"/>
      <c r="AS4" s="16"/>
      <c r="AU4" s="16"/>
      <c r="AV4" s="15" t="s">
        <v>23</v>
      </c>
      <c r="AW4" s="16"/>
      <c r="AX4" s="16"/>
      <c r="AY4" s="16"/>
      <c r="AZ4" s="16"/>
      <c r="BA4" s="267"/>
      <c r="BB4" s="16"/>
      <c r="BD4" s="16"/>
      <c r="BE4" s="16" t="s">
        <v>23</v>
      </c>
      <c r="BF4" s="16"/>
      <c r="BG4" s="16"/>
      <c r="BH4" s="16"/>
      <c r="BI4" s="16"/>
      <c r="BJ4" s="124"/>
      <c r="BK4" s="16"/>
      <c r="BM4" s="16"/>
      <c r="BN4" s="16" t="s">
        <v>23</v>
      </c>
      <c r="BO4" s="16"/>
      <c r="BP4" s="16"/>
      <c r="BQ4" s="16"/>
      <c r="BR4" s="16"/>
      <c r="BS4" s="267"/>
      <c r="BV4" s="16"/>
      <c r="BW4" s="16" t="s">
        <v>23</v>
      </c>
      <c r="BX4" s="16"/>
      <c r="BY4" s="16"/>
      <c r="BZ4" s="16"/>
      <c r="CA4" s="16"/>
      <c r="CB4" s="267"/>
      <c r="CC4" s="16"/>
      <c r="CE4" s="16"/>
      <c r="CF4" s="16" t="s">
        <v>23</v>
      </c>
      <c r="CG4" s="16"/>
      <c r="CH4" s="16"/>
      <c r="CI4" s="16"/>
      <c r="CJ4" s="16"/>
      <c r="CK4" s="124"/>
      <c r="CL4" s="16"/>
      <c r="CN4" s="16"/>
      <c r="CO4" s="16" t="s">
        <v>23</v>
      </c>
      <c r="CP4" s="16"/>
      <c r="CQ4" s="16"/>
      <c r="CR4" s="16"/>
      <c r="CS4" s="16"/>
      <c r="CT4" s="267"/>
      <c r="CU4" s="16"/>
      <c r="CW4" s="16"/>
      <c r="CX4" s="16" t="s">
        <v>23</v>
      </c>
      <c r="CY4" s="16"/>
      <c r="CZ4" s="16"/>
      <c r="DA4" s="16"/>
      <c r="DB4" s="16"/>
      <c r="DC4" s="267"/>
      <c r="DD4" s="16"/>
      <c r="DF4" s="16"/>
      <c r="DG4" s="16" t="s">
        <v>23</v>
      </c>
      <c r="DH4" s="16"/>
      <c r="DI4" s="16"/>
      <c r="DJ4" s="16"/>
      <c r="DK4" s="16"/>
      <c r="DL4" s="267"/>
      <c r="DM4" s="16"/>
      <c r="DO4" s="16"/>
      <c r="DP4" s="16" t="s">
        <v>23</v>
      </c>
      <c r="DQ4" s="16"/>
      <c r="DR4" s="16"/>
      <c r="DS4" s="16"/>
      <c r="DT4" s="16"/>
      <c r="DU4" s="268"/>
      <c r="DV4" s="16"/>
      <c r="DX4" s="16"/>
      <c r="DY4" s="16" t="s">
        <v>23</v>
      </c>
      <c r="DZ4" s="16"/>
      <c r="EA4" s="16"/>
      <c r="EB4" s="16"/>
      <c r="EC4" s="16"/>
      <c r="ED4" s="268"/>
      <c r="EE4" s="16"/>
      <c r="EG4" s="16"/>
      <c r="EH4" s="16" t="s">
        <v>23</v>
      </c>
      <c r="EI4" s="16"/>
      <c r="EJ4" s="16"/>
      <c r="EK4" s="16"/>
      <c r="EL4" s="16"/>
      <c r="EM4" s="124"/>
      <c r="EN4" s="16"/>
      <c r="EP4" s="16"/>
      <c r="EQ4" s="124" t="s">
        <v>23</v>
      </c>
      <c r="ER4" s="16"/>
      <c r="ES4" s="16"/>
      <c r="ET4" s="16"/>
      <c r="EU4" s="16"/>
      <c r="EV4" s="267"/>
      <c r="EW4" s="16"/>
      <c r="EY4" s="16"/>
      <c r="EZ4" s="16" t="s">
        <v>23</v>
      </c>
      <c r="FA4" s="16"/>
      <c r="FB4" s="16"/>
      <c r="FC4" s="16"/>
      <c r="FD4" s="16"/>
      <c r="FE4" s="124"/>
      <c r="FF4" s="16"/>
      <c r="FH4" s="16"/>
      <c r="FI4" s="16" t="s">
        <v>23</v>
      </c>
      <c r="FJ4" s="16"/>
      <c r="FK4" s="16"/>
      <c r="FL4" s="16"/>
      <c r="FM4" s="16"/>
      <c r="FN4" s="124"/>
      <c r="FO4" s="26"/>
      <c r="FQ4" s="16"/>
      <c r="FR4" s="16" t="s">
        <v>23</v>
      </c>
      <c r="FS4" s="16"/>
      <c r="FT4" s="16"/>
      <c r="FU4" s="16"/>
      <c r="FV4" s="16"/>
      <c r="FW4" s="267"/>
      <c r="FX4" s="16"/>
      <c r="FZ4" s="16"/>
      <c r="GA4" s="16" t="s">
        <v>23</v>
      </c>
      <c r="GB4" s="16"/>
      <c r="GC4" s="16"/>
      <c r="GD4" s="16"/>
      <c r="GE4" s="16"/>
      <c r="GF4" s="267"/>
      <c r="GG4" s="16"/>
      <c r="GI4" s="133"/>
      <c r="GJ4" s="16" t="s">
        <v>23</v>
      </c>
      <c r="GK4" s="16"/>
      <c r="GL4" s="16"/>
      <c r="GM4" s="16"/>
      <c r="GN4" s="16"/>
      <c r="GO4" s="267"/>
      <c r="GP4" s="15"/>
      <c r="GR4" s="16"/>
      <c r="GS4" s="16" t="s">
        <v>23</v>
      </c>
      <c r="GT4" s="16"/>
      <c r="GU4" s="16"/>
      <c r="GV4" s="16"/>
      <c r="GW4" s="16"/>
      <c r="GX4" s="267"/>
      <c r="GY4" s="16"/>
      <c r="HA4" s="16"/>
      <c r="HB4" s="16" t="s">
        <v>23</v>
      </c>
      <c r="HC4" s="16"/>
      <c r="HD4" s="16"/>
      <c r="HE4" s="16"/>
      <c r="HF4" s="16"/>
      <c r="HG4" s="267"/>
      <c r="HJ4" s="16"/>
      <c r="HK4" s="16" t="s">
        <v>23</v>
      </c>
      <c r="HL4" s="16"/>
      <c r="HM4" s="16"/>
      <c r="HN4" s="16"/>
      <c r="HO4" s="16"/>
      <c r="HP4" s="267"/>
      <c r="HS4" s="16"/>
      <c r="HT4" s="16" t="s">
        <v>23</v>
      </c>
      <c r="HU4" s="16"/>
      <c r="HV4" s="16"/>
      <c r="HW4" s="16"/>
      <c r="HX4" s="16"/>
      <c r="HY4" s="267"/>
      <c r="IB4" s="16"/>
      <c r="IC4" s="16" t="s">
        <v>23</v>
      </c>
      <c r="ID4" s="16"/>
      <c r="IE4" s="16"/>
      <c r="IF4" s="16"/>
      <c r="IG4" s="16"/>
      <c r="IH4" s="267"/>
      <c r="II4" s="208"/>
      <c r="IJ4" s="16"/>
      <c r="IK4" s="16"/>
      <c r="IL4" s="16" t="s">
        <v>23</v>
      </c>
      <c r="IM4" s="16"/>
      <c r="IN4" s="16"/>
      <c r="IO4" s="16"/>
      <c r="IP4" s="16"/>
      <c r="IQ4" s="267"/>
      <c r="IR4" s="16"/>
      <c r="IT4" s="16"/>
      <c r="IU4" s="16" t="s">
        <v>23</v>
      </c>
      <c r="IV4" s="16"/>
      <c r="IW4" s="16"/>
      <c r="IX4" s="16"/>
      <c r="IY4" s="16"/>
      <c r="IZ4" s="267"/>
      <c r="JA4" s="26"/>
      <c r="JC4" s="16"/>
      <c r="JD4" s="16" t="s">
        <v>23</v>
      </c>
      <c r="JE4" s="16"/>
      <c r="JF4" s="16"/>
      <c r="JG4" s="16"/>
      <c r="JH4" s="16"/>
      <c r="JI4" s="267"/>
      <c r="JJ4" s="16"/>
      <c r="JL4" s="16"/>
      <c r="JM4" s="16" t="s">
        <v>23</v>
      </c>
      <c r="JN4" s="16"/>
      <c r="JO4" s="16"/>
      <c r="JP4" s="16"/>
      <c r="JQ4" s="133"/>
      <c r="JR4" s="124"/>
      <c r="JS4" s="281"/>
      <c r="JU4" s="16"/>
      <c r="JV4" s="16" t="s">
        <v>23</v>
      </c>
      <c r="JW4" s="16"/>
      <c r="JX4" s="16"/>
      <c r="JY4" s="16"/>
      <c r="JZ4" s="16"/>
      <c r="KA4" s="267"/>
      <c r="KB4" s="133"/>
      <c r="KD4" s="16"/>
      <c r="KE4" s="16" t="s">
        <v>23</v>
      </c>
      <c r="KF4" s="16"/>
      <c r="KG4" s="16"/>
      <c r="KH4" s="16"/>
      <c r="KI4" s="133"/>
      <c r="KJ4" s="267"/>
      <c r="KK4" s="208"/>
      <c r="KM4" s="16"/>
      <c r="KN4" s="16" t="s">
        <v>23</v>
      </c>
      <c r="KO4" s="16"/>
      <c r="KP4" s="16"/>
      <c r="KQ4" s="16"/>
      <c r="KR4" s="16"/>
      <c r="KS4" s="267"/>
      <c r="KT4" s="133"/>
      <c r="KV4" s="16"/>
      <c r="KW4" s="16" t="s">
        <v>23</v>
      </c>
      <c r="KX4" s="16"/>
      <c r="KY4" s="16"/>
      <c r="KZ4" s="16"/>
      <c r="LA4" s="16"/>
      <c r="LB4" s="267"/>
      <c r="LC4" s="133"/>
      <c r="LE4" s="16"/>
      <c r="LF4" s="16" t="s">
        <v>23</v>
      </c>
      <c r="LG4" s="16"/>
      <c r="LH4" s="16"/>
      <c r="LI4" s="16"/>
      <c r="LJ4" s="16"/>
      <c r="LK4" s="267"/>
      <c r="LL4" s="133"/>
      <c r="LN4" s="16"/>
      <c r="LO4" s="16" t="s">
        <v>23</v>
      </c>
      <c r="LP4" s="16"/>
      <c r="LQ4" s="16"/>
      <c r="LR4" s="16"/>
      <c r="LS4" s="16"/>
      <c r="LT4" s="267"/>
      <c r="LW4" s="16"/>
      <c r="LX4" s="16" t="s">
        <v>23</v>
      </c>
      <c r="LY4" s="16"/>
      <c r="LZ4" s="16"/>
      <c r="MA4" s="16"/>
      <c r="MB4" s="16"/>
      <c r="MC4" s="267"/>
      <c r="MF4" s="16"/>
      <c r="MG4" s="16" t="s">
        <v>23</v>
      </c>
      <c r="MH4" s="16"/>
      <c r="MI4" s="16"/>
      <c r="MJ4" s="16"/>
      <c r="MK4" s="16"/>
      <c r="ML4" s="267"/>
      <c r="MO4" s="16"/>
      <c r="MP4" s="16" t="s">
        <v>23</v>
      </c>
      <c r="MQ4" s="16"/>
      <c r="MR4" s="16"/>
      <c r="MS4" s="16"/>
      <c r="MT4" s="16"/>
      <c r="MU4" s="267"/>
      <c r="MX4" s="16"/>
      <c r="MY4" s="16" t="s">
        <v>23</v>
      </c>
      <c r="MZ4" s="16"/>
      <c r="NA4" s="16"/>
      <c r="NB4" s="16"/>
      <c r="NC4" s="16"/>
      <c r="ND4" s="267"/>
      <c r="NG4" s="16"/>
      <c r="NH4" s="16" t="s">
        <v>23</v>
      </c>
      <c r="NI4" s="16"/>
      <c r="NJ4" s="16"/>
      <c r="NK4" s="16"/>
      <c r="NL4" s="16"/>
      <c r="NM4" s="267"/>
      <c r="NP4" s="16"/>
      <c r="NQ4" s="16" t="s">
        <v>23</v>
      </c>
      <c r="NR4" s="16"/>
      <c r="NS4" s="16"/>
      <c r="NT4" s="16"/>
      <c r="NU4" s="16"/>
      <c r="NV4" s="267"/>
      <c r="NY4" s="16"/>
      <c r="NZ4" s="16" t="s">
        <v>23</v>
      </c>
      <c r="OA4" s="16"/>
      <c r="OB4" s="16"/>
      <c r="OC4" s="16"/>
      <c r="OD4" s="16"/>
      <c r="OE4" s="267"/>
      <c r="OH4" s="16"/>
      <c r="OI4" s="16" t="s">
        <v>23</v>
      </c>
      <c r="OJ4" s="16"/>
      <c r="OK4" s="16"/>
      <c r="OL4" s="16"/>
      <c r="OM4" s="16"/>
      <c r="ON4" s="267"/>
      <c r="OQ4" s="16"/>
      <c r="OR4" s="16" t="s">
        <v>23</v>
      </c>
      <c r="OS4" s="16"/>
      <c r="OT4" s="16"/>
      <c r="OU4" s="16"/>
      <c r="OV4" s="16"/>
      <c r="OW4" s="267"/>
      <c r="OZ4" s="16"/>
      <c r="PA4" s="16" t="s">
        <v>23</v>
      </c>
      <c r="PB4" s="16"/>
      <c r="PC4" s="16"/>
      <c r="PD4" s="16"/>
      <c r="PE4" s="16"/>
      <c r="PF4" s="267"/>
      <c r="PI4" s="16"/>
      <c r="PJ4" s="16" t="s">
        <v>23</v>
      </c>
      <c r="PK4" s="16"/>
      <c r="PL4" s="16"/>
      <c r="PM4" s="16"/>
      <c r="PN4" s="16"/>
      <c r="PO4" s="267"/>
      <c r="PR4" s="16"/>
      <c r="PS4" s="16" t="s">
        <v>23</v>
      </c>
      <c r="PT4" s="16"/>
      <c r="PU4" s="16"/>
      <c r="PV4" s="16"/>
      <c r="PW4" s="16"/>
      <c r="PX4" s="267"/>
      <c r="QA4" s="16"/>
      <c r="QB4" s="16" t="s">
        <v>23</v>
      </c>
      <c r="QC4" s="16"/>
      <c r="QD4" s="16"/>
      <c r="QE4" s="16"/>
      <c r="QF4" s="16"/>
      <c r="QG4" s="267"/>
      <c r="QJ4" s="16"/>
      <c r="QK4" s="16" t="s">
        <v>23</v>
      </c>
      <c r="QL4" s="16"/>
      <c r="QM4" s="16"/>
      <c r="QN4" s="16"/>
      <c r="QO4" s="16"/>
      <c r="QP4" s="267"/>
      <c r="QS4" s="16"/>
      <c r="QT4" s="16" t="s">
        <v>23</v>
      </c>
      <c r="QU4" s="16"/>
      <c r="QV4" s="16"/>
      <c r="QW4" s="16"/>
      <c r="QX4" s="16"/>
      <c r="QY4" s="267"/>
      <c r="RB4" s="16"/>
      <c r="RC4" s="16" t="s">
        <v>23</v>
      </c>
      <c r="RD4" s="16"/>
      <c r="RE4" s="16"/>
      <c r="RF4" s="16"/>
      <c r="RG4" s="16"/>
      <c r="RH4" s="267"/>
      <c r="RK4" s="16"/>
      <c r="RL4" s="16" t="s">
        <v>23</v>
      </c>
      <c r="RM4" s="16"/>
      <c r="RN4" s="16"/>
      <c r="RO4" s="16"/>
      <c r="RP4" s="16"/>
      <c r="RQ4" s="267"/>
      <c r="RT4" s="16"/>
      <c r="RU4" s="16" t="s">
        <v>23</v>
      </c>
      <c r="RV4" s="16"/>
      <c r="RW4" s="16"/>
      <c r="RX4" s="16"/>
      <c r="RY4" s="16"/>
      <c r="RZ4" s="267"/>
      <c r="SC4" s="16"/>
      <c r="SD4" s="16" t="s">
        <v>23</v>
      </c>
      <c r="SE4" s="16"/>
      <c r="SF4" s="16"/>
      <c r="SG4" s="16"/>
      <c r="SH4" s="16"/>
      <c r="SI4" s="267"/>
      <c r="SL4" s="16"/>
      <c r="SM4" s="16" t="s">
        <v>23</v>
      </c>
      <c r="SN4" s="16"/>
      <c r="SO4" s="16"/>
      <c r="SP4" s="16"/>
      <c r="SQ4" s="16"/>
      <c r="SR4" s="267"/>
      <c r="SU4" s="16"/>
      <c r="SV4" s="16" t="s">
        <v>23</v>
      </c>
      <c r="SW4" s="16"/>
      <c r="SX4" s="16"/>
      <c r="SY4" s="16"/>
      <c r="SZ4" s="16"/>
      <c r="TA4" s="267"/>
      <c r="TD4" s="16"/>
      <c r="TE4" s="16" t="s">
        <v>23</v>
      </c>
      <c r="TF4" s="16"/>
      <c r="TG4" s="16"/>
      <c r="TH4" s="16"/>
      <c r="TI4" s="16"/>
      <c r="TJ4" s="267"/>
    </row>
    <row r="5" spans="1:531" s="131" customFormat="1" x14ac:dyDescent="0.25">
      <c r="A5" s="313">
        <v>2</v>
      </c>
      <c r="B5" s="133" t="str">
        <f t="shared" ref="B5:I5" si="1">T5</f>
        <v>SMITHFIELD FARMLAND</v>
      </c>
      <c r="C5" s="133" t="str">
        <f t="shared" si="1"/>
        <v>Farmland</v>
      </c>
      <c r="D5" s="200" t="str">
        <f t="shared" si="1"/>
        <v>PED. 5001270</v>
      </c>
      <c r="E5" s="302">
        <f t="shared" si="1"/>
        <v>42094</v>
      </c>
      <c r="F5" s="171">
        <f t="shared" si="1"/>
        <v>18019.310000000001</v>
      </c>
      <c r="G5" s="124">
        <f t="shared" si="1"/>
        <v>22</v>
      </c>
      <c r="H5" s="65">
        <f t="shared" si="1"/>
        <v>18053.97</v>
      </c>
      <c r="I5" s="208">
        <f t="shared" si="1"/>
        <v>-34.659999999999854</v>
      </c>
      <c r="K5" s="557" t="s">
        <v>261</v>
      </c>
      <c r="L5" s="451" t="s">
        <v>52</v>
      </c>
      <c r="M5" s="200" t="s">
        <v>262</v>
      </c>
      <c r="N5" s="302">
        <v>42094</v>
      </c>
      <c r="O5" s="171">
        <v>19118.36</v>
      </c>
      <c r="P5" s="124">
        <v>21</v>
      </c>
      <c r="Q5" s="681">
        <v>19158</v>
      </c>
      <c r="R5" s="314">
        <f>O5-Q5</f>
        <v>-39.639999999999418</v>
      </c>
      <c r="T5" s="133" t="s">
        <v>44</v>
      </c>
      <c r="U5" s="389" t="s">
        <v>199</v>
      </c>
      <c r="V5" s="274" t="s">
        <v>266</v>
      </c>
      <c r="W5" s="302">
        <v>42094</v>
      </c>
      <c r="X5" s="171">
        <v>18019.310000000001</v>
      </c>
      <c r="Y5" s="124">
        <v>22</v>
      </c>
      <c r="Z5" s="681">
        <v>18053.97</v>
      </c>
      <c r="AA5" s="314">
        <f>X5-Z5</f>
        <v>-34.659999999999854</v>
      </c>
      <c r="AC5" s="133" t="s">
        <v>44</v>
      </c>
      <c r="AD5" s="389" t="s">
        <v>199</v>
      </c>
      <c r="AE5" s="200" t="s">
        <v>265</v>
      </c>
      <c r="AF5" s="302">
        <v>42094</v>
      </c>
      <c r="AG5" s="171">
        <v>18593.8</v>
      </c>
      <c r="AH5" s="124">
        <v>22</v>
      </c>
      <c r="AI5" s="65">
        <v>18601.36</v>
      </c>
      <c r="AJ5" s="314">
        <f>AG5-AI5</f>
        <v>-7.5600000000013097</v>
      </c>
      <c r="AL5" s="133" t="s">
        <v>351</v>
      </c>
      <c r="AM5" s="497" t="s">
        <v>84</v>
      </c>
      <c r="AN5" s="274" t="s">
        <v>352</v>
      </c>
      <c r="AO5" s="302">
        <v>42095</v>
      </c>
      <c r="AP5" s="171">
        <v>18074.34</v>
      </c>
      <c r="AQ5" s="124">
        <v>22</v>
      </c>
      <c r="AR5" s="618">
        <v>18077.490000000002</v>
      </c>
      <c r="AS5" s="314">
        <f>AP5-AR5</f>
        <v>-3.1500000000014552</v>
      </c>
      <c r="AU5" s="133" t="s">
        <v>43</v>
      </c>
      <c r="AV5" s="651" t="s">
        <v>52</v>
      </c>
      <c r="AW5" s="274" t="s">
        <v>353</v>
      </c>
      <c r="AX5" s="302">
        <v>42095</v>
      </c>
      <c r="AY5" s="171">
        <v>19392.939999999999</v>
      </c>
      <c r="AZ5" s="124">
        <v>21</v>
      </c>
      <c r="BA5" s="681">
        <v>19451.5</v>
      </c>
      <c r="BB5" s="314">
        <f>AY5-BA5</f>
        <v>-58.56000000000131</v>
      </c>
      <c r="BD5" s="133" t="s">
        <v>354</v>
      </c>
      <c r="BE5" s="651" t="s">
        <v>52</v>
      </c>
      <c r="BF5" s="232" t="s">
        <v>355</v>
      </c>
      <c r="BG5" s="301">
        <v>42096</v>
      </c>
      <c r="BH5" s="171">
        <v>19435.66</v>
      </c>
      <c r="BI5" s="124">
        <v>21</v>
      </c>
      <c r="BJ5" s="681">
        <v>19474.5</v>
      </c>
      <c r="BK5" s="314">
        <f>BH5-BJ5</f>
        <v>-38.840000000000146</v>
      </c>
      <c r="BM5" s="133" t="s">
        <v>256</v>
      </c>
      <c r="BN5" s="651" t="s">
        <v>52</v>
      </c>
      <c r="BO5" s="200" t="s">
        <v>356</v>
      </c>
      <c r="BP5" s="301">
        <v>42098</v>
      </c>
      <c r="BQ5" s="171">
        <v>19552.009999999998</v>
      </c>
      <c r="BR5" s="124">
        <v>21</v>
      </c>
      <c r="BS5" s="681">
        <v>19550.599999999999</v>
      </c>
      <c r="BT5" s="314">
        <f>BQ5-BS5</f>
        <v>1.4099999999998545</v>
      </c>
      <c r="BV5" s="133" t="s">
        <v>44</v>
      </c>
      <c r="BW5" s="389" t="s">
        <v>357</v>
      </c>
      <c r="BX5" s="200" t="s">
        <v>358</v>
      </c>
      <c r="BY5" s="302">
        <v>42096</v>
      </c>
      <c r="BZ5" s="171">
        <v>18204.32</v>
      </c>
      <c r="CA5" s="124">
        <v>22</v>
      </c>
      <c r="CB5" s="681">
        <v>18225.82</v>
      </c>
      <c r="CC5" s="314">
        <f>BZ5-CB5</f>
        <v>-21.5</v>
      </c>
      <c r="CE5" s="133" t="s">
        <v>44</v>
      </c>
      <c r="CF5" s="389" t="s">
        <v>199</v>
      </c>
      <c r="CG5" s="200" t="s">
        <v>363</v>
      </c>
      <c r="CH5" s="302">
        <v>42101</v>
      </c>
      <c r="CI5" s="171">
        <v>17917.97</v>
      </c>
      <c r="CJ5" s="124">
        <v>22</v>
      </c>
      <c r="CK5" s="681">
        <v>17937.53</v>
      </c>
      <c r="CL5" s="314">
        <f>CI5-CK5</f>
        <v>-19.559999999997672</v>
      </c>
      <c r="CN5" s="133" t="s">
        <v>44</v>
      </c>
      <c r="CO5" s="389" t="s">
        <v>199</v>
      </c>
      <c r="CP5" s="200" t="s">
        <v>364</v>
      </c>
      <c r="CQ5" s="302">
        <v>42101</v>
      </c>
      <c r="CR5" s="171">
        <v>18807.04</v>
      </c>
      <c r="CS5" s="124">
        <v>23</v>
      </c>
      <c r="CT5" s="65">
        <v>18745.59</v>
      </c>
      <c r="CU5" s="314">
        <f>CR5-CT5</f>
        <v>61.450000000000728</v>
      </c>
      <c r="CW5" s="133" t="s">
        <v>44</v>
      </c>
      <c r="CX5" s="389" t="s">
        <v>199</v>
      </c>
      <c r="CY5" s="274" t="s">
        <v>365</v>
      </c>
      <c r="CZ5" s="302">
        <v>42102</v>
      </c>
      <c r="DA5" s="171">
        <v>18053.39</v>
      </c>
      <c r="DB5" s="124">
        <v>22</v>
      </c>
      <c r="DC5" s="681">
        <v>18051.7</v>
      </c>
      <c r="DD5" s="314">
        <f>DA5-DC5</f>
        <v>1.6899999999986903</v>
      </c>
      <c r="DF5" s="133" t="s">
        <v>366</v>
      </c>
      <c r="DG5" s="651" t="s">
        <v>52</v>
      </c>
      <c r="DH5" s="232" t="s">
        <v>367</v>
      </c>
      <c r="DI5" s="301">
        <v>42103</v>
      </c>
      <c r="DJ5" s="171">
        <v>19622.900000000001</v>
      </c>
      <c r="DK5" s="124">
        <v>21</v>
      </c>
      <c r="DL5" s="681">
        <v>19558.599999999999</v>
      </c>
      <c r="DM5" s="314">
        <f>DJ5-DL5</f>
        <v>64.30000000000291</v>
      </c>
      <c r="DO5" s="133" t="s">
        <v>44</v>
      </c>
      <c r="DP5" s="389" t="s">
        <v>199</v>
      </c>
      <c r="DQ5" s="200" t="s">
        <v>368</v>
      </c>
      <c r="DR5" s="301">
        <v>42105</v>
      </c>
      <c r="DS5" s="171">
        <v>18834.259999999998</v>
      </c>
      <c r="DT5" s="124">
        <v>22</v>
      </c>
      <c r="DU5" s="681">
        <v>18836.740000000002</v>
      </c>
      <c r="DV5" s="314">
        <f>DS5-DU5</f>
        <v>-2.4800000000032014</v>
      </c>
      <c r="DX5" s="133" t="s">
        <v>43</v>
      </c>
      <c r="DY5" s="651" t="s">
        <v>52</v>
      </c>
      <c r="DZ5" s="200" t="s">
        <v>369</v>
      </c>
      <c r="EA5" s="301">
        <v>42105</v>
      </c>
      <c r="EB5" s="171">
        <v>19247</v>
      </c>
      <c r="EC5" s="124">
        <v>21</v>
      </c>
      <c r="ED5" s="681">
        <v>19401</v>
      </c>
      <c r="EE5" s="314">
        <f>EB5-ED5</f>
        <v>-154</v>
      </c>
      <c r="EG5" s="133" t="s">
        <v>43</v>
      </c>
      <c r="EH5" s="651" t="s">
        <v>52</v>
      </c>
      <c r="EI5" s="232" t="s">
        <v>370</v>
      </c>
      <c r="EJ5" s="301">
        <v>42105</v>
      </c>
      <c r="EK5" s="171">
        <v>19467.93</v>
      </c>
      <c r="EL5" s="124">
        <v>21</v>
      </c>
      <c r="EM5" s="683">
        <v>19599.3</v>
      </c>
      <c r="EN5" s="314">
        <f>EK5-EM5</f>
        <v>-131.36999999999898</v>
      </c>
      <c r="EP5" s="133" t="s">
        <v>58</v>
      </c>
      <c r="EQ5" s="651" t="s">
        <v>52</v>
      </c>
      <c r="ER5" s="232" t="s">
        <v>376</v>
      </c>
      <c r="ES5" s="301">
        <v>42107</v>
      </c>
      <c r="ET5" s="171">
        <v>21148.400000000001</v>
      </c>
      <c r="EU5" s="124">
        <v>23</v>
      </c>
      <c r="EV5" s="683">
        <v>21167.1</v>
      </c>
      <c r="EW5" s="314">
        <f>ET5-EV5</f>
        <v>-18.69999999999709</v>
      </c>
      <c r="EY5" s="133" t="s">
        <v>377</v>
      </c>
      <c r="EZ5" s="653" t="s">
        <v>47</v>
      </c>
      <c r="FA5" s="232" t="s">
        <v>378</v>
      </c>
      <c r="FB5" s="301">
        <v>42108</v>
      </c>
      <c r="FC5" s="171">
        <v>18878.36</v>
      </c>
      <c r="FD5" s="124">
        <v>20</v>
      </c>
      <c r="FE5" s="681">
        <v>18901.400000000001</v>
      </c>
      <c r="FF5" s="314">
        <f>FC5-FE5</f>
        <v>-23.040000000000873</v>
      </c>
      <c r="FH5" s="133" t="s">
        <v>44</v>
      </c>
      <c r="FI5" s="389" t="s">
        <v>379</v>
      </c>
      <c r="FJ5" s="200" t="s">
        <v>380</v>
      </c>
      <c r="FK5" s="301">
        <v>42108</v>
      </c>
      <c r="FL5" s="171">
        <v>18092.46</v>
      </c>
      <c r="FM5" s="124">
        <v>22</v>
      </c>
      <c r="FN5" s="681">
        <v>18073.48</v>
      </c>
      <c r="FO5" s="314">
        <f>FL5-FN5</f>
        <v>18.979999999999563</v>
      </c>
      <c r="FQ5" s="133" t="s">
        <v>44</v>
      </c>
      <c r="FR5" s="389" t="s">
        <v>199</v>
      </c>
      <c r="FS5" s="200" t="s">
        <v>381</v>
      </c>
      <c r="FT5" s="301">
        <v>42108</v>
      </c>
      <c r="FU5" s="171">
        <v>18457.95</v>
      </c>
      <c r="FV5" s="124">
        <v>22</v>
      </c>
      <c r="FW5" s="681">
        <v>18479.849999999999</v>
      </c>
      <c r="FX5" s="314">
        <f>FU5-FW5</f>
        <v>-21.899999999997817</v>
      </c>
      <c r="FZ5" s="133" t="s">
        <v>44</v>
      </c>
      <c r="GA5" s="389" t="s">
        <v>199</v>
      </c>
      <c r="GB5" s="232" t="s">
        <v>382</v>
      </c>
      <c r="GC5" s="301">
        <v>42109</v>
      </c>
      <c r="GD5" s="171">
        <v>18011.599999999999</v>
      </c>
      <c r="GE5" s="124">
        <v>22</v>
      </c>
      <c r="GF5" s="683">
        <v>17997.73</v>
      </c>
      <c r="GG5" s="314">
        <f>GD5-GF5</f>
        <v>13.869999999998981</v>
      </c>
      <c r="GI5" s="133" t="s">
        <v>43</v>
      </c>
      <c r="GJ5" s="651" t="s">
        <v>52</v>
      </c>
      <c r="GK5" s="232" t="s">
        <v>383</v>
      </c>
      <c r="GL5" s="302">
        <v>42110</v>
      </c>
      <c r="GM5" s="171">
        <v>19438.36</v>
      </c>
      <c r="GN5" s="124">
        <v>21</v>
      </c>
      <c r="GO5" s="681">
        <v>19493.7</v>
      </c>
      <c r="GP5" s="314">
        <f>GM5-GO5</f>
        <v>-55.340000000000146</v>
      </c>
      <c r="GR5" s="133" t="s">
        <v>45</v>
      </c>
      <c r="GS5" s="654" t="s">
        <v>384</v>
      </c>
      <c r="GT5" s="200" t="s">
        <v>385</v>
      </c>
      <c r="GU5" s="302">
        <v>42112</v>
      </c>
      <c r="GV5" s="171">
        <v>18852.88</v>
      </c>
      <c r="GW5" s="124">
        <v>20</v>
      </c>
      <c r="GX5" s="681">
        <v>18790.400000000001</v>
      </c>
      <c r="GY5" s="314">
        <f>GV5-GX5</f>
        <v>62.479999999999563</v>
      </c>
      <c r="HA5" s="282" t="s">
        <v>44</v>
      </c>
      <c r="HB5" s="655" t="s">
        <v>199</v>
      </c>
      <c r="HC5" s="232" t="s">
        <v>386</v>
      </c>
      <c r="HD5" s="302">
        <v>42112</v>
      </c>
      <c r="HE5" s="171">
        <v>18371.990000000002</v>
      </c>
      <c r="HF5" s="124">
        <v>22</v>
      </c>
      <c r="HG5" s="681">
        <v>18501.13</v>
      </c>
      <c r="HH5" s="314">
        <f>HE5-HG5</f>
        <v>-129.13999999999942</v>
      </c>
      <c r="HJ5" s="133" t="s">
        <v>43</v>
      </c>
      <c r="HK5" s="651" t="s">
        <v>52</v>
      </c>
      <c r="HL5" s="200" t="s">
        <v>388</v>
      </c>
      <c r="HM5" s="302">
        <v>42115</v>
      </c>
      <c r="HN5" s="171">
        <v>19286.57</v>
      </c>
      <c r="HO5" s="124">
        <v>21</v>
      </c>
      <c r="HP5" s="681">
        <v>19327.3</v>
      </c>
      <c r="HQ5" s="314">
        <f>HN5-HP5</f>
        <v>-40.729999999999563</v>
      </c>
      <c r="HS5" s="133" t="s">
        <v>43</v>
      </c>
      <c r="HT5" s="651" t="s">
        <v>52</v>
      </c>
      <c r="HU5" s="232" t="s">
        <v>389</v>
      </c>
      <c r="HV5" s="302">
        <v>42115</v>
      </c>
      <c r="HW5" s="171">
        <v>19263.84</v>
      </c>
      <c r="HX5" s="124">
        <v>21</v>
      </c>
      <c r="HY5" s="681">
        <v>19246</v>
      </c>
      <c r="HZ5" s="314">
        <f>HW5-HY5</f>
        <v>17.840000000000146</v>
      </c>
      <c r="IB5" s="282" t="s">
        <v>44</v>
      </c>
      <c r="IC5" s="389" t="s">
        <v>199</v>
      </c>
      <c r="ID5" s="200" t="s">
        <v>390</v>
      </c>
      <c r="IE5" s="302">
        <v>42115</v>
      </c>
      <c r="IF5" s="171">
        <v>17616.09</v>
      </c>
      <c r="IG5" s="124">
        <v>22</v>
      </c>
      <c r="IH5" s="681">
        <v>17621.759999999998</v>
      </c>
      <c r="II5" s="314">
        <f>IF5-IH5</f>
        <v>-5.6699999999982538</v>
      </c>
      <c r="IK5" s="133" t="s">
        <v>44</v>
      </c>
      <c r="IL5" s="389" t="s">
        <v>199</v>
      </c>
      <c r="IM5" s="200" t="s">
        <v>392</v>
      </c>
      <c r="IN5" s="302">
        <v>42116</v>
      </c>
      <c r="IO5" s="171">
        <v>18059.310000000001</v>
      </c>
      <c r="IP5" s="124">
        <v>22</v>
      </c>
      <c r="IQ5" s="681">
        <v>18163.72</v>
      </c>
      <c r="IR5" s="314">
        <f>IO5-IQ5</f>
        <v>-104.40999999999985</v>
      </c>
      <c r="IT5" s="133" t="s">
        <v>351</v>
      </c>
      <c r="IU5" s="389" t="s">
        <v>199</v>
      </c>
      <c r="IV5" s="274" t="s">
        <v>393</v>
      </c>
      <c r="IW5" s="302">
        <v>42116</v>
      </c>
      <c r="IX5" s="171">
        <v>18359.78</v>
      </c>
      <c r="IY5" s="124">
        <v>22</v>
      </c>
      <c r="IZ5" s="681">
        <v>18395.03</v>
      </c>
      <c r="JA5" s="314">
        <f>IX5-IZ5</f>
        <v>-35.25</v>
      </c>
      <c r="JC5" s="133" t="s">
        <v>377</v>
      </c>
      <c r="JD5" s="651" t="s">
        <v>52</v>
      </c>
      <c r="JE5" s="232" t="s">
        <v>394</v>
      </c>
      <c r="JF5" s="301">
        <v>42116</v>
      </c>
      <c r="JG5" s="171">
        <v>18969.759999999998</v>
      </c>
      <c r="JH5" s="124">
        <v>21</v>
      </c>
      <c r="JI5" s="681">
        <v>19020.099999999999</v>
      </c>
      <c r="JJ5" s="314">
        <f>JG5-JI5</f>
        <v>-50.340000000000146</v>
      </c>
      <c r="JL5" s="133" t="s">
        <v>43</v>
      </c>
      <c r="JM5" s="651" t="s">
        <v>52</v>
      </c>
      <c r="JN5" s="200" t="s">
        <v>395</v>
      </c>
      <c r="JO5" s="301">
        <v>42117</v>
      </c>
      <c r="JP5" s="171">
        <v>19553.82</v>
      </c>
      <c r="JQ5" s="124">
        <v>21</v>
      </c>
      <c r="JR5" s="681">
        <v>19623.400000000001</v>
      </c>
      <c r="JS5" s="314">
        <f>JP5-JR5</f>
        <v>-69.580000000001746</v>
      </c>
      <c r="JU5" s="282" t="s">
        <v>397</v>
      </c>
      <c r="JV5" s="497" t="s">
        <v>84</v>
      </c>
      <c r="JW5" s="200" t="s">
        <v>396</v>
      </c>
      <c r="JX5" s="302">
        <v>42117</v>
      </c>
      <c r="JY5" s="171">
        <v>19187.990000000002</v>
      </c>
      <c r="JZ5" s="124">
        <v>21</v>
      </c>
      <c r="KA5" s="681">
        <v>19176.400000000001</v>
      </c>
      <c r="KB5" s="314">
        <f>JY5-KA5</f>
        <v>11.590000000000146</v>
      </c>
      <c r="KD5" s="282" t="s">
        <v>43</v>
      </c>
      <c r="KE5" s="651" t="s">
        <v>52</v>
      </c>
      <c r="KF5" s="200" t="s">
        <v>398</v>
      </c>
      <c r="KG5" s="302">
        <v>42119</v>
      </c>
      <c r="KH5" s="171">
        <v>19306.55</v>
      </c>
      <c r="KI5" s="124">
        <v>21</v>
      </c>
      <c r="KJ5" s="681">
        <v>19273.8</v>
      </c>
      <c r="KK5" s="314">
        <f>KH5-KJ5</f>
        <v>32.75</v>
      </c>
      <c r="KM5" s="133" t="s">
        <v>43</v>
      </c>
      <c r="KN5" s="651" t="s">
        <v>52</v>
      </c>
      <c r="KO5" s="200" t="s">
        <v>399</v>
      </c>
      <c r="KP5" s="302">
        <v>42119</v>
      </c>
      <c r="KQ5" s="171">
        <v>19381.099999999999</v>
      </c>
      <c r="KR5" s="124">
        <v>21</v>
      </c>
      <c r="KS5" s="681">
        <v>19342.7</v>
      </c>
      <c r="KT5" s="314">
        <f>KQ5-KS5</f>
        <v>38.399999999997817</v>
      </c>
      <c r="KV5" s="282" t="s">
        <v>44</v>
      </c>
      <c r="KW5" s="389" t="s">
        <v>199</v>
      </c>
      <c r="KX5" s="200" t="s">
        <v>400</v>
      </c>
      <c r="KY5" s="302">
        <v>42119</v>
      </c>
      <c r="KZ5" s="171">
        <v>17686.11</v>
      </c>
      <c r="LA5" s="124">
        <v>22</v>
      </c>
      <c r="LB5" s="681">
        <v>17688.88</v>
      </c>
      <c r="LC5" s="314">
        <f>KZ5-LB5</f>
        <v>-2.7700000000004366</v>
      </c>
      <c r="LE5" s="133" t="s">
        <v>401</v>
      </c>
      <c r="LF5" s="479" t="s">
        <v>402</v>
      </c>
      <c r="LG5" s="274" t="s">
        <v>403</v>
      </c>
      <c r="LH5" s="302">
        <v>42122</v>
      </c>
      <c r="LI5" s="171">
        <v>18500.63</v>
      </c>
      <c r="LJ5" s="124">
        <v>22</v>
      </c>
      <c r="LK5" s="681">
        <v>18526.080000000002</v>
      </c>
      <c r="LL5" s="314">
        <f>LI5-LK5</f>
        <v>-25.450000000000728</v>
      </c>
      <c r="LN5" s="133" t="s">
        <v>44</v>
      </c>
      <c r="LO5" s="389" t="s">
        <v>199</v>
      </c>
      <c r="LP5" s="200" t="s">
        <v>404</v>
      </c>
      <c r="LQ5" s="302">
        <v>42122</v>
      </c>
      <c r="LR5" s="171">
        <v>17802.900000000001</v>
      </c>
      <c r="LS5" s="124">
        <v>22</v>
      </c>
      <c r="LT5" s="681">
        <v>17805.45</v>
      </c>
      <c r="LU5" s="314">
        <f>LR5-LT5</f>
        <v>-2.5499999999992724</v>
      </c>
      <c r="LW5" s="133" t="s">
        <v>44</v>
      </c>
      <c r="LX5" s="389" t="s">
        <v>199</v>
      </c>
      <c r="LY5" s="232" t="s">
        <v>405</v>
      </c>
      <c r="LZ5" s="302">
        <v>42123</v>
      </c>
      <c r="MA5" s="171">
        <v>18836.09</v>
      </c>
      <c r="MB5" s="124">
        <v>22</v>
      </c>
      <c r="MC5" s="65">
        <v>18836.28</v>
      </c>
      <c r="MD5" s="314">
        <f>MA5-MC5</f>
        <v>-0.18999999999869033</v>
      </c>
      <c r="MF5" s="133"/>
      <c r="MG5" s="124"/>
      <c r="MH5" s="200"/>
      <c r="MI5" s="302"/>
      <c r="MJ5" s="171"/>
      <c r="MK5" s="124"/>
      <c r="ML5" s="65"/>
      <c r="MM5" s="314">
        <f>MJ5-ML5</f>
        <v>0</v>
      </c>
      <c r="MO5" s="133"/>
      <c r="MP5" s="124"/>
      <c r="MQ5" s="200"/>
      <c r="MR5" s="301"/>
      <c r="MS5" s="171"/>
      <c r="MT5" s="124"/>
      <c r="MU5" s="65"/>
      <c r="MV5" s="314">
        <f>MS5-MU5</f>
        <v>0</v>
      </c>
      <c r="MX5" s="133"/>
      <c r="MY5" s="124"/>
      <c r="MZ5" s="200"/>
      <c r="NA5" s="302"/>
      <c r="NB5" s="171"/>
      <c r="NC5" s="124"/>
      <c r="ND5" s="65"/>
      <c r="NE5" s="314">
        <f>NB5-ND5</f>
        <v>0</v>
      </c>
      <c r="NG5" s="133"/>
      <c r="NH5" s="124"/>
      <c r="NI5" s="200"/>
      <c r="NJ5" s="302"/>
      <c r="NK5" s="171"/>
      <c r="NL5" s="124"/>
      <c r="NM5" s="65"/>
      <c r="NN5" s="314">
        <f>NK5-NM5</f>
        <v>0</v>
      </c>
      <c r="NP5" s="133"/>
      <c r="NQ5" s="124"/>
      <c r="NR5" s="200"/>
      <c r="NS5" s="301"/>
      <c r="NT5" s="171"/>
      <c r="NU5" s="124"/>
      <c r="NV5" s="65"/>
      <c r="NW5" s="314">
        <f>NT5-NV5</f>
        <v>0</v>
      </c>
      <c r="NY5" s="133"/>
      <c r="NZ5" s="124"/>
      <c r="OA5" s="200"/>
      <c r="OB5" s="302"/>
      <c r="OC5" s="171"/>
      <c r="OD5" s="124"/>
      <c r="OE5" s="65"/>
      <c r="OF5" s="314">
        <f>OC5-OE5</f>
        <v>0</v>
      </c>
      <c r="OH5" s="133"/>
      <c r="OI5" s="455"/>
      <c r="OJ5" s="200"/>
      <c r="OK5" s="301"/>
      <c r="OL5" s="171"/>
      <c r="OM5" s="124"/>
      <c r="ON5" s="65"/>
      <c r="OO5" s="314">
        <f>OL5-ON5</f>
        <v>0</v>
      </c>
      <c r="OQ5" s="133"/>
      <c r="OR5" s="455"/>
      <c r="OS5" s="200"/>
      <c r="OT5" s="302"/>
      <c r="OU5" s="171"/>
      <c r="OV5" s="124"/>
      <c r="OW5" s="65"/>
      <c r="OX5" s="314">
        <f>OU5-OW5</f>
        <v>0</v>
      </c>
      <c r="OZ5" s="133"/>
      <c r="PA5" s="455"/>
      <c r="PB5" s="200"/>
      <c r="PC5" s="156"/>
      <c r="PD5" s="171"/>
      <c r="PE5" s="124"/>
      <c r="PF5" s="65"/>
      <c r="PG5" s="314">
        <f>PD5-PF5</f>
        <v>0</v>
      </c>
      <c r="PI5" s="133"/>
      <c r="PJ5" s="455"/>
      <c r="PK5" s="200"/>
      <c r="PL5" s="301"/>
      <c r="PM5" s="171"/>
      <c r="PN5" s="124"/>
      <c r="PO5" s="65"/>
      <c r="PP5" s="314">
        <f>PM5-PO5</f>
        <v>0</v>
      </c>
      <c r="PR5" s="133"/>
      <c r="PS5" s="455"/>
      <c r="PT5" s="200"/>
      <c r="PU5" s="302"/>
      <c r="PV5" s="171"/>
      <c r="PW5" s="124"/>
      <c r="PX5" s="65"/>
      <c r="PY5" s="314">
        <f>PV5-PX5</f>
        <v>0</v>
      </c>
      <c r="QA5" s="133"/>
      <c r="QB5" s="307"/>
      <c r="QC5" s="200"/>
      <c r="QD5" s="302"/>
      <c r="QE5" s="171"/>
      <c r="QF5" s="124"/>
      <c r="QG5" s="65"/>
      <c r="QH5" s="314">
        <f>QE5-QG5</f>
        <v>0</v>
      </c>
      <c r="QJ5" s="133"/>
      <c r="QK5" s="307"/>
      <c r="QL5" s="200"/>
      <c r="QM5" s="301"/>
      <c r="QN5" s="171"/>
      <c r="QO5" s="124"/>
      <c r="QP5" s="65"/>
      <c r="QQ5" s="314">
        <f>QN5-QP5</f>
        <v>0</v>
      </c>
      <c r="QS5" s="133"/>
      <c r="QT5" s="455"/>
      <c r="QU5" s="200"/>
      <c r="QV5" s="301"/>
      <c r="QW5" s="171"/>
      <c r="QX5" s="124"/>
      <c r="QY5" s="65"/>
      <c r="QZ5" s="314">
        <f>QW5-QY5</f>
        <v>0</v>
      </c>
      <c r="RB5" s="282"/>
      <c r="RC5" s="456"/>
      <c r="RD5" s="200"/>
      <c r="RE5" s="301"/>
      <c r="RF5" s="171"/>
      <c r="RG5" s="124"/>
      <c r="RH5" s="65"/>
      <c r="RI5" s="314">
        <f>RF5-RH5</f>
        <v>0</v>
      </c>
      <c r="RK5" s="133"/>
      <c r="RL5" s="307"/>
      <c r="RM5" s="200"/>
      <c r="RN5" s="302"/>
      <c r="RO5" s="171"/>
      <c r="RP5" s="124"/>
      <c r="RQ5" s="65"/>
      <c r="RR5" s="314">
        <f>RO5-RQ5</f>
        <v>0</v>
      </c>
      <c r="RT5" s="133"/>
      <c r="RU5" s="307"/>
      <c r="RV5" s="200"/>
      <c r="RW5" s="301"/>
      <c r="RX5" s="171"/>
      <c r="RY5" s="124"/>
      <c r="RZ5" s="65"/>
      <c r="SA5" s="314">
        <f>RX5-RZ5</f>
        <v>0</v>
      </c>
      <c r="SC5" s="133"/>
      <c r="SD5" s="307"/>
      <c r="SE5" s="200"/>
      <c r="SF5" s="302"/>
      <c r="SG5" s="171"/>
      <c r="SH5" s="124"/>
      <c r="SI5" s="65"/>
      <c r="SJ5" s="314">
        <f>SG5-SI5</f>
        <v>0</v>
      </c>
      <c r="SL5" s="133"/>
      <c r="SM5" s="307"/>
      <c r="SN5" s="200"/>
      <c r="SO5" s="301"/>
      <c r="SP5" s="171"/>
      <c r="SQ5" s="124"/>
      <c r="SR5" s="65"/>
      <c r="SS5" s="314">
        <f>SP5-SR5</f>
        <v>0</v>
      </c>
      <c r="SU5" s="133"/>
      <c r="SV5" s="307"/>
      <c r="SW5" s="200"/>
      <c r="SX5" s="301"/>
      <c r="SY5" s="171"/>
      <c r="SZ5" s="124"/>
      <c r="TA5" s="65"/>
      <c r="TB5" s="314">
        <f>SY5-TA5</f>
        <v>0</v>
      </c>
      <c r="TD5" s="133"/>
      <c r="TE5" s="307"/>
      <c r="TF5" s="200"/>
      <c r="TG5" s="301"/>
      <c r="TH5" s="171"/>
      <c r="TI5" s="124"/>
      <c r="TJ5" s="65"/>
      <c r="TK5" s="314">
        <f>TH5-TJ5</f>
        <v>0</v>
      </c>
    </row>
    <row r="6" spans="1:531" ht="16.5" thickBot="1" x14ac:dyDescent="0.3">
      <c r="A6" s="25">
        <v>3</v>
      </c>
      <c r="B6" s="130" t="str">
        <f t="shared" ref="B6:I6" si="2">AC5</f>
        <v>SMITHFIELD FARMLAND</v>
      </c>
      <c r="C6" s="130" t="str">
        <f t="shared" si="2"/>
        <v>Farmland</v>
      </c>
      <c r="D6" s="74" t="str">
        <f t="shared" si="2"/>
        <v>PED. 5001274</v>
      </c>
      <c r="E6" s="251">
        <f t="shared" si="2"/>
        <v>42094</v>
      </c>
      <c r="F6" s="77">
        <f t="shared" si="2"/>
        <v>18593.8</v>
      </c>
      <c r="G6" s="15">
        <f t="shared" si="2"/>
        <v>22</v>
      </c>
      <c r="H6" s="65">
        <f t="shared" si="2"/>
        <v>18601.36</v>
      </c>
      <c r="I6" s="18">
        <f t="shared" si="2"/>
        <v>-7.5600000000013097</v>
      </c>
      <c r="K6" s="16"/>
      <c r="L6" s="16"/>
      <c r="M6" s="16"/>
      <c r="N6" s="16"/>
      <c r="O6" s="16"/>
      <c r="P6" s="16"/>
      <c r="Q6" s="124"/>
      <c r="T6" s="16"/>
      <c r="U6" s="16"/>
      <c r="V6" s="16"/>
      <c r="W6" s="16"/>
      <c r="X6" s="16"/>
      <c r="Y6" s="16"/>
      <c r="Z6" s="124"/>
      <c r="AC6" s="16"/>
      <c r="AD6" s="193"/>
      <c r="AE6" s="16"/>
      <c r="AF6" s="16"/>
      <c r="AG6" s="16"/>
      <c r="AH6" s="16"/>
      <c r="AI6" s="124"/>
      <c r="AL6" s="16"/>
      <c r="AM6" s="16"/>
      <c r="AN6" s="16"/>
      <c r="AO6" s="16"/>
      <c r="AP6" s="16"/>
      <c r="AQ6" s="16"/>
      <c r="AR6" s="124"/>
      <c r="AU6" s="16"/>
      <c r="AV6" s="72"/>
      <c r="AW6" s="16"/>
      <c r="AX6" s="16"/>
      <c r="AY6" s="16"/>
      <c r="AZ6" s="16"/>
      <c r="BA6" s="124"/>
      <c r="BD6" s="16"/>
      <c r="BE6" s="16"/>
      <c r="BF6" s="16"/>
      <c r="BG6" s="16"/>
      <c r="BH6" s="16"/>
      <c r="BI6" s="16"/>
      <c r="BJ6" s="124"/>
      <c r="BM6" s="16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24"/>
      <c r="CE6" s="16"/>
      <c r="CF6" s="16"/>
      <c r="CG6" s="16"/>
      <c r="CH6" s="16"/>
      <c r="CI6" s="16"/>
      <c r="CJ6" s="16"/>
      <c r="CK6" s="124"/>
      <c r="CN6" s="16"/>
      <c r="CO6" s="16"/>
      <c r="CP6" s="16"/>
      <c r="CQ6" s="16"/>
      <c r="CR6" s="16"/>
      <c r="CS6" s="16"/>
      <c r="CT6" s="124"/>
      <c r="CW6" s="16"/>
      <c r="CX6" s="16"/>
      <c r="CY6" s="16"/>
      <c r="CZ6" s="16"/>
      <c r="DA6" s="16"/>
      <c r="DB6" s="16"/>
      <c r="DC6" s="124"/>
      <c r="DF6" s="16"/>
      <c r="DG6" s="16"/>
      <c r="DH6" s="16"/>
      <c r="DI6" s="16"/>
      <c r="DJ6" s="16"/>
      <c r="DK6" s="16"/>
      <c r="DL6" s="124"/>
      <c r="DO6" s="16"/>
      <c r="DP6" s="16"/>
      <c r="DQ6" s="16"/>
      <c r="DR6" s="16"/>
      <c r="DS6" s="16"/>
      <c r="DT6" s="16"/>
      <c r="DU6" s="124"/>
      <c r="DX6" s="16"/>
      <c r="DY6" s="16"/>
      <c r="DZ6" s="16"/>
      <c r="EA6" s="16"/>
      <c r="EB6" s="16"/>
      <c r="EC6" s="16"/>
      <c r="ED6" s="124"/>
      <c r="EG6" s="16"/>
      <c r="EH6" s="16"/>
      <c r="EI6" s="16"/>
      <c r="EJ6" s="16"/>
      <c r="EK6" s="16"/>
      <c r="EL6" s="16"/>
      <c r="EM6" s="124"/>
      <c r="EP6" s="16"/>
      <c r="EQ6" s="16"/>
      <c r="ER6" s="16"/>
      <c r="ES6" s="16"/>
      <c r="ET6" s="16"/>
      <c r="EU6" s="16"/>
      <c r="EV6" s="124"/>
      <c r="EY6" s="16"/>
      <c r="EZ6" s="16"/>
      <c r="FA6" s="16"/>
      <c r="FB6" s="16"/>
      <c r="FC6" s="16"/>
      <c r="FD6" s="16"/>
      <c r="FE6" s="124"/>
      <c r="FH6" s="16"/>
      <c r="FI6" s="16"/>
      <c r="FJ6" s="16"/>
      <c r="FK6" s="16"/>
      <c r="FL6" s="16"/>
      <c r="FM6" s="16"/>
      <c r="FN6" s="124"/>
      <c r="FQ6" s="16"/>
      <c r="FR6" s="16"/>
      <c r="FS6" s="16"/>
      <c r="FT6" s="16"/>
      <c r="FU6" s="16"/>
      <c r="FV6" s="16"/>
      <c r="FW6" s="124"/>
      <c r="FZ6" s="16"/>
      <c r="GA6" s="16"/>
      <c r="GB6" s="16"/>
      <c r="GC6" s="16"/>
      <c r="GD6" s="16"/>
      <c r="GE6" s="16"/>
      <c r="GF6" s="124"/>
      <c r="GI6" s="133"/>
      <c r="GJ6" s="16"/>
      <c r="GK6" s="16"/>
      <c r="GL6" s="16"/>
      <c r="GM6" s="16"/>
      <c r="GN6" s="16"/>
      <c r="GO6" s="124"/>
      <c r="GR6" s="16"/>
      <c r="GS6" s="16"/>
      <c r="GT6" s="16"/>
      <c r="GU6" s="16"/>
      <c r="GV6" s="16"/>
      <c r="GW6" s="16"/>
      <c r="GX6" s="16"/>
      <c r="GY6" s="16"/>
      <c r="HA6" s="133"/>
      <c r="HB6" s="16"/>
      <c r="HC6" s="16"/>
      <c r="HD6" s="16"/>
      <c r="HE6" s="16"/>
      <c r="HF6" s="16"/>
      <c r="HG6" s="124"/>
      <c r="HJ6" s="16"/>
      <c r="HK6" s="16"/>
      <c r="HL6" s="16"/>
      <c r="HM6" s="16"/>
      <c r="HN6" s="16"/>
      <c r="HO6" s="16"/>
      <c r="HP6" s="16"/>
      <c r="HQ6" s="16"/>
      <c r="HS6" s="133"/>
      <c r="HT6" s="133"/>
      <c r="HU6" s="16"/>
      <c r="HV6" s="16"/>
      <c r="HW6" s="16"/>
      <c r="HX6" s="16"/>
      <c r="HY6" s="124"/>
      <c r="IB6" s="16"/>
      <c r="IC6" s="16"/>
      <c r="ID6" s="16"/>
      <c r="IE6" s="16"/>
      <c r="IF6" s="16"/>
      <c r="IG6" s="16"/>
      <c r="IH6" s="16"/>
      <c r="II6" s="16"/>
      <c r="IK6" s="16"/>
      <c r="IL6" s="16"/>
      <c r="IM6" s="16"/>
      <c r="IN6" s="16"/>
      <c r="IO6" s="16"/>
      <c r="IP6" s="16"/>
      <c r="IQ6" s="16"/>
      <c r="IT6" s="16"/>
      <c r="IU6" s="16"/>
      <c r="IV6" s="16"/>
      <c r="IW6" s="16"/>
      <c r="IX6" s="16"/>
      <c r="IY6" s="16"/>
      <c r="IZ6" s="124"/>
      <c r="JC6" s="16"/>
      <c r="JD6" s="16"/>
      <c r="JE6" s="16"/>
      <c r="JF6" s="16"/>
      <c r="JG6" s="16"/>
      <c r="JH6" s="16"/>
      <c r="JI6" s="124"/>
      <c r="JL6" s="16"/>
      <c r="JM6" s="16"/>
      <c r="JN6" s="16"/>
      <c r="JO6" s="16"/>
      <c r="JP6" s="16"/>
      <c r="JQ6" s="16"/>
      <c r="JR6" s="124"/>
      <c r="JU6" s="16"/>
      <c r="JV6" s="16"/>
      <c r="JW6" s="16"/>
      <c r="JX6" s="16"/>
      <c r="JY6" s="16"/>
      <c r="JZ6" s="16"/>
      <c r="KA6" s="124"/>
      <c r="KD6" s="16"/>
      <c r="KE6" s="16"/>
      <c r="KF6" s="16"/>
      <c r="KG6" s="16"/>
      <c r="KH6" s="16"/>
      <c r="KI6" s="16"/>
      <c r="KJ6" s="124"/>
      <c r="KM6" s="16"/>
      <c r="KN6" s="193"/>
      <c r="KO6" s="16"/>
      <c r="KP6" s="16"/>
      <c r="KQ6" s="16"/>
      <c r="KR6" s="16"/>
      <c r="KS6" s="124"/>
      <c r="KV6" s="16"/>
      <c r="KW6" s="16"/>
      <c r="KX6" s="16"/>
      <c r="KY6" s="16"/>
      <c r="KZ6" s="16"/>
      <c r="LA6" s="16"/>
      <c r="LB6" s="124"/>
      <c r="LE6" s="16"/>
      <c r="LF6" s="16"/>
      <c r="LG6" s="16"/>
      <c r="LH6" s="16"/>
      <c r="LI6" s="16"/>
      <c r="LJ6" s="16"/>
      <c r="LK6" s="124"/>
      <c r="LN6" s="16"/>
      <c r="LO6" s="193"/>
      <c r="LP6" s="16"/>
      <c r="LQ6" s="16"/>
      <c r="LR6" s="16"/>
      <c r="LS6" s="16"/>
      <c r="LT6" s="124"/>
      <c r="LW6" s="16"/>
      <c r="LX6" s="16"/>
      <c r="LY6" s="16"/>
      <c r="LZ6" s="16"/>
      <c r="MA6" s="16"/>
      <c r="MB6" s="16"/>
      <c r="MC6" s="124"/>
      <c r="MF6" s="16"/>
      <c r="MG6" s="16"/>
      <c r="MH6" s="16"/>
      <c r="MI6" s="16"/>
      <c r="MJ6" s="16"/>
      <c r="MK6" s="16"/>
      <c r="ML6" s="16"/>
      <c r="MO6" s="16"/>
      <c r="MP6" s="16"/>
      <c r="MQ6" s="16"/>
      <c r="MR6" s="16"/>
      <c r="MS6" s="16"/>
      <c r="MT6" s="16"/>
      <c r="MU6" s="16"/>
      <c r="MY6" s="16"/>
      <c r="NG6" s="16"/>
      <c r="NH6" s="16"/>
      <c r="NI6" s="16"/>
      <c r="NJ6" s="16"/>
      <c r="NK6" s="16"/>
      <c r="NL6" s="16"/>
      <c r="NM6" s="16"/>
      <c r="NP6" s="16"/>
      <c r="NQ6" s="16"/>
      <c r="NR6" s="16"/>
      <c r="NS6" s="16"/>
      <c r="NT6" s="16"/>
      <c r="NU6" s="16"/>
      <c r="NV6" s="16"/>
      <c r="NY6" s="16"/>
      <c r="NZ6" s="16"/>
      <c r="OA6" s="16"/>
      <c r="OB6" s="16"/>
      <c r="OC6" s="16"/>
      <c r="OD6" s="16"/>
      <c r="OE6" s="16"/>
      <c r="OH6" s="16"/>
      <c r="OI6" s="16"/>
      <c r="OJ6" s="16"/>
      <c r="OK6" s="16"/>
      <c r="OL6" s="16"/>
      <c r="OM6" s="16"/>
      <c r="ON6" s="16"/>
      <c r="OQ6" s="16"/>
      <c r="OR6" s="16"/>
      <c r="OS6" s="16"/>
      <c r="OT6" s="16"/>
      <c r="OU6" s="16"/>
      <c r="OV6" s="16"/>
      <c r="OW6" s="16"/>
      <c r="OZ6" s="16"/>
      <c r="PA6" s="16"/>
      <c r="PB6" s="16"/>
      <c r="PC6" s="16"/>
      <c r="PD6" s="16"/>
      <c r="PE6" s="16"/>
      <c r="PF6" s="16"/>
      <c r="PI6" s="16"/>
      <c r="PJ6" s="16"/>
      <c r="PK6" s="16"/>
      <c r="PL6" s="16"/>
      <c r="PM6" s="16"/>
      <c r="PN6" s="16"/>
      <c r="PO6" s="16"/>
      <c r="PR6" s="16"/>
      <c r="PS6" s="16"/>
      <c r="PT6" s="16"/>
      <c r="PU6" s="16"/>
      <c r="PV6" s="16"/>
      <c r="PW6" s="16"/>
      <c r="PX6" s="16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</row>
    <row r="7" spans="1:531" ht="17.25" thickTop="1" thickBot="1" x14ac:dyDescent="0.3">
      <c r="A7" s="25">
        <v>4</v>
      </c>
      <c r="B7" s="98" t="str">
        <f>AL5</f>
        <v xml:space="preserve">SMITHFIELD FARMLAND </v>
      </c>
      <c r="C7" s="130" t="str">
        <f t="shared" ref="C7:I7" si="3">AM5</f>
        <v>Smithfield</v>
      </c>
      <c r="D7" s="74" t="str">
        <f t="shared" si="3"/>
        <v>PED. 5001278</v>
      </c>
      <c r="E7" s="162">
        <f t="shared" si="3"/>
        <v>42095</v>
      </c>
      <c r="F7" s="77">
        <f t="shared" si="3"/>
        <v>18074.34</v>
      </c>
      <c r="G7" s="15">
        <f t="shared" si="3"/>
        <v>22</v>
      </c>
      <c r="H7" s="65">
        <f t="shared" si="3"/>
        <v>18077.490000000002</v>
      </c>
      <c r="I7" s="18">
        <f t="shared" si="3"/>
        <v>-3.1500000000014552</v>
      </c>
      <c r="L7" s="107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107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107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210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107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107" t="s">
        <v>31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107" t="s">
        <v>31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107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107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107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107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107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107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107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107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107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H7" s="16"/>
      <c r="FI7" s="340" t="s">
        <v>7</v>
      </c>
      <c r="FJ7" s="341" t="s">
        <v>8</v>
      </c>
      <c r="FK7" s="342" t="s">
        <v>17</v>
      </c>
      <c r="FL7" s="343" t="s">
        <v>2</v>
      </c>
      <c r="FM7" s="102" t="s">
        <v>18</v>
      </c>
      <c r="FN7" s="344" t="s">
        <v>15</v>
      </c>
      <c r="FO7" s="32"/>
      <c r="FR7" s="107" t="s">
        <v>7</v>
      </c>
      <c r="FS7" s="35" t="s">
        <v>8</v>
      </c>
      <c r="FT7" s="36" t="s">
        <v>17</v>
      </c>
      <c r="FU7" s="31" t="s">
        <v>2</v>
      </c>
      <c r="FV7" s="34" t="s">
        <v>18</v>
      </c>
      <c r="FW7" s="13" t="s">
        <v>15</v>
      </c>
      <c r="FX7" s="32"/>
      <c r="GA7" s="107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J7" s="107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R7" s="16"/>
      <c r="GS7" s="340" t="s">
        <v>7</v>
      </c>
      <c r="GT7" s="341" t="s">
        <v>8</v>
      </c>
      <c r="GU7" s="342" t="s">
        <v>17</v>
      </c>
      <c r="GV7" s="343" t="s">
        <v>2</v>
      </c>
      <c r="GW7" s="102" t="s">
        <v>18</v>
      </c>
      <c r="GX7" s="344" t="s">
        <v>15</v>
      </c>
      <c r="GY7" s="137"/>
      <c r="HA7" s="131"/>
      <c r="HB7" s="107" t="s">
        <v>7</v>
      </c>
      <c r="HC7" s="35" t="s">
        <v>8</v>
      </c>
      <c r="HD7" s="36" t="s">
        <v>17</v>
      </c>
      <c r="HE7" s="31" t="s">
        <v>2</v>
      </c>
      <c r="HF7" s="34" t="s">
        <v>18</v>
      </c>
      <c r="HG7" s="13" t="s">
        <v>15</v>
      </c>
      <c r="HH7" s="32"/>
      <c r="HJ7" s="16"/>
      <c r="HK7" s="340" t="s">
        <v>7</v>
      </c>
      <c r="HL7" s="341" t="s">
        <v>8</v>
      </c>
      <c r="HM7" s="342" t="s">
        <v>17</v>
      </c>
      <c r="HN7" s="343" t="s">
        <v>2</v>
      </c>
      <c r="HO7" s="102" t="s">
        <v>18</v>
      </c>
      <c r="HP7" s="344" t="s">
        <v>15</v>
      </c>
      <c r="HQ7" s="137"/>
      <c r="HS7" s="131"/>
      <c r="HT7" s="107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B7" s="16"/>
      <c r="IC7" s="340" t="s">
        <v>7</v>
      </c>
      <c r="ID7" s="341" t="s">
        <v>8</v>
      </c>
      <c r="IE7" s="342" t="s">
        <v>17</v>
      </c>
      <c r="IF7" s="343" t="s">
        <v>2</v>
      </c>
      <c r="IG7" s="102" t="s">
        <v>18</v>
      </c>
      <c r="IH7" s="344" t="s">
        <v>15</v>
      </c>
      <c r="II7" s="137"/>
      <c r="IL7" s="107" t="s">
        <v>7</v>
      </c>
      <c r="IM7" s="35" t="s">
        <v>8</v>
      </c>
      <c r="IN7" s="36" t="s">
        <v>17</v>
      </c>
      <c r="IO7" s="31" t="s">
        <v>2</v>
      </c>
      <c r="IP7" s="34" t="s">
        <v>18</v>
      </c>
      <c r="IQ7" s="13" t="s">
        <v>15</v>
      </c>
      <c r="IR7" s="32"/>
      <c r="IT7" s="92"/>
      <c r="IU7" s="107" t="s">
        <v>7</v>
      </c>
      <c r="IV7" s="35" t="s">
        <v>8</v>
      </c>
      <c r="IW7" s="36" t="s">
        <v>17</v>
      </c>
      <c r="IX7" s="31" t="s">
        <v>2</v>
      </c>
      <c r="IY7" s="34" t="s">
        <v>18</v>
      </c>
      <c r="IZ7" s="13" t="s">
        <v>15</v>
      </c>
      <c r="JA7" s="32"/>
      <c r="JD7" s="107" t="s">
        <v>7</v>
      </c>
      <c r="JE7" s="35" t="s">
        <v>8</v>
      </c>
      <c r="JF7" s="36" t="s">
        <v>17</v>
      </c>
      <c r="JG7" s="31" t="s">
        <v>2</v>
      </c>
      <c r="JH7" s="34" t="s">
        <v>18</v>
      </c>
      <c r="JI7" s="13" t="s">
        <v>15</v>
      </c>
      <c r="JJ7" s="32"/>
      <c r="JM7" s="107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107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107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107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107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107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107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107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107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107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7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7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7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7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7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7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7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7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7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7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7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7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7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7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7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7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7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</row>
    <row r="8" spans="1:531" ht="16.5" thickTop="1" x14ac:dyDescent="0.25">
      <c r="A8" s="25">
        <v>5</v>
      </c>
      <c r="B8" s="130" t="str">
        <f>AU5</f>
        <v>SEABOARD FOODS</v>
      </c>
      <c r="C8" s="130" t="str">
        <f t="shared" ref="C8:I8" si="4">AV5</f>
        <v>Seaboard</v>
      </c>
      <c r="D8" s="74" t="str">
        <f t="shared" si="4"/>
        <v>PED. 5001275</v>
      </c>
      <c r="E8" s="162">
        <f t="shared" si="4"/>
        <v>42095</v>
      </c>
      <c r="F8" s="77">
        <f t="shared" si="4"/>
        <v>19392.939999999999</v>
      </c>
      <c r="G8" s="15">
        <f t="shared" si="4"/>
        <v>21</v>
      </c>
      <c r="H8" s="65">
        <f t="shared" si="4"/>
        <v>19451.5</v>
      </c>
      <c r="I8" s="18">
        <f t="shared" si="4"/>
        <v>-58.56000000000131</v>
      </c>
      <c r="K8" s="92" t="s">
        <v>33</v>
      </c>
      <c r="L8" s="126"/>
      <c r="M8" s="20">
        <v>1</v>
      </c>
      <c r="N8" s="205">
        <v>920.8</v>
      </c>
      <c r="O8" s="437">
        <v>42095</v>
      </c>
      <c r="P8" s="675">
        <v>920.8</v>
      </c>
      <c r="Q8" s="438" t="s">
        <v>491</v>
      </c>
      <c r="R8" s="439">
        <v>22</v>
      </c>
      <c r="S8" s="16"/>
      <c r="T8" s="92"/>
      <c r="U8" s="126"/>
      <c r="V8" s="20">
        <v>1</v>
      </c>
      <c r="W8" s="194">
        <v>831.29</v>
      </c>
      <c r="X8" s="17">
        <v>42095</v>
      </c>
      <c r="Y8" s="194">
        <v>831.29</v>
      </c>
      <c r="Z8" s="72" t="s">
        <v>492</v>
      </c>
      <c r="AA8" s="24">
        <v>22</v>
      </c>
      <c r="AB8" s="16"/>
      <c r="AC8" s="92"/>
      <c r="AD8" s="126"/>
      <c r="AE8" s="20">
        <v>1</v>
      </c>
      <c r="AF8" s="19">
        <v>870.29</v>
      </c>
      <c r="AG8" s="17">
        <v>42096</v>
      </c>
      <c r="AH8" s="19">
        <v>870.29</v>
      </c>
      <c r="AI8" s="72" t="s">
        <v>506</v>
      </c>
      <c r="AJ8" s="24">
        <v>22</v>
      </c>
      <c r="AK8" s="16"/>
      <c r="AL8" s="487"/>
      <c r="AM8" s="126"/>
      <c r="AN8" s="20">
        <v>1</v>
      </c>
      <c r="AO8" s="19">
        <v>870.29</v>
      </c>
      <c r="AP8" s="17">
        <v>42098</v>
      </c>
      <c r="AQ8" s="19">
        <v>870.29</v>
      </c>
      <c r="AR8" s="72" t="s">
        <v>522</v>
      </c>
      <c r="AS8" s="24">
        <v>21</v>
      </c>
      <c r="AT8" s="16"/>
      <c r="AU8" s="487"/>
      <c r="AV8" s="175"/>
      <c r="AW8" s="20">
        <v>1</v>
      </c>
      <c r="AX8" s="96">
        <v>919</v>
      </c>
      <c r="AY8" s="110">
        <v>42095</v>
      </c>
      <c r="AZ8" s="96">
        <v>919</v>
      </c>
      <c r="BA8" s="129" t="s">
        <v>502</v>
      </c>
      <c r="BB8" s="108">
        <v>22</v>
      </c>
      <c r="BC8" s="16"/>
      <c r="BD8" s="487"/>
      <c r="BE8" s="175"/>
      <c r="BF8" s="20">
        <v>1</v>
      </c>
      <c r="BG8" s="134">
        <v>925.3</v>
      </c>
      <c r="BH8" s="17">
        <v>42098</v>
      </c>
      <c r="BI8" s="18">
        <v>925.3</v>
      </c>
      <c r="BJ8" s="488" t="s">
        <v>521</v>
      </c>
      <c r="BK8" s="24">
        <v>22</v>
      </c>
      <c r="BL8" s="16"/>
      <c r="BM8" s="92"/>
      <c r="BN8" s="126"/>
      <c r="BO8" s="20">
        <v>1</v>
      </c>
      <c r="BP8" s="19">
        <v>922.6</v>
      </c>
      <c r="BQ8" s="17">
        <v>42098</v>
      </c>
      <c r="BR8" s="19">
        <v>922.6</v>
      </c>
      <c r="BS8" s="72" t="s">
        <v>515</v>
      </c>
      <c r="BT8" s="24">
        <v>22</v>
      </c>
      <c r="BU8" s="16"/>
      <c r="BV8" s="92"/>
      <c r="BW8" s="126"/>
      <c r="BX8" s="20">
        <v>1</v>
      </c>
      <c r="BY8" s="19">
        <v>780.05</v>
      </c>
      <c r="BZ8" s="17">
        <v>42100</v>
      </c>
      <c r="CA8" s="19">
        <v>780.05</v>
      </c>
      <c r="CB8" s="72" t="s">
        <v>527</v>
      </c>
      <c r="CC8" s="24">
        <v>22</v>
      </c>
      <c r="CD8" s="16"/>
      <c r="CE8" s="92"/>
      <c r="CF8" s="126"/>
      <c r="CG8" s="20">
        <v>1</v>
      </c>
      <c r="CH8" s="19">
        <v>805.9</v>
      </c>
      <c r="CI8" s="17">
        <v>42101</v>
      </c>
      <c r="CJ8" s="19">
        <v>805.9</v>
      </c>
      <c r="CK8" s="504" t="s">
        <v>547</v>
      </c>
      <c r="CL8" s="24">
        <v>22</v>
      </c>
      <c r="CM8" s="16"/>
      <c r="CN8" s="487"/>
      <c r="CO8" s="126"/>
      <c r="CP8" s="20">
        <v>1</v>
      </c>
      <c r="CQ8" s="19">
        <v>823.13</v>
      </c>
      <c r="CR8" s="17">
        <v>42101</v>
      </c>
      <c r="CS8" s="19">
        <v>823.13</v>
      </c>
      <c r="CT8" s="335" t="s">
        <v>542</v>
      </c>
      <c r="CU8" s="24">
        <v>22</v>
      </c>
      <c r="CV8" s="16"/>
      <c r="CW8" s="487"/>
      <c r="CX8" s="126"/>
      <c r="CY8" s="20">
        <v>1</v>
      </c>
      <c r="CZ8" s="205">
        <v>830.84</v>
      </c>
      <c r="DA8" s="17">
        <v>42102</v>
      </c>
      <c r="DB8" s="205">
        <v>830.84</v>
      </c>
      <c r="DC8" s="43" t="s">
        <v>549</v>
      </c>
      <c r="DD8" s="24">
        <v>22</v>
      </c>
      <c r="DE8" s="16"/>
      <c r="DF8" s="487"/>
      <c r="DG8" s="126"/>
      <c r="DH8" s="20">
        <v>1</v>
      </c>
      <c r="DI8" s="19">
        <v>940.7</v>
      </c>
      <c r="DJ8" s="17">
        <v>42103</v>
      </c>
      <c r="DK8" s="19">
        <v>940.7</v>
      </c>
      <c r="DL8" s="43" t="s">
        <v>555</v>
      </c>
      <c r="DM8" s="24">
        <v>22</v>
      </c>
      <c r="DN8" s="16"/>
      <c r="DO8" s="487"/>
      <c r="DP8" s="126"/>
      <c r="DQ8" s="20">
        <v>1</v>
      </c>
      <c r="DR8" s="19">
        <v>802.27</v>
      </c>
      <c r="DS8" s="58">
        <v>42105</v>
      </c>
      <c r="DT8" s="19">
        <v>802.27</v>
      </c>
      <c r="DU8" s="79" t="s">
        <v>562</v>
      </c>
      <c r="DV8" s="24">
        <v>23</v>
      </c>
      <c r="DW8" s="16"/>
      <c r="DX8" s="487"/>
      <c r="DY8" s="126"/>
      <c r="DZ8" s="20">
        <v>1</v>
      </c>
      <c r="EA8" s="19">
        <v>929.4</v>
      </c>
      <c r="EB8" s="58">
        <v>42105</v>
      </c>
      <c r="EC8" s="19">
        <v>929.4</v>
      </c>
      <c r="ED8" s="79" t="s">
        <v>563</v>
      </c>
      <c r="EE8" s="24">
        <v>23</v>
      </c>
      <c r="EF8" s="16"/>
      <c r="EG8" s="487"/>
      <c r="EH8" s="175"/>
      <c r="EI8" s="20">
        <v>1</v>
      </c>
      <c r="EJ8" s="19">
        <v>951.2</v>
      </c>
      <c r="EK8" s="17">
        <v>42105</v>
      </c>
      <c r="EL8" s="19">
        <v>951.2</v>
      </c>
      <c r="EM8" s="76" t="s">
        <v>565</v>
      </c>
      <c r="EN8" s="24">
        <v>23</v>
      </c>
      <c r="EO8" s="16"/>
      <c r="EP8" s="487"/>
      <c r="EQ8" s="126"/>
      <c r="ER8" s="20">
        <v>1</v>
      </c>
      <c r="ES8" s="19">
        <v>929.1</v>
      </c>
      <c r="ET8" s="17">
        <v>42107</v>
      </c>
      <c r="EU8" s="19">
        <v>929.1</v>
      </c>
      <c r="EV8" s="43" t="s">
        <v>568</v>
      </c>
      <c r="EW8" s="24">
        <v>23</v>
      </c>
      <c r="EX8" s="16"/>
      <c r="EY8" s="487"/>
      <c r="EZ8" s="126"/>
      <c r="FA8" s="20">
        <v>1</v>
      </c>
      <c r="FB8" s="19">
        <v>973.9</v>
      </c>
      <c r="FC8" s="17">
        <v>42108</v>
      </c>
      <c r="FD8" s="19">
        <v>973.9</v>
      </c>
      <c r="FE8" s="43" t="s">
        <v>575</v>
      </c>
      <c r="FF8" s="24">
        <v>23</v>
      </c>
      <c r="FG8" s="16"/>
      <c r="FH8" s="487"/>
      <c r="FI8" s="126"/>
      <c r="FJ8" s="20">
        <v>1</v>
      </c>
      <c r="FK8" s="19">
        <v>798.64</v>
      </c>
      <c r="FL8" s="58">
        <v>42108</v>
      </c>
      <c r="FM8" s="19">
        <v>798.64</v>
      </c>
      <c r="FN8" s="79" t="s">
        <v>573</v>
      </c>
      <c r="FO8" s="24">
        <v>23</v>
      </c>
      <c r="FP8" s="16"/>
      <c r="FQ8" s="487"/>
      <c r="FR8" s="126"/>
      <c r="FS8" s="20">
        <v>1</v>
      </c>
      <c r="FT8" s="19">
        <v>836.28</v>
      </c>
      <c r="FU8" s="58">
        <v>42108</v>
      </c>
      <c r="FV8" s="19">
        <v>836.28</v>
      </c>
      <c r="FW8" s="79" t="s">
        <v>576</v>
      </c>
      <c r="FX8" s="24">
        <v>23</v>
      </c>
      <c r="FY8" s="16"/>
      <c r="FZ8" s="487"/>
      <c r="GA8" s="175"/>
      <c r="GB8" s="20">
        <v>1</v>
      </c>
      <c r="GC8" s="19">
        <v>775.06</v>
      </c>
      <c r="GD8" s="17">
        <v>42109</v>
      </c>
      <c r="GE8" s="19">
        <v>775.06</v>
      </c>
      <c r="GF8" s="76" t="s">
        <v>583</v>
      </c>
      <c r="GG8" s="24">
        <v>23</v>
      </c>
      <c r="GH8" s="16"/>
      <c r="GI8" s="487"/>
      <c r="GJ8" s="126"/>
      <c r="GK8" s="20">
        <v>1</v>
      </c>
      <c r="GL8" s="19">
        <v>921.7</v>
      </c>
      <c r="GM8" s="17">
        <v>42110</v>
      </c>
      <c r="GN8" s="19">
        <v>921.7</v>
      </c>
      <c r="GO8" s="72" t="s">
        <v>586</v>
      </c>
      <c r="GP8" s="24">
        <v>24.5</v>
      </c>
      <c r="GQ8" s="16"/>
      <c r="GR8" s="487"/>
      <c r="GS8" s="126"/>
      <c r="GT8" s="20">
        <v>1</v>
      </c>
      <c r="GU8" s="19">
        <v>917.2</v>
      </c>
      <c r="GV8" s="17">
        <v>42112</v>
      </c>
      <c r="GW8" s="19">
        <v>917.2</v>
      </c>
      <c r="GX8" s="72" t="s">
        <v>590</v>
      </c>
      <c r="GY8" s="24">
        <v>25.5</v>
      </c>
      <c r="GZ8" s="16"/>
      <c r="HA8" s="487"/>
      <c r="HB8" s="126"/>
      <c r="HC8" s="20">
        <v>1</v>
      </c>
      <c r="HD8" s="19">
        <v>873.92</v>
      </c>
      <c r="HE8" s="17">
        <v>42112</v>
      </c>
      <c r="HF8" s="19">
        <v>873.92</v>
      </c>
      <c r="HG8" s="72" t="s">
        <v>595</v>
      </c>
      <c r="HH8" s="24">
        <v>25.5</v>
      </c>
      <c r="HI8" s="16"/>
      <c r="HJ8" s="487"/>
      <c r="HK8" s="126"/>
      <c r="HL8" s="20">
        <v>1</v>
      </c>
      <c r="HM8" s="19">
        <v>919</v>
      </c>
      <c r="HN8" s="17">
        <v>42115</v>
      </c>
      <c r="HO8" s="19">
        <v>919</v>
      </c>
      <c r="HP8" s="72" t="s">
        <v>610</v>
      </c>
      <c r="HQ8" s="24">
        <v>27</v>
      </c>
      <c r="HR8" s="16"/>
      <c r="HS8" s="487"/>
      <c r="HT8" s="126"/>
      <c r="HU8" s="20">
        <v>1</v>
      </c>
      <c r="HV8" s="19">
        <v>911.7</v>
      </c>
      <c r="HW8" s="17">
        <v>42115</v>
      </c>
      <c r="HX8" s="19">
        <v>911.7</v>
      </c>
      <c r="HY8" s="72" t="s">
        <v>608</v>
      </c>
      <c r="HZ8" s="24">
        <v>27</v>
      </c>
      <c r="IA8" s="16"/>
      <c r="IB8" s="487"/>
      <c r="IC8" s="126"/>
      <c r="ID8" s="20">
        <v>1</v>
      </c>
      <c r="IE8" s="19">
        <v>763.72</v>
      </c>
      <c r="IF8" s="17">
        <v>42115</v>
      </c>
      <c r="IG8" s="19">
        <v>763.72</v>
      </c>
      <c r="IH8" s="72" t="s">
        <v>602</v>
      </c>
      <c r="II8" s="24">
        <v>27</v>
      </c>
      <c r="IJ8" s="16"/>
      <c r="IK8" s="487"/>
      <c r="IL8" s="126"/>
      <c r="IM8" s="20">
        <v>1</v>
      </c>
      <c r="IN8" s="19">
        <v>856.24</v>
      </c>
      <c r="IO8" s="110">
        <v>42119</v>
      </c>
      <c r="IP8" s="19">
        <v>856.24</v>
      </c>
      <c r="IQ8" s="129" t="s">
        <v>631</v>
      </c>
      <c r="IR8" s="108">
        <v>27</v>
      </c>
      <c r="IS8" s="16"/>
      <c r="IT8" s="487"/>
      <c r="IU8" s="126"/>
      <c r="IV8" s="20">
        <v>1</v>
      </c>
      <c r="IW8" s="19">
        <v>781.86</v>
      </c>
      <c r="IX8" s="17">
        <v>42119</v>
      </c>
      <c r="IY8" s="19">
        <v>781.86</v>
      </c>
      <c r="IZ8" s="694" t="s">
        <v>630</v>
      </c>
      <c r="JA8" s="24">
        <v>27</v>
      </c>
      <c r="JB8" s="16"/>
      <c r="JC8" s="487"/>
      <c r="JD8" s="126"/>
      <c r="JE8" s="20">
        <v>1</v>
      </c>
      <c r="JF8" s="19">
        <v>920.8</v>
      </c>
      <c r="JG8" s="17">
        <v>42116</v>
      </c>
      <c r="JH8" s="19">
        <v>920.8</v>
      </c>
      <c r="JI8" s="72" t="s">
        <v>613</v>
      </c>
      <c r="JJ8" s="24">
        <v>27</v>
      </c>
      <c r="JK8" s="16"/>
      <c r="JL8" s="487"/>
      <c r="JM8" s="284"/>
      <c r="JN8" s="20">
        <v>1</v>
      </c>
      <c r="JO8" s="19">
        <v>931.7</v>
      </c>
      <c r="JP8" s="17">
        <v>42118</v>
      </c>
      <c r="JQ8" s="19">
        <v>931.7</v>
      </c>
      <c r="JR8" s="72" t="s">
        <v>626</v>
      </c>
      <c r="JS8" s="24">
        <v>27</v>
      </c>
      <c r="JT8" s="16"/>
      <c r="JU8" s="487"/>
      <c r="JV8" s="126"/>
      <c r="JW8" s="20">
        <v>1</v>
      </c>
      <c r="JX8" s="205">
        <v>910.2</v>
      </c>
      <c r="JY8" s="110">
        <v>42118</v>
      </c>
      <c r="JZ8" s="375">
        <v>910.2</v>
      </c>
      <c r="KA8" s="129" t="s">
        <v>623</v>
      </c>
      <c r="KB8" s="108">
        <v>27</v>
      </c>
      <c r="KC8" s="16"/>
      <c r="KD8" s="92"/>
      <c r="KE8" s="126"/>
      <c r="KF8" s="20">
        <v>1</v>
      </c>
      <c r="KG8" s="205">
        <v>914.4</v>
      </c>
      <c r="KH8" s="17">
        <v>42124</v>
      </c>
      <c r="KI8" s="205">
        <v>914.4</v>
      </c>
      <c r="KJ8" s="72" t="s">
        <v>652</v>
      </c>
      <c r="KK8" s="24">
        <v>27</v>
      </c>
      <c r="KL8" s="16"/>
      <c r="KM8" s="92"/>
      <c r="KN8" s="126"/>
      <c r="KO8" s="20">
        <v>1</v>
      </c>
      <c r="KP8" s="19">
        <v>904.5</v>
      </c>
      <c r="KQ8" s="17">
        <v>42121</v>
      </c>
      <c r="KR8" s="19">
        <v>904.5</v>
      </c>
      <c r="KS8" s="72" t="s">
        <v>639</v>
      </c>
      <c r="KT8" s="24">
        <v>27</v>
      </c>
      <c r="KU8" s="16"/>
      <c r="KV8" s="92" t="s">
        <v>33</v>
      </c>
      <c r="KW8" s="126"/>
      <c r="KX8" s="20">
        <v>1</v>
      </c>
      <c r="KY8" s="205">
        <v>790.48</v>
      </c>
      <c r="KZ8" s="17">
        <v>42122</v>
      </c>
      <c r="LA8" s="205">
        <v>790.48</v>
      </c>
      <c r="LB8" s="72" t="s">
        <v>642</v>
      </c>
      <c r="LC8" s="24">
        <v>27</v>
      </c>
      <c r="LD8" s="16"/>
      <c r="LE8" s="92"/>
      <c r="LF8" s="126"/>
      <c r="LG8" s="20">
        <v>1</v>
      </c>
      <c r="LH8" s="194">
        <v>808.16</v>
      </c>
      <c r="LI8" s="17">
        <v>42122</v>
      </c>
      <c r="LJ8" s="194">
        <v>808.16</v>
      </c>
      <c r="LK8" s="72" t="s">
        <v>640</v>
      </c>
      <c r="LL8" s="24">
        <v>27</v>
      </c>
      <c r="LM8" s="16"/>
      <c r="LN8" s="92"/>
      <c r="LO8" s="126"/>
      <c r="LP8" s="20">
        <v>1</v>
      </c>
      <c r="LQ8" s="19">
        <v>822.68</v>
      </c>
      <c r="LR8" s="17">
        <v>42124</v>
      </c>
      <c r="LS8" s="19">
        <v>822.68</v>
      </c>
      <c r="LT8" s="72" t="s">
        <v>655</v>
      </c>
      <c r="LU8" s="24">
        <v>27</v>
      </c>
      <c r="LV8" s="16"/>
      <c r="LW8" s="92"/>
      <c r="LX8" s="126"/>
      <c r="LY8" s="20">
        <v>1</v>
      </c>
      <c r="LZ8" s="194">
        <v>821.77</v>
      </c>
      <c r="MA8" s="17">
        <v>42124</v>
      </c>
      <c r="MB8" s="194">
        <v>821.77</v>
      </c>
      <c r="MC8" s="72" t="s">
        <v>656</v>
      </c>
      <c r="MD8" s="24">
        <v>27</v>
      </c>
      <c r="ME8" s="16"/>
      <c r="MF8" s="92"/>
      <c r="MG8" s="126"/>
      <c r="MH8" s="20"/>
      <c r="MI8" s="19"/>
      <c r="MJ8" s="17"/>
      <c r="MK8" s="19"/>
      <c r="ML8" s="72"/>
      <c r="MM8" s="24"/>
      <c r="MN8" s="16"/>
      <c r="MO8" s="92"/>
      <c r="MP8" s="126"/>
      <c r="MQ8" s="20"/>
      <c r="MR8" s="19"/>
      <c r="MS8" s="17"/>
      <c r="MT8" s="19"/>
      <c r="MU8" s="72"/>
      <c r="MV8" s="24"/>
      <c r="MX8" s="92"/>
      <c r="MY8" s="2"/>
      <c r="MZ8" s="20"/>
      <c r="NA8" s="19"/>
      <c r="NB8" s="17"/>
      <c r="NC8" s="19"/>
      <c r="ND8" s="319"/>
      <c r="NE8" s="24"/>
      <c r="NG8" s="92"/>
      <c r="NH8" s="2"/>
      <c r="NI8" s="20"/>
      <c r="NJ8" s="19"/>
      <c r="NK8" s="17"/>
      <c r="NL8" s="19"/>
      <c r="NM8" s="72"/>
      <c r="NN8" s="24"/>
      <c r="NP8" s="92" t="s">
        <v>33</v>
      </c>
      <c r="NQ8" s="2"/>
      <c r="NR8" s="20">
        <v>1</v>
      </c>
      <c r="NS8" s="19"/>
      <c r="NT8" s="17"/>
      <c r="NU8" s="19"/>
      <c r="NV8" s="72"/>
      <c r="NW8" s="24"/>
      <c r="NY8" s="92" t="s">
        <v>33</v>
      </c>
      <c r="NZ8" s="2"/>
      <c r="OA8" s="20">
        <v>1</v>
      </c>
      <c r="OB8" s="19"/>
      <c r="OC8" s="17"/>
      <c r="OD8" s="19"/>
      <c r="OE8" s="72"/>
      <c r="OF8" s="24"/>
      <c r="OH8" s="92"/>
      <c r="OI8" s="2"/>
      <c r="OJ8" s="20"/>
      <c r="OK8" s="19"/>
      <c r="OL8" s="17"/>
      <c r="OM8" s="19"/>
      <c r="ON8" s="72"/>
      <c r="OO8" s="24"/>
      <c r="OQ8" s="92"/>
      <c r="OR8" s="2"/>
      <c r="OS8" s="20"/>
      <c r="OT8" s="19"/>
      <c r="OU8" s="17"/>
      <c r="OV8" s="19"/>
      <c r="OW8" s="72"/>
      <c r="OX8" s="306"/>
      <c r="OZ8" s="92"/>
      <c r="PA8" s="2"/>
      <c r="PB8" s="20"/>
      <c r="PC8" s="19"/>
      <c r="PD8" s="17"/>
      <c r="PE8" s="19"/>
      <c r="PF8" s="72"/>
      <c r="PG8" s="24"/>
      <c r="PI8" s="92"/>
      <c r="PJ8" s="2"/>
      <c r="PK8" s="20"/>
      <c r="PL8" s="19"/>
      <c r="PM8" s="17"/>
      <c r="PN8" s="19"/>
      <c r="PO8" s="72"/>
      <c r="PP8" s="24"/>
      <c r="PR8" s="92"/>
      <c r="PS8" s="2"/>
      <c r="PT8" s="20"/>
      <c r="PU8" s="19"/>
      <c r="PV8" s="17"/>
      <c r="PW8" s="19"/>
      <c r="PX8" s="72"/>
      <c r="PY8" s="24"/>
      <c r="QA8" s="92"/>
      <c r="QB8" s="2"/>
      <c r="QC8" s="20"/>
      <c r="QD8" s="19"/>
      <c r="QE8" s="17"/>
      <c r="QF8" s="19"/>
      <c r="QG8" s="72"/>
      <c r="QH8" s="24"/>
      <c r="QJ8" s="92"/>
      <c r="QK8" s="2"/>
      <c r="QL8" s="20"/>
      <c r="QM8" s="19"/>
      <c r="QN8" s="17"/>
      <c r="QO8" s="19"/>
      <c r="QP8" s="72"/>
      <c r="QQ8" s="24"/>
      <c r="QS8" s="92"/>
      <c r="QT8" s="2"/>
      <c r="QU8" s="20"/>
      <c r="QV8" s="19"/>
      <c r="QW8" s="17"/>
      <c r="QX8" s="19"/>
      <c r="QY8" s="72"/>
      <c r="QZ8" s="24"/>
      <c r="RB8" s="92"/>
      <c r="RC8" s="2"/>
      <c r="RD8" s="20"/>
      <c r="RE8" s="19"/>
      <c r="RF8" s="17"/>
      <c r="RG8" s="19"/>
      <c r="RH8" s="72"/>
      <c r="RI8" s="24"/>
      <c r="RK8" s="92" t="s">
        <v>33</v>
      </c>
      <c r="RL8" s="2"/>
      <c r="RM8" s="20">
        <v>1</v>
      </c>
      <c r="RN8" s="19"/>
      <c r="RO8" s="17"/>
      <c r="RP8" s="19"/>
      <c r="RQ8" s="72"/>
      <c r="RR8" s="24"/>
      <c r="RT8" s="92"/>
      <c r="RU8" s="2"/>
      <c r="RV8" s="20"/>
      <c r="RW8" s="19"/>
      <c r="RX8" s="17"/>
      <c r="RY8" s="19"/>
      <c r="RZ8" s="72"/>
      <c r="SA8" s="24"/>
      <c r="SC8" s="92"/>
      <c r="SD8" s="2"/>
      <c r="SE8" s="20"/>
      <c r="SF8" s="19"/>
      <c r="SG8" s="17"/>
      <c r="SH8" s="19"/>
      <c r="SI8" s="72"/>
      <c r="SJ8" s="24"/>
      <c r="SL8" s="92" t="s">
        <v>33</v>
      </c>
      <c r="SM8" s="2"/>
      <c r="SN8" s="20">
        <v>1</v>
      </c>
      <c r="SO8" s="19"/>
      <c r="SP8" s="17"/>
      <c r="SQ8" s="19"/>
      <c r="SR8" s="72"/>
      <c r="SS8" s="24"/>
      <c r="SU8" s="92" t="s">
        <v>33</v>
      </c>
      <c r="SV8" s="2"/>
      <c r="SW8" s="20">
        <v>1</v>
      </c>
      <c r="SX8" s="19"/>
      <c r="SY8" s="17"/>
      <c r="SZ8" s="19"/>
      <c r="TA8" s="72"/>
      <c r="TB8" s="24"/>
      <c r="TD8" s="92" t="s">
        <v>33</v>
      </c>
      <c r="TE8" s="2"/>
      <c r="TF8" s="20">
        <v>1</v>
      </c>
      <c r="TG8" s="19"/>
      <c r="TH8" s="17"/>
      <c r="TI8" s="19"/>
      <c r="TJ8" s="72"/>
      <c r="TK8" s="24"/>
    </row>
    <row r="9" spans="1:531" x14ac:dyDescent="0.25">
      <c r="A9" s="25">
        <v>6</v>
      </c>
      <c r="B9" s="16" t="str">
        <f>BD5</f>
        <v>SEABORD FOODS</v>
      </c>
      <c r="C9" s="16" t="str">
        <f t="shared" ref="C9:I9" si="5">BE5</f>
        <v>Seaboard</v>
      </c>
      <c r="D9" s="74" t="str">
        <f t="shared" si="5"/>
        <v>PED. 5001288</v>
      </c>
      <c r="E9" s="162">
        <f t="shared" si="5"/>
        <v>42096</v>
      </c>
      <c r="F9" s="77">
        <f t="shared" si="5"/>
        <v>19435.66</v>
      </c>
      <c r="G9" s="15">
        <f t="shared" si="5"/>
        <v>21</v>
      </c>
      <c r="H9" s="65">
        <f t="shared" si="5"/>
        <v>19474.5</v>
      </c>
      <c r="I9" s="18">
        <f t="shared" si="5"/>
        <v>-38.840000000000146</v>
      </c>
      <c r="K9" s="363" t="s">
        <v>263</v>
      </c>
      <c r="L9" s="126"/>
      <c r="M9" s="20">
        <v>2</v>
      </c>
      <c r="N9" s="206">
        <v>918.1</v>
      </c>
      <c r="O9" s="437">
        <v>42095</v>
      </c>
      <c r="P9" s="676">
        <v>918.1</v>
      </c>
      <c r="Q9" s="438" t="s">
        <v>491</v>
      </c>
      <c r="R9" s="439">
        <v>22</v>
      </c>
      <c r="S9" s="16"/>
      <c r="T9" s="363"/>
      <c r="U9" s="126"/>
      <c r="V9" s="20">
        <v>2</v>
      </c>
      <c r="W9" s="195">
        <v>796.83</v>
      </c>
      <c r="X9" s="17">
        <v>42095</v>
      </c>
      <c r="Y9" s="195">
        <v>796.83</v>
      </c>
      <c r="Z9" s="72" t="s">
        <v>492</v>
      </c>
      <c r="AA9" s="24">
        <v>22</v>
      </c>
      <c r="AB9" s="16"/>
      <c r="AC9" s="363"/>
      <c r="AD9" s="126"/>
      <c r="AE9" s="20">
        <v>2</v>
      </c>
      <c r="AF9" s="19">
        <v>839</v>
      </c>
      <c r="AG9" s="17">
        <v>42098</v>
      </c>
      <c r="AH9" s="19">
        <v>839</v>
      </c>
      <c r="AI9" s="72" t="s">
        <v>513</v>
      </c>
      <c r="AJ9" s="24">
        <v>22</v>
      </c>
      <c r="AK9" s="16"/>
      <c r="AL9" s="133"/>
      <c r="AM9" s="126"/>
      <c r="AN9" s="20">
        <v>2</v>
      </c>
      <c r="AO9" s="19">
        <v>835.83</v>
      </c>
      <c r="AP9" s="697">
        <v>42100</v>
      </c>
      <c r="AQ9" s="698">
        <v>835.89</v>
      </c>
      <c r="AR9" s="701" t="s">
        <v>532</v>
      </c>
      <c r="AS9" s="700">
        <v>21</v>
      </c>
      <c r="AT9" s="16"/>
      <c r="AU9" s="133"/>
      <c r="AV9" s="175"/>
      <c r="AW9" s="20">
        <v>2</v>
      </c>
      <c r="AX9" s="19">
        <v>958</v>
      </c>
      <c r="AY9" s="110">
        <v>42095</v>
      </c>
      <c r="AZ9" s="19">
        <v>958</v>
      </c>
      <c r="BA9" s="129" t="s">
        <v>502</v>
      </c>
      <c r="BB9" s="108">
        <v>22</v>
      </c>
      <c r="BC9" s="16"/>
      <c r="BD9" s="133"/>
      <c r="BE9" s="175"/>
      <c r="BF9" s="20">
        <v>2</v>
      </c>
      <c r="BG9" s="19">
        <v>930.8</v>
      </c>
      <c r="BH9" s="17">
        <v>42098</v>
      </c>
      <c r="BI9" s="19">
        <v>930.8</v>
      </c>
      <c r="BJ9" s="72" t="s">
        <v>521</v>
      </c>
      <c r="BK9" s="160">
        <v>22</v>
      </c>
      <c r="BL9" s="16"/>
      <c r="BM9" s="363"/>
      <c r="BN9" s="126"/>
      <c r="BO9" s="20">
        <v>2</v>
      </c>
      <c r="BP9" s="19">
        <v>939.8</v>
      </c>
      <c r="BQ9" s="17">
        <v>42098</v>
      </c>
      <c r="BR9" s="19">
        <v>939.8</v>
      </c>
      <c r="BS9" s="72" t="s">
        <v>515</v>
      </c>
      <c r="BT9" s="24">
        <v>22</v>
      </c>
      <c r="BU9" s="16"/>
      <c r="BV9" s="363"/>
      <c r="BW9" s="126"/>
      <c r="BX9" s="20">
        <v>2</v>
      </c>
      <c r="BY9" s="134">
        <v>833.11</v>
      </c>
      <c r="BZ9" s="17">
        <v>42100</v>
      </c>
      <c r="CA9" s="134">
        <v>833.11</v>
      </c>
      <c r="CB9" s="72" t="s">
        <v>530</v>
      </c>
      <c r="CC9" s="24">
        <v>21</v>
      </c>
      <c r="CD9" s="16"/>
      <c r="CE9" s="363"/>
      <c r="CF9" s="126"/>
      <c r="CG9" s="20">
        <v>2</v>
      </c>
      <c r="CH9" s="19">
        <v>837.19</v>
      </c>
      <c r="CI9" s="17">
        <v>42101</v>
      </c>
      <c r="CJ9" s="19">
        <v>837.19</v>
      </c>
      <c r="CK9" s="504" t="s">
        <v>547</v>
      </c>
      <c r="CL9" s="24">
        <v>22</v>
      </c>
      <c r="CM9" s="16"/>
      <c r="CN9" s="133"/>
      <c r="CO9" s="126"/>
      <c r="CP9" s="20">
        <v>2</v>
      </c>
      <c r="CQ9" s="19">
        <v>843.54</v>
      </c>
      <c r="CR9" s="17">
        <v>42101</v>
      </c>
      <c r="CS9" s="19">
        <v>843.54</v>
      </c>
      <c r="CT9" s="336" t="s">
        <v>542</v>
      </c>
      <c r="CU9" s="24">
        <v>22</v>
      </c>
      <c r="CV9" s="16"/>
      <c r="CW9" s="133"/>
      <c r="CX9" s="126"/>
      <c r="CY9" s="20">
        <v>2</v>
      </c>
      <c r="CZ9" s="206">
        <v>785.49</v>
      </c>
      <c r="DA9" s="17">
        <v>42102</v>
      </c>
      <c r="DB9" s="206">
        <v>785.49</v>
      </c>
      <c r="DC9" s="43" t="s">
        <v>549</v>
      </c>
      <c r="DD9" s="24">
        <v>22</v>
      </c>
      <c r="DE9" s="16"/>
      <c r="DF9" s="133"/>
      <c r="DG9" s="126"/>
      <c r="DH9" s="20">
        <v>2</v>
      </c>
      <c r="DI9" s="19">
        <v>930.8</v>
      </c>
      <c r="DJ9" s="17">
        <v>42103</v>
      </c>
      <c r="DK9" s="19">
        <v>930.8</v>
      </c>
      <c r="DL9" s="43" t="s">
        <v>555</v>
      </c>
      <c r="DM9" s="24">
        <v>22</v>
      </c>
      <c r="DN9" s="16"/>
      <c r="DO9" s="133"/>
      <c r="DP9" s="126"/>
      <c r="DQ9" s="20">
        <v>2</v>
      </c>
      <c r="DR9" s="30">
        <v>870.75</v>
      </c>
      <c r="DS9" s="58">
        <v>42105</v>
      </c>
      <c r="DT9" s="30">
        <v>870.75</v>
      </c>
      <c r="DU9" s="79" t="s">
        <v>562</v>
      </c>
      <c r="DV9" s="24">
        <v>23</v>
      </c>
      <c r="DW9" s="16"/>
      <c r="DX9" s="133"/>
      <c r="DY9" s="126"/>
      <c r="DZ9" s="20">
        <v>2</v>
      </c>
      <c r="EA9" s="30">
        <v>932.6</v>
      </c>
      <c r="EB9" s="58">
        <v>42105</v>
      </c>
      <c r="EC9" s="30">
        <v>932.6</v>
      </c>
      <c r="ED9" s="79" t="s">
        <v>563</v>
      </c>
      <c r="EE9" s="24">
        <v>23</v>
      </c>
      <c r="EF9" s="16"/>
      <c r="EG9" s="133"/>
      <c r="EH9" s="175"/>
      <c r="EI9" s="20">
        <v>2</v>
      </c>
      <c r="EJ9" s="19">
        <v>936.7</v>
      </c>
      <c r="EK9" s="17">
        <v>42105</v>
      </c>
      <c r="EL9" s="19">
        <v>936.7</v>
      </c>
      <c r="EM9" s="43" t="s">
        <v>565</v>
      </c>
      <c r="EN9" s="24">
        <v>23</v>
      </c>
      <c r="EO9" s="16"/>
      <c r="EP9" s="133"/>
      <c r="EQ9" s="126"/>
      <c r="ER9" s="20">
        <v>2</v>
      </c>
      <c r="ES9" s="19">
        <v>921.6</v>
      </c>
      <c r="ET9" s="17">
        <v>42107</v>
      </c>
      <c r="EU9" s="19">
        <v>921.6</v>
      </c>
      <c r="EV9" s="79" t="s">
        <v>568</v>
      </c>
      <c r="EW9" s="24">
        <v>23</v>
      </c>
      <c r="EX9" s="16"/>
      <c r="EY9" s="133"/>
      <c r="EZ9" s="126"/>
      <c r="FA9" s="20">
        <v>2</v>
      </c>
      <c r="FB9" s="19">
        <v>936.2</v>
      </c>
      <c r="FC9" s="17">
        <v>42108</v>
      </c>
      <c r="FD9" s="19">
        <v>936.2</v>
      </c>
      <c r="FE9" s="43" t="s">
        <v>575</v>
      </c>
      <c r="FF9" s="24">
        <v>23</v>
      </c>
      <c r="FG9" s="16"/>
      <c r="FH9" s="133"/>
      <c r="FI9" s="126"/>
      <c r="FJ9" s="20">
        <v>2</v>
      </c>
      <c r="FK9" s="30">
        <v>747.85</v>
      </c>
      <c r="FL9" s="58">
        <v>42108</v>
      </c>
      <c r="FM9" s="30">
        <v>747.85</v>
      </c>
      <c r="FN9" s="79" t="s">
        <v>573</v>
      </c>
      <c r="FO9" s="24">
        <v>23</v>
      </c>
      <c r="FP9" s="16"/>
      <c r="FQ9" s="133"/>
      <c r="FR9" s="126"/>
      <c r="FS9" s="20">
        <v>2</v>
      </c>
      <c r="FT9" s="30">
        <v>873.02</v>
      </c>
      <c r="FU9" s="58">
        <v>42108</v>
      </c>
      <c r="FV9" s="30">
        <v>873.02</v>
      </c>
      <c r="FW9" s="79" t="s">
        <v>576</v>
      </c>
      <c r="FX9" s="24">
        <v>23</v>
      </c>
      <c r="FY9" s="16"/>
      <c r="FZ9" s="133"/>
      <c r="GA9" s="175"/>
      <c r="GB9" s="20">
        <v>2</v>
      </c>
      <c r="GC9" s="19">
        <v>822.68</v>
      </c>
      <c r="GD9" s="17">
        <v>42109</v>
      </c>
      <c r="GE9" s="19">
        <v>822.68</v>
      </c>
      <c r="GF9" s="373" t="s">
        <v>583</v>
      </c>
      <c r="GG9" s="24">
        <v>23</v>
      </c>
      <c r="GH9" s="16"/>
      <c r="GI9" s="133"/>
      <c r="GJ9" s="126"/>
      <c r="GK9" s="20">
        <v>2</v>
      </c>
      <c r="GL9" s="19">
        <v>921.7</v>
      </c>
      <c r="GM9" s="17">
        <v>42110</v>
      </c>
      <c r="GN9" s="19">
        <v>921.7</v>
      </c>
      <c r="GO9" s="72" t="s">
        <v>586</v>
      </c>
      <c r="GP9" s="24">
        <v>24.5</v>
      </c>
      <c r="GQ9" s="16"/>
      <c r="GR9" s="133"/>
      <c r="GS9" s="126"/>
      <c r="GT9" s="20">
        <v>2</v>
      </c>
      <c r="GU9" s="19">
        <v>962.1</v>
      </c>
      <c r="GV9" s="17">
        <v>42112</v>
      </c>
      <c r="GW9" s="19">
        <v>962.1</v>
      </c>
      <c r="GX9" s="72" t="s">
        <v>590</v>
      </c>
      <c r="GY9" s="24">
        <v>25.5</v>
      </c>
      <c r="GZ9" s="16"/>
      <c r="HA9" s="133"/>
      <c r="HB9" s="126"/>
      <c r="HC9" s="20">
        <v>2</v>
      </c>
      <c r="HD9" s="19">
        <v>772.34</v>
      </c>
      <c r="HE9" s="17">
        <v>42112</v>
      </c>
      <c r="HF9" s="19">
        <v>772.34</v>
      </c>
      <c r="HG9" s="72" t="s">
        <v>595</v>
      </c>
      <c r="HH9" s="24">
        <v>25.5</v>
      </c>
      <c r="HI9" s="16"/>
      <c r="HJ9" s="133"/>
      <c r="HK9" s="126"/>
      <c r="HL9" s="20">
        <v>2</v>
      </c>
      <c r="HM9" s="19">
        <v>914.4</v>
      </c>
      <c r="HN9" s="17">
        <v>42115</v>
      </c>
      <c r="HO9" s="19">
        <v>914.4</v>
      </c>
      <c r="HP9" s="72" t="s">
        <v>610</v>
      </c>
      <c r="HQ9" s="24">
        <v>27</v>
      </c>
      <c r="HR9" s="16"/>
      <c r="HS9" s="133"/>
      <c r="HT9" s="126"/>
      <c r="HU9" s="20">
        <v>2</v>
      </c>
      <c r="HV9" s="19">
        <v>916.3</v>
      </c>
      <c r="HW9" s="17">
        <v>42115</v>
      </c>
      <c r="HX9" s="19">
        <v>916.3</v>
      </c>
      <c r="HY9" s="72" t="s">
        <v>608</v>
      </c>
      <c r="HZ9" s="24">
        <v>27</v>
      </c>
      <c r="IA9" s="16"/>
      <c r="IB9" s="133"/>
      <c r="IC9" s="126"/>
      <c r="ID9" s="20">
        <v>2</v>
      </c>
      <c r="IE9" s="19">
        <v>852.61</v>
      </c>
      <c r="IF9" s="17">
        <v>42115</v>
      </c>
      <c r="IG9" s="19">
        <v>852.61</v>
      </c>
      <c r="IH9" s="72" t="s">
        <v>602</v>
      </c>
      <c r="II9" s="24">
        <v>27</v>
      </c>
      <c r="IJ9" s="16"/>
      <c r="IK9" s="133"/>
      <c r="IL9" s="126"/>
      <c r="IM9" s="20">
        <v>2</v>
      </c>
      <c r="IN9" s="19">
        <v>811.34</v>
      </c>
      <c r="IO9" s="110">
        <v>42119</v>
      </c>
      <c r="IP9" s="19">
        <v>811.34</v>
      </c>
      <c r="IQ9" s="129" t="s">
        <v>630</v>
      </c>
      <c r="IR9" s="108">
        <v>27</v>
      </c>
      <c r="IS9" s="16"/>
      <c r="IT9" s="151"/>
      <c r="IU9" s="126"/>
      <c r="IV9" s="20">
        <v>2</v>
      </c>
      <c r="IW9" s="19">
        <v>840.82</v>
      </c>
      <c r="IX9" s="17">
        <v>42119</v>
      </c>
      <c r="IY9" s="19">
        <v>840.82</v>
      </c>
      <c r="IZ9" s="694" t="s">
        <v>630</v>
      </c>
      <c r="JA9" s="24">
        <v>27</v>
      </c>
      <c r="JB9" s="16"/>
      <c r="JC9" s="151"/>
      <c r="JD9" s="126"/>
      <c r="JE9" s="20">
        <v>2</v>
      </c>
      <c r="JF9" s="19">
        <v>927.1</v>
      </c>
      <c r="JG9" s="17">
        <v>42116</v>
      </c>
      <c r="JH9" s="19">
        <v>927.1</v>
      </c>
      <c r="JI9" s="72" t="s">
        <v>613</v>
      </c>
      <c r="JJ9" s="24">
        <v>27</v>
      </c>
      <c r="JK9" s="16"/>
      <c r="JL9" s="363"/>
      <c r="JM9" s="284"/>
      <c r="JN9" s="20">
        <v>2</v>
      </c>
      <c r="JO9" s="19">
        <v>944.4</v>
      </c>
      <c r="JP9" s="17">
        <v>42118</v>
      </c>
      <c r="JQ9" s="19">
        <v>944.4</v>
      </c>
      <c r="JR9" s="72" t="s">
        <v>626</v>
      </c>
      <c r="JS9" s="24">
        <v>27</v>
      </c>
      <c r="JT9" s="16"/>
      <c r="JU9" s="363"/>
      <c r="JV9" s="126"/>
      <c r="JW9" s="20">
        <v>2</v>
      </c>
      <c r="JX9" s="374">
        <v>922.45</v>
      </c>
      <c r="JY9" s="110">
        <v>42118</v>
      </c>
      <c r="JZ9" s="374">
        <v>922.45</v>
      </c>
      <c r="KA9" s="129" t="s">
        <v>619</v>
      </c>
      <c r="KB9" s="108">
        <v>27</v>
      </c>
      <c r="KC9" s="16"/>
      <c r="KD9" s="363"/>
      <c r="KE9" s="126"/>
      <c r="KF9" s="20">
        <v>2</v>
      </c>
      <c r="KG9" s="206">
        <v>919.9</v>
      </c>
      <c r="KH9" s="17">
        <v>42123</v>
      </c>
      <c r="KI9" s="206">
        <v>919.9</v>
      </c>
      <c r="KJ9" s="72" t="s">
        <v>643</v>
      </c>
      <c r="KK9" s="24">
        <v>27</v>
      </c>
      <c r="KL9" s="16"/>
      <c r="KM9" s="363"/>
      <c r="KN9" s="126"/>
      <c r="KO9" s="20">
        <v>2</v>
      </c>
      <c r="KP9" s="19">
        <v>911.7</v>
      </c>
      <c r="KQ9" s="17">
        <v>42121</v>
      </c>
      <c r="KR9" s="19">
        <v>911.7</v>
      </c>
      <c r="KS9" s="72" t="s">
        <v>639</v>
      </c>
      <c r="KT9" s="24">
        <v>27</v>
      </c>
      <c r="KU9" s="16"/>
      <c r="KV9" s="363" t="s">
        <v>263</v>
      </c>
      <c r="KW9" s="126"/>
      <c r="KX9" s="20">
        <v>2</v>
      </c>
      <c r="KY9" s="206">
        <v>844.44</v>
      </c>
      <c r="KZ9" s="17">
        <v>42121</v>
      </c>
      <c r="LA9" s="206">
        <v>844.44</v>
      </c>
      <c r="LB9" s="72" t="s">
        <v>634</v>
      </c>
      <c r="LC9" s="24">
        <v>27</v>
      </c>
      <c r="LD9" s="16"/>
      <c r="LE9" s="363"/>
      <c r="LF9" s="126"/>
      <c r="LG9" s="20">
        <v>2</v>
      </c>
      <c r="LH9" s="195">
        <v>800.91</v>
      </c>
      <c r="LI9" s="17">
        <v>42122</v>
      </c>
      <c r="LJ9" s="195">
        <v>800.91</v>
      </c>
      <c r="LK9" s="72" t="s">
        <v>640</v>
      </c>
      <c r="LL9" s="24">
        <v>27</v>
      </c>
      <c r="LM9" s="16"/>
      <c r="LN9" s="363"/>
      <c r="LO9" s="126"/>
      <c r="LP9" s="20">
        <v>2</v>
      </c>
      <c r="LQ9" s="19">
        <v>804.08</v>
      </c>
      <c r="LR9" s="17">
        <v>42123</v>
      </c>
      <c r="LS9" s="19">
        <v>804.08</v>
      </c>
      <c r="LT9" s="694" t="s">
        <v>651</v>
      </c>
      <c r="LU9" s="24">
        <v>27</v>
      </c>
      <c r="LV9" s="16"/>
      <c r="LW9" s="363"/>
      <c r="LX9" s="126"/>
      <c r="LY9" s="20">
        <v>2</v>
      </c>
      <c r="LZ9" s="195">
        <v>841.27</v>
      </c>
      <c r="MA9" s="17">
        <v>42124</v>
      </c>
      <c r="MB9" s="195">
        <v>841.27</v>
      </c>
      <c r="MC9" s="72" t="s">
        <v>655</v>
      </c>
      <c r="MD9" s="24">
        <v>27</v>
      </c>
      <c r="ME9" s="16"/>
      <c r="MF9" s="133"/>
      <c r="MG9" s="126"/>
      <c r="MH9" s="20"/>
      <c r="MI9" s="19"/>
      <c r="MJ9" s="17"/>
      <c r="MK9" s="19"/>
      <c r="ML9" s="72"/>
      <c r="MM9" s="24"/>
      <c r="MN9" s="16"/>
      <c r="MO9" s="133"/>
      <c r="MP9" s="126"/>
      <c r="MQ9" s="20"/>
      <c r="MR9" s="19"/>
      <c r="MS9" s="17"/>
      <c r="MT9" s="19"/>
      <c r="MU9" s="72"/>
      <c r="MV9" s="24"/>
      <c r="MX9" s="133"/>
      <c r="MY9" s="2"/>
      <c r="MZ9" s="20"/>
      <c r="NA9" s="19"/>
      <c r="NB9" s="17"/>
      <c r="NC9" s="19"/>
      <c r="ND9" s="319"/>
      <c r="NE9" s="24"/>
      <c r="NG9" s="133"/>
      <c r="NH9" s="2"/>
      <c r="NI9" s="20"/>
      <c r="NJ9" s="19"/>
      <c r="NK9" s="17"/>
      <c r="NL9" s="19"/>
      <c r="NM9" s="72"/>
      <c r="NN9" s="24"/>
      <c r="NP9" s="133"/>
      <c r="NQ9" s="2"/>
      <c r="NR9" s="20">
        <v>2</v>
      </c>
      <c r="NS9" s="19"/>
      <c r="NT9" s="17"/>
      <c r="NU9" s="19"/>
      <c r="NV9" s="72"/>
      <c r="NW9" s="24"/>
      <c r="NY9" s="133"/>
      <c r="NZ9" s="2"/>
      <c r="OA9" s="20">
        <v>2</v>
      </c>
      <c r="OB9" s="19"/>
      <c r="OC9" s="17"/>
      <c r="OD9" s="19"/>
      <c r="OE9" s="72"/>
      <c r="OF9" s="24"/>
      <c r="OH9" s="133"/>
      <c r="OI9" s="2"/>
      <c r="OJ9" s="20"/>
      <c r="OK9" s="19"/>
      <c r="OL9" s="17"/>
      <c r="OM9" s="19"/>
      <c r="ON9" s="72"/>
      <c r="OO9" s="24"/>
      <c r="OQ9" s="133"/>
      <c r="OR9" s="2"/>
      <c r="OS9" s="20"/>
      <c r="OT9" s="19"/>
      <c r="OU9" s="17"/>
      <c r="OV9" s="19"/>
      <c r="OW9" s="72"/>
      <c r="OX9" s="24"/>
      <c r="OZ9" s="133"/>
      <c r="PA9" s="2"/>
      <c r="PB9" s="20"/>
      <c r="PC9" s="19"/>
      <c r="PD9" s="17"/>
      <c r="PE9" s="19"/>
      <c r="PF9" s="72"/>
      <c r="PG9" s="24"/>
      <c r="PI9" s="133"/>
      <c r="PJ9" s="2"/>
      <c r="PK9" s="20"/>
      <c r="PL9" s="19"/>
      <c r="PM9" s="17"/>
      <c r="PN9" s="19"/>
      <c r="PO9" s="72"/>
      <c r="PP9" s="24"/>
      <c r="PR9" s="133"/>
      <c r="PS9" s="2"/>
      <c r="PT9" s="20"/>
      <c r="PU9" s="19"/>
      <c r="PV9" s="17"/>
      <c r="PW9" s="19"/>
      <c r="PX9" s="72"/>
      <c r="PY9" s="24"/>
      <c r="QA9" s="133"/>
      <c r="QB9" s="2"/>
      <c r="QC9" s="20"/>
      <c r="QD9" s="19"/>
      <c r="QE9" s="17"/>
      <c r="QF9" s="19"/>
      <c r="QG9" s="72"/>
      <c r="QH9" s="24"/>
      <c r="QJ9" s="133"/>
      <c r="QK9" s="2"/>
      <c r="QL9" s="20"/>
      <c r="QM9" s="19"/>
      <c r="QN9" s="17"/>
      <c r="QO9" s="19"/>
      <c r="QP9" s="72"/>
      <c r="QQ9" s="24"/>
      <c r="QS9" s="133"/>
      <c r="QT9" s="2"/>
      <c r="QU9" s="20"/>
      <c r="QV9" s="19"/>
      <c r="QW9" s="17"/>
      <c r="QX9" s="19"/>
      <c r="QY9" s="72"/>
      <c r="QZ9" s="24"/>
      <c r="RB9" s="133"/>
      <c r="RC9" s="2"/>
      <c r="RD9" s="20"/>
      <c r="RE9" s="19"/>
      <c r="RF9" s="17"/>
      <c r="RG9" s="19"/>
      <c r="RH9" s="72"/>
      <c r="RI9" s="24"/>
      <c r="RK9" s="133"/>
      <c r="RL9" s="2"/>
      <c r="RM9" s="20">
        <v>2</v>
      </c>
      <c r="RN9" s="19"/>
      <c r="RO9" s="17"/>
      <c r="RP9" s="19"/>
      <c r="RQ9" s="72"/>
      <c r="RR9" s="24"/>
      <c r="RT9" s="133"/>
      <c r="RU9" s="2"/>
      <c r="RV9" s="20"/>
      <c r="RW9" s="19"/>
      <c r="RX9" s="17"/>
      <c r="RY9" s="19"/>
      <c r="RZ9" s="72"/>
      <c r="SA9" s="24"/>
      <c r="SC9" s="133"/>
      <c r="SD9" s="2"/>
      <c r="SE9" s="20"/>
      <c r="SF9" s="19"/>
      <c r="SG9" s="17"/>
      <c r="SH9" s="19"/>
      <c r="SI9" s="72"/>
      <c r="SJ9" s="24"/>
      <c r="SL9" s="133"/>
      <c r="SM9" s="2"/>
      <c r="SN9" s="20">
        <v>2</v>
      </c>
      <c r="SO9" s="19"/>
      <c r="SP9" s="17"/>
      <c r="SQ9" s="19"/>
      <c r="SR9" s="72"/>
      <c r="SS9" s="24"/>
      <c r="SU9" s="133"/>
      <c r="SV9" s="2"/>
      <c r="SW9" s="20">
        <v>2</v>
      </c>
      <c r="SX9" s="19"/>
      <c r="SY9" s="17"/>
      <c r="SZ9" s="19"/>
      <c r="TA9" s="72"/>
      <c r="TB9" s="24"/>
      <c r="TD9" s="133"/>
      <c r="TE9" s="2"/>
      <c r="TF9" s="20">
        <v>2</v>
      </c>
      <c r="TG9" s="19"/>
      <c r="TH9" s="17"/>
      <c r="TI9" s="19"/>
      <c r="TJ9" s="72"/>
      <c r="TK9" s="24"/>
    </row>
    <row r="10" spans="1:531" x14ac:dyDescent="0.25">
      <c r="A10" s="25">
        <v>7</v>
      </c>
      <c r="B10" s="16" t="str">
        <f t="shared" ref="B10:I10" si="6">BM5</f>
        <v xml:space="preserve">SEABOARD FOODS </v>
      </c>
      <c r="C10" s="16" t="str">
        <f t="shared" si="6"/>
        <v>Seaboard</v>
      </c>
      <c r="D10" s="74" t="str">
        <f t="shared" si="6"/>
        <v>PED. 5001289</v>
      </c>
      <c r="E10" s="162">
        <f t="shared" si="6"/>
        <v>42098</v>
      </c>
      <c r="F10" s="77">
        <f t="shared" si="6"/>
        <v>19552.009999999998</v>
      </c>
      <c r="G10" s="15">
        <f t="shared" si="6"/>
        <v>21</v>
      </c>
      <c r="H10" s="65">
        <f t="shared" si="6"/>
        <v>19550.599999999999</v>
      </c>
      <c r="I10" s="18">
        <f t="shared" si="6"/>
        <v>1.4099999999998545</v>
      </c>
      <c r="K10" s="59"/>
      <c r="L10" s="126"/>
      <c r="M10" s="20">
        <v>3</v>
      </c>
      <c r="N10" s="206">
        <v>927.1</v>
      </c>
      <c r="O10" s="437">
        <v>42095</v>
      </c>
      <c r="P10" s="676">
        <v>927.1</v>
      </c>
      <c r="Q10" s="438" t="s">
        <v>491</v>
      </c>
      <c r="R10" s="439">
        <v>22</v>
      </c>
      <c r="S10" s="16"/>
      <c r="T10" s="59"/>
      <c r="U10" s="126"/>
      <c r="V10" s="20">
        <v>3</v>
      </c>
      <c r="W10" s="19">
        <v>870.29</v>
      </c>
      <c r="X10" s="17">
        <v>42095</v>
      </c>
      <c r="Y10" s="19">
        <v>870.29</v>
      </c>
      <c r="Z10" s="72" t="s">
        <v>492</v>
      </c>
      <c r="AA10" s="24">
        <v>22</v>
      </c>
      <c r="AB10" s="16"/>
      <c r="AC10" s="59"/>
      <c r="AD10" s="126"/>
      <c r="AE10" s="20">
        <v>3</v>
      </c>
      <c r="AF10" s="19">
        <v>877.1</v>
      </c>
      <c r="AG10" s="17">
        <v>42096</v>
      </c>
      <c r="AH10" s="19">
        <v>877.1</v>
      </c>
      <c r="AI10" s="72" t="s">
        <v>511</v>
      </c>
      <c r="AJ10" s="24">
        <v>22</v>
      </c>
      <c r="AK10" s="16"/>
      <c r="AL10" s="135"/>
      <c r="AM10" s="126"/>
      <c r="AN10" s="20">
        <v>3</v>
      </c>
      <c r="AO10" s="19">
        <v>783.67</v>
      </c>
      <c r="AP10" s="17">
        <v>42100</v>
      </c>
      <c r="AQ10" s="19">
        <v>783.67</v>
      </c>
      <c r="AR10" s="72" t="s">
        <v>535</v>
      </c>
      <c r="AS10" s="24">
        <v>21</v>
      </c>
      <c r="AT10" s="16"/>
      <c r="AU10" s="135"/>
      <c r="AV10" s="175"/>
      <c r="AW10" s="20">
        <v>3</v>
      </c>
      <c r="AX10" s="19">
        <v>938.9</v>
      </c>
      <c r="AY10" s="110">
        <v>42095</v>
      </c>
      <c r="AZ10" s="19">
        <v>938.9</v>
      </c>
      <c r="BA10" s="129" t="s">
        <v>502</v>
      </c>
      <c r="BB10" s="108">
        <v>22</v>
      </c>
      <c r="BC10" s="16"/>
      <c r="BD10" s="135"/>
      <c r="BE10" s="175"/>
      <c r="BF10" s="20">
        <v>3</v>
      </c>
      <c r="BG10" s="19">
        <v>933.5</v>
      </c>
      <c r="BH10" s="17">
        <v>42100</v>
      </c>
      <c r="BI10" s="19">
        <v>933.5</v>
      </c>
      <c r="BJ10" s="72" t="s">
        <v>534</v>
      </c>
      <c r="BK10" s="160">
        <v>21</v>
      </c>
      <c r="BL10" s="16"/>
      <c r="BM10" s="59"/>
      <c r="BN10" s="126"/>
      <c r="BO10" s="20">
        <v>3</v>
      </c>
      <c r="BP10" s="19">
        <v>930.8</v>
      </c>
      <c r="BQ10" s="17">
        <v>42098</v>
      </c>
      <c r="BR10" s="19">
        <v>930.8</v>
      </c>
      <c r="BS10" s="72" t="s">
        <v>515</v>
      </c>
      <c r="BT10" s="24">
        <v>22</v>
      </c>
      <c r="BU10" s="16"/>
      <c r="BV10" s="59"/>
      <c r="BW10" s="126"/>
      <c r="BX10" s="20">
        <v>3</v>
      </c>
      <c r="BY10" s="687">
        <v>813.11</v>
      </c>
      <c r="BZ10" s="688">
        <v>42100</v>
      </c>
      <c r="CA10" s="687">
        <v>813.61</v>
      </c>
      <c r="CB10" s="72" t="s">
        <v>532</v>
      </c>
      <c r="CC10" s="24">
        <v>21</v>
      </c>
      <c r="CD10" s="16"/>
      <c r="CE10" s="59"/>
      <c r="CF10" s="126"/>
      <c r="CG10" s="20">
        <v>3</v>
      </c>
      <c r="CH10" s="19">
        <v>834.47</v>
      </c>
      <c r="CI10" s="17">
        <v>42101</v>
      </c>
      <c r="CJ10" s="19">
        <v>834.47</v>
      </c>
      <c r="CK10" s="504" t="s">
        <v>547</v>
      </c>
      <c r="CL10" s="24">
        <v>22</v>
      </c>
      <c r="CM10" s="16"/>
      <c r="CN10" s="135"/>
      <c r="CO10" s="126"/>
      <c r="CP10" s="20">
        <v>3</v>
      </c>
      <c r="CQ10" s="19">
        <v>862.59</v>
      </c>
      <c r="CR10" s="17">
        <v>42101</v>
      </c>
      <c r="CS10" s="19">
        <v>862.59</v>
      </c>
      <c r="CT10" s="336" t="s">
        <v>542</v>
      </c>
      <c r="CU10" s="24">
        <v>22</v>
      </c>
      <c r="CV10" s="16"/>
      <c r="CW10" s="135"/>
      <c r="CX10" s="126"/>
      <c r="CY10" s="20">
        <v>3</v>
      </c>
      <c r="CZ10" s="206">
        <v>821.77</v>
      </c>
      <c r="DA10" s="17">
        <v>42102</v>
      </c>
      <c r="DB10" s="206">
        <v>821.77</v>
      </c>
      <c r="DC10" s="43" t="s">
        <v>549</v>
      </c>
      <c r="DD10" s="24">
        <v>22</v>
      </c>
      <c r="DE10" s="16"/>
      <c r="DF10" s="135"/>
      <c r="DG10" s="126"/>
      <c r="DH10" s="20">
        <v>3</v>
      </c>
      <c r="DI10" s="19">
        <v>904.5</v>
      </c>
      <c r="DJ10" s="17">
        <v>42103</v>
      </c>
      <c r="DK10" s="19">
        <v>904.5</v>
      </c>
      <c r="DL10" s="43" t="s">
        <v>555</v>
      </c>
      <c r="DM10" s="24">
        <v>22</v>
      </c>
      <c r="DN10" s="16"/>
      <c r="DO10" s="135"/>
      <c r="DP10" s="126"/>
      <c r="DQ10" s="20">
        <v>3</v>
      </c>
      <c r="DR10" s="30">
        <v>844.44</v>
      </c>
      <c r="DS10" s="58">
        <v>42105</v>
      </c>
      <c r="DT10" s="30">
        <v>844.44</v>
      </c>
      <c r="DU10" s="79" t="s">
        <v>562</v>
      </c>
      <c r="DV10" s="24">
        <v>23</v>
      </c>
      <c r="DW10" s="16"/>
      <c r="DX10" s="135"/>
      <c r="DY10" s="126"/>
      <c r="DZ10" s="20">
        <v>3</v>
      </c>
      <c r="EA10" s="30">
        <v>946.2</v>
      </c>
      <c r="EB10" s="58">
        <v>42105</v>
      </c>
      <c r="EC10" s="30">
        <v>946.2</v>
      </c>
      <c r="ED10" s="79" t="s">
        <v>563</v>
      </c>
      <c r="EE10" s="24">
        <v>23</v>
      </c>
      <c r="EF10" s="16"/>
      <c r="EG10" s="135"/>
      <c r="EH10" s="175"/>
      <c r="EI10" s="20">
        <v>3</v>
      </c>
      <c r="EJ10" s="19">
        <v>904.5</v>
      </c>
      <c r="EK10" s="17">
        <v>42105</v>
      </c>
      <c r="EL10" s="19">
        <v>904.5</v>
      </c>
      <c r="EM10" s="43" t="s">
        <v>565</v>
      </c>
      <c r="EN10" s="24">
        <v>23</v>
      </c>
      <c r="EO10" s="16"/>
      <c r="EP10" s="135"/>
      <c r="EQ10" s="126"/>
      <c r="ER10" s="20">
        <v>3</v>
      </c>
      <c r="ES10" s="19">
        <v>929.3</v>
      </c>
      <c r="ET10" s="17">
        <v>42107</v>
      </c>
      <c r="EU10" s="19">
        <v>929.3</v>
      </c>
      <c r="EV10" s="79" t="s">
        <v>568</v>
      </c>
      <c r="EW10" s="24">
        <v>23</v>
      </c>
      <c r="EX10" s="16"/>
      <c r="EY10" s="135"/>
      <c r="EZ10" s="126"/>
      <c r="FA10" s="20">
        <v>3</v>
      </c>
      <c r="FB10" s="19">
        <v>964.3</v>
      </c>
      <c r="FC10" s="17">
        <v>42108</v>
      </c>
      <c r="FD10" s="19">
        <v>964.3</v>
      </c>
      <c r="FE10" s="43" t="s">
        <v>575</v>
      </c>
      <c r="FF10" s="24">
        <v>23</v>
      </c>
      <c r="FG10" s="16"/>
      <c r="FH10" s="135"/>
      <c r="FI10" s="126"/>
      <c r="FJ10" s="20">
        <v>3</v>
      </c>
      <c r="FK10" s="30">
        <v>814.06</v>
      </c>
      <c r="FL10" s="58">
        <v>42108</v>
      </c>
      <c r="FM10" s="30">
        <v>814.06</v>
      </c>
      <c r="FN10" s="79" t="s">
        <v>573</v>
      </c>
      <c r="FO10" s="24">
        <v>23</v>
      </c>
      <c r="FP10" s="16"/>
      <c r="FQ10" s="135"/>
      <c r="FR10" s="126"/>
      <c r="FS10" s="20">
        <v>3</v>
      </c>
      <c r="FT10" s="30">
        <v>891.61</v>
      </c>
      <c r="FU10" s="58">
        <v>42108</v>
      </c>
      <c r="FV10" s="30">
        <v>891.61</v>
      </c>
      <c r="FW10" s="79" t="s">
        <v>576</v>
      </c>
      <c r="FX10" s="24">
        <v>23</v>
      </c>
      <c r="FY10" s="16"/>
      <c r="FZ10" s="135"/>
      <c r="GA10" s="175"/>
      <c r="GB10" s="20">
        <v>3</v>
      </c>
      <c r="GC10" s="19">
        <v>769.16</v>
      </c>
      <c r="GD10" s="17">
        <v>42109</v>
      </c>
      <c r="GE10" s="19">
        <v>769.16</v>
      </c>
      <c r="GF10" s="373" t="s">
        <v>583</v>
      </c>
      <c r="GG10" s="24">
        <v>23</v>
      </c>
      <c r="GH10" s="16"/>
      <c r="GI10" s="135"/>
      <c r="GJ10" s="126"/>
      <c r="GK10" s="20">
        <v>3</v>
      </c>
      <c r="GL10" s="19">
        <v>913.5</v>
      </c>
      <c r="GM10" s="17">
        <v>42110</v>
      </c>
      <c r="GN10" s="19">
        <v>913.5</v>
      </c>
      <c r="GO10" s="72" t="s">
        <v>586</v>
      </c>
      <c r="GP10" s="24">
        <v>24.5</v>
      </c>
      <c r="GQ10" s="16"/>
      <c r="GR10" s="135"/>
      <c r="GS10" s="126"/>
      <c r="GT10" s="20">
        <v>3</v>
      </c>
      <c r="GU10" s="19">
        <v>917.2</v>
      </c>
      <c r="GV10" s="17">
        <v>42112</v>
      </c>
      <c r="GW10" s="19">
        <v>917.2</v>
      </c>
      <c r="GX10" s="72" t="s">
        <v>590</v>
      </c>
      <c r="GY10" s="24">
        <v>25.5</v>
      </c>
      <c r="GZ10" s="16"/>
      <c r="HA10" s="135"/>
      <c r="HB10" s="126"/>
      <c r="HC10" s="20">
        <v>3</v>
      </c>
      <c r="HD10" s="19">
        <v>897.51</v>
      </c>
      <c r="HE10" s="17">
        <v>42112</v>
      </c>
      <c r="HF10" s="19">
        <v>897.51</v>
      </c>
      <c r="HG10" s="72" t="s">
        <v>595</v>
      </c>
      <c r="HH10" s="24">
        <v>25.5</v>
      </c>
      <c r="HI10" s="16"/>
      <c r="HJ10" s="135"/>
      <c r="HK10" s="126"/>
      <c r="HL10" s="20">
        <v>3</v>
      </c>
      <c r="HM10" s="19">
        <v>916.3</v>
      </c>
      <c r="HN10" s="17">
        <v>42115</v>
      </c>
      <c r="HO10" s="19">
        <v>916.3</v>
      </c>
      <c r="HP10" s="72" t="s">
        <v>610</v>
      </c>
      <c r="HQ10" s="24">
        <v>27</v>
      </c>
      <c r="HR10" s="16"/>
      <c r="HS10" s="135"/>
      <c r="HT10" s="126"/>
      <c r="HU10" s="20">
        <v>3</v>
      </c>
      <c r="HV10" s="19">
        <v>904.5</v>
      </c>
      <c r="HW10" s="17">
        <v>42115</v>
      </c>
      <c r="HX10" s="19">
        <v>904.5</v>
      </c>
      <c r="HY10" s="72" t="s">
        <v>608</v>
      </c>
      <c r="HZ10" s="24">
        <v>27</v>
      </c>
      <c r="IA10" s="16"/>
      <c r="IB10" s="135"/>
      <c r="IC10" s="126"/>
      <c r="ID10" s="20">
        <v>3</v>
      </c>
      <c r="IE10" s="19">
        <v>764.17</v>
      </c>
      <c r="IF10" s="17">
        <v>42115</v>
      </c>
      <c r="IG10" s="19">
        <v>764.17</v>
      </c>
      <c r="IH10" s="72" t="s">
        <v>602</v>
      </c>
      <c r="II10" s="24">
        <v>27</v>
      </c>
      <c r="IJ10" s="16"/>
      <c r="IK10" s="135"/>
      <c r="IL10" s="126"/>
      <c r="IM10" s="20">
        <v>3</v>
      </c>
      <c r="IN10" s="19">
        <v>875.74</v>
      </c>
      <c r="IO10" s="110">
        <v>42119</v>
      </c>
      <c r="IP10" s="19">
        <v>875.74</v>
      </c>
      <c r="IQ10" s="129" t="s">
        <v>631</v>
      </c>
      <c r="IR10" s="108">
        <v>27</v>
      </c>
      <c r="IS10" s="16"/>
      <c r="IT10" s="173"/>
      <c r="IU10" s="126"/>
      <c r="IV10" s="20">
        <v>3</v>
      </c>
      <c r="IW10" s="19">
        <v>855.78</v>
      </c>
      <c r="IX10" s="17">
        <v>42119</v>
      </c>
      <c r="IY10" s="19">
        <v>855.78</v>
      </c>
      <c r="IZ10" s="694" t="s">
        <v>632</v>
      </c>
      <c r="JA10" s="24">
        <v>27</v>
      </c>
      <c r="JB10" s="16"/>
      <c r="JC10" s="173"/>
      <c r="JD10" s="126"/>
      <c r="JE10" s="20">
        <v>3</v>
      </c>
      <c r="JF10" s="19">
        <v>908.1</v>
      </c>
      <c r="JG10" s="17">
        <v>42116</v>
      </c>
      <c r="JH10" s="19">
        <v>908.1</v>
      </c>
      <c r="JI10" s="72" t="s">
        <v>613</v>
      </c>
      <c r="JJ10" s="24">
        <v>27</v>
      </c>
      <c r="JK10" s="16"/>
      <c r="JL10" s="59"/>
      <c r="JM10" s="285"/>
      <c r="JN10" s="20">
        <v>3</v>
      </c>
      <c r="JO10" s="19">
        <v>937.1</v>
      </c>
      <c r="JP10" s="17">
        <v>42118</v>
      </c>
      <c r="JQ10" s="19">
        <v>937.1</v>
      </c>
      <c r="JR10" s="72" t="s">
        <v>626</v>
      </c>
      <c r="JS10" s="24">
        <v>27</v>
      </c>
      <c r="JT10" s="16"/>
      <c r="JU10" s="59"/>
      <c r="JV10" s="126"/>
      <c r="JW10" s="20">
        <v>3</v>
      </c>
      <c r="JX10" s="206">
        <v>909.75</v>
      </c>
      <c r="JY10" s="110">
        <v>42118</v>
      </c>
      <c r="JZ10" s="206">
        <v>909.75</v>
      </c>
      <c r="KA10" s="129" t="s">
        <v>622</v>
      </c>
      <c r="KB10" s="108">
        <v>27</v>
      </c>
      <c r="KC10" s="16"/>
      <c r="KD10" s="59"/>
      <c r="KE10" s="126"/>
      <c r="KF10" s="20">
        <v>3</v>
      </c>
      <c r="KG10" s="206">
        <v>908.1</v>
      </c>
      <c r="KH10" s="17">
        <v>42123</v>
      </c>
      <c r="KI10" s="206">
        <v>908.1</v>
      </c>
      <c r="KJ10" s="72" t="s">
        <v>643</v>
      </c>
      <c r="KK10" s="24">
        <v>27</v>
      </c>
      <c r="KL10" s="16"/>
      <c r="KM10" s="59"/>
      <c r="KN10" s="126"/>
      <c r="KO10" s="20">
        <v>3</v>
      </c>
      <c r="KP10" s="19">
        <v>914.4</v>
      </c>
      <c r="KQ10" s="17">
        <v>42121</v>
      </c>
      <c r="KR10" s="19">
        <v>914.4</v>
      </c>
      <c r="KS10" s="72" t="s">
        <v>639</v>
      </c>
      <c r="KT10" s="24">
        <v>27</v>
      </c>
      <c r="KU10" s="16"/>
      <c r="KV10" s="59"/>
      <c r="KW10" s="126"/>
      <c r="KX10" s="20">
        <v>3</v>
      </c>
      <c r="KY10" s="206">
        <v>778.23</v>
      </c>
      <c r="KZ10" s="17">
        <v>42121</v>
      </c>
      <c r="LA10" s="206">
        <v>778.23</v>
      </c>
      <c r="LB10" s="72" t="s">
        <v>634</v>
      </c>
      <c r="LC10" s="24">
        <v>27</v>
      </c>
      <c r="LD10" s="16"/>
      <c r="LE10" s="59"/>
      <c r="LF10" s="126"/>
      <c r="LG10" s="20">
        <v>3</v>
      </c>
      <c r="LH10" s="19">
        <v>836.28</v>
      </c>
      <c r="LI10" s="17">
        <v>42122</v>
      </c>
      <c r="LJ10" s="19">
        <v>836.28</v>
      </c>
      <c r="LK10" s="72" t="s">
        <v>640</v>
      </c>
      <c r="LL10" s="24">
        <v>27</v>
      </c>
      <c r="LM10" s="16"/>
      <c r="LN10" s="59"/>
      <c r="LO10" s="126"/>
      <c r="LP10" s="20">
        <v>3</v>
      </c>
      <c r="LQ10" s="19">
        <v>795.92</v>
      </c>
      <c r="LR10" s="17">
        <v>42124</v>
      </c>
      <c r="LS10" s="19">
        <v>795.92</v>
      </c>
      <c r="LT10" s="72" t="s">
        <v>654</v>
      </c>
      <c r="LU10" s="24">
        <v>27</v>
      </c>
      <c r="LV10" s="16"/>
      <c r="LW10" s="59"/>
      <c r="LX10" s="126"/>
      <c r="LY10" s="20">
        <v>3</v>
      </c>
      <c r="LZ10" s="19">
        <v>896.15</v>
      </c>
      <c r="MA10" s="17">
        <v>42124</v>
      </c>
      <c r="MB10" s="19">
        <v>896.15</v>
      </c>
      <c r="MC10" s="72" t="s">
        <v>656</v>
      </c>
      <c r="MD10" s="24">
        <v>27</v>
      </c>
      <c r="ME10" s="16"/>
      <c r="MF10" s="59"/>
      <c r="MG10" s="126"/>
      <c r="MH10" s="20"/>
      <c r="MI10" s="19"/>
      <c r="MJ10" s="17"/>
      <c r="MK10" s="19"/>
      <c r="ML10" s="72"/>
      <c r="MM10" s="24"/>
      <c r="MN10" s="16"/>
      <c r="MO10" s="59"/>
      <c r="MP10" s="126"/>
      <c r="MQ10" s="20"/>
      <c r="MR10" s="19"/>
      <c r="MS10" s="17"/>
      <c r="MT10" s="19"/>
      <c r="MU10" s="72"/>
      <c r="MV10" s="24"/>
      <c r="MX10" s="59"/>
      <c r="MY10" s="2"/>
      <c r="MZ10" s="20"/>
      <c r="NA10" s="19"/>
      <c r="NB10" s="17"/>
      <c r="NC10" s="19"/>
      <c r="ND10" s="319"/>
      <c r="NE10" s="24"/>
      <c r="NG10" s="59"/>
      <c r="NH10" s="2"/>
      <c r="NI10" s="20"/>
      <c r="NJ10" s="19"/>
      <c r="NK10" s="17"/>
      <c r="NL10" s="19"/>
      <c r="NM10" s="72"/>
      <c r="NN10" s="24"/>
      <c r="NP10" s="59"/>
      <c r="NQ10" s="2"/>
      <c r="NR10" s="20">
        <v>3</v>
      </c>
      <c r="NS10" s="19"/>
      <c r="NT10" s="17"/>
      <c r="NU10" s="19"/>
      <c r="NV10" s="72"/>
      <c r="NW10" s="24"/>
      <c r="NY10" s="59"/>
      <c r="NZ10" s="2"/>
      <c r="OA10" s="20">
        <v>3</v>
      </c>
      <c r="OB10" s="19"/>
      <c r="OC10" s="17"/>
      <c r="OD10" s="19"/>
      <c r="OE10" s="72"/>
      <c r="OF10" s="24"/>
      <c r="OH10" s="59"/>
      <c r="OI10" s="2"/>
      <c r="OJ10" s="20"/>
      <c r="OK10" s="19"/>
      <c r="OL10" s="17"/>
      <c r="OM10" s="19"/>
      <c r="ON10" s="72"/>
      <c r="OO10" s="24"/>
      <c r="OQ10" s="59"/>
      <c r="OR10" s="2"/>
      <c r="OS10" s="20"/>
      <c r="OT10" s="19"/>
      <c r="OU10" s="17"/>
      <c r="OV10" s="19"/>
      <c r="OW10" s="72"/>
      <c r="OX10" s="24"/>
      <c r="OZ10" s="59"/>
      <c r="PA10" s="2"/>
      <c r="PB10" s="20"/>
      <c r="PC10" s="19"/>
      <c r="PD10" s="17"/>
      <c r="PE10" s="19"/>
      <c r="PF10" s="72"/>
      <c r="PG10" s="24"/>
      <c r="PI10" s="59"/>
      <c r="PJ10" s="2"/>
      <c r="PK10" s="20"/>
      <c r="PL10" s="19"/>
      <c r="PM10" s="17"/>
      <c r="PN10" s="19"/>
      <c r="PO10" s="72"/>
      <c r="PP10" s="24"/>
      <c r="PR10" s="59"/>
      <c r="PS10" s="2"/>
      <c r="PT10" s="20"/>
      <c r="PU10" s="19"/>
      <c r="PV10" s="17"/>
      <c r="PW10" s="19"/>
      <c r="PX10" s="72"/>
      <c r="PY10" s="24"/>
      <c r="QA10" s="59"/>
      <c r="QB10" s="2"/>
      <c r="QC10" s="20"/>
      <c r="QD10" s="19"/>
      <c r="QE10" s="17"/>
      <c r="QF10" s="19"/>
      <c r="QG10" s="72"/>
      <c r="QH10" s="24"/>
      <c r="QJ10" s="59"/>
      <c r="QK10" s="2"/>
      <c r="QL10" s="20"/>
      <c r="QM10" s="19"/>
      <c r="QN10" s="17"/>
      <c r="QO10" s="19"/>
      <c r="QP10" s="72"/>
      <c r="QQ10" s="24"/>
      <c r="QS10" s="59"/>
      <c r="QT10" s="2"/>
      <c r="QU10" s="20"/>
      <c r="QV10" s="19"/>
      <c r="QW10" s="17"/>
      <c r="QX10" s="19"/>
      <c r="QY10" s="72"/>
      <c r="QZ10" s="24"/>
      <c r="RB10" s="59"/>
      <c r="RC10" s="2"/>
      <c r="RD10" s="20"/>
      <c r="RE10" s="19"/>
      <c r="RF10" s="17"/>
      <c r="RG10" s="19"/>
      <c r="RH10" s="72"/>
      <c r="RI10" s="24"/>
      <c r="RK10" s="135"/>
      <c r="RL10" s="2"/>
      <c r="RM10" s="20">
        <v>3</v>
      </c>
      <c r="RN10" s="19"/>
      <c r="RO10" s="17"/>
      <c r="RP10" s="19"/>
      <c r="RQ10" s="72"/>
      <c r="RR10" s="24"/>
      <c r="RT10" s="59"/>
      <c r="RU10" s="2"/>
      <c r="RV10" s="20"/>
      <c r="RW10" s="19"/>
      <c r="RX10" s="17"/>
      <c r="RY10" s="19"/>
      <c r="RZ10" s="72"/>
      <c r="SA10" s="24"/>
      <c r="SC10" s="59"/>
      <c r="SD10" s="2"/>
      <c r="SE10" s="20"/>
      <c r="SF10" s="19"/>
      <c r="SG10" s="17"/>
      <c r="SH10" s="19"/>
      <c r="SI10" s="72"/>
      <c r="SJ10" s="24"/>
      <c r="SL10" s="59"/>
      <c r="SM10" s="2"/>
      <c r="SN10" s="20">
        <v>3</v>
      </c>
      <c r="SO10" s="19"/>
      <c r="SP10" s="17"/>
      <c r="SQ10" s="19"/>
      <c r="SR10" s="72"/>
      <c r="SS10" s="24"/>
      <c r="SU10" s="59"/>
      <c r="SV10" s="2"/>
      <c r="SW10" s="20">
        <v>3</v>
      </c>
      <c r="SX10" s="19"/>
      <c r="SY10" s="17"/>
      <c r="SZ10" s="19"/>
      <c r="TA10" s="72"/>
      <c r="TB10" s="24"/>
      <c r="TD10" s="59"/>
      <c r="TE10" s="2"/>
      <c r="TF10" s="20">
        <v>3</v>
      </c>
      <c r="TG10" s="19"/>
      <c r="TH10" s="17"/>
      <c r="TI10" s="19"/>
      <c r="TJ10" s="72"/>
      <c r="TK10" s="24"/>
    </row>
    <row r="11" spans="1:531" x14ac:dyDescent="0.25">
      <c r="A11" s="25">
        <v>8</v>
      </c>
      <c r="B11" s="16" t="str">
        <f t="shared" ref="B11:I11" si="7">BV5</f>
        <v>SMITHFIELD FARMLAND</v>
      </c>
      <c r="C11" s="16" t="str">
        <f t="shared" si="7"/>
        <v xml:space="preserve">Farmaland </v>
      </c>
      <c r="D11" s="74" t="str">
        <f t="shared" si="7"/>
        <v>PED. 5001271</v>
      </c>
      <c r="E11" s="162">
        <f t="shared" si="7"/>
        <v>42096</v>
      </c>
      <c r="F11" s="77">
        <f t="shared" si="7"/>
        <v>18204.32</v>
      </c>
      <c r="G11" s="15">
        <f t="shared" si="7"/>
        <v>22</v>
      </c>
      <c r="H11" s="65">
        <f t="shared" si="7"/>
        <v>18225.82</v>
      </c>
      <c r="I11" s="18">
        <f t="shared" si="7"/>
        <v>-21.5</v>
      </c>
      <c r="K11" s="147" t="s">
        <v>34</v>
      </c>
      <c r="L11" s="126"/>
      <c r="M11" s="20">
        <v>4</v>
      </c>
      <c r="N11" s="206">
        <v>916.3</v>
      </c>
      <c r="O11" s="437">
        <v>42095</v>
      </c>
      <c r="P11" s="676">
        <v>916.3</v>
      </c>
      <c r="Q11" s="438" t="s">
        <v>491</v>
      </c>
      <c r="R11" s="439">
        <v>22</v>
      </c>
      <c r="S11" s="16"/>
      <c r="T11" s="147"/>
      <c r="U11" s="126"/>
      <c r="V11" s="20">
        <v>4</v>
      </c>
      <c r="W11" s="195">
        <v>853.51</v>
      </c>
      <c r="X11" s="17">
        <v>42095</v>
      </c>
      <c r="Y11" s="195">
        <v>853.51</v>
      </c>
      <c r="Z11" s="72" t="s">
        <v>500</v>
      </c>
      <c r="AA11" s="24">
        <v>22</v>
      </c>
      <c r="AB11" s="16"/>
      <c r="AC11" s="147"/>
      <c r="AD11" s="126"/>
      <c r="AE11" s="20">
        <v>4</v>
      </c>
      <c r="AF11" s="19">
        <v>879.37</v>
      </c>
      <c r="AG11" s="17">
        <v>42096</v>
      </c>
      <c r="AH11" s="19">
        <v>879.37</v>
      </c>
      <c r="AI11" s="72" t="s">
        <v>511</v>
      </c>
      <c r="AJ11" s="24">
        <v>22</v>
      </c>
      <c r="AK11" s="16"/>
      <c r="AL11" s="147"/>
      <c r="AM11" s="126"/>
      <c r="AN11" s="20">
        <v>4</v>
      </c>
      <c r="AO11" s="19">
        <v>795.01</v>
      </c>
      <c r="AP11" s="17">
        <v>42100</v>
      </c>
      <c r="AQ11" s="19">
        <v>795.01</v>
      </c>
      <c r="AR11" s="72" t="s">
        <v>531</v>
      </c>
      <c r="AS11" s="24">
        <v>21</v>
      </c>
      <c r="AT11" s="16"/>
      <c r="AU11" s="147"/>
      <c r="AV11" s="175"/>
      <c r="AW11" s="20">
        <v>4</v>
      </c>
      <c r="AX11" s="19">
        <v>932.6</v>
      </c>
      <c r="AY11" s="110">
        <v>42095</v>
      </c>
      <c r="AZ11" s="19">
        <v>932.6</v>
      </c>
      <c r="BA11" s="129" t="s">
        <v>502</v>
      </c>
      <c r="BB11" s="108">
        <v>22</v>
      </c>
      <c r="BC11" s="16"/>
      <c r="BD11" s="147"/>
      <c r="BE11" s="175"/>
      <c r="BF11" s="20">
        <v>4</v>
      </c>
      <c r="BG11" s="19">
        <v>927.1</v>
      </c>
      <c r="BH11" s="17">
        <v>42098</v>
      </c>
      <c r="BI11" s="19">
        <v>927.1</v>
      </c>
      <c r="BJ11" s="72" t="s">
        <v>521</v>
      </c>
      <c r="BK11" s="160">
        <v>22</v>
      </c>
      <c r="BL11" s="16"/>
      <c r="BM11" s="147"/>
      <c r="BN11" s="126"/>
      <c r="BO11" s="20">
        <v>4</v>
      </c>
      <c r="BP11" s="19">
        <v>936.2</v>
      </c>
      <c r="BQ11" s="17">
        <v>42098</v>
      </c>
      <c r="BR11" s="19">
        <v>936.2</v>
      </c>
      <c r="BS11" s="72" t="s">
        <v>515</v>
      </c>
      <c r="BT11" s="24">
        <v>22</v>
      </c>
      <c r="BU11" s="16"/>
      <c r="BV11" s="147"/>
      <c r="BW11" s="126"/>
      <c r="BX11" s="20">
        <v>4</v>
      </c>
      <c r="BY11" s="19">
        <v>829.48</v>
      </c>
      <c r="BZ11" s="17">
        <v>42100</v>
      </c>
      <c r="CA11" s="19">
        <v>829.48</v>
      </c>
      <c r="CB11" s="72" t="s">
        <v>527</v>
      </c>
      <c r="CC11" s="24">
        <v>22</v>
      </c>
      <c r="CD11" s="16"/>
      <c r="CE11" s="147"/>
      <c r="CF11" s="126"/>
      <c r="CG11" s="20">
        <v>4</v>
      </c>
      <c r="CH11" s="19">
        <v>778.8</v>
      </c>
      <c r="CI11" s="17">
        <v>42101</v>
      </c>
      <c r="CJ11" s="19">
        <v>778.8</v>
      </c>
      <c r="CK11" s="504" t="s">
        <v>547</v>
      </c>
      <c r="CL11" s="24">
        <v>22</v>
      </c>
      <c r="CM11" s="16"/>
      <c r="CN11" s="147"/>
      <c r="CO11" s="126"/>
      <c r="CP11" s="20">
        <v>4</v>
      </c>
      <c r="CQ11" s="19">
        <v>846.71</v>
      </c>
      <c r="CR11" s="17">
        <v>42101</v>
      </c>
      <c r="CS11" s="19">
        <v>846.71</v>
      </c>
      <c r="CT11" s="336" t="s">
        <v>542</v>
      </c>
      <c r="CU11" s="24">
        <v>22</v>
      </c>
      <c r="CV11" s="16"/>
      <c r="CW11" s="147"/>
      <c r="CX11" s="126"/>
      <c r="CY11" s="20">
        <v>4</v>
      </c>
      <c r="CZ11" s="206">
        <v>828.12</v>
      </c>
      <c r="DA11" s="17">
        <v>42102</v>
      </c>
      <c r="DB11" s="206">
        <v>828.12</v>
      </c>
      <c r="DC11" s="43" t="s">
        <v>549</v>
      </c>
      <c r="DD11" s="24">
        <v>22</v>
      </c>
      <c r="DE11" s="16"/>
      <c r="DF11" s="147"/>
      <c r="DG11" s="126"/>
      <c r="DH11" s="20">
        <v>4</v>
      </c>
      <c r="DI11" s="19">
        <v>937.1</v>
      </c>
      <c r="DJ11" s="17">
        <v>42103</v>
      </c>
      <c r="DK11" s="19">
        <v>937.1</v>
      </c>
      <c r="DL11" s="43" t="s">
        <v>555</v>
      </c>
      <c r="DM11" s="24">
        <v>22</v>
      </c>
      <c r="DN11" s="16"/>
      <c r="DO11" s="147"/>
      <c r="DP11" s="126"/>
      <c r="DQ11" s="20">
        <v>4</v>
      </c>
      <c r="DR11" s="30">
        <v>873.47</v>
      </c>
      <c r="DS11" s="58">
        <v>42105</v>
      </c>
      <c r="DT11" s="30">
        <v>873.47</v>
      </c>
      <c r="DU11" s="79" t="s">
        <v>562</v>
      </c>
      <c r="DV11" s="24">
        <v>23</v>
      </c>
      <c r="DW11" s="16"/>
      <c r="DX11" s="147"/>
      <c r="DY11" s="126"/>
      <c r="DZ11" s="20">
        <v>4</v>
      </c>
      <c r="EA11" s="30">
        <v>929.4</v>
      </c>
      <c r="EB11" s="58">
        <v>42105</v>
      </c>
      <c r="EC11" s="30">
        <v>929.4</v>
      </c>
      <c r="ED11" s="79" t="s">
        <v>563</v>
      </c>
      <c r="EE11" s="24">
        <v>23</v>
      </c>
      <c r="EF11" s="16"/>
      <c r="EG11" s="147"/>
      <c r="EH11" s="175"/>
      <c r="EI11" s="20">
        <v>4</v>
      </c>
      <c r="EJ11" s="19">
        <v>931.2</v>
      </c>
      <c r="EK11" s="17">
        <v>42105</v>
      </c>
      <c r="EL11" s="19">
        <v>931.2</v>
      </c>
      <c r="EM11" s="43" t="s">
        <v>565</v>
      </c>
      <c r="EN11" s="24">
        <v>23</v>
      </c>
      <c r="EO11" s="16"/>
      <c r="EP11" s="147"/>
      <c r="EQ11" s="126"/>
      <c r="ER11" s="20">
        <v>4</v>
      </c>
      <c r="ES11" s="19">
        <v>880.1</v>
      </c>
      <c r="ET11" s="17">
        <v>42107</v>
      </c>
      <c r="EU11" s="19">
        <v>880.1</v>
      </c>
      <c r="EV11" s="79" t="s">
        <v>568</v>
      </c>
      <c r="EW11" s="24">
        <v>23</v>
      </c>
      <c r="EX11" s="16"/>
      <c r="EY11" s="147"/>
      <c r="EZ11" s="126"/>
      <c r="FA11" s="20">
        <v>4</v>
      </c>
      <c r="FB11" s="19">
        <v>959.8</v>
      </c>
      <c r="FC11" s="17">
        <v>42108</v>
      </c>
      <c r="FD11" s="19">
        <v>959.8</v>
      </c>
      <c r="FE11" s="43" t="s">
        <v>575</v>
      </c>
      <c r="FF11" s="24">
        <v>23</v>
      </c>
      <c r="FG11" s="16"/>
      <c r="FH11" s="147"/>
      <c r="FI11" s="126"/>
      <c r="FJ11" s="20">
        <v>4</v>
      </c>
      <c r="FK11" s="30">
        <v>884.35</v>
      </c>
      <c r="FL11" s="58">
        <v>42108</v>
      </c>
      <c r="FM11" s="30">
        <v>884.35</v>
      </c>
      <c r="FN11" s="79" t="s">
        <v>573</v>
      </c>
      <c r="FO11" s="24">
        <v>23</v>
      </c>
      <c r="FP11" s="16"/>
      <c r="FQ11" s="147"/>
      <c r="FR11" s="126"/>
      <c r="FS11" s="20">
        <v>4</v>
      </c>
      <c r="FT11" s="30">
        <v>848.53</v>
      </c>
      <c r="FU11" s="58">
        <v>42108</v>
      </c>
      <c r="FV11" s="30">
        <v>848.53</v>
      </c>
      <c r="FW11" s="79" t="s">
        <v>576</v>
      </c>
      <c r="FX11" s="24">
        <v>23</v>
      </c>
      <c r="FY11" s="16"/>
      <c r="FZ11" s="147"/>
      <c r="GA11" s="175"/>
      <c r="GB11" s="20">
        <v>4</v>
      </c>
      <c r="GC11" s="19">
        <v>827.21</v>
      </c>
      <c r="GD11" s="17">
        <v>42109</v>
      </c>
      <c r="GE11" s="19">
        <v>827.21</v>
      </c>
      <c r="GF11" s="373" t="s">
        <v>583</v>
      </c>
      <c r="GG11" s="24">
        <v>23</v>
      </c>
      <c r="GH11" s="16"/>
      <c r="GI11" s="147"/>
      <c r="GJ11" s="126"/>
      <c r="GK11" s="20">
        <v>4</v>
      </c>
      <c r="GL11" s="19">
        <v>938.9</v>
      </c>
      <c r="GM11" s="17">
        <v>42110</v>
      </c>
      <c r="GN11" s="19">
        <v>938.9</v>
      </c>
      <c r="GO11" s="72" t="s">
        <v>586</v>
      </c>
      <c r="GP11" s="24">
        <v>24.5</v>
      </c>
      <c r="GQ11" s="16"/>
      <c r="GR11" s="147"/>
      <c r="GS11" s="126"/>
      <c r="GT11" s="20">
        <v>4</v>
      </c>
      <c r="GU11" s="19">
        <v>931.7</v>
      </c>
      <c r="GV11" s="17">
        <v>42112</v>
      </c>
      <c r="GW11" s="19">
        <v>931.7</v>
      </c>
      <c r="GX11" s="72" t="s">
        <v>592</v>
      </c>
      <c r="GY11" s="24">
        <v>25.5</v>
      </c>
      <c r="GZ11" s="16"/>
      <c r="HA11" s="147"/>
      <c r="HB11" s="126"/>
      <c r="HC11" s="20">
        <v>4</v>
      </c>
      <c r="HD11" s="19">
        <v>815.42</v>
      </c>
      <c r="HE11" s="17">
        <v>42112</v>
      </c>
      <c r="HF11" s="19">
        <v>815.42</v>
      </c>
      <c r="HG11" s="72" t="s">
        <v>595</v>
      </c>
      <c r="HH11" s="24">
        <v>25.5</v>
      </c>
      <c r="HI11" s="16"/>
      <c r="HJ11" s="147"/>
      <c r="HK11" s="126"/>
      <c r="HL11" s="20">
        <v>4</v>
      </c>
      <c r="HM11" s="19">
        <v>924.4</v>
      </c>
      <c r="HN11" s="17">
        <v>42115</v>
      </c>
      <c r="HO11" s="19">
        <v>924.4</v>
      </c>
      <c r="HP11" s="72" t="s">
        <v>610</v>
      </c>
      <c r="HQ11" s="24">
        <v>27</v>
      </c>
      <c r="HR11" s="16"/>
      <c r="HS11" s="147"/>
      <c r="HT11" s="126"/>
      <c r="HU11" s="20">
        <v>4</v>
      </c>
      <c r="HV11" s="19">
        <v>920.8</v>
      </c>
      <c r="HW11" s="17">
        <v>42115</v>
      </c>
      <c r="HX11" s="19">
        <v>920.8</v>
      </c>
      <c r="HY11" s="72" t="s">
        <v>608</v>
      </c>
      <c r="HZ11" s="24">
        <v>27</v>
      </c>
      <c r="IA11" s="16"/>
      <c r="IB11" s="147"/>
      <c r="IC11" s="657" t="s">
        <v>391</v>
      </c>
      <c r="ID11" s="658">
        <v>4</v>
      </c>
      <c r="IE11" s="659">
        <v>777.32</v>
      </c>
      <c r="IF11" s="17">
        <v>42115</v>
      </c>
      <c r="IG11" s="19">
        <v>777.32100000000003</v>
      </c>
      <c r="IH11" s="72" t="s">
        <v>607</v>
      </c>
      <c r="II11" s="24">
        <v>17</v>
      </c>
      <c r="IJ11" s="16"/>
      <c r="IK11" s="147"/>
      <c r="IL11" s="126"/>
      <c r="IM11" s="20">
        <v>4</v>
      </c>
      <c r="IN11" s="19">
        <v>828.12</v>
      </c>
      <c r="IO11" s="110">
        <v>42118</v>
      </c>
      <c r="IP11" s="19">
        <v>828.12</v>
      </c>
      <c r="IQ11" s="129" t="s">
        <v>619</v>
      </c>
      <c r="IR11" s="108">
        <v>27</v>
      </c>
      <c r="IS11" s="16"/>
      <c r="IT11" s="147"/>
      <c r="IU11" s="126"/>
      <c r="IV11" s="20">
        <v>4</v>
      </c>
      <c r="IW11" s="19">
        <v>861.68</v>
      </c>
      <c r="IX11" s="17">
        <v>42119</v>
      </c>
      <c r="IY11" s="19">
        <v>861.68</v>
      </c>
      <c r="IZ11" s="694" t="s">
        <v>632</v>
      </c>
      <c r="JA11" s="24">
        <v>27</v>
      </c>
      <c r="JB11" s="16"/>
      <c r="JC11" s="147"/>
      <c r="JD11" s="126"/>
      <c r="JE11" s="20">
        <v>4</v>
      </c>
      <c r="JF11" s="19">
        <v>919</v>
      </c>
      <c r="JG11" s="17">
        <v>42116</v>
      </c>
      <c r="JH11" s="19">
        <v>919</v>
      </c>
      <c r="JI11" s="72" t="s">
        <v>613</v>
      </c>
      <c r="JJ11" s="24">
        <v>27</v>
      </c>
      <c r="JK11" s="16"/>
      <c r="JL11" s="147"/>
      <c r="JM11" s="285"/>
      <c r="JN11" s="20">
        <v>4</v>
      </c>
      <c r="JO11" s="19">
        <v>946.2</v>
      </c>
      <c r="JP11" s="17">
        <v>42118</v>
      </c>
      <c r="JQ11" s="19">
        <v>946.2</v>
      </c>
      <c r="JR11" s="72" t="s">
        <v>626</v>
      </c>
      <c r="JS11" s="24">
        <v>27</v>
      </c>
      <c r="JT11" s="16"/>
      <c r="JU11" s="147"/>
      <c r="JV11" s="126"/>
      <c r="JW11" s="20">
        <v>4</v>
      </c>
      <c r="JX11" s="206">
        <v>912.93</v>
      </c>
      <c r="JY11" s="110">
        <v>42118</v>
      </c>
      <c r="JZ11" s="206">
        <v>912.93</v>
      </c>
      <c r="KA11" s="129" t="s">
        <v>619</v>
      </c>
      <c r="KB11" s="108">
        <v>27</v>
      </c>
      <c r="KC11" s="16"/>
      <c r="KD11" s="147"/>
      <c r="KE11" s="126"/>
      <c r="KF11" s="20">
        <v>4</v>
      </c>
      <c r="KG11" s="206">
        <v>911.7</v>
      </c>
      <c r="KH11" s="17">
        <v>42122</v>
      </c>
      <c r="KI11" s="206">
        <v>911.7</v>
      </c>
      <c r="KJ11" s="72" t="s">
        <v>642</v>
      </c>
      <c r="KK11" s="24">
        <v>27</v>
      </c>
      <c r="KL11" s="16"/>
      <c r="KM11" s="147"/>
      <c r="KN11" s="126"/>
      <c r="KO11" s="20">
        <v>4</v>
      </c>
      <c r="KP11" s="19">
        <v>907.2</v>
      </c>
      <c r="KQ11" s="17">
        <v>42121</v>
      </c>
      <c r="KR11" s="19">
        <v>907.2</v>
      </c>
      <c r="KS11" s="72" t="s">
        <v>639</v>
      </c>
      <c r="KT11" s="24">
        <v>27</v>
      </c>
      <c r="KU11" s="16"/>
      <c r="KV11" s="147" t="s">
        <v>34</v>
      </c>
      <c r="KW11" s="126"/>
      <c r="KX11" s="20">
        <v>4</v>
      </c>
      <c r="KY11" s="206">
        <v>877.1</v>
      </c>
      <c r="KZ11" s="17">
        <v>42122</v>
      </c>
      <c r="LA11" s="206">
        <v>877.1</v>
      </c>
      <c r="LB11" s="72" t="s">
        <v>642</v>
      </c>
      <c r="LC11" s="24">
        <v>27</v>
      </c>
      <c r="LD11" s="16"/>
      <c r="LE11" s="147"/>
      <c r="LF11" s="126"/>
      <c r="LG11" s="20">
        <v>4</v>
      </c>
      <c r="LH11" s="195">
        <v>829.02</v>
      </c>
      <c r="LI11" s="17">
        <v>42122</v>
      </c>
      <c r="LJ11" s="195">
        <v>829.02</v>
      </c>
      <c r="LK11" s="72" t="s">
        <v>640</v>
      </c>
      <c r="LL11" s="24">
        <v>27</v>
      </c>
      <c r="LM11" s="16"/>
      <c r="LN11" s="147"/>
      <c r="LO11" s="126"/>
      <c r="LP11" s="20">
        <v>4</v>
      </c>
      <c r="LQ11" s="19">
        <v>772.34</v>
      </c>
      <c r="LR11" s="17">
        <v>42124</v>
      </c>
      <c r="LS11" s="19">
        <v>772.34</v>
      </c>
      <c r="LT11" s="72" t="s">
        <v>655</v>
      </c>
      <c r="LU11" s="24">
        <v>27</v>
      </c>
      <c r="LV11" s="16"/>
      <c r="LW11" s="147"/>
      <c r="LX11" s="126"/>
      <c r="LY11" s="20">
        <v>4</v>
      </c>
      <c r="LZ11" s="195">
        <v>890.25</v>
      </c>
      <c r="MA11" s="17"/>
      <c r="MB11" s="195"/>
      <c r="MC11" s="72"/>
      <c r="MD11" s="24"/>
      <c r="ME11" s="16"/>
      <c r="MF11" s="147"/>
      <c r="MG11" s="126"/>
      <c r="MH11" s="20"/>
      <c r="MI11" s="19"/>
      <c r="MJ11" s="17"/>
      <c r="MK11" s="19"/>
      <c r="ML11" s="72"/>
      <c r="MM11" s="24"/>
      <c r="MN11" s="16"/>
      <c r="MO11" s="147"/>
      <c r="MP11" s="126"/>
      <c r="MQ11" s="20"/>
      <c r="MR11" s="19"/>
      <c r="MS11" s="17"/>
      <c r="MT11" s="19"/>
      <c r="MU11" s="72"/>
      <c r="MV11" s="24"/>
      <c r="MX11" s="147"/>
      <c r="MY11" s="2"/>
      <c r="MZ11" s="20"/>
      <c r="NA11" s="19"/>
      <c r="NB11" s="17"/>
      <c r="NC11" s="19"/>
      <c r="ND11" s="319"/>
      <c r="NE11" s="24"/>
      <c r="NG11" s="147"/>
      <c r="NH11" s="2"/>
      <c r="NI11" s="20"/>
      <c r="NJ11" s="19"/>
      <c r="NK11" s="17"/>
      <c r="NL11" s="19"/>
      <c r="NM11" s="72"/>
      <c r="NN11" s="24"/>
      <c r="NP11" s="147" t="s">
        <v>34</v>
      </c>
      <c r="NQ11" s="2"/>
      <c r="NR11" s="20">
        <v>4</v>
      </c>
      <c r="NS11" s="19"/>
      <c r="NT11" s="17"/>
      <c r="NU11" s="19"/>
      <c r="NV11" s="72"/>
      <c r="NW11" s="24"/>
      <c r="NY11" s="147" t="s">
        <v>34</v>
      </c>
      <c r="NZ11" s="2"/>
      <c r="OA11" s="20">
        <v>4</v>
      </c>
      <c r="OB11" s="19"/>
      <c r="OC11" s="17"/>
      <c r="OD11" s="19"/>
      <c r="OE11" s="72"/>
      <c r="OF11" s="24"/>
      <c r="OH11" s="147"/>
      <c r="OI11" s="2"/>
      <c r="OJ11" s="20"/>
      <c r="OK11" s="19"/>
      <c r="OL11" s="17"/>
      <c r="OM11" s="19"/>
      <c r="ON11" s="72"/>
      <c r="OO11" s="24"/>
      <c r="OQ11" s="147"/>
      <c r="OR11" s="2"/>
      <c r="OS11" s="20"/>
      <c r="OT11" s="19"/>
      <c r="OU11" s="17"/>
      <c r="OV11" s="19"/>
      <c r="OW11" s="72"/>
      <c r="OX11" s="24"/>
      <c r="OZ11" s="147"/>
      <c r="PA11" s="2"/>
      <c r="PB11" s="20"/>
      <c r="PC11" s="19"/>
      <c r="PD11" s="17"/>
      <c r="PE11" s="19"/>
      <c r="PF11" s="72"/>
      <c r="PG11" s="24"/>
      <c r="PI11" s="147"/>
      <c r="PJ11" s="2"/>
      <c r="PK11" s="20"/>
      <c r="PL11" s="19"/>
      <c r="PM11" s="17"/>
      <c r="PN11" s="19"/>
      <c r="PO11" s="72"/>
      <c r="PP11" s="24"/>
      <c r="PR11" s="147"/>
      <c r="PS11" s="2"/>
      <c r="PT11" s="20"/>
      <c r="PU11" s="19"/>
      <c r="PV11" s="17"/>
      <c r="PW11" s="19"/>
      <c r="PX11" s="72"/>
      <c r="PY11" s="24"/>
      <c r="QA11" s="147"/>
      <c r="QB11" s="2"/>
      <c r="QC11" s="20"/>
      <c r="QD11" s="19"/>
      <c r="QE11" s="17"/>
      <c r="QF11" s="19"/>
      <c r="QG11" s="72"/>
      <c r="QH11" s="24"/>
      <c r="QJ11" s="147"/>
      <c r="QK11" s="2"/>
      <c r="QL11" s="20"/>
      <c r="QM11" s="19"/>
      <c r="QN11" s="17"/>
      <c r="QO11" s="19"/>
      <c r="QP11" s="72"/>
      <c r="QQ11" s="24"/>
      <c r="QS11" s="147"/>
      <c r="QT11" s="2"/>
      <c r="QU11" s="20"/>
      <c r="QV11" s="19"/>
      <c r="QW11" s="17"/>
      <c r="QX11" s="19"/>
      <c r="QY11" s="72"/>
      <c r="QZ11" s="24"/>
      <c r="RB11" s="147"/>
      <c r="RC11" s="2"/>
      <c r="RD11" s="20"/>
      <c r="RE11" s="19"/>
      <c r="RF11" s="17"/>
      <c r="RG11" s="19"/>
      <c r="RH11" s="72"/>
      <c r="RI11" s="24"/>
      <c r="RK11" s="147" t="s">
        <v>34</v>
      </c>
      <c r="RL11" s="2"/>
      <c r="RM11" s="20">
        <v>4</v>
      </c>
      <c r="RN11" s="19"/>
      <c r="RO11" s="17"/>
      <c r="RP11" s="19"/>
      <c r="RQ11" s="72"/>
      <c r="RR11" s="24"/>
      <c r="RT11" s="147"/>
      <c r="RU11" s="2"/>
      <c r="RV11" s="20"/>
      <c r="RW11" s="19"/>
      <c r="RX11" s="17"/>
      <c r="RY11" s="19"/>
      <c r="RZ11" s="72"/>
      <c r="SA11" s="24"/>
      <c r="SC11" s="147"/>
      <c r="SD11" s="2"/>
      <c r="SE11" s="20"/>
      <c r="SF11" s="19"/>
      <c r="SG11" s="17"/>
      <c r="SH11" s="19"/>
      <c r="SI11" s="72"/>
      <c r="SJ11" s="24"/>
      <c r="SL11" s="147" t="s">
        <v>34</v>
      </c>
      <c r="SM11" s="2"/>
      <c r="SN11" s="20">
        <v>4</v>
      </c>
      <c r="SO11" s="19"/>
      <c r="SP11" s="17"/>
      <c r="SQ11" s="19"/>
      <c r="SR11" s="72"/>
      <c r="SS11" s="24"/>
      <c r="SU11" s="147" t="s">
        <v>34</v>
      </c>
      <c r="SV11" s="2"/>
      <c r="SW11" s="20">
        <v>4</v>
      </c>
      <c r="SX11" s="19"/>
      <c r="SY11" s="17"/>
      <c r="SZ11" s="19"/>
      <c r="TA11" s="72"/>
      <c r="TB11" s="24"/>
      <c r="TD11" s="147" t="s">
        <v>34</v>
      </c>
      <c r="TE11" s="2"/>
      <c r="TF11" s="20">
        <v>4</v>
      </c>
      <c r="TG11" s="19"/>
      <c r="TH11" s="17"/>
      <c r="TI11" s="19"/>
      <c r="TJ11" s="72"/>
      <c r="TK11" s="24"/>
    </row>
    <row r="12" spans="1:531" x14ac:dyDescent="0.25">
      <c r="A12" s="25">
        <v>9</v>
      </c>
      <c r="B12" s="16" t="str">
        <f t="shared" ref="B12:I12" si="8">CE5</f>
        <v>SMITHFIELD FARMLAND</v>
      </c>
      <c r="C12" s="16" t="str">
        <f t="shared" si="8"/>
        <v>Farmland</v>
      </c>
      <c r="D12" s="74" t="str">
        <f t="shared" si="8"/>
        <v>PED. 5001305</v>
      </c>
      <c r="E12" s="162">
        <f t="shared" si="8"/>
        <v>42101</v>
      </c>
      <c r="F12" s="77">
        <f t="shared" si="8"/>
        <v>17917.97</v>
      </c>
      <c r="G12" s="15">
        <f t="shared" si="8"/>
        <v>22</v>
      </c>
      <c r="H12" s="65">
        <f t="shared" si="8"/>
        <v>17937.53</v>
      </c>
      <c r="I12" s="18">
        <f t="shared" si="8"/>
        <v>-19.559999999997672</v>
      </c>
      <c r="K12" s="135" t="s">
        <v>264</v>
      </c>
      <c r="L12" s="126"/>
      <c r="M12" s="20">
        <v>5</v>
      </c>
      <c r="N12" s="206">
        <v>872.7</v>
      </c>
      <c r="O12" s="437">
        <v>42095</v>
      </c>
      <c r="P12" s="676">
        <v>872.7</v>
      </c>
      <c r="Q12" s="438" t="s">
        <v>500</v>
      </c>
      <c r="R12" s="439">
        <v>22</v>
      </c>
      <c r="S12" s="16"/>
      <c r="T12" s="135"/>
      <c r="U12" s="126"/>
      <c r="V12" s="20">
        <v>5</v>
      </c>
      <c r="W12" s="19">
        <v>843.54</v>
      </c>
      <c r="X12" s="17">
        <v>42096</v>
      </c>
      <c r="Y12" s="19">
        <v>843.54</v>
      </c>
      <c r="Z12" s="72" t="s">
        <v>511</v>
      </c>
      <c r="AA12" s="24">
        <v>22</v>
      </c>
      <c r="AB12" s="16"/>
      <c r="AC12" s="135"/>
      <c r="AD12" s="126"/>
      <c r="AE12" s="20">
        <v>5</v>
      </c>
      <c r="AF12" s="19">
        <v>781.41</v>
      </c>
      <c r="AG12" s="17">
        <v>42096</v>
      </c>
      <c r="AH12" s="19">
        <v>781.41</v>
      </c>
      <c r="AI12" s="72" t="s">
        <v>506</v>
      </c>
      <c r="AJ12" s="24">
        <v>22</v>
      </c>
      <c r="AK12" s="16"/>
      <c r="AL12" s="135"/>
      <c r="AM12" s="126"/>
      <c r="AN12" s="20">
        <v>5</v>
      </c>
      <c r="AO12" s="19">
        <v>859.41</v>
      </c>
      <c r="AP12" s="17">
        <v>42098</v>
      </c>
      <c r="AQ12" s="19">
        <v>859.41</v>
      </c>
      <c r="AR12" s="72" t="s">
        <v>522</v>
      </c>
      <c r="AS12" s="24">
        <v>21</v>
      </c>
      <c r="AT12" s="16"/>
      <c r="AU12" s="135"/>
      <c r="AV12" s="175"/>
      <c r="AW12" s="20">
        <v>5</v>
      </c>
      <c r="AX12" s="19">
        <v>896.3</v>
      </c>
      <c r="AY12" s="110">
        <v>42095</v>
      </c>
      <c r="AZ12" s="19">
        <v>896.3</v>
      </c>
      <c r="BA12" s="129" t="s">
        <v>502</v>
      </c>
      <c r="BB12" s="108">
        <v>22</v>
      </c>
      <c r="BC12" s="16"/>
      <c r="BD12" s="135"/>
      <c r="BE12" s="175"/>
      <c r="BF12" s="20">
        <v>5</v>
      </c>
      <c r="BG12" s="19">
        <v>902.6</v>
      </c>
      <c r="BH12" s="17">
        <v>42100</v>
      </c>
      <c r="BI12" s="19">
        <v>902.6</v>
      </c>
      <c r="BJ12" s="72" t="s">
        <v>537</v>
      </c>
      <c r="BK12" s="160">
        <v>21</v>
      </c>
      <c r="BL12" s="16"/>
      <c r="BM12" s="135"/>
      <c r="BN12" s="126"/>
      <c r="BO12" s="20">
        <v>5</v>
      </c>
      <c r="BP12" s="19">
        <v>922.6</v>
      </c>
      <c r="BQ12" s="17">
        <v>42098</v>
      </c>
      <c r="BR12" s="19">
        <v>922.6</v>
      </c>
      <c r="BS12" s="72" t="s">
        <v>515</v>
      </c>
      <c r="BT12" s="24">
        <v>22</v>
      </c>
      <c r="BU12" s="16"/>
      <c r="BV12" s="135"/>
      <c r="BW12" s="126"/>
      <c r="BX12" s="20">
        <v>5</v>
      </c>
      <c r="BY12" s="19">
        <v>866.67</v>
      </c>
      <c r="BZ12" s="17">
        <v>42100</v>
      </c>
      <c r="CA12" s="19">
        <v>866.67</v>
      </c>
      <c r="CB12" s="72" t="s">
        <v>530</v>
      </c>
      <c r="CC12" s="24">
        <v>21</v>
      </c>
      <c r="CD12" s="16"/>
      <c r="CE12" s="135"/>
      <c r="CF12" s="126"/>
      <c r="CG12" s="20">
        <v>5</v>
      </c>
      <c r="CH12" s="19">
        <v>778.68</v>
      </c>
      <c r="CI12" s="17">
        <v>42101</v>
      </c>
      <c r="CJ12" s="19">
        <v>778.68</v>
      </c>
      <c r="CK12" s="504" t="s">
        <v>547</v>
      </c>
      <c r="CL12" s="24">
        <v>22</v>
      </c>
      <c r="CM12" s="16"/>
      <c r="CN12" s="135"/>
      <c r="CO12" s="126"/>
      <c r="CP12" s="20">
        <v>5</v>
      </c>
      <c r="CQ12" s="19">
        <v>758.28</v>
      </c>
      <c r="CR12" s="17">
        <v>42101</v>
      </c>
      <c r="CS12" s="19">
        <v>758.28</v>
      </c>
      <c r="CT12" s="336" t="s">
        <v>542</v>
      </c>
      <c r="CU12" s="24">
        <v>22</v>
      </c>
      <c r="CV12" s="16"/>
      <c r="CW12" s="135"/>
      <c r="CX12" s="126"/>
      <c r="CY12" s="20">
        <v>5</v>
      </c>
      <c r="CZ12" s="206">
        <v>827.66</v>
      </c>
      <c r="DA12" s="17">
        <v>42102</v>
      </c>
      <c r="DB12" s="206">
        <v>827.66</v>
      </c>
      <c r="DC12" s="43" t="s">
        <v>549</v>
      </c>
      <c r="DD12" s="24">
        <v>22</v>
      </c>
      <c r="DE12" s="16"/>
      <c r="DF12" s="135"/>
      <c r="DG12" s="126"/>
      <c r="DH12" s="20">
        <v>5</v>
      </c>
      <c r="DI12" s="19">
        <v>943.5</v>
      </c>
      <c r="DJ12" s="17">
        <v>42103</v>
      </c>
      <c r="DK12" s="19">
        <v>943.5</v>
      </c>
      <c r="DL12" s="43" t="s">
        <v>555</v>
      </c>
      <c r="DM12" s="24">
        <v>22</v>
      </c>
      <c r="DN12" s="16"/>
      <c r="DO12" s="135"/>
      <c r="DP12" s="126"/>
      <c r="DQ12" s="20">
        <v>5</v>
      </c>
      <c r="DR12" s="30">
        <v>881.18</v>
      </c>
      <c r="DS12" s="58">
        <v>42105</v>
      </c>
      <c r="DT12" s="30">
        <v>881.18</v>
      </c>
      <c r="DU12" s="79" t="s">
        <v>562</v>
      </c>
      <c r="DV12" s="24">
        <v>23</v>
      </c>
      <c r="DW12" s="16"/>
      <c r="DX12" s="135"/>
      <c r="DY12" s="126"/>
      <c r="DZ12" s="20">
        <v>5</v>
      </c>
      <c r="EA12" s="30">
        <v>913.1</v>
      </c>
      <c r="EB12" s="58">
        <v>42105</v>
      </c>
      <c r="EC12" s="30">
        <v>913.1</v>
      </c>
      <c r="ED12" s="79" t="s">
        <v>563</v>
      </c>
      <c r="EE12" s="24">
        <v>23</v>
      </c>
      <c r="EF12" s="16"/>
      <c r="EG12" s="135"/>
      <c r="EH12" s="175"/>
      <c r="EI12" s="20">
        <v>5</v>
      </c>
      <c r="EJ12" s="19">
        <v>924.4</v>
      </c>
      <c r="EK12" s="17">
        <v>42105</v>
      </c>
      <c r="EL12" s="19">
        <v>924.4</v>
      </c>
      <c r="EM12" s="43" t="s">
        <v>565</v>
      </c>
      <c r="EN12" s="24">
        <v>23</v>
      </c>
      <c r="EO12" s="16"/>
      <c r="EP12" s="135"/>
      <c r="EQ12" s="126"/>
      <c r="ER12" s="20">
        <v>5</v>
      </c>
      <c r="ES12" s="19">
        <v>901.2</v>
      </c>
      <c r="ET12" s="17">
        <v>42107</v>
      </c>
      <c r="EU12" s="19">
        <v>901.2</v>
      </c>
      <c r="EV12" s="79" t="s">
        <v>568</v>
      </c>
      <c r="EW12" s="24">
        <v>23</v>
      </c>
      <c r="EX12" s="16"/>
      <c r="EY12" s="135"/>
      <c r="EZ12" s="126"/>
      <c r="FA12" s="20">
        <v>5</v>
      </c>
      <c r="FB12" s="19">
        <v>945.3</v>
      </c>
      <c r="FC12" s="17">
        <v>42108</v>
      </c>
      <c r="FD12" s="19">
        <v>945.3</v>
      </c>
      <c r="FE12" s="43" t="s">
        <v>575</v>
      </c>
      <c r="FF12" s="24">
        <v>23</v>
      </c>
      <c r="FG12" s="16"/>
      <c r="FH12" s="135"/>
      <c r="FI12" s="126"/>
      <c r="FJ12" s="20">
        <v>5</v>
      </c>
      <c r="FK12" s="30">
        <v>770.52</v>
      </c>
      <c r="FL12" s="58">
        <v>42108</v>
      </c>
      <c r="FM12" s="30">
        <v>770.52</v>
      </c>
      <c r="FN12" s="79" t="s">
        <v>573</v>
      </c>
      <c r="FO12" s="24">
        <v>23</v>
      </c>
      <c r="FP12" s="16"/>
      <c r="FQ12" s="135"/>
      <c r="FR12" s="126"/>
      <c r="FS12" s="20">
        <v>5</v>
      </c>
      <c r="FT12" s="30">
        <v>823.13</v>
      </c>
      <c r="FU12" s="58">
        <v>42108</v>
      </c>
      <c r="FV12" s="30">
        <v>823.13</v>
      </c>
      <c r="FW12" s="79" t="s">
        <v>576</v>
      </c>
      <c r="FX12" s="24">
        <v>23</v>
      </c>
      <c r="FY12" s="16"/>
      <c r="FZ12" s="135"/>
      <c r="GA12" s="175"/>
      <c r="GB12" s="20">
        <v>5</v>
      </c>
      <c r="GC12" s="19">
        <v>832.2</v>
      </c>
      <c r="GD12" s="17">
        <v>42109</v>
      </c>
      <c r="GE12" s="19">
        <v>832.2</v>
      </c>
      <c r="GF12" s="373" t="s">
        <v>583</v>
      </c>
      <c r="GG12" s="24">
        <v>23</v>
      </c>
      <c r="GH12" s="16"/>
      <c r="GI12" s="135"/>
      <c r="GJ12" s="126"/>
      <c r="GK12" s="20">
        <v>5</v>
      </c>
      <c r="GL12" s="19">
        <v>925.3</v>
      </c>
      <c r="GM12" s="17">
        <v>42110</v>
      </c>
      <c r="GN12" s="19">
        <v>925.3</v>
      </c>
      <c r="GO12" s="72" t="s">
        <v>586</v>
      </c>
      <c r="GP12" s="24">
        <v>24.5</v>
      </c>
      <c r="GQ12" s="16"/>
      <c r="GR12" s="135"/>
      <c r="GS12" s="126"/>
      <c r="GT12" s="20">
        <v>5</v>
      </c>
      <c r="GU12" s="19">
        <v>937.6</v>
      </c>
      <c r="GV12" s="17">
        <v>42112</v>
      </c>
      <c r="GW12" s="19">
        <v>937.6</v>
      </c>
      <c r="GX12" s="72" t="s">
        <v>592</v>
      </c>
      <c r="GY12" s="24">
        <v>25.5</v>
      </c>
      <c r="GZ12" s="16"/>
      <c r="HA12" s="135"/>
      <c r="HB12" s="126"/>
      <c r="HC12" s="20">
        <v>5</v>
      </c>
      <c r="HD12" s="19">
        <v>812.24</v>
      </c>
      <c r="HE12" s="17">
        <v>42112</v>
      </c>
      <c r="HF12" s="19">
        <v>812.24</v>
      </c>
      <c r="HG12" s="72" t="s">
        <v>595</v>
      </c>
      <c r="HH12" s="24">
        <v>25.5</v>
      </c>
      <c r="HI12" s="16"/>
      <c r="HJ12" s="135"/>
      <c r="HK12" s="126"/>
      <c r="HL12" s="20">
        <v>5</v>
      </c>
      <c r="HM12" s="19">
        <v>910.8</v>
      </c>
      <c r="HN12" s="17">
        <v>42115</v>
      </c>
      <c r="HO12" s="19">
        <v>910.8</v>
      </c>
      <c r="HP12" s="72" t="s">
        <v>610</v>
      </c>
      <c r="HQ12" s="24">
        <v>27</v>
      </c>
      <c r="HR12" s="16"/>
      <c r="HS12" s="135"/>
      <c r="HT12" s="126"/>
      <c r="HU12" s="20">
        <v>5</v>
      </c>
      <c r="HV12" s="19">
        <v>922.6</v>
      </c>
      <c r="HW12" s="17">
        <v>42115</v>
      </c>
      <c r="HX12" s="19">
        <v>922.6</v>
      </c>
      <c r="HY12" s="72" t="s">
        <v>608</v>
      </c>
      <c r="HZ12" s="24">
        <v>27</v>
      </c>
      <c r="IA12" s="16"/>
      <c r="IB12" s="135"/>
      <c r="IC12" s="126"/>
      <c r="ID12" s="20">
        <v>5</v>
      </c>
      <c r="IE12" s="19">
        <v>779.59</v>
      </c>
      <c r="IF12" s="17">
        <v>42115</v>
      </c>
      <c r="IG12" s="19">
        <v>779.59</v>
      </c>
      <c r="IH12" s="72" t="s">
        <v>602</v>
      </c>
      <c r="II12" s="24">
        <v>27</v>
      </c>
      <c r="IJ12" s="16"/>
      <c r="IK12" s="135"/>
      <c r="IL12" s="126"/>
      <c r="IM12" s="20">
        <v>5</v>
      </c>
      <c r="IN12" s="19">
        <v>834.92</v>
      </c>
      <c r="IO12" s="110">
        <v>42118</v>
      </c>
      <c r="IP12" s="19">
        <v>834.92</v>
      </c>
      <c r="IQ12" s="129" t="s">
        <v>619</v>
      </c>
      <c r="IR12" s="108">
        <v>27</v>
      </c>
      <c r="IS12" s="16"/>
      <c r="IT12" s="152"/>
      <c r="IU12" s="126"/>
      <c r="IV12" s="20">
        <v>5</v>
      </c>
      <c r="IW12" s="19">
        <v>790.48</v>
      </c>
      <c r="IX12" s="17">
        <v>42119</v>
      </c>
      <c r="IY12" s="19">
        <v>790.48</v>
      </c>
      <c r="IZ12" s="72" t="s">
        <v>632</v>
      </c>
      <c r="JA12" s="24">
        <v>27</v>
      </c>
      <c r="JB12" s="16"/>
      <c r="JC12" s="152"/>
      <c r="JD12" s="126"/>
      <c r="JE12" s="20">
        <v>5</v>
      </c>
      <c r="JF12" s="19">
        <v>811.9</v>
      </c>
      <c r="JG12" s="17">
        <v>42116</v>
      </c>
      <c r="JH12" s="19">
        <v>811.9</v>
      </c>
      <c r="JI12" s="72" t="s">
        <v>613</v>
      </c>
      <c r="JJ12" s="24">
        <v>27</v>
      </c>
      <c r="JK12" s="16"/>
      <c r="JL12" s="135"/>
      <c r="JM12" s="285"/>
      <c r="JN12" s="20">
        <v>5</v>
      </c>
      <c r="JO12" s="19">
        <v>927.1</v>
      </c>
      <c r="JP12" s="17">
        <v>42118</v>
      </c>
      <c r="JQ12" s="19">
        <v>927.1</v>
      </c>
      <c r="JR12" s="72" t="s">
        <v>626</v>
      </c>
      <c r="JS12" s="24">
        <v>27</v>
      </c>
      <c r="JT12" s="16"/>
      <c r="JU12" s="135"/>
      <c r="JV12" s="126"/>
      <c r="JW12" s="20">
        <v>5</v>
      </c>
      <c r="JX12" s="206">
        <v>910.2</v>
      </c>
      <c r="JY12" s="110">
        <v>42118</v>
      </c>
      <c r="JZ12" s="206">
        <v>910.2</v>
      </c>
      <c r="KA12" s="129" t="s">
        <v>623</v>
      </c>
      <c r="KB12" s="108">
        <v>27</v>
      </c>
      <c r="KC12" s="16"/>
      <c r="KD12" s="135"/>
      <c r="KE12" s="126"/>
      <c r="KF12" s="20">
        <v>5</v>
      </c>
      <c r="KG12" s="206">
        <v>916.3</v>
      </c>
      <c r="KH12" s="17">
        <v>42123</v>
      </c>
      <c r="KI12" s="206">
        <v>916.3</v>
      </c>
      <c r="KJ12" s="72" t="s">
        <v>643</v>
      </c>
      <c r="KK12" s="24">
        <v>27</v>
      </c>
      <c r="KL12" s="16"/>
      <c r="KM12" s="135"/>
      <c r="KN12" s="126"/>
      <c r="KO12" s="20">
        <v>5</v>
      </c>
      <c r="KP12" s="19">
        <v>912.6</v>
      </c>
      <c r="KQ12" s="17">
        <v>42121</v>
      </c>
      <c r="KR12" s="19">
        <v>912.6</v>
      </c>
      <c r="KS12" s="72" t="s">
        <v>639</v>
      </c>
      <c r="KT12" s="24">
        <v>27</v>
      </c>
      <c r="KU12" s="16"/>
      <c r="KV12" s="135" t="s">
        <v>264</v>
      </c>
      <c r="KW12" s="126"/>
      <c r="KX12" s="20">
        <v>5</v>
      </c>
      <c r="KY12" s="206">
        <v>785.49</v>
      </c>
      <c r="KZ12" s="17">
        <v>42121</v>
      </c>
      <c r="LA12" s="206">
        <v>785.49</v>
      </c>
      <c r="LB12" s="72" t="s">
        <v>635</v>
      </c>
      <c r="LC12" s="24">
        <v>27</v>
      </c>
      <c r="LD12" s="16"/>
      <c r="LE12" s="135"/>
      <c r="LF12" s="126"/>
      <c r="LG12" s="20">
        <v>5</v>
      </c>
      <c r="LH12" s="19">
        <v>808.62</v>
      </c>
      <c r="LI12" s="17">
        <v>42122</v>
      </c>
      <c r="LJ12" s="19">
        <v>808.62</v>
      </c>
      <c r="LK12" s="72" t="s">
        <v>640</v>
      </c>
      <c r="LL12" s="24">
        <v>27</v>
      </c>
      <c r="LM12" s="16"/>
      <c r="LN12" s="135"/>
      <c r="LO12" s="126"/>
      <c r="LP12" s="20">
        <v>5</v>
      </c>
      <c r="LQ12" s="19">
        <v>805.9</v>
      </c>
      <c r="LR12" s="17">
        <v>42124</v>
      </c>
      <c r="LS12" s="19">
        <v>805.9</v>
      </c>
      <c r="LT12" s="72" t="s">
        <v>654</v>
      </c>
      <c r="LU12" s="24">
        <v>27</v>
      </c>
      <c r="LV12" s="16"/>
      <c r="LW12" s="135"/>
      <c r="LX12" s="126"/>
      <c r="LY12" s="20">
        <v>5</v>
      </c>
      <c r="LZ12" s="19">
        <v>828.12</v>
      </c>
      <c r="MA12" s="17"/>
      <c r="MB12" s="19"/>
      <c r="MC12" s="72"/>
      <c r="MD12" s="24"/>
      <c r="ME12" s="16"/>
      <c r="MF12" s="135"/>
      <c r="MG12" s="126"/>
      <c r="MH12" s="20"/>
      <c r="MI12" s="19"/>
      <c r="MJ12" s="17"/>
      <c r="MK12" s="19"/>
      <c r="ML12" s="72"/>
      <c r="MM12" s="24"/>
      <c r="MN12" s="16"/>
      <c r="MO12" s="135"/>
      <c r="MP12" s="126"/>
      <c r="MQ12" s="20"/>
      <c r="MR12" s="19"/>
      <c r="MS12" s="17"/>
      <c r="MT12" s="19"/>
      <c r="MU12" s="72"/>
      <c r="MV12" s="24"/>
      <c r="MX12" s="135"/>
      <c r="MY12" s="2"/>
      <c r="MZ12" s="20"/>
      <c r="NA12" s="19"/>
      <c r="NB12" s="17"/>
      <c r="NC12" s="19"/>
      <c r="ND12" s="319"/>
      <c r="NE12" s="24"/>
      <c r="NG12" s="135"/>
      <c r="NH12" s="2"/>
      <c r="NI12" s="20"/>
      <c r="NJ12" s="19"/>
      <c r="NK12" s="17"/>
      <c r="NL12" s="19"/>
      <c r="NM12" s="72"/>
      <c r="NN12" s="24"/>
      <c r="NP12" s="135"/>
      <c r="NQ12" s="2"/>
      <c r="NR12" s="20">
        <v>5</v>
      </c>
      <c r="NS12" s="19"/>
      <c r="NT12" s="17"/>
      <c r="NU12" s="19"/>
      <c r="NV12" s="72"/>
      <c r="NW12" s="24"/>
      <c r="NY12" s="135"/>
      <c r="NZ12" s="2"/>
      <c r="OA12" s="20">
        <v>5</v>
      </c>
      <c r="OB12" s="19"/>
      <c r="OC12" s="17"/>
      <c r="OD12" s="19"/>
      <c r="OE12" s="72"/>
      <c r="OF12" s="24"/>
      <c r="OH12" s="135"/>
      <c r="OI12" s="2"/>
      <c r="OJ12" s="20"/>
      <c r="OK12" s="19"/>
      <c r="OL12" s="17"/>
      <c r="OM12" s="19"/>
      <c r="ON12" s="72"/>
      <c r="OO12" s="24"/>
      <c r="OQ12" s="135"/>
      <c r="OR12" s="2"/>
      <c r="OS12" s="20"/>
      <c r="OT12" s="19"/>
      <c r="OU12" s="17"/>
      <c r="OV12" s="19"/>
      <c r="OW12" s="72"/>
      <c r="OX12" s="24"/>
      <c r="OZ12" s="135"/>
      <c r="PA12" s="2"/>
      <c r="PB12" s="20"/>
      <c r="PC12" s="19"/>
      <c r="PD12" s="17"/>
      <c r="PE12" s="19"/>
      <c r="PF12" s="72"/>
      <c r="PG12" s="24"/>
      <c r="PI12" s="135"/>
      <c r="PJ12" s="2"/>
      <c r="PK12" s="20"/>
      <c r="PL12" s="19"/>
      <c r="PM12" s="17"/>
      <c r="PN12" s="19"/>
      <c r="PO12" s="72"/>
      <c r="PP12" s="24"/>
      <c r="PR12" s="135"/>
      <c r="PS12" s="2"/>
      <c r="PT12" s="20"/>
      <c r="PU12" s="19"/>
      <c r="PV12" s="17"/>
      <c r="PW12" s="19"/>
      <c r="PX12" s="72"/>
      <c r="PY12" s="24"/>
      <c r="QA12" s="135"/>
      <c r="QB12" s="2"/>
      <c r="QC12" s="20"/>
      <c r="QD12" s="19"/>
      <c r="QE12" s="17"/>
      <c r="QF12" s="19"/>
      <c r="QG12" s="72"/>
      <c r="QH12" s="24"/>
      <c r="QJ12" s="135"/>
      <c r="QK12" s="2"/>
      <c r="QL12" s="20"/>
      <c r="QM12" s="19"/>
      <c r="QN12" s="17"/>
      <c r="QO12" s="19"/>
      <c r="QP12" s="72"/>
      <c r="QQ12" s="24"/>
      <c r="QS12" s="135"/>
      <c r="QT12" s="2"/>
      <c r="QU12" s="20"/>
      <c r="QV12" s="19"/>
      <c r="QW12" s="17"/>
      <c r="QX12" s="19"/>
      <c r="QY12" s="72"/>
      <c r="QZ12" s="24"/>
      <c r="RB12" s="135"/>
      <c r="RC12" s="2"/>
      <c r="RD12" s="20"/>
      <c r="RE12" s="19"/>
      <c r="RF12" s="17"/>
      <c r="RG12" s="19"/>
      <c r="RH12" s="72"/>
      <c r="RI12" s="24"/>
      <c r="RK12" s="135"/>
      <c r="RL12" s="2"/>
      <c r="RM12" s="20">
        <v>5</v>
      </c>
      <c r="RN12" s="19"/>
      <c r="RO12" s="17"/>
      <c r="RP12" s="19"/>
      <c r="RQ12" s="72"/>
      <c r="RR12" s="24"/>
      <c r="RT12" s="135"/>
      <c r="RU12" s="2"/>
      <c r="RV12" s="20"/>
      <c r="RW12" s="19"/>
      <c r="RX12" s="17"/>
      <c r="RY12" s="19"/>
      <c r="RZ12" s="72"/>
      <c r="SA12" s="24"/>
      <c r="SC12" s="135"/>
      <c r="SD12" s="2"/>
      <c r="SE12" s="20"/>
      <c r="SF12" s="19"/>
      <c r="SG12" s="17"/>
      <c r="SH12" s="19"/>
      <c r="SI12" s="72"/>
      <c r="SJ12" s="24"/>
      <c r="SL12" s="135"/>
      <c r="SM12" s="2"/>
      <c r="SN12" s="20">
        <v>5</v>
      </c>
      <c r="SO12" s="19"/>
      <c r="SP12" s="17"/>
      <c r="SQ12" s="19"/>
      <c r="SR12" s="72"/>
      <c r="SS12" s="24"/>
      <c r="SU12" s="135"/>
      <c r="SV12" s="2"/>
      <c r="SW12" s="20">
        <v>5</v>
      </c>
      <c r="SX12" s="19"/>
      <c r="SY12" s="17"/>
      <c r="SZ12" s="19"/>
      <c r="TA12" s="72"/>
      <c r="TB12" s="24"/>
      <c r="TD12" s="135"/>
      <c r="TE12" s="2"/>
      <c r="TF12" s="20">
        <v>5</v>
      </c>
      <c r="TG12" s="19"/>
      <c r="TH12" s="17"/>
      <c r="TI12" s="19"/>
      <c r="TJ12" s="72"/>
      <c r="TK12" s="24"/>
    </row>
    <row r="13" spans="1:531" x14ac:dyDescent="0.25">
      <c r="A13" s="25">
        <v>10</v>
      </c>
      <c r="B13" s="16" t="str">
        <f t="shared" ref="B13:I13" si="9">CN5</f>
        <v>SMITHFIELD FARMLAND</v>
      </c>
      <c r="C13" s="16" t="str">
        <f t="shared" si="9"/>
        <v>Farmland</v>
      </c>
      <c r="D13" s="74" t="str">
        <f t="shared" si="9"/>
        <v>PED. 5001306</v>
      </c>
      <c r="E13" s="162">
        <f t="shared" si="9"/>
        <v>42101</v>
      </c>
      <c r="F13" s="77">
        <f t="shared" si="9"/>
        <v>18807.04</v>
      </c>
      <c r="G13" s="15">
        <f t="shared" si="9"/>
        <v>23</v>
      </c>
      <c r="H13" s="65">
        <f t="shared" si="9"/>
        <v>18745.59</v>
      </c>
      <c r="I13" s="18">
        <f t="shared" si="9"/>
        <v>61.450000000000728</v>
      </c>
      <c r="K13" s="59"/>
      <c r="L13" s="126"/>
      <c r="M13" s="20">
        <v>6</v>
      </c>
      <c r="N13" s="206">
        <v>909</v>
      </c>
      <c r="O13" s="17">
        <v>42094</v>
      </c>
      <c r="P13" s="206">
        <v>909</v>
      </c>
      <c r="Q13" s="72" t="s">
        <v>337</v>
      </c>
      <c r="R13" s="24">
        <v>22</v>
      </c>
      <c r="S13" s="16"/>
      <c r="T13" s="59"/>
      <c r="U13" s="126"/>
      <c r="V13" s="20">
        <v>6</v>
      </c>
      <c r="W13" s="19">
        <v>819.5</v>
      </c>
      <c r="X13" s="17">
        <v>42095</v>
      </c>
      <c r="Y13" s="19">
        <v>819.5</v>
      </c>
      <c r="Z13" s="72" t="s">
        <v>492</v>
      </c>
      <c r="AA13" s="24">
        <v>22</v>
      </c>
      <c r="AB13" s="16"/>
      <c r="AC13" s="59"/>
      <c r="AD13" s="126"/>
      <c r="AE13" s="20">
        <v>6</v>
      </c>
      <c r="AF13" s="19">
        <v>830.39</v>
      </c>
      <c r="AG13" s="17">
        <v>42098</v>
      </c>
      <c r="AH13" s="19">
        <v>830.39</v>
      </c>
      <c r="AI13" s="72" t="s">
        <v>513</v>
      </c>
      <c r="AJ13" s="24">
        <v>22</v>
      </c>
      <c r="AK13" s="16"/>
      <c r="AL13" s="135"/>
      <c r="AM13" s="126"/>
      <c r="AN13" s="20">
        <v>6</v>
      </c>
      <c r="AO13" s="19">
        <v>840.32</v>
      </c>
      <c r="AP13" s="697">
        <v>42098</v>
      </c>
      <c r="AQ13" s="698">
        <v>840.82</v>
      </c>
      <c r="AR13" s="701" t="s">
        <v>513</v>
      </c>
      <c r="AS13" s="700">
        <v>22</v>
      </c>
      <c r="AT13" s="16"/>
      <c r="AU13" s="135"/>
      <c r="AV13" s="175"/>
      <c r="AW13" s="20">
        <v>6</v>
      </c>
      <c r="AX13" s="19">
        <v>908.1</v>
      </c>
      <c r="AY13" s="110">
        <v>42095</v>
      </c>
      <c r="AZ13" s="19">
        <v>908.1</v>
      </c>
      <c r="BA13" s="129" t="s">
        <v>502</v>
      </c>
      <c r="BB13" s="108">
        <v>22</v>
      </c>
      <c r="BC13" s="16"/>
      <c r="BD13" s="135"/>
      <c r="BE13" s="175"/>
      <c r="BF13" s="20">
        <v>6</v>
      </c>
      <c r="BG13" s="19">
        <v>923.5</v>
      </c>
      <c r="BH13" s="17">
        <v>42100</v>
      </c>
      <c r="BI13" s="19">
        <v>923.5</v>
      </c>
      <c r="BJ13" s="72" t="s">
        <v>534</v>
      </c>
      <c r="BK13" s="160">
        <v>21</v>
      </c>
      <c r="BL13" s="16"/>
      <c r="BM13" s="59"/>
      <c r="BN13" s="126"/>
      <c r="BO13" s="20">
        <v>6</v>
      </c>
      <c r="BP13" s="19">
        <v>933.5</v>
      </c>
      <c r="BQ13" s="17">
        <v>42098</v>
      </c>
      <c r="BR13" s="19">
        <v>933.5</v>
      </c>
      <c r="BS13" s="72" t="s">
        <v>515</v>
      </c>
      <c r="BT13" s="24">
        <v>22</v>
      </c>
      <c r="BU13" s="16"/>
      <c r="BV13" s="59"/>
      <c r="BW13" s="126"/>
      <c r="BX13" s="20">
        <v>6</v>
      </c>
      <c r="BY13" s="19">
        <v>823.58</v>
      </c>
      <c r="BZ13" s="17">
        <v>42100</v>
      </c>
      <c r="CA13" s="19">
        <v>823.58</v>
      </c>
      <c r="CB13" s="72" t="s">
        <v>530</v>
      </c>
      <c r="CC13" s="24">
        <v>21</v>
      </c>
      <c r="CD13" s="16"/>
      <c r="CE13" s="59"/>
      <c r="CF13" s="126"/>
      <c r="CG13" s="20">
        <v>6</v>
      </c>
      <c r="CH13" s="19">
        <v>805.9</v>
      </c>
      <c r="CI13" s="17">
        <v>42101</v>
      </c>
      <c r="CJ13" s="19">
        <v>805.9</v>
      </c>
      <c r="CK13" s="504" t="s">
        <v>547</v>
      </c>
      <c r="CL13" s="24">
        <v>22</v>
      </c>
      <c r="CM13" s="16"/>
      <c r="CN13" s="135"/>
      <c r="CO13" s="126"/>
      <c r="CP13" s="20">
        <v>6</v>
      </c>
      <c r="CQ13" s="19">
        <v>835.83</v>
      </c>
      <c r="CR13" s="17">
        <v>42101</v>
      </c>
      <c r="CS13" s="19">
        <v>835.83</v>
      </c>
      <c r="CT13" s="336" t="s">
        <v>542</v>
      </c>
      <c r="CU13" s="24">
        <v>22</v>
      </c>
      <c r="CV13" s="16"/>
      <c r="CW13" s="135"/>
      <c r="CX13" s="126"/>
      <c r="CY13" s="20">
        <v>6</v>
      </c>
      <c r="CZ13" s="206">
        <v>865.31</v>
      </c>
      <c r="DA13" s="17">
        <v>42102</v>
      </c>
      <c r="DB13" s="206">
        <v>865.31</v>
      </c>
      <c r="DC13" s="43" t="s">
        <v>549</v>
      </c>
      <c r="DD13" s="24">
        <v>22</v>
      </c>
      <c r="DE13" s="16"/>
      <c r="DF13" s="135"/>
      <c r="DG13" s="126"/>
      <c r="DH13" s="20">
        <v>6</v>
      </c>
      <c r="DI13" s="19">
        <v>971.6</v>
      </c>
      <c r="DJ13" s="17">
        <v>42103</v>
      </c>
      <c r="DK13" s="19">
        <v>971.6</v>
      </c>
      <c r="DL13" s="43" t="s">
        <v>555</v>
      </c>
      <c r="DM13" s="24">
        <v>22</v>
      </c>
      <c r="DN13" s="16"/>
      <c r="DO13" s="135"/>
      <c r="DP13" s="126"/>
      <c r="DQ13" s="20">
        <v>6</v>
      </c>
      <c r="DR13" s="30">
        <v>942.4</v>
      </c>
      <c r="DS13" s="58">
        <v>42105</v>
      </c>
      <c r="DT13" s="30">
        <v>942.4</v>
      </c>
      <c r="DU13" s="79" t="s">
        <v>562</v>
      </c>
      <c r="DV13" s="24">
        <v>23</v>
      </c>
      <c r="DW13" s="16"/>
      <c r="DX13" s="135"/>
      <c r="DY13" s="126"/>
      <c r="DZ13" s="20">
        <v>6</v>
      </c>
      <c r="EA13" s="30">
        <v>920.3</v>
      </c>
      <c r="EB13" s="58">
        <v>42105</v>
      </c>
      <c r="EC13" s="30">
        <v>920.3</v>
      </c>
      <c r="ED13" s="79" t="s">
        <v>563</v>
      </c>
      <c r="EE13" s="24">
        <v>23</v>
      </c>
      <c r="EF13" s="16"/>
      <c r="EG13" s="135"/>
      <c r="EH13" s="175"/>
      <c r="EI13" s="20">
        <v>6</v>
      </c>
      <c r="EJ13" s="19">
        <v>945.3</v>
      </c>
      <c r="EK13" s="17">
        <v>42105</v>
      </c>
      <c r="EL13" s="19">
        <v>945.3</v>
      </c>
      <c r="EM13" s="43" t="s">
        <v>565</v>
      </c>
      <c r="EN13" s="24">
        <v>23</v>
      </c>
      <c r="EO13" s="16"/>
      <c r="EP13" s="135"/>
      <c r="EQ13" s="126"/>
      <c r="ER13" s="20">
        <v>6</v>
      </c>
      <c r="ES13" s="19">
        <v>923.2</v>
      </c>
      <c r="ET13" s="17">
        <v>42107</v>
      </c>
      <c r="EU13" s="19">
        <v>923.2</v>
      </c>
      <c r="EV13" s="79" t="s">
        <v>568</v>
      </c>
      <c r="EW13" s="24">
        <v>23</v>
      </c>
      <c r="EX13" s="16"/>
      <c r="EY13" s="135"/>
      <c r="EZ13" s="126"/>
      <c r="FA13" s="20">
        <v>6</v>
      </c>
      <c r="FB13" s="19">
        <v>940.8</v>
      </c>
      <c r="FC13" s="17">
        <v>42108</v>
      </c>
      <c r="FD13" s="19">
        <v>940.8</v>
      </c>
      <c r="FE13" s="43" t="s">
        <v>575</v>
      </c>
      <c r="FF13" s="24">
        <v>23</v>
      </c>
      <c r="FG13" s="16"/>
      <c r="FH13" s="135"/>
      <c r="FI13" s="126"/>
      <c r="FJ13" s="20">
        <v>6</v>
      </c>
      <c r="FK13" s="30">
        <v>888.89</v>
      </c>
      <c r="FL13" s="58">
        <v>42108</v>
      </c>
      <c r="FM13" s="30">
        <v>888.89</v>
      </c>
      <c r="FN13" s="79" t="s">
        <v>573</v>
      </c>
      <c r="FO13" s="24">
        <v>23</v>
      </c>
      <c r="FP13" s="16"/>
      <c r="FQ13" s="135"/>
      <c r="FR13" s="126"/>
      <c r="FS13" s="20">
        <v>6</v>
      </c>
      <c r="FT13" s="30">
        <v>899.32</v>
      </c>
      <c r="FU13" s="58">
        <v>42108</v>
      </c>
      <c r="FV13" s="30">
        <v>899.32</v>
      </c>
      <c r="FW13" s="79" t="s">
        <v>576</v>
      </c>
      <c r="FX13" s="24">
        <v>23</v>
      </c>
      <c r="FY13" s="16"/>
      <c r="FZ13" s="135"/>
      <c r="GA13" s="175"/>
      <c r="GB13" s="20">
        <v>6</v>
      </c>
      <c r="GC13" s="19">
        <v>790.02</v>
      </c>
      <c r="GD13" s="17">
        <v>42109</v>
      </c>
      <c r="GE13" s="19">
        <v>790.02</v>
      </c>
      <c r="GF13" s="373" t="s">
        <v>583</v>
      </c>
      <c r="GG13" s="24">
        <v>23</v>
      </c>
      <c r="GH13" s="16"/>
      <c r="GI13" s="135"/>
      <c r="GJ13" s="126"/>
      <c r="GK13" s="20">
        <v>6</v>
      </c>
      <c r="GL13" s="19">
        <v>941.7</v>
      </c>
      <c r="GM13" s="17">
        <v>42110</v>
      </c>
      <c r="GN13" s="19">
        <v>941.7</v>
      </c>
      <c r="GO13" s="72" t="s">
        <v>586</v>
      </c>
      <c r="GP13" s="24">
        <v>24.5</v>
      </c>
      <c r="GQ13" s="16"/>
      <c r="GR13" s="135"/>
      <c r="GS13" s="126"/>
      <c r="GT13" s="20">
        <v>6</v>
      </c>
      <c r="GU13" s="19">
        <v>934</v>
      </c>
      <c r="GV13" s="17">
        <v>42112</v>
      </c>
      <c r="GW13" s="19">
        <v>934</v>
      </c>
      <c r="GX13" s="72" t="s">
        <v>592</v>
      </c>
      <c r="GY13" s="24">
        <v>25.5</v>
      </c>
      <c r="GZ13" s="16"/>
      <c r="HA13" s="135"/>
      <c r="HB13" s="126"/>
      <c r="HC13" s="20">
        <v>6</v>
      </c>
      <c r="HD13" s="19">
        <v>846.71</v>
      </c>
      <c r="HE13" s="17">
        <v>42112</v>
      </c>
      <c r="HF13" s="19">
        <v>846.71</v>
      </c>
      <c r="HG13" s="72" t="s">
        <v>595</v>
      </c>
      <c r="HH13" s="24">
        <v>25.5</v>
      </c>
      <c r="HI13" s="16"/>
      <c r="HJ13" s="135"/>
      <c r="HK13" s="126"/>
      <c r="HL13" s="20">
        <v>6</v>
      </c>
      <c r="HM13" s="19">
        <v>934.4</v>
      </c>
      <c r="HN13" s="17">
        <v>42115</v>
      </c>
      <c r="HO13" s="19">
        <v>934.4</v>
      </c>
      <c r="HP13" s="72" t="s">
        <v>610</v>
      </c>
      <c r="HQ13" s="24">
        <v>27</v>
      </c>
      <c r="HR13" s="16"/>
      <c r="HS13" s="135"/>
      <c r="HT13" s="126"/>
      <c r="HU13" s="20">
        <v>6</v>
      </c>
      <c r="HV13" s="19">
        <v>899.9</v>
      </c>
      <c r="HW13" s="17">
        <v>42115</v>
      </c>
      <c r="HX13" s="19">
        <v>899.9</v>
      </c>
      <c r="HY13" s="72" t="s">
        <v>608</v>
      </c>
      <c r="HZ13" s="24">
        <v>27</v>
      </c>
      <c r="IA13" s="16"/>
      <c r="IB13" s="135"/>
      <c r="IC13" s="126"/>
      <c r="ID13" s="20">
        <v>6</v>
      </c>
      <c r="IE13" s="19">
        <v>799.09</v>
      </c>
      <c r="IF13" s="17">
        <v>42115</v>
      </c>
      <c r="IG13" s="19">
        <v>799.09</v>
      </c>
      <c r="IH13" s="72" t="s">
        <v>602</v>
      </c>
      <c r="II13" s="24">
        <v>27</v>
      </c>
      <c r="IJ13" s="16"/>
      <c r="IK13" s="135"/>
      <c r="IL13" s="126"/>
      <c r="IM13" s="20">
        <v>6</v>
      </c>
      <c r="IN13" s="19">
        <v>784.13</v>
      </c>
      <c r="IO13" s="110">
        <v>42119</v>
      </c>
      <c r="IP13" s="19">
        <v>784.13</v>
      </c>
      <c r="IQ13" s="129" t="s">
        <v>629</v>
      </c>
      <c r="IR13" s="108">
        <v>27</v>
      </c>
      <c r="IS13" s="16"/>
      <c r="IT13" s="119"/>
      <c r="IU13" s="126"/>
      <c r="IV13" s="20">
        <v>6</v>
      </c>
      <c r="IW13" s="19">
        <v>856.24</v>
      </c>
      <c r="IX13" s="17">
        <v>42119</v>
      </c>
      <c r="IY13" s="19">
        <v>856.24</v>
      </c>
      <c r="IZ13" s="72" t="s">
        <v>629</v>
      </c>
      <c r="JA13" s="24">
        <v>27</v>
      </c>
      <c r="JB13" s="16"/>
      <c r="JC13" s="119"/>
      <c r="JD13" s="126"/>
      <c r="JE13" s="20">
        <v>6</v>
      </c>
      <c r="JF13" s="19">
        <v>930.8</v>
      </c>
      <c r="JG13" s="17">
        <v>42116</v>
      </c>
      <c r="JH13" s="19">
        <v>930.8</v>
      </c>
      <c r="JI13" s="72" t="s">
        <v>613</v>
      </c>
      <c r="JJ13" s="24">
        <v>27</v>
      </c>
      <c r="JK13" s="16"/>
      <c r="JL13" s="59"/>
      <c r="JM13" s="285"/>
      <c r="JN13" s="20">
        <v>6</v>
      </c>
      <c r="JO13" s="19">
        <v>938.9</v>
      </c>
      <c r="JP13" s="17">
        <v>42118</v>
      </c>
      <c r="JQ13" s="19">
        <v>938.9</v>
      </c>
      <c r="JR13" s="72" t="s">
        <v>626</v>
      </c>
      <c r="JS13" s="24">
        <v>27</v>
      </c>
      <c r="JT13" s="16"/>
      <c r="JU13" s="59"/>
      <c r="JV13" s="126"/>
      <c r="JW13" s="20">
        <v>6</v>
      </c>
      <c r="JX13" s="206">
        <v>915.19</v>
      </c>
      <c r="JY13" s="110">
        <v>42118</v>
      </c>
      <c r="JZ13" s="206">
        <v>915.19</v>
      </c>
      <c r="KA13" s="129" t="s">
        <v>619</v>
      </c>
      <c r="KB13" s="108">
        <v>27</v>
      </c>
      <c r="KC13" s="16"/>
      <c r="KD13" s="59"/>
      <c r="KE13" s="126"/>
      <c r="KF13" s="20">
        <v>6</v>
      </c>
      <c r="KG13" s="206">
        <v>966.1</v>
      </c>
      <c r="KH13" s="17">
        <v>42122</v>
      </c>
      <c r="KI13" s="206">
        <v>966.1</v>
      </c>
      <c r="KJ13" s="72" t="s">
        <v>642</v>
      </c>
      <c r="KK13" s="24">
        <v>27</v>
      </c>
      <c r="KL13" s="16"/>
      <c r="KM13" s="59"/>
      <c r="KN13" s="126"/>
      <c r="KO13" s="20">
        <v>6</v>
      </c>
      <c r="KP13" s="19">
        <v>910.8</v>
      </c>
      <c r="KQ13" s="17">
        <v>42121</v>
      </c>
      <c r="KR13" s="19">
        <v>910.8</v>
      </c>
      <c r="KS13" s="72" t="s">
        <v>639</v>
      </c>
      <c r="KT13" s="24">
        <v>27</v>
      </c>
      <c r="KU13" s="16"/>
      <c r="KV13" s="59"/>
      <c r="KW13" s="126"/>
      <c r="KX13" s="20">
        <v>6</v>
      </c>
      <c r="KY13" s="206">
        <v>815.42</v>
      </c>
      <c r="KZ13" s="17">
        <v>42121</v>
      </c>
      <c r="LA13" s="206">
        <v>815.42</v>
      </c>
      <c r="LB13" s="72" t="s">
        <v>635</v>
      </c>
      <c r="LC13" s="24">
        <v>27</v>
      </c>
      <c r="LD13" s="16"/>
      <c r="LE13" s="59"/>
      <c r="LF13" s="126"/>
      <c r="LG13" s="20">
        <v>6</v>
      </c>
      <c r="LH13" s="19">
        <v>871.2</v>
      </c>
      <c r="LI13" s="17">
        <v>42122</v>
      </c>
      <c r="LJ13" s="19">
        <v>871.2</v>
      </c>
      <c r="LK13" s="72" t="s">
        <v>640</v>
      </c>
      <c r="LL13" s="24">
        <v>27</v>
      </c>
      <c r="LM13" s="16"/>
      <c r="LN13" s="59"/>
      <c r="LO13" s="126"/>
      <c r="LP13" s="20">
        <v>6</v>
      </c>
      <c r="LQ13" s="19">
        <v>815.42</v>
      </c>
      <c r="LR13" s="17">
        <v>42124</v>
      </c>
      <c r="LS13" s="19">
        <v>815.42</v>
      </c>
      <c r="LT13" s="72" t="s">
        <v>654</v>
      </c>
      <c r="LU13" s="24">
        <v>27</v>
      </c>
      <c r="LV13" s="16"/>
      <c r="LW13" s="59"/>
      <c r="LX13" s="126"/>
      <c r="LY13" s="20">
        <v>6</v>
      </c>
      <c r="LZ13" s="19">
        <v>892.06</v>
      </c>
      <c r="MA13" s="17"/>
      <c r="MB13" s="19"/>
      <c r="MC13" s="72"/>
      <c r="MD13" s="24"/>
      <c r="ME13" s="16"/>
      <c r="MF13" s="59"/>
      <c r="MG13" s="126"/>
      <c r="MH13" s="20"/>
      <c r="MI13" s="19"/>
      <c r="MJ13" s="17"/>
      <c r="MK13" s="19"/>
      <c r="ML13" s="72"/>
      <c r="MM13" s="24"/>
      <c r="MN13" s="16"/>
      <c r="MO13" s="59"/>
      <c r="MP13" s="126"/>
      <c r="MQ13" s="20"/>
      <c r="MR13" s="19"/>
      <c r="MS13" s="17"/>
      <c r="MT13" s="19"/>
      <c r="MU13" s="72"/>
      <c r="MV13" s="24"/>
      <c r="MX13" s="59"/>
      <c r="MY13" s="2"/>
      <c r="MZ13" s="20"/>
      <c r="NA13" s="19"/>
      <c r="NB13" s="17"/>
      <c r="NC13" s="19"/>
      <c r="ND13" s="319"/>
      <c r="NE13" s="24"/>
      <c r="NG13" s="59"/>
      <c r="NH13" s="2"/>
      <c r="NI13" s="20"/>
      <c r="NJ13" s="19"/>
      <c r="NK13" s="17"/>
      <c r="NL13" s="19"/>
      <c r="NM13" s="72"/>
      <c r="NN13" s="24"/>
      <c r="NP13" s="59"/>
      <c r="NQ13" s="2"/>
      <c r="NR13" s="20">
        <v>6</v>
      </c>
      <c r="NS13" s="19"/>
      <c r="NT13" s="17"/>
      <c r="NU13" s="19"/>
      <c r="NV13" s="72"/>
      <c r="NW13" s="24"/>
      <c r="NY13" s="59"/>
      <c r="NZ13" s="2"/>
      <c r="OA13" s="20">
        <v>6</v>
      </c>
      <c r="OB13" s="19"/>
      <c r="OC13" s="17"/>
      <c r="OD13" s="19"/>
      <c r="OE13" s="72"/>
      <c r="OF13" s="24"/>
      <c r="OH13" s="59"/>
      <c r="OI13" s="2"/>
      <c r="OJ13" s="20"/>
      <c r="OK13" s="19"/>
      <c r="OL13" s="17"/>
      <c r="OM13" s="19"/>
      <c r="ON13" s="72"/>
      <c r="OO13" s="24"/>
      <c r="OQ13" s="59"/>
      <c r="OR13" s="2"/>
      <c r="OS13" s="20"/>
      <c r="OT13" s="19"/>
      <c r="OU13" s="17"/>
      <c r="OV13" s="19"/>
      <c r="OW13" s="72"/>
      <c r="OX13" s="24"/>
      <c r="OZ13" s="59"/>
      <c r="PA13" s="2"/>
      <c r="PB13" s="20"/>
      <c r="PC13" s="19"/>
      <c r="PD13" s="17"/>
      <c r="PE13" s="19"/>
      <c r="PF13" s="72"/>
      <c r="PG13" s="24"/>
      <c r="PI13" s="59"/>
      <c r="PJ13" s="2"/>
      <c r="PK13" s="20"/>
      <c r="PL13" s="19"/>
      <c r="PM13" s="17"/>
      <c r="PN13" s="19"/>
      <c r="PO13" s="72"/>
      <c r="PP13" s="24"/>
      <c r="PR13" s="59"/>
      <c r="PS13" s="2"/>
      <c r="PT13" s="20"/>
      <c r="PU13" s="19"/>
      <c r="PV13" s="17"/>
      <c r="PW13" s="19"/>
      <c r="PX13" s="72"/>
      <c r="PY13" s="24"/>
      <c r="QA13" s="59"/>
      <c r="QB13" s="2"/>
      <c r="QC13" s="20"/>
      <c r="QD13" s="19"/>
      <c r="QE13" s="17"/>
      <c r="QF13" s="19"/>
      <c r="QG13" s="72"/>
      <c r="QH13" s="24"/>
      <c r="QJ13" s="59"/>
      <c r="QK13" s="2"/>
      <c r="QL13" s="20"/>
      <c r="QM13" s="19"/>
      <c r="QN13" s="17"/>
      <c r="QO13" s="19"/>
      <c r="QP13" s="72"/>
      <c r="QQ13" s="24"/>
      <c r="QS13" s="59"/>
      <c r="QT13" s="2"/>
      <c r="QU13" s="20"/>
      <c r="QV13" s="19"/>
      <c r="QW13" s="17"/>
      <c r="QX13" s="19"/>
      <c r="QY13" s="72"/>
      <c r="QZ13" s="24"/>
      <c r="RB13" s="59"/>
      <c r="RC13" s="2"/>
      <c r="RD13" s="20"/>
      <c r="RE13" s="19"/>
      <c r="RF13" s="17"/>
      <c r="RG13" s="19"/>
      <c r="RH13" s="72"/>
      <c r="RI13" s="24"/>
      <c r="RK13" s="135"/>
      <c r="RL13" s="2"/>
      <c r="RM13" s="20">
        <v>6</v>
      </c>
      <c r="RN13" s="19"/>
      <c r="RO13" s="17"/>
      <c r="RP13" s="19"/>
      <c r="RQ13" s="72"/>
      <c r="RR13" s="24"/>
      <c r="RT13" s="59"/>
      <c r="RU13" s="2"/>
      <c r="RV13" s="20"/>
      <c r="RW13" s="19"/>
      <c r="RX13" s="17"/>
      <c r="RY13" s="19"/>
      <c r="RZ13" s="72"/>
      <c r="SA13" s="24"/>
      <c r="SC13" s="59"/>
      <c r="SD13" s="2"/>
      <c r="SE13" s="20"/>
      <c r="SF13" s="19"/>
      <c r="SG13" s="17"/>
      <c r="SH13" s="19"/>
      <c r="SI13" s="72"/>
      <c r="SJ13" s="24"/>
      <c r="SL13" s="59"/>
      <c r="SM13" s="2"/>
      <c r="SN13" s="20">
        <v>6</v>
      </c>
      <c r="SO13" s="19"/>
      <c r="SP13" s="17"/>
      <c r="SQ13" s="19"/>
      <c r="SR13" s="72"/>
      <c r="SS13" s="24"/>
      <c r="SU13" s="59"/>
      <c r="SV13" s="2"/>
      <c r="SW13" s="20">
        <v>6</v>
      </c>
      <c r="SX13" s="19"/>
      <c r="SY13" s="17"/>
      <c r="SZ13" s="19"/>
      <c r="TA13" s="72"/>
      <c r="TB13" s="24"/>
      <c r="TD13" s="59"/>
      <c r="TE13" s="2"/>
      <c r="TF13" s="20">
        <v>6</v>
      </c>
      <c r="TG13" s="19"/>
      <c r="TH13" s="17"/>
      <c r="TI13" s="19"/>
      <c r="TJ13" s="72"/>
      <c r="TK13" s="24"/>
    </row>
    <row r="14" spans="1:531" x14ac:dyDescent="0.25">
      <c r="A14" s="25">
        <v>11</v>
      </c>
      <c r="B14" s="16" t="str">
        <f t="shared" ref="B14:I14" si="10">CW5</f>
        <v>SMITHFIELD FARMLAND</v>
      </c>
      <c r="C14" s="16" t="str">
        <f t="shared" si="10"/>
        <v>Farmland</v>
      </c>
      <c r="D14" s="74" t="str">
        <f t="shared" si="10"/>
        <v>PED 5001311</v>
      </c>
      <c r="E14" s="162">
        <f t="shared" si="10"/>
        <v>42102</v>
      </c>
      <c r="F14" s="77">
        <f t="shared" si="10"/>
        <v>18053.39</v>
      </c>
      <c r="G14" s="15">
        <f t="shared" si="10"/>
        <v>22</v>
      </c>
      <c r="H14" s="65">
        <f t="shared" si="10"/>
        <v>18051.7</v>
      </c>
      <c r="I14" s="18">
        <f t="shared" si="10"/>
        <v>1.6899999999986903</v>
      </c>
      <c r="K14" s="59"/>
      <c r="L14" s="126"/>
      <c r="M14" s="20">
        <v>7</v>
      </c>
      <c r="N14" s="206">
        <v>929</v>
      </c>
      <c r="O14" s="17">
        <v>42094</v>
      </c>
      <c r="P14" s="206">
        <v>929</v>
      </c>
      <c r="Q14" s="72" t="s">
        <v>337</v>
      </c>
      <c r="R14" s="24">
        <v>22</v>
      </c>
      <c r="S14" s="16"/>
      <c r="T14" s="59"/>
      <c r="U14" s="126"/>
      <c r="V14" s="20">
        <v>7</v>
      </c>
      <c r="W14" s="19">
        <v>763.27</v>
      </c>
      <c r="X14" s="17">
        <v>42096</v>
      </c>
      <c r="Y14" s="19">
        <v>763.27</v>
      </c>
      <c r="Z14" s="72" t="s">
        <v>504</v>
      </c>
      <c r="AA14" s="24">
        <v>22</v>
      </c>
      <c r="AB14" s="16"/>
      <c r="AC14" s="59"/>
      <c r="AD14" s="126"/>
      <c r="AE14" s="20">
        <v>7</v>
      </c>
      <c r="AF14" s="19">
        <v>847.17</v>
      </c>
      <c r="AG14" s="17">
        <v>42095</v>
      </c>
      <c r="AH14" s="19">
        <v>847.17</v>
      </c>
      <c r="AI14" s="72" t="s">
        <v>492</v>
      </c>
      <c r="AJ14" s="24">
        <v>22</v>
      </c>
      <c r="AK14" s="16"/>
      <c r="AL14" s="59"/>
      <c r="AM14" s="126"/>
      <c r="AN14" s="20">
        <v>7</v>
      </c>
      <c r="AO14" s="19">
        <v>785.94</v>
      </c>
      <c r="AP14" s="156">
        <v>42098</v>
      </c>
      <c r="AQ14" s="179">
        <v>785.94</v>
      </c>
      <c r="AR14" s="319" t="s">
        <v>513</v>
      </c>
      <c r="AS14" s="116">
        <v>22</v>
      </c>
      <c r="AT14" s="16"/>
      <c r="AU14" s="59"/>
      <c r="AV14" s="175"/>
      <c r="AW14" s="20">
        <v>7</v>
      </c>
      <c r="AX14" s="19">
        <v>927.1</v>
      </c>
      <c r="AY14" s="110">
        <v>42095</v>
      </c>
      <c r="AZ14" s="19">
        <v>927.1</v>
      </c>
      <c r="BA14" s="129" t="s">
        <v>502</v>
      </c>
      <c r="BB14" s="108">
        <v>22</v>
      </c>
      <c r="BC14" s="16"/>
      <c r="BD14" s="59"/>
      <c r="BE14" s="175"/>
      <c r="BF14" s="20">
        <v>7</v>
      </c>
      <c r="BG14" s="19">
        <v>927.1</v>
      </c>
      <c r="BH14" s="17">
        <v>42100</v>
      </c>
      <c r="BI14" s="19">
        <v>927.1</v>
      </c>
      <c r="BJ14" s="72" t="s">
        <v>535</v>
      </c>
      <c r="BK14" s="160">
        <v>21</v>
      </c>
      <c r="BL14" s="16"/>
      <c r="BM14" s="59"/>
      <c r="BN14" s="126"/>
      <c r="BO14" s="20">
        <v>7</v>
      </c>
      <c r="BP14" s="19">
        <v>936.2</v>
      </c>
      <c r="BQ14" s="17">
        <v>42098</v>
      </c>
      <c r="BR14" s="19">
        <v>936.2</v>
      </c>
      <c r="BS14" s="72" t="s">
        <v>515</v>
      </c>
      <c r="BT14" s="24">
        <v>22</v>
      </c>
      <c r="BU14" s="16"/>
      <c r="BV14" s="59"/>
      <c r="BW14" s="126"/>
      <c r="BX14" s="20">
        <v>7</v>
      </c>
      <c r="BY14" s="19">
        <v>821.32</v>
      </c>
      <c r="BZ14" s="17">
        <v>42100</v>
      </c>
      <c r="CA14" s="19">
        <v>821.32</v>
      </c>
      <c r="CB14" s="72" t="s">
        <v>527</v>
      </c>
      <c r="CC14" s="24">
        <v>22</v>
      </c>
      <c r="CD14" s="16"/>
      <c r="CE14" s="59"/>
      <c r="CF14" s="126"/>
      <c r="CG14" s="20">
        <v>7</v>
      </c>
      <c r="CH14" s="19">
        <v>746.49</v>
      </c>
      <c r="CI14" s="17">
        <v>42101</v>
      </c>
      <c r="CJ14" s="19">
        <v>746.49</v>
      </c>
      <c r="CK14" s="504" t="s">
        <v>547</v>
      </c>
      <c r="CL14" s="24">
        <v>22</v>
      </c>
      <c r="CM14" s="16"/>
      <c r="CN14" s="59"/>
      <c r="CO14" s="126"/>
      <c r="CP14" s="20">
        <v>7</v>
      </c>
      <c r="CQ14" s="19">
        <v>816.33</v>
      </c>
      <c r="CR14" s="697">
        <v>42102</v>
      </c>
      <c r="CS14" s="698">
        <v>871.66</v>
      </c>
      <c r="CT14" s="699" t="s">
        <v>545</v>
      </c>
      <c r="CU14" s="700">
        <v>22</v>
      </c>
      <c r="CV14" s="16"/>
      <c r="CW14" s="59"/>
      <c r="CX14" s="126"/>
      <c r="CY14" s="20">
        <v>7</v>
      </c>
      <c r="CZ14" s="206">
        <v>840.36</v>
      </c>
      <c r="DA14" s="17">
        <v>42102</v>
      </c>
      <c r="DB14" s="206">
        <v>840.36</v>
      </c>
      <c r="DC14" s="43" t="s">
        <v>549</v>
      </c>
      <c r="DD14" s="24">
        <v>22</v>
      </c>
      <c r="DE14" s="16"/>
      <c r="DF14" s="59"/>
      <c r="DG14" s="126"/>
      <c r="DH14" s="20">
        <v>7</v>
      </c>
      <c r="DI14" s="19">
        <v>927.1</v>
      </c>
      <c r="DJ14" s="17">
        <v>42103</v>
      </c>
      <c r="DK14" s="19">
        <v>927.1</v>
      </c>
      <c r="DL14" s="43" t="s">
        <v>555</v>
      </c>
      <c r="DM14" s="24">
        <v>22</v>
      </c>
      <c r="DN14" s="16"/>
      <c r="DO14" s="59"/>
      <c r="DP14" s="126"/>
      <c r="DQ14" s="20">
        <v>7</v>
      </c>
      <c r="DR14" s="30">
        <v>879.37</v>
      </c>
      <c r="DS14" s="58">
        <v>42105</v>
      </c>
      <c r="DT14" s="30">
        <v>879.37</v>
      </c>
      <c r="DU14" s="79" t="s">
        <v>562</v>
      </c>
      <c r="DV14" s="24">
        <v>23</v>
      </c>
      <c r="DW14" s="16"/>
      <c r="DX14" s="59"/>
      <c r="DY14" s="126"/>
      <c r="DZ14" s="20">
        <v>7</v>
      </c>
      <c r="EA14" s="30">
        <v>917.6</v>
      </c>
      <c r="EB14" s="58">
        <v>42105</v>
      </c>
      <c r="EC14" s="30">
        <v>917.6</v>
      </c>
      <c r="ED14" s="79" t="s">
        <v>563</v>
      </c>
      <c r="EE14" s="24">
        <v>23</v>
      </c>
      <c r="EF14" s="16"/>
      <c r="EG14" s="59"/>
      <c r="EH14" s="175"/>
      <c r="EI14" s="20">
        <v>7</v>
      </c>
      <c r="EJ14" s="19">
        <v>939.4</v>
      </c>
      <c r="EK14" s="17">
        <v>42105</v>
      </c>
      <c r="EL14" s="19">
        <v>939.4</v>
      </c>
      <c r="EM14" s="43" t="s">
        <v>565</v>
      </c>
      <c r="EN14" s="24">
        <v>23</v>
      </c>
      <c r="EO14" s="16"/>
      <c r="EP14" s="59"/>
      <c r="EQ14" s="126"/>
      <c r="ER14" s="20">
        <v>7</v>
      </c>
      <c r="ES14" s="19">
        <v>912.8</v>
      </c>
      <c r="ET14" s="17">
        <v>42107</v>
      </c>
      <c r="EU14" s="19">
        <v>912.8</v>
      </c>
      <c r="EV14" s="79" t="s">
        <v>568</v>
      </c>
      <c r="EW14" s="24">
        <v>23</v>
      </c>
      <c r="EX14" s="16"/>
      <c r="EY14" s="59"/>
      <c r="EZ14" s="126"/>
      <c r="FA14" s="20">
        <v>7</v>
      </c>
      <c r="FB14" s="19">
        <v>976.6</v>
      </c>
      <c r="FC14" s="17">
        <v>42108</v>
      </c>
      <c r="FD14" s="19">
        <v>976.6</v>
      </c>
      <c r="FE14" s="43" t="s">
        <v>575</v>
      </c>
      <c r="FF14" s="24">
        <v>23</v>
      </c>
      <c r="FG14" s="16"/>
      <c r="FH14" s="59"/>
      <c r="FI14" s="126"/>
      <c r="FJ14" s="20">
        <v>7</v>
      </c>
      <c r="FK14" s="30">
        <v>830.84</v>
      </c>
      <c r="FL14" s="58">
        <v>42108</v>
      </c>
      <c r="FM14" s="30">
        <v>830.84</v>
      </c>
      <c r="FN14" s="79" t="s">
        <v>573</v>
      </c>
      <c r="FO14" s="24">
        <v>23</v>
      </c>
      <c r="FP14" s="16"/>
      <c r="FQ14" s="59"/>
      <c r="FR14" s="126"/>
      <c r="FS14" s="20">
        <v>7</v>
      </c>
      <c r="FT14" s="30">
        <v>851.25</v>
      </c>
      <c r="FU14" s="58">
        <v>42108</v>
      </c>
      <c r="FV14" s="30">
        <v>851.25</v>
      </c>
      <c r="FW14" s="79" t="s">
        <v>576</v>
      </c>
      <c r="FX14" s="24">
        <v>23</v>
      </c>
      <c r="FY14" s="16"/>
      <c r="FZ14" s="59"/>
      <c r="GA14" s="175"/>
      <c r="GB14" s="20">
        <v>7</v>
      </c>
      <c r="GC14" s="19">
        <v>870.29</v>
      </c>
      <c r="GD14" s="17">
        <v>42109</v>
      </c>
      <c r="GE14" s="19">
        <v>870.29</v>
      </c>
      <c r="GF14" s="373" t="s">
        <v>583</v>
      </c>
      <c r="GG14" s="24">
        <v>23</v>
      </c>
      <c r="GH14" s="16"/>
      <c r="GI14" s="59"/>
      <c r="GJ14" s="126"/>
      <c r="GK14" s="20">
        <v>7</v>
      </c>
      <c r="GL14" s="19">
        <v>922.6</v>
      </c>
      <c r="GM14" s="17">
        <v>42110</v>
      </c>
      <c r="GN14" s="19">
        <v>922.6</v>
      </c>
      <c r="GO14" s="72" t="s">
        <v>586</v>
      </c>
      <c r="GP14" s="24">
        <v>24.5</v>
      </c>
      <c r="GQ14" s="16"/>
      <c r="GR14" s="59"/>
      <c r="GS14" s="126"/>
      <c r="GT14" s="20">
        <v>7</v>
      </c>
      <c r="GU14" s="19">
        <v>961.2</v>
      </c>
      <c r="GV14" s="17">
        <v>42112</v>
      </c>
      <c r="GW14" s="19">
        <v>961.2</v>
      </c>
      <c r="GX14" s="72" t="s">
        <v>592</v>
      </c>
      <c r="GY14" s="24">
        <v>25.5</v>
      </c>
      <c r="GZ14" s="16"/>
      <c r="HA14" s="59"/>
      <c r="HB14" s="126"/>
      <c r="HC14" s="20">
        <v>7</v>
      </c>
      <c r="HD14" s="19">
        <v>886.17</v>
      </c>
      <c r="HE14" s="17">
        <v>42112</v>
      </c>
      <c r="HF14" s="19">
        <v>886.17</v>
      </c>
      <c r="HG14" s="72" t="s">
        <v>595</v>
      </c>
      <c r="HH14" s="24">
        <v>25.5</v>
      </c>
      <c r="HI14" s="16"/>
      <c r="HJ14" s="59"/>
      <c r="HK14" s="126"/>
      <c r="HL14" s="20">
        <v>7</v>
      </c>
      <c r="HM14" s="19">
        <v>910.8</v>
      </c>
      <c r="HN14" s="17">
        <v>42115</v>
      </c>
      <c r="HO14" s="19">
        <v>910.8</v>
      </c>
      <c r="HP14" s="72" t="s">
        <v>610</v>
      </c>
      <c r="HQ14" s="24">
        <v>27</v>
      </c>
      <c r="HR14" s="16"/>
      <c r="HS14" s="59"/>
      <c r="HT14" s="126"/>
      <c r="HU14" s="20">
        <v>7</v>
      </c>
      <c r="HV14" s="19">
        <v>917.2</v>
      </c>
      <c r="HW14" s="17">
        <v>42115</v>
      </c>
      <c r="HX14" s="19">
        <v>917.2</v>
      </c>
      <c r="HY14" s="72" t="s">
        <v>608</v>
      </c>
      <c r="HZ14" s="24">
        <v>27</v>
      </c>
      <c r="IA14" s="16"/>
      <c r="IB14" s="59"/>
      <c r="IC14" s="126"/>
      <c r="ID14" s="20">
        <v>7</v>
      </c>
      <c r="IE14" s="19">
        <v>811.34</v>
      </c>
      <c r="IF14" s="17">
        <v>42115</v>
      </c>
      <c r="IG14" s="19">
        <v>811.34</v>
      </c>
      <c r="IH14" s="72" t="s">
        <v>602</v>
      </c>
      <c r="II14" s="24">
        <v>27</v>
      </c>
      <c r="IJ14" s="16"/>
      <c r="IK14" s="59"/>
      <c r="IL14" s="126"/>
      <c r="IM14" s="20">
        <v>7</v>
      </c>
      <c r="IN14" s="19">
        <v>815.42</v>
      </c>
      <c r="IO14" s="110">
        <v>42119</v>
      </c>
      <c r="IP14" s="19">
        <v>815.42</v>
      </c>
      <c r="IQ14" s="129" t="s">
        <v>631</v>
      </c>
      <c r="IR14" s="108">
        <v>27</v>
      </c>
      <c r="IS14" s="16"/>
      <c r="IT14" s="59"/>
      <c r="IU14" s="126"/>
      <c r="IV14" s="20">
        <v>7</v>
      </c>
      <c r="IW14" s="19">
        <v>841.27</v>
      </c>
      <c r="IX14" s="17">
        <v>42119</v>
      </c>
      <c r="IY14" s="19">
        <v>841.27</v>
      </c>
      <c r="IZ14" s="72" t="s">
        <v>630</v>
      </c>
      <c r="JA14" s="24">
        <v>27</v>
      </c>
      <c r="JB14" s="16"/>
      <c r="JC14" s="59"/>
      <c r="JD14" s="126"/>
      <c r="JE14" s="20">
        <v>7</v>
      </c>
      <c r="JF14" s="19">
        <v>856.4</v>
      </c>
      <c r="JG14" s="17">
        <v>42116</v>
      </c>
      <c r="JH14" s="19">
        <v>856.4</v>
      </c>
      <c r="JI14" s="72" t="s">
        <v>613</v>
      </c>
      <c r="JJ14" s="24">
        <v>27</v>
      </c>
      <c r="JK14" s="16"/>
      <c r="JL14" s="59"/>
      <c r="JM14" s="285"/>
      <c r="JN14" s="20">
        <v>7</v>
      </c>
      <c r="JO14" s="19">
        <v>928</v>
      </c>
      <c r="JP14" s="17">
        <v>42118</v>
      </c>
      <c r="JQ14" s="19">
        <v>928</v>
      </c>
      <c r="JR14" s="72" t="s">
        <v>626</v>
      </c>
      <c r="JS14" s="24">
        <v>27</v>
      </c>
      <c r="JT14" s="16"/>
      <c r="JU14" s="59"/>
      <c r="JV14" s="126"/>
      <c r="JW14" s="20">
        <v>7</v>
      </c>
      <c r="JX14" s="206">
        <v>909.3</v>
      </c>
      <c r="JY14" s="110">
        <v>42118</v>
      </c>
      <c r="JZ14" s="206">
        <v>909.3</v>
      </c>
      <c r="KA14" s="129" t="s">
        <v>623</v>
      </c>
      <c r="KB14" s="108">
        <v>27</v>
      </c>
      <c r="KC14" s="371"/>
      <c r="KD14" s="59"/>
      <c r="KE14" s="126"/>
      <c r="KF14" s="20">
        <v>7</v>
      </c>
      <c r="KG14" s="206">
        <v>916.3</v>
      </c>
      <c r="KH14" s="17">
        <v>42123</v>
      </c>
      <c r="KI14" s="206">
        <v>916.3</v>
      </c>
      <c r="KJ14" s="72" t="s">
        <v>647</v>
      </c>
      <c r="KK14" s="24">
        <v>27</v>
      </c>
      <c r="KL14" s="16"/>
      <c r="KM14" s="59"/>
      <c r="KN14" s="126"/>
      <c r="KO14" s="20">
        <v>7</v>
      </c>
      <c r="KP14" s="19">
        <v>912.6</v>
      </c>
      <c r="KQ14" s="17">
        <v>42121</v>
      </c>
      <c r="KR14" s="19">
        <v>912.6</v>
      </c>
      <c r="KS14" s="72" t="s">
        <v>639</v>
      </c>
      <c r="KT14" s="24">
        <v>27</v>
      </c>
      <c r="KU14" s="16"/>
      <c r="KV14" s="59"/>
      <c r="KW14" s="126"/>
      <c r="KX14" s="20">
        <v>7</v>
      </c>
      <c r="KY14" s="206">
        <v>871.2</v>
      </c>
      <c r="KZ14" s="17">
        <v>42121</v>
      </c>
      <c r="LA14" s="206">
        <v>871.2</v>
      </c>
      <c r="LB14" s="72" t="s">
        <v>635</v>
      </c>
      <c r="LC14" s="24">
        <v>27</v>
      </c>
      <c r="LD14" s="16"/>
      <c r="LE14" s="59"/>
      <c r="LF14" s="126"/>
      <c r="LG14" s="20">
        <v>7</v>
      </c>
      <c r="LH14" s="19">
        <v>896.15</v>
      </c>
      <c r="LI14" s="17">
        <v>42122</v>
      </c>
      <c r="LJ14" s="19">
        <v>896.15</v>
      </c>
      <c r="LK14" s="72" t="s">
        <v>640</v>
      </c>
      <c r="LL14" s="24">
        <v>27</v>
      </c>
      <c r="LM14" s="16"/>
      <c r="LN14" s="59"/>
      <c r="LO14" s="126"/>
      <c r="LP14" s="20">
        <v>7</v>
      </c>
      <c r="LQ14" s="19">
        <v>823.58</v>
      </c>
      <c r="LR14" s="17">
        <v>42123</v>
      </c>
      <c r="LS14" s="19">
        <v>823.58</v>
      </c>
      <c r="LT14" s="72" t="s">
        <v>651</v>
      </c>
      <c r="LU14" s="24">
        <v>27</v>
      </c>
      <c r="LV14" s="16"/>
      <c r="LW14" s="59"/>
      <c r="LX14" s="126"/>
      <c r="LY14" s="20">
        <v>7</v>
      </c>
      <c r="LZ14" s="19">
        <v>885.71</v>
      </c>
      <c r="MA14" s="17"/>
      <c r="MB14" s="19"/>
      <c r="MC14" s="72"/>
      <c r="MD14" s="24"/>
      <c r="ME14" s="16"/>
      <c r="MF14" s="59"/>
      <c r="MG14" s="126"/>
      <c r="MH14" s="20"/>
      <c r="MI14" s="19"/>
      <c r="MJ14" s="17"/>
      <c r="MK14" s="19"/>
      <c r="ML14" s="72"/>
      <c r="MM14" s="24"/>
      <c r="MN14" s="16"/>
      <c r="MO14" s="59"/>
      <c r="MP14" s="126"/>
      <c r="MQ14" s="20"/>
      <c r="MR14" s="19"/>
      <c r="MS14" s="17"/>
      <c r="MT14" s="19"/>
      <c r="MU14" s="72"/>
      <c r="MV14" s="24"/>
      <c r="MX14" s="7"/>
      <c r="MY14" s="2"/>
      <c r="MZ14" s="20"/>
      <c r="NA14" s="19"/>
      <c r="NB14" s="17"/>
      <c r="NC14" s="19"/>
      <c r="ND14" s="319"/>
      <c r="NE14" s="24"/>
      <c r="NG14" s="7"/>
      <c r="NH14" s="2"/>
      <c r="NI14" s="20"/>
      <c r="NJ14" s="19"/>
      <c r="NK14" s="17"/>
      <c r="NL14" s="19"/>
      <c r="NM14" s="72"/>
      <c r="NN14" s="24"/>
      <c r="NP14" s="7"/>
      <c r="NQ14" s="2"/>
      <c r="NR14" s="20">
        <v>7</v>
      </c>
      <c r="NS14" s="19"/>
      <c r="NT14" s="17"/>
      <c r="NU14" s="19"/>
      <c r="NV14" s="72"/>
      <c r="NW14" s="24"/>
      <c r="NY14" s="7"/>
      <c r="NZ14" s="2"/>
      <c r="OA14" s="20">
        <v>7</v>
      </c>
      <c r="OB14" s="19"/>
      <c r="OC14" s="17"/>
      <c r="OD14" s="19"/>
      <c r="OE14" s="72"/>
      <c r="OF14" s="24"/>
      <c r="OH14" s="7"/>
      <c r="OI14" s="2"/>
      <c r="OJ14" s="20"/>
      <c r="OK14" s="19"/>
      <c r="OL14" s="17"/>
      <c r="OM14" s="19"/>
      <c r="ON14" s="72"/>
      <c r="OO14" s="24"/>
      <c r="OQ14" s="7"/>
      <c r="OR14" s="2"/>
      <c r="OS14" s="20"/>
      <c r="OT14" s="19"/>
      <c r="OU14" s="17"/>
      <c r="OV14" s="19"/>
      <c r="OW14" s="72"/>
      <c r="OX14" s="24"/>
      <c r="OZ14" s="7"/>
      <c r="PA14" s="2"/>
      <c r="PB14" s="20"/>
      <c r="PC14" s="19"/>
      <c r="PD14" s="17"/>
      <c r="PE14" s="19"/>
      <c r="PF14" s="72"/>
      <c r="PG14" s="24"/>
      <c r="PI14" s="7"/>
      <c r="PJ14" s="2"/>
      <c r="PK14" s="20"/>
      <c r="PL14" s="19"/>
      <c r="PM14" s="17"/>
      <c r="PN14" s="19"/>
      <c r="PO14" s="72"/>
      <c r="PP14" s="24"/>
      <c r="PR14" s="7"/>
      <c r="PS14" s="2"/>
      <c r="PT14" s="20"/>
      <c r="PU14" s="19"/>
      <c r="PV14" s="17"/>
      <c r="PW14" s="19"/>
      <c r="PX14" s="72"/>
      <c r="PY14" s="24"/>
      <c r="QA14" s="7"/>
      <c r="QB14" s="2"/>
      <c r="QC14" s="20"/>
      <c r="QD14" s="19"/>
      <c r="QE14" s="17"/>
      <c r="QF14" s="19"/>
      <c r="QG14" s="72"/>
      <c r="QH14" s="24"/>
      <c r="QJ14" s="7"/>
      <c r="QK14" s="2"/>
      <c r="QL14" s="20"/>
      <c r="QM14" s="19"/>
      <c r="QN14" s="17"/>
      <c r="QO14" s="19"/>
      <c r="QP14" s="72"/>
      <c r="QQ14" s="24"/>
      <c r="QS14" s="7"/>
      <c r="QT14" s="2"/>
      <c r="QU14" s="20"/>
      <c r="QV14" s="19"/>
      <c r="QW14" s="17"/>
      <c r="QX14" s="19"/>
      <c r="QY14" s="72"/>
      <c r="QZ14" s="24"/>
      <c r="RB14" s="7"/>
      <c r="RC14" s="2"/>
      <c r="RD14" s="20"/>
      <c r="RE14" s="19"/>
      <c r="RF14" s="17"/>
      <c r="RG14" s="19"/>
      <c r="RH14" s="72"/>
      <c r="RI14" s="24"/>
      <c r="RK14" s="7"/>
      <c r="RL14" s="2"/>
      <c r="RM14" s="20">
        <v>7</v>
      </c>
      <c r="RN14" s="19"/>
      <c r="RO14" s="17"/>
      <c r="RP14" s="19"/>
      <c r="RQ14" s="72"/>
      <c r="RR14" s="24"/>
      <c r="RT14" s="7"/>
      <c r="RU14" s="2"/>
      <c r="RV14" s="20"/>
      <c r="RW14" s="19"/>
      <c r="RX14" s="17"/>
      <c r="RY14" s="19"/>
      <c r="RZ14" s="72"/>
      <c r="SA14" s="24"/>
      <c r="SC14" s="7"/>
      <c r="SD14" s="2"/>
      <c r="SE14" s="20"/>
      <c r="SF14" s="19"/>
      <c r="SG14" s="17"/>
      <c r="SH14" s="19"/>
      <c r="SI14" s="72"/>
      <c r="SJ14" s="24"/>
      <c r="SL14" s="7"/>
      <c r="SM14" s="2"/>
      <c r="SN14" s="20">
        <v>7</v>
      </c>
      <c r="SO14" s="19"/>
      <c r="SP14" s="17"/>
      <c r="SQ14" s="19"/>
      <c r="SR14" s="72"/>
      <c r="SS14" s="24"/>
      <c r="SU14" s="7"/>
      <c r="SV14" s="2"/>
      <c r="SW14" s="20">
        <v>7</v>
      </c>
      <c r="SX14" s="19"/>
      <c r="SY14" s="17"/>
      <c r="SZ14" s="19"/>
      <c r="TA14" s="72"/>
      <c r="TB14" s="24"/>
      <c r="TD14" s="7"/>
      <c r="TE14" s="2"/>
      <c r="TF14" s="20">
        <v>7</v>
      </c>
      <c r="TG14" s="19"/>
      <c r="TH14" s="17"/>
      <c r="TI14" s="19"/>
      <c r="TJ14" s="72"/>
      <c r="TK14" s="24"/>
    </row>
    <row r="15" spans="1:531" x14ac:dyDescent="0.25">
      <c r="A15" s="25">
        <v>12</v>
      </c>
      <c r="B15" s="16" t="str">
        <f t="shared" ref="B15:I15" si="11">DF5</f>
        <v>SEABOARD FODDS</v>
      </c>
      <c r="C15" s="16" t="str">
        <f t="shared" si="11"/>
        <v>Seaboard</v>
      </c>
      <c r="D15" s="74" t="str">
        <f t="shared" si="11"/>
        <v>PED. 5001323</v>
      </c>
      <c r="E15" s="162">
        <f t="shared" si="11"/>
        <v>42103</v>
      </c>
      <c r="F15" s="77">
        <f t="shared" si="11"/>
        <v>19622.900000000001</v>
      </c>
      <c r="G15" s="15">
        <f t="shared" si="11"/>
        <v>21</v>
      </c>
      <c r="H15" s="65">
        <f t="shared" si="11"/>
        <v>19558.599999999999</v>
      </c>
      <c r="I15" s="18">
        <f t="shared" si="11"/>
        <v>64.30000000000291</v>
      </c>
      <c r="K15" s="59"/>
      <c r="L15" s="126"/>
      <c r="M15" s="20">
        <v>8</v>
      </c>
      <c r="N15" s="206">
        <v>923.5</v>
      </c>
      <c r="O15" s="17">
        <v>42094</v>
      </c>
      <c r="P15" s="206">
        <v>923.5</v>
      </c>
      <c r="Q15" s="72" t="s">
        <v>337</v>
      </c>
      <c r="R15" s="24">
        <v>22</v>
      </c>
      <c r="S15" s="16"/>
      <c r="T15" s="59"/>
      <c r="U15" s="126"/>
      <c r="V15" s="20">
        <v>8</v>
      </c>
      <c r="W15" s="19">
        <v>820.41</v>
      </c>
      <c r="X15" s="17">
        <v>42095</v>
      </c>
      <c r="Y15" s="19">
        <v>820.41</v>
      </c>
      <c r="Z15" s="72" t="s">
        <v>492</v>
      </c>
      <c r="AA15" s="24">
        <v>22</v>
      </c>
      <c r="AB15" s="16"/>
      <c r="AC15" s="59"/>
      <c r="AD15" s="126"/>
      <c r="AE15" s="20">
        <v>8</v>
      </c>
      <c r="AF15" s="19">
        <v>843.54</v>
      </c>
      <c r="AG15" s="17">
        <v>42096</v>
      </c>
      <c r="AH15" s="19">
        <v>843.54</v>
      </c>
      <c r="AI15" s="72" t="s">
        <v>504</v>
      </c>
      <c r="AJ15" s="24">
        <v>22</v>
      </c>
      <c r="AK15" s="16"/>
      <c r="AL15" s="59"/>
      <c r="AM15" s="126"/>
      <c r="AN15" s="20">
        <v>8</v>
      </c>
      <c r="AO15" s="19">
        <v>726.08</v>
      </c>
      <c r="AP15" s="697">
        <v>42099</v>
      </c>
      <c r="AQ15" s="698">
        <v>826.08</v>
      </c>
      <c r="AR15" s="701" t="s">
        <v>526</v>
      </c>
      <c r="AS15" s="700">
        <v>22</v>
      </c>
      <c r="AT15" s="16"/>
      <c r="AU15" s="59"/>
      <c r="AV15" s="175"/>
      <c r="AW15" s="20">
        <v>8</v>
      </c>
      <c r="AX15" s="19">
        <v>903.6</v>
      </c>
      <c r="AY15" s="110">
        <v>42095</v>
      </c>
      <c r="AZ15" s="19">
        <v>903.6</v>
      </c>
      <c r="BA15" s="129" t="s">
        <v>502</v>
      </c>
      <c r="BB15" s="108">
        <v>22</v>
      </c>
      <c r="BC15" s="16"/>
      <c r="BD15" s="59"/>
      <c r="BE15" s="175"/>
      <c r="BF15" s="20">
        <v>8</v>
      </c>
      <c r="BG15" s="19">
        <v>938</v>
      </c>
      <c r="BH15" s="17">
        <v>42098</v>
      </c>
      <c r="BI15" s="19">
        <v>938</v>
      </c>
      <c r="BJ15" s="72" t="s">
        <v>521</v>
      </c>
      <c r="BK15" s="160">
        <v>22</v>
      </c>
      <c r="BL15" s="16"/>
      <c r="BM15" s="59"/>
      <c r="BN15" s="126"/>
      <c r="BO15" s="20">
        <v>8</v>
      </c>
      <c r="BP15" s="19">
        <v>926.2</v>
      </c>
      <c r="BQ15" s="17">
        <v>42098</v>
      </c>
      <c r="BR15" s="19">
        <v>926.2</v>
      </c>
      <c r="BS15" s="72" t="s">
        <v>515</v>
      </c>
      <c r="BT15" s="24">
        <v>22</v>
      </c>
      <c r="BU15" s="16"/>
      <c r="BV15" s="59"/>
      <c r="BW15" s="126"/>
      <c r="BX15" s="20">
        <v>8</v>
      </c>
      <c r="BY15" s="19">
        <v>819.95</v>
      </c>
      <c r="BZ15" s="17">
        <v>42100</v>
      </c>
      <c r="CA15" s="19">
        <v>819.95</v>
      </c>
      <c r="CB15" s="72" t="s">
        <v>530</v>
      </c>
      <c r="CC15" s="24">
        <v>21</v>
      </c>
      <c r="CD15" s="16"/>
      <c r="CE15" s="59"/>
      <c r="CF15" s="126"/>
      <c r="CG15" s="20">
        <v>8</v>
      </c>
      <c r="CH15" s="19">
        <v>810.43</v>
      </c>
      <c r="CI15" s="17">
        <v>42101</v>
      </c>
      <c r="CJ15" s="19">
        <v>810.43</v>
      </c>
      <c r="CK15" s="504" t="s">
        <v>547</v>
      </c>
      <c r="CL15" s="24">
        <v>22</v>
      </c>
      <c r="CM15" s="16"/>
      <c r="CN15" s="59"/>
      <c r="CO15" s="126"/>
      <c r="CP15" s="20">
        <v>8</v>
      </c>
      <c r="CQ15" s="19">
        <v>801.36</v>
      </c>
      <c r="CR15" s="17">
        <v>42101</v>
      </c>
      <c r="CS15" s="19">
        <v>801.36</v>
      </c>
      <c r="CT15" s="336" t="s">
        <v>540</v>
      </c>
      <c r="CU15" s="24">
        <v>22</v>
      </c>
      <c r="CV15" s="16"/>
      <c r="CW15" s="59"/>
      <c r="CX15" s="126"/>
      <c r="CY15" s="20">
        <v>8</v>
      </c>
      <c r="CZ15" s="206">
        <v>868.03</v>
      </c>
      <c r="DA15" s="17">
        <v>42102</v>
      </c>
      <c r="DB15" s="206">
        <v>868.03</v>
      </c>
      <c r="DC15" s="43" t="s">
        <v>549</v>
      </c>
      <c r="DD15" s="24">
        <v>22</v>
      </c>
      <c r="DE15" s="16"/>
      <c r="DF15" s="59"/>
      <c r="DG15" s="126"/>
      <c r="DH15" s="20">
        <v>8</v>
      </c>
      <c r="DI15" s="19">
        <v>913.5</v>
      </c>
      <c r="DJ15" s="17">
        <v>42103</v>
      </c>
      <c r="DK15" s="19">
        <v>913.5</v>
      </c>
      <c r="DL15" s="43" t="s">
        <v>555</v>
      </c>
      <c r="DM15" s="24">
        <v>22</v>
      </c>
      <c r="DN15" s="16"/>
      <c r="DO15" s="59"/>
      <c r="DP15" s="126"/>
      <c r="DQ15" s="20">
        <v>8</v>
      </c>
      <c r="DR15" s="30">
        <v>923.81</v>
      </c>
      <c r="DS15" s="58">
        <v>42105</v>
      </c>
      <c r="DT15" s="30">
        <v>923.81</v>
      </c>
      <c r="DU15" s="79" t="s">
        <v>562</v>
      </c>
      <c r="DV15" s="24">
        <v>23</v>
      </c>
      <c r="DW15" s="16"/>
      <c r="DX15" s="59"/>
      <c r="DY15" s="126"/>
      <c r="DZ15" s="20">
        <v>8</v>
      </c>
      <c r="EA15" s="30">
        <v>940.3</v>
      </c>
      <c r="EB15" s="58">
        <v>42105</v>
      </c>
      <c r="EC15" s="30">
        <v>940.3</v>
      </c>
      <c r="ED15" s="79" t="s">
        <v>563</v>
      </c>
      <c r="EE15" s="24">
        <v>23</v>
      </c>
      <c r="EF15" s="16"/>
      <c r="EG15" s="59"/>
      <c r="EH15" s="175"/>
      <c r="EI15" s="20">
        <v>8</v>
      </c>
      <c r="EJ15" s="19">
        <v>936.2</v>
      </c>
      <c r="EK15" s="17">
        <v>42105</v>
      </c>
      <c r="EL15" s="19">
        <v>936.2</v>
      </c>
      <c r="EM15" s="43" t="s">
        <v>565</v>
      </c>
      <c r="EN15" s="24">
        <v>23</v>
      </c>
      <c r="EO15" s="16"/>
      <c r="EP15" s="59"/>
      <c r="EQ15" s="126"/>
      <c r="ER15" s="20">
        <v>8</v>
      </c>
      <c r="ES15" s="19">
        <v>907.6</v>
      </c>
      <c r="ET15" s="17">
        <v>42107</v>
      </c>
      <c r="EU15" s="19">
        <v>907.6</v>
      </c>
      <c r="EV15" s="79" t="s">
        <v>568</v>
      </c>
      <c r="EW15" s="24">
        <v>23</v>
      </c>
      <c r="EX15" s="16"/>
      <c r="EY15" s="59"/>
      <c r="EZ15" s="126"/>
      <c r="FA15" s="20">
        <v>8</v>
      </c>
      <c r="FB15" s="19">
        <v>960.7</v>
      </c>
      <c r="FC15" s="17">
        <v>42108</v>
      </c>
      <c r="FD15" s="19">
        <v>960.7</v>
      </c>
      <c r="FE15" s="43" t="s">
        <v>575</v>
      </c>
      <c r="FF15" s="24">
        <v>23</v>
      </c>
      <c r="FG15" s="16"/>
      <c r="FH15" s="59"/>
      <c r="FI15" s="126"/>
      <c r="FJ15" s="20">
        <v>8</v>
      </c>
      <c r="FK15" s="30">
        <v>855.78</v>
      </c>
      <c r="FL15" s="58">
        <v>42108</v>
      </c>
      <c r="FM15" s="30">
        <v>855.78</v>
      </c>
      <c r="FN15" s="79" t="s">
        <v>573</v>
      </c>
      <c r="FO15" s="24">
        <v>23</v>
      </c>
      <c r="FP15" s="16"/>
      <c r="FQ15" s="59"/>
      <c r="FR15" s="126"/>
      <c r="FS15" s="20">
        <v>8</v>
      </c>
      <c r="FT15" s="30">
        <v>885.26</v>
      </c>
      <c r="FU15" s="58">
        <v>42108</v>
      </c>
      <c r="FV15" s="30">
        <v>885.26</v>
      </c>
      <c r="FW15" s="79" t="s">
        <v>576</v>
      </c>
      <c r="FX15" s="24">
        <v>23</v>
      </c>
      <c r="FY15" s="16"/>
      <c r="FZ15" s="59"/>
      <c r="GA15" s="175"/>
      <c r="GB15" s="20">
        <v>8</v>
      </c>
      <c r="GC15" s="19">
        <v>840.36</v>
      </c>
      <c r="GD15" s="17">
        <v>42109</v>
      </c>
      <c r="GE15" s="19">
        <v>840.36</v>
      </c>
      <c r="GF15" s="373" t="s">
        <v>583</v>
      </c>
      <c r="GG15" s="24">
        <v>23</v>
      </c>
      <c r="GH15" s="16"/>
      <c r="GI15" s="59"/>
      <c r="GJ15" s="126"/>
      <c r="GK15" s="20">
        <v>8</v>
      </c>
      <c r="GL15" s="19">
        <v>919.9</v>
      </c>
      <c r="GM15" s="17">
        <v>42110</v>
      </c>
      <c r="GN15" s="19">
        <v>919.9</v>
      </c>
      <c r="GO15" s="72" t="s">
        <v>586</v>
      </c>
      <c r="GP15" s="24">
        <v>24.5</v>
      </c>
      <c r="GQ15" s="16"/>
      <c r="GR15" s="59"/>
      <c r="GS15" s="126"/>
      <c r="GT15" s="20">
        <v>8</v>
      </c>
      <c r="GU15" s="19">
        <v>946.7</v>
      </c>
      <c r="GV15" s="17">
        <v>42112</v>
      </c>
      <c r="GW15" s="19">
        <v>946.7</v>
      </c>
      <c r="GX15" s="72" t="s">
        <v>592</v>
      </c>
      <c r="GY15" s="24">
        <v>25.5</v>
      </c>
      <c r="GZ15" s="16"/>
      <c r="HA15" s="59"/>
      <c r="HB15" s="126"/>
      <c r="HC15" s="20">
        <v>8</v>
      </c>
      <c r="HD15" s="19">
        <v>875.28</v>
      </c>
      <c r="HE15" s="17">
        <v>42112</v>
      </c>
      <c r="HF15" s="19">
        <v>875.28</v>
      </c>
      <c r="HG15" s="72" t="s">
        <v>595</v>
      </c>
      <c r="HH15" s="24">
        <v>25.5</v>
      </c>
      <c r="HI15" s="16"/>
      <c r="HJ15" s="59"/>
      <c r="HK15" s="126"/>
      <c r="HL15" s="20">
        <v>8</v>
      </c>
      <c r="HM15" s="19">
        <v>928</v>
      </c>
      <c r="HN15" s="17">
        <v>42115</v>
      </c>
      <c r="HO15" s="19">
        <v>928</v>
      </c>
      <c r="HP15" s="72" t="s">
        <v>610</v>
      </c>
      <c r="HQ15" s="24">
        <v>27</v>
      </c>
      <c r="HR15" s="16"/>
      <c r="HS15" s="59"/>
      <c r="HT15" s="126"/>
      <c r="HU15" s="20">
        <v>8</v>
      </c>
      <c r="HV15" s="19">
        <v>918.1</v>
      </c>
      <c r="HW15" s="17">
        <v>42115</v>
      </c>
      <c r="HX15" s="19">
        <v>918.1</v>
      </c>
      <c r="HY15" s="72" t="s">
        <v>608</v>
      </c>
      <c r="HZ15" s="24">
        <v>27</v>
      </c>
      <c r="IA15" s="16"/>
      <c r="IB15" s="59"/>
      <c r="IC15" s="126"/>
      <c r="ID15" s="20">
        <v>8</v>
      </c>
      <c r="IE15" s="19">
        <v>819.5</v>
      </c>
      <c r="IF15" s="17">
        <v>42115</v>
      </c>
      <c r="IG15" s="19">
        <v>819.5</v>
      </c>
      <c r="IH15" s="72" t="s">
        <v>602</v>
      </c>
      <c r="II15" s="24">
        <v>27</v>
      </c>
      <c r="IJ15" s="16"/>
      <c r="IK15" s="59"/>
      <c r="IL15" s="126"/>
      <c r="IM15" s="20">
        <v>8</v>
      </c>
      <c r="IN15" s="19">
        <v>814.51</v>
      </c>
      <c r="IO15" s="110">
        <v>42119</v>
      </c>
      <c r="IP15" s="19">
        <v>814.51</v>
      </c>
      <c r="IQ15" s="129" t="s">
        <v>630</v>
      </c>
      <c r="IR15" s="108">
        <v>27</v>
      </c>
      <c r="IS15" s="16"/>
      <c r="IT15" s="59"/>
      <c r="IU15" s="126"/>
      <c r="IV15" s="20">
        <v>8</v>
      </c>
      <c r="IW15" s="19">
        <v>832.2</v>
      </c>
      <c r="IX15" s="17">
        <v>42119</v>
      </c>
      <c r="IY15" s="19">
        <v>832.2</v>
      </c>
      <c r="IZ15" s="72" t="s">
        <v>628</v>
      </c>
      <c r="JA15" s="24">
        <v>27</v>
      </c>
      <c r="JB15" s="16"/>
      <c r="JC15" s="59"/>
      <c r="JD15" s="126"/>
      <c r="JE15" s="20">
        <v>8</v>
      </c>
      <c r="JF15" s="19">
        <v>920.8</v>
      </c>
      <c r="JG15" s="17">
        <v>42116</v>
      </c>
      <c r="JH15" s="19">
        <v>920.8</v>
      </c>
      <c r="JI15" s="72" t="s">
        <v>613</v>
      </c>
      <c r="JJ15" s="24">
        <v>27</v>
      </c>
      <c r="JK15" s="16"/>
      <c r="JL15" s="59"/>
      <c r="JM15" s="285"/>
      <c r="JN15" s="20">
        <v>8</v>
      </c>
      <c r="JO15" s="19">
        <v>938</v>
      </c>
      <c r="JP15" s="17">
        <v>42118</v>
      </c>
      <c r="JQ15" s="19">
        <v>938</v>
      </c>
      <c r="JR15" s="72" t="s">
        <v>626</v>
      </c>
      <c r="JS15" s="24">
        <v>27</v>
      </c>
      <c r="JT15" s="16"/>
      <c r="JU15" s="59"/>
      <c r="JV15" s="126"/>
      <c r="JW15" s="20">
        <v>8</v>
      </c>
      <c r="JX15" s="206">
        <v>919.27</v>
      </c>
      <c r="JY15" s="110">
        <v>42117</v>
      </c>
      <c r="JZ15" s="206">
        <v>919.27</v>
      </c>
      <c r="KA15" s="129" t="s">
        <v>616</v>
      </c>
      <c r="KB15" s="108">
        <v>27</v>
      </c>
      <c r="KC15" s="371"/>
      <c r="KD15" s="59"/>
      <c r="KE15" s="126"/>
      <c r="KF15" s="20">
        <v>8</v>
      </c>
      <c r="KG15" s="206">
        <v>911.7</v>
      </c>
      <c r="KH15" s="17">
        <v>42124</v>
      </c>
      <c r="KI15" s="206">
        <v>911.7</v>
      </c>
      <c r="KJ15" s="72" t="s">
        <v>653</v>
      </c>
      <c r="KK15" s="24">
        <v>27</v>
      </c>
      <c r="KL15" s="16"/>
      <c r="KM15" s="59"/>
      <c r="KN15" s="126"/>
      <c r="KO15" s="20">
        <v>8</v>
      </c>
      <c r="KP15" s="19">
        <v>933.5</v>
      </c>
      <c r="KQ15" s="17">
        <v>42121</v>
      </c>
      <c r="KR15" s="19">
        <v>933.5</v>
      </c>
      <c r="KS15" s="72" t="s">
        <v>639</v>
      </c>
      <c r="KT15" s="24">
        <v>27</v>
      </c>
      <c r="KU15" s="16"/>
      <c r="KV15" s="59"/>
      <c r="KW15" s="126"/>
      <c r="KX15" s="20">
        <v>8</v>
      </c>
      <c r="KY15" s="206">
        <v>830.39</v>
      </c>
      <c r="KZ15" s="17">
        <v>42121</v>
      </c>
      <c r="LA15" s="206">
        <v>830.39</v>
      </c>
      <c r="LB15" s="72" t="s">
        <v>635</v>
      </c>
      <c r="LC15" s="24">
        <v>27</v>
      </c>
      <c r="LD15" s="16"/>
      <c r="LE15" s="59"/>
      <c r="LF15" s="126"/>
      <c r="LG15" s="20">
        <v>8</v>
      </c>
      <c r="LH15" s="19">
        <v>887.53</v>
      </c>
      <c r="LI15" s="17">
        <v>42122</v>
      </c>
      <c r="LJ15" s="19">
        <v>887.53</v>
      </c>
      <c r="LK15" s="72" t="s">
        <v>640</v>
      </c>
      <c r="LL15" s="24">
        <v>27</v>
      </c>
      <c r="LM15" s="16"/>
      <c r="LN15" s="59"/>
      <c r="LO15" s="126"/>
      <c r="LP15" s="20">
        <v>8</v>
      </c>
      <c r="LQ15" s="19">
        <v>804.54</v>
      </c>
      <c r="LR15" s="17">
        <v>42124</v>
      </c>
      <c r="LS15" s="19">
        <v>804.54</v>
      </c>
      <c r="LT15" s="72" t="s">
        <v>653</v>
      </c>
      <c r="LU15" s="24">
        <v>27</v>
      </c>
      <c r="LV15" s="16"/>
      <c r="LW15" s="59"/>
      <c r="LX15" s="126"/>
      <c r="LY15" s="20">
        <v>8</v>
      </c>
      <c r="LZ15" s="19">
        <v>825.4</v>
      </c>
      <c r="MA15" s="17">
        <v>42124</v>
      </c>
      <c r="MB15" s="19">
        <v>825.4</v>
      </c>
      <c r="MC15" s="72" t="s">
        <v>655</v>
      </c>
      <c r="MD15" s="24">
        <v>27</v>
      </c>
      <c r="ME15" s="16"/>
      <c r="MF15" s="59"/>
      <c r="MG15" s="126"/>
      <c r="MH15" s="20"/>
      <c r="MI15" s="19"/>
      <c r="MJ15" s="17"/>
      <c r="MK15" s="19"/>
      <c r="ML15" s="72"/>
      <c r="MM15" s="24"/>
      <c r="MN15" s="16"/>
      <c r="MO15" s="59"/>
      <c r="MP15" s="126"/>
      <c r="MQ15" s="20"/>
      <c r="MR15" s="19"/>
      <c r="MS15" s="17"/>
      <c r="MT15" s="19"/>
      <c r="MU15" s="72"/>
      <c r="MV15" s="24"/>
      <c r="MX15" s="7"/>
      <c r="MY15" s="2"/>
      <c r="MZ15" s="20"/>
      <c r="NA15" s="19"/>
      <c r="NB15" s="17"/>
      <c r="NC15" s="19"/>
      <c r="ND15" s="319"/>
      <c r="NE15" s="24"/>
      <c r="NG15" s="7"/>
      <c r="NH15" s="2"/>
      <c r="NI15" s="20"/>
      <c r="NJ15" s="19"/>
      <c r="NK15" s="17"/>
      <c r="NL15" s="19"/>
      <c r="NM15" s="72"/>
      <c r="NN15" s="24"/>
      <c r="NP15" s="7"/>
      <c r="NQ15" s="2"/>
      <c r="NR15" s="20">
        <v>8</v>
      </c>
      <c r="NS15" s="19"/>
      <c r="NT15" s="17"/>
      <c r="NU15" s="19"/>
      <c r="NV15" s="72"/>
      <c r="NW15" s="24"/>
      <c r="NY15" s="7"/>
      <c r="NZ15" s="2"/>
      <c r="OA15" s="20">
        <v>8</v>
      </c>
      <c r="OB15" s="19"/>
      <c r="OC15" s="17"/>
      <c r="OD15" s="19"/>
      <c r="OE15" s="72"/>
      <c r="OF15" s="24"/>
      <c r="OH15" s="7"/>
      <c r="OI15" s="2"/>
      <c r="OJ15" s="20"/>
      <c r="OK15" s="19"/>
      <c r="OL15" s="17"/>
      <c r="OM15" s="19"/>
      <c r="ON15" s="72"/>
      <c r="OO15" s="24"/>
      <c r="OQ15" s="7"/>
      <c r="OR15" s="2"/>
      <c r="OS15" s="20"/>
      <c r="OT15" s="19"/>
      <c r="OU15" s="17"/>
      <c r="OV15" s="19"/>
      <c r="OW15" s="72"/>
      <c r="OX15" s="24"/>
      <c r="OZ15" s="7"/>
      <c r="PA15" s="2"/>
      <c r="PB15" s="20"/>
      <c r="PC15" s="19"/>
      <c r="PD15" s="17"/>
      <c r="PE15" s="19"/>
      <c r="PF15" s="72"/>
      <c r="PG15" s="24"/>
      <c r="PI15" s="7"/>
      <c r="PJ15" s="2"/>
      <c r="PK15" s="20"/>
      <c r="PL15" s="19"/>
      <c r="PM15" s="17"/>
      <c r="PN15" s="19"/>
      <c r="PO15" s="72"/>
      <c r="PP15" s="24"/>
      <c r="PR15" s="7"/>
      <c r="PS15" s="2"/>
      <c r="PT15" s="20"/>
      <c r="PU15" s="19"/>
      <c r="PV15" s="17"/>
      <c r="PW15" s="19"/>
      <c r="PX15" s="72"/>
      <c r="PY15" s="24"/>
      <c r="QA15" s="7"/>
      <c r="QB15" s="2"/>
      <c r="QC15" s="20"/>
      <c r="QD15" s="19"/>
      <c r="QE15" s="17"/>
      <c r="QF15" s="19"/>
      <c r="QG15" s="72"/>
      <c r="QH15" s="24"/>
      <c r="QJ15" s="7"/>
      <c r="QK15" s="2"/>
      <c r="QL15" s="20"/>
      <c r="QM15" s="19"/>
      <c r="QN15" s="17"/>
      <c r="QO15" s="19"/>
      <c r="QP15" s="72"/>
      <c r="QQ15" s="24"/>
      <c r="QS15" s="7"/>
      <c r="QT15" s="2"/>
      <c r="QU15" s="20"/>
      <c r="QV15" s="19"/>
      <c r="QW15" s="17"/>
      <c r="QX15" s="19"/>
      <c r="QY15" s="72"/>
      <c r="QZ15" s="24"/>
      <c r="RB15" s="7"/>
      <c r="RC15" s="2"/>
      <c r="RD15" s="20"/>
      <c r="RE15" s="19"/>
      <c r="RF15" s="17"/>
      <c r="RG15" s="19"/>
      <c r="RH15" s="72"/>
      <c r="RI15" s="24"/>
      <c r="RK15" s="7"/>
      <c r="RL15" s="2"/>
      <c r="RM15" s="20">
        <v>8</v>
      </c>
      <c r="RN15" s="19"/>
      <c r="RO15" s="17"/>
      <c r="RP15" s="19"/>
      <c r="RQ15" s="72"/>
      <c r="RR15" s="24"/>
      <c r="RT15" s="7"/>
      <c r="RU15" s="2"/>
      <c r="RV15" s="20"/>
      <c r="RW15" s="19"/>
      <c r="RX15" s="17"/>
      <c r="RY15" s="19"/>
      <c r="RZ15" s="72"/>
      <c r="SA15" s="24"/>
      <c r="SC15" s="7"/>
      <c r="SD15" s="2"/>
      <c r="SE15" s="20"/>
      <c r="SF15" s="19"/>
      <c r="SG15" s="17"/>
      <c r="SH15" s="19"/>
      <c r="SI15" s="72"/>
      <c r="SJ15" s="24"/>
      <c r="SL15" s="7"/>
      <c r="SM15" s="2"/>
      <c r="SN15" s="20">
        <v>8</v>
      </c>
      <c r="SO15" s="19"/>
      <c r="SP15" s="17"/>
      <c r="SQ15" s="19"/>
      <c r="SR15" s="72"/>
      <c r="SS15" s="24"/>
      <c r="SU15" s="7"/>
      <c r="SV15" s="2"/>
      <c r="SW15" s="20">
        <v>8</v>
      </c>
      <c r="SX15" s="19"/>
      <c r="SY15" s="17"/>
      <c r="SZ15" s="19"/>
      <c r="TA15" s="72"/>
      <c r="TB15" s="24"/>
      <c r="TD15" s="7"/>
      <c r="TE15" s="2"/>
      <c r="TF15" s="20">
        <v>8</v>
      </c>
      <c r="TG15" s="19"/>
      <c r="TH15" s="17"/>
      <c r="TI15" s="19"/>
      <c r="TJ15" s="72"/>
      <c r="TK15" s="24"/>
    </row>
    <row r="16" spans="1:531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Farmland</v>
      </c>
      <c r="D16" s="74" t="str">
        <f t="shared" si="12"/>
        <v>PED-5001333</v>
      </c>
      <c r="E16" s="162">
        <f t="shared" si="12"/>
        <v>42105</v>
      </c>
      <c r="F16" s="77">
        <f t="shared" si="12"/>
        <v>18834.259999999998</v>
      </c>
      <c r="G16" s="15">
        <f t="shared" si="12"/>
        <v>22</v>
      </c>
      <c r="H16" s="65">
        <f t="shared" si="12"/>
        <v>18836.740000000002</v>
      </c>
      <c r="I16" s="18">
        <f t="shared" si="12"/>
        <v>-2.4800000000032014</v>
      </c>
      <c r="K16" s="59"/>
      <c r="L16" s="126"/>
      <c r="M16" s="20">
        <v>9</v>
      </c>
      <c r="N16" s="206">
        <v>927.1</v>
      </c>
      <c r="O16" s="17">
        <v>42094</v>
      </c>
      <c r="P16" s="206">
        <v>927.1</v>
      </c>
      <c r="Q16" s="72" t="s">
        <v>337</v>
      </c>
      <c r="R16" s="24">
        <v>22</v>
      </c>
      <c r="S16" s="16"/>
      <c r="T16" s="59"/>
      <c r="U16" s="126"/>
      <c r="V16" s="20">
        <v>9</v>
      </c>
      <c r="W16" s="19">
        <v>861.22</v>
      </c>
      <c r="X16" s="17">
        <v>42095</v>
      </c>
      <c r="Y16" s="19">
        <v>861.22</v>
      </c>
      <c r="Z16" s="72" t="s">
        <v>500</v>
      </c>
      <c r="AA16" s="24">
        <v>22</v>
      </c>
      <c r="AB16" s="16"/>
      <c r="AC16" s="59"/>
      <c r="AD16" s="126"/>
      <c r="AE16" s="20">
        <v>9</v>
      </c>
      <c r="AF16" s="19">
        <v>857.14</v>
      </c>
      <c r="AG16" s="17">
        <v>42096</v>
      </c>
      <c r="AH16" s="19">
        <v>857.14</v>
      </c>
      <c r="AI16" s="72" t="s">
        <v>505</v>
      </c>
      <c r="AJ16" s="24">
        <v>22</v>
      </c>
      <c r="AK16" s="16"/>
      <c r="AL16" s="59"/>
      <c r="AM16" s="126"/>
      <c r="AN16" s="20">
        <v>9</v>
      </c>
      <c r="AO16" s="19">
        <v>741.04</v>
      </c>
      <c r="AP16" s="17">
        <v>42100</v>
      </c>
      <c r="AQ16" s="19">
        <v>741.04</v>
      </c>
      <c r="AR16" s="72" t="s">
        <v>527</v>
      </c>
      <c r="AS16" s="24">
        <v>22</v>
      </c>
      <c r="AT16" s="16"/>
      <c r="AU16" s="59"/>
      <c r="AV16" s="175"/>
      <c r="AW16" s="20">
        <v>9</v>
      </c>
      <c r="AX16" s="19">
        <v>927.1</v>
      </c>
      <c r="AY16" s="110">
        <v>42095</v>
      </c>
      <c r="AZ16" s="19">
        <v>927.1</v>
      </c>
      <c r="BA16" s="129" t="s">
        <v>502</v>
      </c>
      <c r="BB16" s="108">
        <v>22</v>
      </c>
      <c r="BC16" s="16"/>
      <c r="BD16" s="59"/>
      <c r="BE16" s="175"/>
      <c r="BF16" s="20">
        <v>9</v>
      </c>
      <c r="BG16" s="19">
        <v>893.6</v>
      </c>
      <c r="BH16" s="17">
        <v>42098</v>
      </c>
      <c r="BI16" s="19">
        <v>893.6</v>
      </c>
      <c r="BJ16" s="72" t="s">
        <v>517</v>
      </c>
      <c r="BK16" s="160">
        <v>22</v>
      </c>
      <c r="BL16" s="16"/>
      <c r="BM16" s="59"/>
      <c r="BN16" s="126"/>
      <c r="BO16" s="20">
        <v>9</v>
      </c>
      <c r="BP16" s="19">
        <v>907.2</v>
      </c>
      <c r="BQ16" s="17">
        <v>42098</v>
      </c>
      <c r="BR16" s="19">
        <v>907.2</v>
      </c>
      <c r="BS16" s="72" t="s">
        <v>515</v>
      </c>
      <c r="BT16" s="24">
        <v>22</v>
      </c>
      <c r="BU16" s="16"/>
      <c r="BV16" s="59"/>
      <c r="BW16" s="126"/>
      <c r="BX16" s="20">
        <v>9</v>
      </c>
      <c r="BY16" s="19">
        <v>839.91</v>
      </c>
      <c r="BZ16" s="17">
        <v>42100</v>
      </c>
      <c r="CA16" s="19">
        <v>839.91</v>
      </c>
      <c r="CB16" s="72" t="s">
        <v>530</v>
      </c>
      <c r="CC16" s="24">
        <v>21</v>
      </c>
      <c r="CD16" s="16"/>
      <c r="CE16" s="59"/>
      <c r="CF16" s="126"/>
      <c r="CG16" s="20">
        <v>9</v>
      </c>
      <c r="CH16" s="19">
        <v>834.47</v>
      </c>
      <c r="CI16" s="17">
        <v>42101</v>
      </c>
      <c r="CJ16" s="19">
        <v>834.47</v>
      </c>
      <c r="CK16" s="504" t="s">
        <v>547</v>
      </c>
      <c r="CL16" s="24">
        <v>22</v>
      </c>
      <c r="CM16" s="16"/>
      <c r="CN16" s="59"/>
      <c r="CO16" s="126"/>
      <c r="CP16" s="20">
        <v>9</v>
      </c>
      <c r="CQ16" s="19">
        <v>867.57</v>
      </c>
      <c r="CR16" s="17">
        <v>42101</v>
      </c>
      <c r="CS16" s="19">
        <v>867.57</v>
      </c>
      <c r="CT16" s="336" t="s">
        <v>540</v>
      </c>
      <c r="CU16" s="24">
        <v>22</v>
      </c>
      <c r="CV16" s="16"/>
      <c r="CW16" s="59"/>
      <c r="CX16" s="126"/>
      <c r="CY16" s="20">
        <v>9</v>
      </c>
      <c r="CZ16" s="206">
        <v>787.76</v>
      </c>
      <c r="DA16" s="17">
        <v>42102</v>
      </c>
      <c r="DB16" s="206">
        <v>787.76</v>
      </c>
      <c r="DC16" s="43" t="s">
        <v>549</v>
      </c>
      <c r="DD16" s="24">
        <v>22</v>
      </c>
      <c r="DE16" s="16"/>
      <c r="DF16" s="59"/>
      <c r="DG16" s="126"/>
      <c r="DH16" s="20">
        <v>9</v>
      </c>
      <c r="DI16" s="19">
        <v>936.2</v>
      </c>
      <c r="DJ16" s="17">
        <v>42103</v>
      </c>
      <c r="DK16" s="19">
        <v>936.2</v>
      </c>
      <c r="DL16" s="43" t="s">
        <v>555</v>
      </c>
      <c r="DM16" s="24">
        <v>22</v>
      </c>
      <c r="DN16" s="16"/>
      <c r="DO16" s="59"/>
      <c r="DP16" s="126"/>
      <c r="DQ16" s="20">
        <v>9</v>
      </c>
      <c r="DR16" s="30">
        <v>926.98</v>
      </c>
      <c r="DS16" s="58">
        <v>42105</v>
      </c>
      <c r="DT16" s="30">
        <v>926.98</v>
      </c>
      <c r="DU16" s="79" t="s">
        <v>562</v>
      </c>
      <c r="DV16" s="24">
        <v>23</v>
      </c>
      <c r="DW16" s="16"/>
      <c r="DX16" s="59"/>
      <c r="DY16" s="126"/>
      <c r="DZ16" s="20">
        <v>9</v>
      </c>
      <c r="EA16" s="30">
        <v>908.5</v>
      </c>
      <c r="EB16" s="58">
        <v>42105</v>
      </c>
      <c r="EC16" s="30">
        <v>908.5</v>
      </c>
      <c r="ED16" s="79" t="s">
        <v>563</v>
      </c>
      <c r="EE16" s="24">
        <v>23</v>
      </c>
      <c r="EF16" s="16"/>
      <c r="EG16" s="59"/>
      <c r="EH16" s="175"/>
      <c r="EI16" s="20">
        <v>9</v>
      </c>
      <c r="EJ16" s="19">
        <v>932.6</v>
      </c>
      <c r="EK16" s="17">
        <v>42105</v>
      </c>
      <c r="EL16" s="19">
        <v>932.6</v>
      </c>
      <c r="EM16" s="43" t="s">
        <v>565</v>
      </c>
      <c r="EN16" s="24">
        <v>23</v>
      </c>
      <c r="EO16" s="16"/>
      <c r="EP16" s="59"/>
      <c r="EQ16" s="126"/>
      <c r="ER16" s="20">
        <v>9</v>
      </c>
      <c r="ES16" s="19">
        <v>905.1</v>
      </c>
      <c r="ET16" s="17">
        <v>42107</v>
      </c>
      <c r="EU16" s="19">
        <v>905.1</v>
      </c>
      <c r="EV16" s="79" t="s">
        <v>568</v>
      </c>
      <c r="EW16" s="24">
        <v>23</v>
      </c>
      <c r="EX16" s="16"/>
      <c r="EY16" s="59"/>
      <c r="EZ16" s="126"/>
      <c r="FA16" s="20">
        <v>9</v>
      </c>
      <c r="FB16" s="19">
        <v>971.6</v>
      </c>
      <c r="FC16" s="17">
        <v>42108</v>
      </c>
      <c r="FD16" s="19">
        <v>971.6</v>
      </c>
      <c r="FE16" s="43" t="s">
        <v>575</v>
      </c>
      <c r="FF16" s="24">
        <v>23</v>
      </c>
      <c r="FG16" s="16"/>
      <c r="FH16" s="59"/>
      <c r="FI16" s="126"/>
      <c r="FJ16" s="20">
        <v>9</v>
      </c>
      <c r="FK16" s="30">
        <v>816.78</v>
      </c>
      <c r="FL16" s="58">
        <v>42108</v>
      </c>
      <c r="FM16" s="30">
        <v>816.78</v>
      </c>
      <c r="FN16" s="79" t="s">
        <v>573</v>
      </c>
      <c r="FO16" s="24">
        <v>23</v>
      </c>
      <c r="FP16" s="16"/>
      <c r="FQ16" s="59"/>
      <c r="FR16" s="126"/>
      <c r="FS16" s="20">
        <v>9</v>
      </c>
      <c r="FT16" s="30">
        <v>739.68</v>
      </c>
      <c r="FU16" s="58">
        <v>42108</v>
      </c>
      <c r="FV16" s="30">
        <v>739.68</v>
      </c>
      <c r="FW16" s="79" t="s">
        <v>576</v>
      </c>
      <c r="FX16" s="24">
        <v>23</v>
      </c>
      <c r="FY16" s="16"/>
      <c r="FZ16" s="59"/>
      <c r="GA16" s="175"/>
      <c r="GB16" s="20">
        <v>9</v>
      </c>
      <c r="GC16" s="19">
        <v>819.05</v>
      </c>
      <c r="GD16" s="17">
        <v>42109</v>
      </c>
      <c r="GE16" s="19">
        <v>819.05</v>
      </c>
      <c r="GF16" s="373" t="s">
        <v>583</v>
      </c>
      <c r="GG16" s="24">
        <v>23</v>
      </c>
      <c r="GH16" s="16"/>
      <c r="GI16" s="59"/>
      <c r="GJ16" s="126"/>
      <c r="GK16" s="20">
        <v>9</v>
      </c>
      <c r="GL16" s="19">
        <v>929</v>
      </c>
      <c r="GM16" s="17">
        <v>42110</v>
      </c>
      <c r="GN16" s="19">
        <v>929</v>
      </c>
      <c r="GO16" s="72" t="s">
        <v>586</v>
      </c>
      <c r="GP16" s="24">
        <v>24.5</v>
      </c>
      <c r="GQ16" s="16"/>
      <c r="GR16" s="59"/>
      <c r="GS16" s="126"/>
      <c r="GT16" s="20">
        <v>9</v>
      </c>
      <c r="GU16" s="19">
        <v>961.6</v>
      </c>
      <c r="GV16" s="17">
        <v>42112</v>
      </c>
      <c r="GW16" s="19">
        <v>961.6</v>
      </c>
      <c r="GX16" s="72" t="s">
        <v>592</v>
      </c>
      <c r="GY16" s="24">
        <v>25.5</v>
      </c>
      <c r="GZ16" s="16"/>
      <c r="HA16" s="59"/>
      <c r="HB16" s="126"/>
      <c r="HC16" s="20">
        <v>9</v>
      </c>
      <c r="HD16" s="19">
        <v>836.28</v>
      </c>
      <c r="HE16" s="17">
        <v>42112</v>
      </c>
      <c r="HF16" s="19">
        <v>836.28</v>
      </c>
      <c r="HG16" s="72" t="s">
        <v>595</v>
      </c>
      <c r="HH16" s="24">
        <v>25.5</v>
      </c>
      <c r="HI16" s="16"/>
      <c r="HJ16" s="59"/>
      <c r="HK16" s="126"/>
      <c r="HL16" s="20">
        <v>9</v>
      </c>
      <c r="HM16" s="19">
        <v>924.4</v>
      </c>
      <c r="HN16" s="17">
        <v>42115</v>
      </c>
      <c r="HO16" s="19">
        <v>924.4</v>
      </c>
      <c r="HP16" s="72" t="s">
        <v>610</v>
      </c>
      <c r="HQ16" s="24">
        <v>27</v>
      </c>
      <c r="HR16" s="16"/>
      <c r="HS16" s="59"/>
      <c r="HT16" s="126"/>
      <c r="HU16" s="20">
        <v>9</v>
      </c>
      <c r="HV16" s="19">
        <v>919</v>
      </c>
      <c r="HW16" s="17">
        <v>42115</v>
      </c>
      <c r="HX16" s="19">
        <v>919</v>
      </c>
      <c r="HY16" s="72" t="s">
        <v>608</v>
      </c>
      <c r="HZ16" s="24">
        <v>27</v>
      </c>
      <c r="IA16" s="16"/>
      <c r="IB16" s="59"/>
      <c r="IC16" s="126"/>
      <c r="ID16" s="20">
        <v>9</v>
      </c>
      <c r="IE16" s="19">
        <v>823.58</v>
      </c>
      <c r="IF16" s="17">
        <v>42115</v>
      </c>
      <c r="IG16" s="19">
        <v>823.58</v>
      </c>
      <c r="IH16" s="72" t="s">
        <v>602</v>
      </c>
      <c r="II16" s="24">
        <v>27</v>
      </c>
      <c r="IJ16" s="16"/>
      <c r="IK16" s="59"/>
      <c r="IL16" s="126"/>
      <c r="IM16" s="20">
        <v>9</v>
      </c>
      <c r="IN16" s="19">
        <v>837.64</v>
      </c>
      <c r="IO16" s="110">
        <v>42119</v>
      </c>
      <c r="IP16" s="19">
        <v>837.64</v>
      </c>
      <c r="IQ16" s="129" t="s">
        <v>629</v>
      </c>
      <c r="IR16" s="108">
        <v>27</v>
      </c>
      <c r="IS16" s="16"/>
      <c r="IT16" s="59"/>
      <c r="IU16" s="126"/>
      <c r="IV16" s="20">
        <v>9</v>
      </c>
      <c r="IW16" s="19">
        <v>839.46</v>
      </c>
      <c r="IX16" s="17">
        <v>42119</v>
      </c>
      <c r="IY16" s="19">
        <v>839.46</v>
      </c>
      <c r="IZ16" s="72" t="s">
        <v>629</v>
      </c>
      <c r="JA16" s="24">
        <v>27</v>
      </c>
      <c r="JB16" s="16"/>
      <c r="JC16" s="59"/>
      <c r="JD16" s="126"/>
      <c r="JE16" s="20">
        <v>9</v>
      </c>
      <c r="JF16" s="19">
        <v>927.1</v>
      </c>
      <c r="JG16" s="17">
        <v>42116</v>
      </c>
      <c r="JH16" s="19">
        <v>927.1</v>
      </c>
      <c r="JI16" s="72" t="s">
        <v>613</v>
      </c>
      <c r="JJ16" s="24">
        <v>27</v>
      </c>
      <c r="JK16" s="16"/>
      <c r="JL16" s="59"/>
      <c r="JM16" s="285"/>
      <c r="JN16" s="20">
        <v>9</v>
      </c>
      <c r="JO16" s="19">
        <v>917.2</v>
      </c>
      <c r="JP16" s="17">
        <v>42118</v>
      </c>
      <c r="JQ16" s="19">
        <v>917.2</v>
      </c>
      <c r="JR16" s="72" t="s">
        <v>626</v>
      </c>
      <c r="JS16" s="24">
        <v>27</v>
      </c>
      <c r="JT16" s="16"/>
      <c r="JU16" s="59"/>
      <c r="JV16" s="126"/>
      <c r="JW16" s="20">
        <v>9</v>
      </c>
      <c r="JX16" s="206">
        <v>909.75</v>
      </c>
      <c r="JY16" s="110">
        <v>42118</v>
      </c>
      <c r="JZ16" s="206">
        <v>909.75</v>
      </c>
      <c r="KA16" s="129" t="s">
        <v>619</v>
      </c>
      <c r="KB16" s="108">
        <v>27</v>
      </c>
      <c r="KC16" s="371"/>
      <c r="KD16" s="59"/>
      <c r="KE16" s="126"/>
      <c r="KF16" s="20">
        <v>9</v>
      </c>
      <c r="KG16" s="206">
        <v>913.5</v>
      </c>
      <c r="KH16" s="17">
        <v>42123</v>
      </c>
      <c r="KI16" s="206">
        <v>913.5</v>
      </c>
      <c r="KJ16" s="72" t="s">
        <v>643</v>
      </c>
      <c r="KK16" s="24">
        <v>27</v>
      </c>
      <c r="KL16" s="16"/>
      <c r="KM16" s="59"/>
      <c r="KN16" s="126"/>
      <c r="KO16" s="20">
        <v>9</v>
      </c>
      <c r="KP16" s="19">
        <v>926.2</v>
      </c>
      <c r="KQ16" s="17">
        <v>42121</v>
      </c>
      <c r="KR16" s="19">
        <v>926.2</v>
      </c>
      <c r="KS16" s="72" t="s">
        <v>639</v>
      </c>
      <c r="KT16" s="24">
        <v>27</v>
      </c>
      <c r="KU16" s="16"/>
      <c r="KV16" s="59"/>
      <c r="KW16" s="126"/>
      <c r="KX16" s="20">
        <v>9</v>
      </c>
      <c r="KY16" s="206">
        <v>629.48</v>
      </c>
      <c r="KZ16" s="17">
        <v>42121</v>
      </c>
      <c r="LA16" s="206">
        <v>629.48</v>
      </c>
      <c r="LB16" s="72" t="s">
        <v>635</v>
      </c>
      <c r="LC16" s="24">
        <v>27</v>
      </c>
      <c r="LD16" s="16"/>
      <c r="LE16" s="59"/>
      <c r="LF16" s="126"/>
      <c r="LG16" s="20">
        <v>9</v>
      </c>
      <c r="LH16" s="19">
        <v>832.65</v>
      </c>
      <c r="LI16" s="17">
        <v>42122</v>
      </c>
      <c r="LJ16" s="19">
        <v>832.65</v>
      </c>
      <c r="LK16" s="72" t="s">
        <v>640</v>
      </c>
      <c r="LL16" s="24">
        <v>27</v>
      </c>
      <c r="LM16" s="16"/>
      <c r="LN16" s="59"/>
      <c r="LO16" s="126"/>
      <c r="LP16" s="20">
        <v>9</v>
      </c>
      <c r="LQ16" s="19">
        <v>717.01</v>
      </c>
      <c r="LR16" s="17">
        <v>42124</v>
      </c>
      <c r="LS16" s="19">
        <v>717.01</v>
      </c>
      <c r="LT16" s="72" t="s">
        <v>655</v>
      </c>
      <c r="LU16" s="24">
        <v>27</v>
      </c>
      <c r="LV16" s="16"/>
      <c r="LW16" s="59"/>
      <c r="LX16" s="126"/>
      <c r="LY16" s="20">
        <v>9</v>
      </c>
      <c r="LZ16" s="19">
        <v>860.32</v>
      </c>
      <c r="MA16" s="17">
        <v>42124</v>
      </c>
      <c r="MB16" s="19">
        <v>860.32</v>
      </c>
      <c r="MC16" s="72" t="s">
        <v>656</v>
      </c>
      <c r="MD16" s="24">
        <v>27</v>
      </c>
      <c r="ME16" s="16"/>
      <c r="MF16" s="59"/>
      <c r="MG16" s="126"/>
      <c r="MH16" s="20"/>
      <c r="MI16" s="19"/>
      <c r="MJ16" s="17"/>
      <c r="MK16" s="19"/>
      <c r="ML16" s="72"/>
      <c r="MM16" s="24"/>
      <c r="MN16" s="16"/>
      <c r="MO16" s="59"/>
      <c r="MP16" s="126"/>
      <c r="MQ16" s="20"/>
      <c r="MR16" s="19"/>
      <c r="MS16" s="17"/>
      <c r="MT16" s="19"/>
      <c r="MU16" s="72"/>
      <c r="MV16" s="24"/>
      <c r="MX16" s="7"/>
      <c r="MY16" s="2"/>
      <c r="MZ16" s="20"/>
      <c r="NA16" s="19"/>
      <c r="NB16" s="17"/>
      <c r="NC16" s="19"/>
      <c r="ND16" s="319"/>
      <c r="NE16" s="24"/>
      <c r="NG16" s="7"/>
      <c r="NH16" s="2"/>
      <c r="NI16" s="20"/>
      <c r="NJ16" s="19"/>
      <c r="NK16" s="17"/>
      <c r="NL16" s="19"/>
      <c r="NM16" s="72"/>
      <c r="NN16" s="24"/>
      <c r="NP16" s="7"/>
      <c r="NQ16" s="2"/>
      <c r="NR16" s="20">
        <v>9</v>
      </c>
      <c r="NS16" s="19"/>
      <c r="NT16" s="17"/>
      <c r="NU16" s="19"/>
      <c r="NV16" s="72"/>
      <c r="NW16" s="24"/>
      <c r="NY16" s="7"/>
      <c r="NZ16" s="2"/>
      <c r="OA16" s="20">
        <v>9</v>
      </c>
      <c r="OB16" s="19"/>
      <c r="OC16" s="17"/>
      <c r="OD16" s="19"/>
      <c r="OE16" s="72"/>
      <c r="OF16" s="24"/>
      <c r="OH16" s="7"/>
      <c r="OI16" s="2"/>
      <c r="OJ16" s="20"/>
      <c r="OK16" s="19"/>
      <c r="OL16" s="17"/>
      <c r="OM16" s="19"/>
      <c r="ON16" s="72"/>
      <c r="OO16" s="24"/>
      <c r="OQ16" s="7"/>
      <c r="OR16" s="2"/>
      <c r="OS16" s="20"/>
      <c r="OT16" s="19"/>
      <c r="OU16" s="17"/>
      <c r="OV16" s="19"/>
      <c r="OW16" s="72"/>
      <c r="OX16" s="24"/>
      <c r="OZ16" s="7"/>
      <c r="PA16" s="2"/>
      <c r="PB16" s="20"/>
      <c r="PC16" s="19"/>
      <c r="PD16" s="17"/>
      <c r="PE16" s="19"/>
      <c r="PF16" s="72"/>
      <c r="PG16" s="24"/>
      <c r="PI16" s="7"/>
      <c r="PJ16" s="2"/>
      <c r="PK16" s="20"/>
      <c r="PL16" s="19"/>
      <c r="PM16" s="17"/>
      <c r="PN16" s="19"/>
      <c r="PO16" s="72"/>
      <c r="PP16" s="24"/>
      <c r="PR16" s="7"/>
      <c r="PS16" s="2"/>
      <c r="PT16" s="20"/>
      <c r="PU16" s="19"/>
      <c r="PV16" s="17"/>
      <c r="PW16" s="19"/>
      <c r="PX16" s="72"/>
      <c r="PY16" s="24"/>
      <c r="QA16" s="7"/>
      <c r="QB16" s="2"/>
      <c r="QC16" s="20"/>
      <c r="QD16" s="19"/>
      <c r="QE16" s="17"/>
      <c r="QF16" s="19"/>
      <c r="QG16" s="72"/>
      <c r="QH16" s="24"/>
      <c r="QJ16" s="7"/>
      <c r="QK16" s="2"/>
      <c r="QL16" s="20"/>
      <c r="QM16" s="19"/>
      <c r="QN16" s="17"/>
      <c r="QO16" s="19"/>
      <c r="QP16" s="72"/>
      <c r="QQ16" s="24"/>
      <c r="QS16" s="7"/>
      <c r="QT16" s="2"/>
      <c r="QU16" s="20"/>
      <c r="QV16" s="19"/>
      <c r="QW16" s="17"/>
      <c r="QX16" s="19"/>
      <c r="QY16" s="72"/>
      <c r="QZ16" s="24"/>
      <c r="RB16" s="7"/>
      <c r="RC16" s="2"/>
      <c r="RD16" s="20"/>
      <c r="RE16" s="19"/>
      <c r="RF16" s="17"/>
      <c r="RG16" s="19"/>
      <c r="RH16" s="72"/>
      <c r="RI16" s="24"/>
      <c r="RK16" s="7"/>
      <c r="RL16" s="2"/>
      <c r="RM16" s="20">
        <v>9</v>
      </c>
      <c r="RN16" s="19"/>
      <c r="RO16" s="17"/>
      <c r="RP16" s="19"/>
      <c r="RQ16" s="72"/>
      <c r="RR16" s="24"/>
      <c r="RT16" s="7"/>
      <c r="RU16" s="2"/>
      <c r="RV16" s="20"/>
      <c r="RW16" s="19"/>
      <c r="RX16" s="17"/>
      <c r="RY16" s="19"/>
      <c r="RZ16" s="72"/>
      <c r="SA16" s="24"/>
      <c r="SC16" s="7"/>
      <c r="SD16" s="2"/>
      <c r="SE16" s="20"/>
      <c r="SF16" s="19"/>
      <c r="SG16" s="17"/>
      <c r="SH16" s="19"/>
      <c r="SI16" s="72"/>
      <c r="SJ16" s="24"/>
      <c r="SL16" s="7"/>
      <c r="SM16" s="2"/>
      <c r="SN16" s="20">
        <v>9</v>
      </c>
      <c r="SO16" s="19"/>
      <c r="SP16" s="17"/>
      <c r="SQ16" s="19"/>
      <c r="SR16" s="72"/>
      <c r="SS16" s="24"/>
      <c r="SU16" s="7"/>
      <c r="SV16" s="2"/>
      <c r="SW16" s="20">
        <v>9</v>
      </c>
      <c r="SX16" s="19"/>
      <c r="SY16" s="17"/>
      <c r="SZ16" s="19"/>
      <c r="TA16" s="72"/>
      <c r="TB16" s="24"/>
      <c r="TD16" s="7"/>
      <c r="TE16" s="2"/>
      <c r="TF16" s="20">
        <v>9</v>
      </c>
      <c r="TG16" s="19"/>
      <c r="TH16" s="17"/>
      <c r="TI16" s="19"/>
      <c r="TJ16" s="72"/>
      <c r="TK16" s="24"/>
    </row>
    <row r="17" spans="1:531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4" t="str">
        <f t="shared" si="13"/>
        <v>PED. 5001337</v>
      </c>
      <c r="E17" s="162">
        <f t="shared" si="13"/>
        <v>42105</v>
      </c>
      <c r="F17" s="77">
        <f t="shared" si="13"/>
        <v>19247</v>
      </c>
      <c r="G17" s="15">
        <f t="shared" si="13"/>
        <v>21</v>
      </c>
      <c r="H17" s="65">
        <f t="shared" si="13"/>
        <v>19401</v>
      </c>
      <c r="I17" s="18">
        <f t="shared" si="13"/>
        <v>-154</v>
      </c>
      <c r="K17" s="59"/>
      <c r="L17" s="126"/>
      <c r="M17" s="20">
        <v>10</v>
      </c>
      <c r="N17" s="206">
        <v>921.7</v>
      </c>
      <c r="O17" s="17">
        <v>42094</v>
      </c>
      <c r="P17" s="206">
        <v>921.7</v>
      </c>
      <c r="Q17" s="72" t="s">
        <v>337</v>
      </c>
      <c r="R17" s="24">
        <v>22</v>
      </c>
      <c r="S17" s="16"/>
      <c r="T17" s="59"/>
      <c r="U17" s="126"/>
      <c r="V17" s="20">
        <v>10</v>
      </c>
      <c r="W17" s="19">
        <v>802.72</v>
      </c>
      <c r="X17" s="17">
        <v>42096</v>
      </c>
      <c r="Y17" s="19">
        <v>802.72</v>
      </c>
      <c r="Z17" s="72" t="s">
        <v>511</v>
      </c>
      <c r="AA17" s="24">
        <v>22</v>
      </c>
      <c r="AB17" s="16"/>
      <c r="AC17" s="59"/>
      <c r="AD17" s="126"/>
      <c r="AE17" s="20">
        <v>10</v>
      </c>
      <c r="AF17" s="30">
        <v>865.76</v>
      </c>
      <c r="AG17" s="17">
        <v>42098</v>
      </c>
      <c r="AH17" s="30">
        <v>865.76</v>
      </c>
      <c r="AI17" s="72" t="s">
        <v>513</v>
      </c>
      <c r="AJ17" s="24">
        <v>22</v>
      </c>
      <c r="AK17" s="16"/>
      <c r="AL17" s="59"/>
      <c r="AM17" s="126"/>
      <c r="AN17" s="20">
        <v>10</v>
      </c>
      <c r="AO17" s="30">
        <v>890.7</v>
      </c>
      <c r="AP17" s="17">
        <v>42100</v>
      </c>
      <c r="AQ17" s="30">
        <v>890.7</v>
      </c>
      <c r="AR17" s="72" t="s">
        <v>527</v>
      </c>
      <c r="AS17" s="24">
        <v>22</v>
      </c>
      <c r="AT17" s="16"/>
      <c r="AU17" s="59"/>
      <c r="AV17" s="175"/>
      <c r="AW17" s="20">
        <v>10</v>
      </c>
      <c r="AX17" s="19">
        <v>924.4</v>
      </c>
      <c r="AY17" s="110">
        <v>42095</v>
      </c>
      <c r="AZ17" s="19">
        <v>924.4</v>
      </c>
      <c r="BA17" s="129" t="s">
        <v>502</v>
      </c>
      <c r="BB17" s="108">
        <v>22</v>
      </c>
      <c r="BC17" s="16"/>
      <c r="BD17" s="59"/>
      <c r="BE17" s="175"/>
      <c r="BF17" s="20">
        <v>10</v>
      </c>
      <c r="BG17" s="19">
        <v>941.7</v>
      </c>
      <c r="BH17" s="17">
        <v>42098</v>
      </c>
      <c r="BI17" s="19">
        <v>941.7</v>
      </c>
      <c r="BJ17" s="72" t="s">
        <v>521</v>
      </c>
      <c r="BK17" s="160">
        <v>22</v>
      </c>
      <c r="BL17" s="16"/>
      <c r="BM17" s="59"/>
      <c r="BN17" s="126"/>
      <c r="BO17" s="20">
        <v>10</v>
      </c>
      <c r="BP17" s="30">
        <v>917.2</v>
      </c>
      <c r="BQ17" s="17">
        <v>42098</v>
      </c>
      <c r="BR17" s="30">
        <v>917.2</v>
      </c>
      <c r="BS17" s="72" t="s">
        <v>515</v>
      </c>
      <c r="BT17" s="24">
        <v>22</v>
      </c>
      <c r="BU17" s="16"/>
      <c r="BV17" s="59"/>
      <c r="BW17" s="126"/>
      <c r="BX17" s="20">
        <v>10</v>
      </c>
      <c r="BY17" s="30">
        <v>870.29</v>
      </c>
      <c r="BZ17" s="17">
        <v>42100</v>
      </c>
      <c r="CA17" s="30">
        <v>870.29</v>
      </c>
      <c r="CB17" s="72" t="s">
        <v>532</v>
      </c>
      <c r="CC17" s="24">
        <v>21</v>
      </c>
      <c r="CD17" s="16"/>
      <c r="CE17" s="59"/>
      <c r="CF17" s="126"/>
      <c r="CG17" s="20">
        <v>10</v>
      </c>
      <c r="CH17" s="30">
        <v>834.01</v>
      </c>
      <c r="CI17" s="17">
        <v>42101</v>
      </c>
      <c r="CJ17" s="30">
        <v>834.01</v>
      </c>
      <c r="CK17" s="504" t="s">
        <v>547</v>
      </c>
      <c r="CL17" s="24">
        <v>22</v>
      </c>
      <c r="CM17" s="16"/>
      <c r="CN17" s="59"/>
      <c r="CO17" s="126"/>
      <c r="CP17" s="20">
        <v>10</v>
      </c>
      <c r="CQ17" s="30">
        <v>816.33</v>
      </c>
      <c r="CR17" s="17">
        <v>42101</v>
      </c>
      <c r="CS17" s="30">
        <v>816.33</v>
      </c>
      <c r="CT17" s="336" t="s">
        <v>540</v>
      </c>
      <c r="CU17" s="24">
        <v>22</v>
      </c>
      <c r="CV17" s="16"/>
      <c r="CW17" s="59"/>
      <c r="CX17" s="126"/>
      <c r="CY17" s="20">
        <v>10</v>
      </c>
      <c r="CZ17" s="206">
        <v>780.5</v>
      </c>
      <c r="DA17" s="17">
        <v>42102</v>
      </c>
      <c r="DB17" s="206">
        <v>780.5</v>
      </c>
      <c r="DC17" s="43" t="s">
        <v>549</v>
      </c>
      <c r="DD17" s="24">
        <v>22</v>
      </c>
      <c r="DE17" s="16"/>
      <c r="DF17" s="59"/>
      <c r="DG17" s="126"/>
      <c r="DH17" s="20">
        <v>10</v>
      </c>
      <c r="DI17" s="19">
        <v>920.8</v>
      </c>
      <c r="DJ17" s="17">
        <v>42103</v>
      </c>
      <c r="DK17" s="19">
        <v>920.8</v>
      </c>
      <c r="DL17" s="43" t="s">
        <v>555</v>
      </c>
      <c r="DM17" s="24">
        <v>22</v>
      </c>
      <c r="DN17" s="16"/>
      <c r="DO17" s="59"/>
      <c r="DP17" s="126"/>
      <c r="DQ17" s="20">
        <v>10</v>
      </c>
      <c r="DR17" s="30">
        <v>822.22</v>
      </c>
      <c r="DS17" s="58">
        <v>42105</v>
      </c>
      <c r="DT17" s="30">
        <v>822.22</v>
      </c>
      <c r="DU17" s="79" t="s">
        <v>562</v>
      </c>
      <c r="DV17" s="24">
        <v>23</v>
      </c>
      <c r="DW17" s="16"/>
      <c r="DX17" s="59"/>
      <c r="DY17" s="126"/>
      <c r="DZ17" s="20">
        <v>10</v>
      </c>
      <c r="EA17" s="30">
        <v>903.1</v>
      </c>
      <c r="EB17" s="58">
        <v>42105</v>
      </c>
      <c r="EC17" s="30">
        <v>903.1</v>
      </c>
      <c r="ED17" s="79" t="s">
        <v>563</v>
      </c>
      <c r="EE17" s="24">
        <v>23</v>
      </c>
      <c r="EF17" s="16"/>
      <c r="EG17" s="59"/>
      <c r="EH17" s="175"/>
      <c r="EI17" s="20">
        <v>10</v>
      </c>
      <c r="EJ17" s="19">
        <v>931.2</v>
      </c>
      <c r="EK17" s="17">
        <v>42105</v>
      </c>
      <c r="EL17" s="19">
        <v>931.2</v>
      </c>
      <c r="EM17" s="43" t="s">
        <v>565</v>
      </c>
      <c r="EN17" s="24">
        <v>23</v>
      </c>
      <c r="EO17" s="16"/>
      <c r="EP17" s="59"/>
      <c r="EQ17" s="126"/>
      <c r="ER17" s="20">
        <v>10</v>
      </c>
      <c r="ES17" s="30">
        <v>889.2</v>
      </c>
      <c r="ET17" s="17">
        <v>42107</v>
      </c>
      <c r="EU17" s="30">
        <v>889.2</v>
      </c>
      <c r="EV17" s="79" t="s">
        <v>568</v>
      </c>
      <c r="EW17" s="24">
        <v>23</v>
      </c>
      <c r="EX17" s="16"/>
      <c r="EY17" s="59"/>
      <c r="EZ17" s="126"/>
      <c r="FA17" s="20">
        <v>10</v>
      </c>
      <c r="FB17" s="19">
        <v>936.7</v>
      </c>
      <c r="FC17" s="17">
        <v>42108</v>
      </c>
      <c r="FD17" s="19">
        <v>936.7</v>
      </c>
      <c r="FE17" s="43" t="s">
        <v>575</v>
      </c>
      <c r="FF17" s="24">
        <v>23</v>
      </c>
      <c r="FG17" s="16"/>
      <c r="FH17" s="59"/>
      <c r="FI17" s="126"/>
      <c r="FJ17" s="20">
        <v>10</v>
      </c>
      <c r="FK17" s="30">
        <v>837.19</v>
      </c>
      <c r="FL17" s="58">
        <v>42108</v>
      </c>
      <c r="FM17" s="30">
        <v>837.19</v>
      </c>
      <c r="FN17" s="79" t="s">
        <v>573</v>
      </c>
      <c r="FO17" s="24">
        <v>23</v>
      </c>
      <c r="FP17" s="16"/>
      <c r="FQ17" s="59"/>
      <c r="FR17" s="126"/>
      <c r="FS17" s="20">
        <v>10</v>
      </c>
      <c r="FT17" s="30">
        <v>821.32</v>
      </c>
      <c r="FU17" s="58">
        <v>42109</v>
      </c>
      <c r="FV17" s="30">
        <v>821.32</v>
      </c>
      <c r="FW17" s="79" t="s">
        <v>582</v>
      </c>
      <c r="FX17" s="24">
        <v>23</v>
      </c>
      <c r="FY17" s="16"/>
      <c r="FZ17" s="59"/>
      <c r="GA17" s="175"/>
      <c r="GB17" s="20">
        <v>10</v>
      </c>
      <c r="GC17" s="19">
        <v>857.14</v>
      </c>
      <c r="GD17" s="17">
        <v>42109</v>
      </c>
      <c r="GE17" s="19">
        <v>857.14</v>
      </c>
      <c r="GF17" s="373" t="s">
        <v>583</v>
      </c>
      <c r="GG17" s="24">
        <v>23</v>
      </c>
      <c r="GH17" s="16"/>
      <c r="GI17" s="59"/>
      <c r="GJ17" s="126"/>
      <c r="GK17" s="20">
        <v>10</v>
      </c>
      <c r="GL17" s="30">
        <v>926.2</v>
      </c>
      <c r="GM17" s="17">
        <v>42110</v>
      </c>
      <c r="GN17" s="30">
        <v>926.2</v>
      </c>
      <c r="GO17" s="72" t="s">
        <v>586</v>
      </c>
      <c r="GP17" s="24">
        <v>24.5</v>
      </c>
      <c r="GQ17" s="16"/>
      <c r="GR17" s="59"/>
      <c r="GS17" s="126"/>
      <c r="GT17" s="20">
        <v>10</v>
      </c>
      <c r="GU17" s="30">
        <v>961.2</v>
      </c>
      <c r="GV17" s="17">
        <v>42112</v>
      </c>
      <c r="GW17" s="30">
        <v>961.2</v>
      </c>
      <c r="GX17" s="72" t="s">
        <v>592</v>
      </c>
      <c r="GY17" s="24">
        <v>25.5</v>
      </c>
      <c r="GZ17" s="16"/>
      <c r="HA17" s="59"/>
      <c r="HB17" s="126"/>
      <c r="HC17" s="20">
        <v>10</v>
      </c>
      <c r="HD17" s="30">
        <v>825.85</v>
      </c>
      <c r="HE17" s="17">
        <v>42112</v>
      </c>
      <c r="HF17" s="30">
        <v>825.85</v>
      </c>
      <c r="HG17" s="72" t="s">
        <v>595</v>
      </c>
      <c r="HH17" s="24">
        <v>25.5</v>
      </c>
      <c r="HI17" s="16"/>
      <c r="HJ17" s="59"/>
      <c r="HK17" s="126"/>
      <c r="HL17" s="20">
        <v>10</v>
      </c>
      <c r="HM17" s="30">
        <v>915.3</v>
      </c>
      <c r="HN17" s="17">
        <v>42115</v>
      </c>
      <c r="HO17" s="19">
        <v>915.3</v>
      </c>
      <c r="HP17" s="72" t="s">
        <v>610</v>
      </c>
      <c r="HQ17" s="24">
        <v>27</v>
      </c>
      <c r="HR17" s="16"/>
      <c r="HS17" s="59"/>
      <c r="HT17" s="126"/>
      <c r="HU17" s="20">
        <v>10</v>
      </c>
      <c r="HV17" s="30">
        <v>919</v>
      </c>
      <c r="HW17" s="17">
        <v>42115</v>
      </c>
      <c r="HX17" s="30">
        <v>919</v>
      </c>
      <c r="HY17" s="72" t="s">
        <v>608</v>
      </c>
      <c r="HZ17" s="24">
        <v>27</v>
      </c>
      <c r="IA17" s="16"/>
      <c r="IB17" s="59"/>
      <c r="IC17" s="126"/>
      <c r="ID17" s="20">
        <v>10</v>
      </c>
      <c r="IE17" s="30">
        <v>795.46</v>
      </c>
      <c r="IF17" s="17">
        <v>42115</v>
      </c>
      <c r="IG17" s="19">
        <v>795.46</v>
      </c>
      <c r="IH17" s="72" t="s">
        <v>602</v>
      </c>
      <c r="II17" s="24">
        <v>27</v>
      </c>
      <c r="IJ17" s="16"/>
      <c r="IK17" s="59"/>
      <c r="IL17" s="126"/>
      <c r="IM17" s="20">
        <v>10</v>
      </c>
      <c r="IN17" s="19">
        <v>860.77</v>
      </c>
      <c r="IO17" s="110">
        <v>42119</v>
      </c>
      <c r="IP17" s="19">
        <v>860.77</v>
      </c>
      <c r="IQ17" s="129" t="s">
        <v>628</v>
      </c>
      <c r="IR17" s="108">
        <v>27</v>
      </c>
      <c r="IS17" s="16"/>
      <c r="IT17" s="59"/>
      <c r="IU17" s="126"/>
      <c r="IV17" s="20">
        <v>10</v>
      </c>
      <c r="IW17" s="30">
        <v>844.9</v>
      </c>
      <c r="IX17" s="17">
        <v>42119</v>
      </c>
      <c r="IY17" s="30">
        <v>844.9</v>
      </c>
      <c r="IZ17" s="72" t="s">
        <v>630</v>
      </c>
      <c r="JA17" s="24">
        <v>27</v>
      </c>
      <c r="JB17" s="16"/>
      <c r="JC17" s="59"/>
      <c r="JD17" s="126"/>
      <c r="JE17" s="20">
        <v>10</v>
      </c>
      <c r="JF17" s="19">
        <v>918.1</v>
      </c>
      <c r="JG17" s="17">
        <v>42116</v>
      </c>
      <c r="JH17" s="19">
        <v>918.1</v>
      </c>
      <c r="JI17" s="72" t="s">
        <v>613</v>
      </c>
      <c r="JJ17" s="24">
        <v>27</v>
      </c>
      <c r="JK17" s="16"/>
      <c r="JL17" s="59"/>
      <c r="JM17" s="285"/>
      <c r="JN17" s="20">
        <v>10</v>
      </c>
      <c r="JO17" s="30">
        <v>938.9</v>
      </c>
      <c r="JP17" s="17">
        <v>42118</v>
      </c>
      <c r="JQ17" s="30">
        <v>938.9</v>
      </c>
      <c r="JR17" s="72" t="s">
        <v>626</v>
      </c>
      <c r="JS17" s="24">
        <v>27</v>
      </c>
      <c r="JT17" s="16"/>
      <c r="JU17" s="59"/>
      <c r="JV17" s="126"/>
      <c r="JW17" s="20">
        <v>10</v>
      </c>
      <c r="JX17" s="206">
        <v>916.55</v>
      </c>
      <c r="JY17" s="110">
        <v>42118</v>
      </c>
      <c r="JZ17" s="206">
        <v>916.55</v>
      </c>
      <c r="KA17" s="129" t="s">
        <v>619</v>
      </c>
      <c r="KB17" s="108">
        <v>27</v>
      </c>
      <c r="KC17" s="371"/>
      <c r="KD17" s="59"/>
      <c r="KE17" s="126"/>
      <c r="KF17" s="20">
        <v>10</v>
      </c>
      <c r="KG17" s="206">
        <v>924.4</v>
      </c>
      <c r="KH17" s="17">
        <v>42123</v>
      </c>
      <c r="KI17" s="206">
        <v>924.4</v>
      </c>
      <c r="KJ17" s="72" t="s">
        <v>647</v>
      </c>
      <c r="KK17" s="24">
        <v>27</v>
      </c>
      <c r="KL17" s="16"/>
      <c r="KM17" s="59"/>
      <c r="KN17" s="126"/>
      <c r="KO17" s="20">
        <v>10</v>
      </c>
      <c r="KP17" s="30">
        <v>929</v>
      </c>
      <c r="KQ17" s="17">
        <v>42121</v>
      </c>
      <c r="KR17" s="30">
        <v>929</v>
      </c>
      <c r="KS17" s="72" t="s">
        <v>639</v>
      </c>
      <c r="KT17" s="24">
        <v>27</v>
      </c>
      <c r="KU17" s="16"/>
      <c r="KV17" s="59"/>
      <c r="KW17" s="126"/>
      <c r="KX17" s="20">
        <v>10</v>
      </c>
      <c r="KY17" s="206">
        <v>843.99</v>
      </c>
      <c r="KZ17" s="17">
        <v>42121</v>
      </c>
      <c r="LA17" s="206">
        <v>843.99</v>
      </c>
      <c r="LB17" s="72" t="s">
        <v>634</v>
      </c>
      <c r="LC17" s="24">
        <v>27</v>
      </c>
      <c r="LD17" s="16"/>
      <c r="LE17" s="59"/>
      <c r="LF17" s="126"/>
      <c r="LG17" s="20">
        <v>10</v>
      </c>
      <c r="LH17" s="19">
        <v>826.3</v>
      </c>
      <c r="LI17" s="17">
        <v>42122</v>
      </c>
      <c r="LJ17" s="19">
        <v>826.3</v>
      </c>
      <c r="LK17" s="72" t="s">
        <v>640</v>
      </c>
      <c r="LL17" s="24">
        <v>27</v>
      </c>
      <c r="LM17" s="16"/>
      <c r="LN17" s="59"/>
      <c r="LO17" s="126"/>
      <c r="LP17" s="20">
        <v>10</v>
      </c>
      <c r="LQ17" s="30">
        <v>825.4</v>
      </c>
      <c r="LR17" s="17">
        <v>42124</v>
      </c>
      <c r="LS17" s="30">
        <v>825.4</v>
      </c>
      <c r="LT17" s="72" t="s">
        <v>654</v>
      </c>
      <c r="LU17" s="24">
        <v>27</v>
      </c>
      <c r="LV17" s="16"/>
      <c r="LW17" s="59"/>
      <c r="LX17" s="126"/>
      <c r="LY17" s="20">
        <v>10</v>
      </c>
      <c r="LZ17" s="19">
        <v>907.03</v>
      </c>
      <c r="MA17" s="17"/>
      <c r="MB17" s="19"/>
      <c r="MC17" s="72"/>
      <c r="MD17" s="24"/>
      <c r="ME17" s="16"/>
      <c r="MF17" s="59"/>
      <c r="MG17" s="126"/>
      <c r="MH17" s="20"/>
      <c r="MI17" s="30"/>
      <c r="MJ17" s="17"/>
      <c r="MK17" s="30"/>
      <c r="ML17" s="72"/>
      <c r="MM17" s="24"/>
      <c r="MN17" s="16"/>
      <c r="MO17" s="59"/>
      <c r="MP17" s="126"/>
      <c r="MQ17" s="20"/>
      <c r="MR17" s="30"/>
      <c r="MS17" s="17"/>
      <c r="MT17" s="30"/>
      <c r="MU17" s="72"/>
      <c r="MV17" s="24"/>
      <c r="MX17" s="7"/>
      <c r="MY17" s="2"/>
      <c r="MZ17" s="20"/>
      <c r="NA17" s="30"/>
      <c r="NB17" s="17"/>
      <c r="NC17" s="19"/>
      <c r="ND17" s="319"/>
      <c r="NE17" s="24"/>
      <c r="NG17" s="7"/>
      <c r="NH17" s="2"/>
      <c r="NI17" s="20"/>
      <c r="NJ17" s="30"/>
      <c r="NK17" s="17"/>
      <c r="NL17" s="30"/>
      <c r="NM17" s="72"/>
      <c r="NN17" s="24"/>
      <c r="NP17" s="7"/>
      <c r="NQ17" s="2"/>
      <c r="NR17" s="20">
        <v>10</v>
      </c>
      <c r="NS17" s="30"/>
      <c r="NT17" s="17"/>
      <c r="NU17" s="19"/>
      <c r="NV17" s="72"/>
      <c r="NW17" s="24"/>
      <c r="NY17" s="7"/>
      <c r="NZ17" s="2"/>
      <c r="OA17" s="20">
        <v>10</v>
      </c>
      <c r="OB17" s="30"/>
      <c r="OC17" s="17"/>
      <c r="OD17" s="30"/>
      <c r="OE17" s="72"/>
      <c r="OF17" s="24"/>
      <c r="OH17" s="7"/>
      <c r="OI17" s="2"/>
      <c r="OJ17" s="20"/>
      <c r="OK17" s="30"/>
      <c r="OL17" s="17"/>
      <c r="OM17" s="19"/>
      <c r="ON17" s="72"/>
      <c r="OO17" s="24"/>
      <c r="OQ17" s="7"/>
      <c r="OR17" s="2"/>
      <c r="OS17" s="20"/>
      <c r="OT17" s="30"/>
      <c r="OU17" s="17"/>
      <c r="OV17" s="30"/>
      <c r="OW17" s="72"/>
      <c r="OX17" s="24"/>
      <c r="OZ17" s="7"/>
      <c r="PA17" s="2"/>
      <c r="PB17" s="20"/>
      <c r="PC17" s="30"/>
      <c r="PD17" s="17"/>
      <c r="PE17" s="19"/>
      <c r="PF17" s="72"/>
      <c r="PG17" s="24"/>
      <c r="PI17" s="7"/>
      <c r="PJ17" s="2"/>
      <c r="PK17" s="20"/>
      <c r="PL17" s="30"/>
      <c r="PM17" s="17"/>
      <c r="PN17" s="30"/>
      <c r="PO17" s="72"/>
      <c r="PP17" s="24"/>
      <c r="PR17" s="7"/>
      <c r="PS17" s="2"/>
      <c r="PT17" s="20"/>
      <c r="PU17" s="30"/>
      <c r="PV17" s="17"/>
      <c r="PW17" s="19"/>
      <c r="PX17" s="72"/>
      <c r="PY17" s="24"/>
      <c r="QA17" s="7"/>
      <c r="QB17" s="2"/>
      <c r="QC17" s="20"/>
      <c r="QD17" s="30"/>
      <c r="QE17" s="17"/>
      <c r="QF17" s="30"/>
      <c r="QG17" s="72"/>
      <c r="QH17" s="24"/>
      <c r="QJ17" s="7"/>
      <c r="QK17" s="2"/>
      <c r="QL17" s="20"/>
      <c r="QM17" s="30"/>
      <c r="QN17" s="17"/>
      <c r="QO17" s="30"/>
      <c r="QP17" s="72"/>
      <c r="QQ17" s="24"/>
      <c r="QS17" s="7"/>
      <c r="QT17" s="2"/>
      <c r="QU17" s="20"/>
      <c r="QV17" s="30"/>
      <c r="QW17" s="17"/>
      <c r="QX17" s="19"/>
      <c r="QY17" s="72"/>
      <c r="QZ17" s="24"/>
      <c r="RB17" s="7"/>
      <c r="RC17" s="2"/>
      <c r="RD17" s="20"/>
      <c r="RE17" s="30"/>
      <c r="RF17" s="17"/>
      <c r="RG17" s="19"/>
      <c r="RH17" s="72"/>
      <c r="RI17" s="24"/>
      <c r="RK17" s="7"/>
      <c r="RL17" s="2"/>
      <c r="RM17" s="20">
        <v>10</v>
      </c>
      <c r="RN17" s="30"/>
      <c r="RO17" s="17"/>
      <c r="RP17" s="19"/>
      <c r="RQ17" s="72"/>
      <c r="RR17" s="24"/>
      <c r="RT17" s="7"/>
      <c r="RU17" s="2"/>
      <c r="RV17" s="20"/>
      <c r="RW17" s="30"/>
      <c r="RX17" s="17"/>
      <c r="RY17" s="19"/>
      <c r="RZ17" s="72"/>
      <c r="SA17" s="24"/>
      <c r="SC17" s="7"/>
      <c r="SD17" s="2"/>
      <c r="SE17" s="20"/>
      <c r="SF17" s="30"/>
      <c r="SG17" s="17"/>
      <c r="SH17" s="30"/>
      <c r="SI17" s="72"/>
      <c r="SJ17" s="24"/>
      <c r="SL17" s="7"/>
      <c r="SM17" s="2"/>
      <c r="SN17" s="20">
        <v>10</v>
      </c>
      <c r="SO17" s="30"/>
      <c r="SP17" s="17"/>
      <c r="SQ17" s="19"/>
      <c r="SR17" s="72"/>
      <c r="SS17" s="24"/>
      <c r="SU17" s="7"/>
      <c r="SV17" s="2"/>
      <c r="SW17" s="20">
        <v>10</v>
      </c>
      <c r="SX17" s="30"/>
      <c r="SY17" s="17"/>
      <c r="SZ17" s="19"/>
      <c r="TA17" s="72"/>
      <c r="TB17" s="24"/>
      <c r="TD17" s="7"/>
      <c r="TE17" s="2"/>
      <c r="TF17" s="20">
        <v>10</v>
      </c>
      <c r="TG17" s="30"/>
      <c r="TH17" s="17"/>
      <c r="TI17" s="19"/>
      <c r="TJ17" s="72"/>
      <c r="TK17" s="24"/>
    </row>
    <row r="18" spans="1:531" x14ac:dyDescent="0.25">
      <c r="A18" s="25">
        <v>15</v>
      </c>
      <c r="B18" s="16" t="str">
        <f t="shared" ref="B18:I18" si="14">EG5</f>
        <v>SEABOARD FOODS</v>
      </c>
      <c r="C18" s="16" t="str">
        <f t="shared" si="14"/>
        <v>Seaboard</v>
      </c>
      <c r="D18" s="74" t="str">
        <f t="shared" si="14"/>
        <v>PED. 5001338</v>
      </c>
      <c r="E18" s="162">
        <f t="shared" si="14"/>
        <v>42105</v>
      </c>
      <c r="F18" s="77">
        <f t="shared" si="14"/>
        <v>19467.93</v>
      </c>
      <c r="G18" s="15">
        <f t="shared" si="14"/>
        <v>21</v>
      </c>
      <c r="H18" s="65">
        <f t="shared" si="14"/>
        <v>19599.3</v>
      </c>
      <c r="I18" s="18">
        <f t="shared" si="14"/>
        <v>-131.36999999999898</v>
      </c>
      <c r="K18" s="59"/>
      <c r="L18" s="126"/>
      <c r="M18" s="20">
        <v>11</v>
      </c>
      <c r="N18" s="206">
        <v>916.3</v>
      </c>
      <c r="O18" s="17">
        <v>42094</v>
      </c>
      <c r="P18" s="206">
        <v>916.3</v>
      </c>
      <c r="Q18" s="72" t="s">
        <v>337</v>
      </c>
      <c r="R18" s="24">
        <v>22</v>
      </c>
      <c r="S18" s="16"/>
      <c r="T18" s="59"/>
      <c r="U18" s="126"/>
      <c r="V18" s="20">
        <v>11</v>
      </c>
      <c r="W18" s="19">
        <v>786.85</v>
      </c>
      <c r="X18" s="17">
        <v>42095</v>
      </c>
      <c r="Y18" s="19">
        <v>786.85</v>
      </c>
      <c r="Z18" s="72" t="s">
        <v>500</v>
      </c>
      <c r="AA18" s="24">
        <v>22</v>
      </c>
      <c r="AB18" s="16"/>
      <c r="AC18" s="59"/>
      <c r="AD18" s="126"/>
      <c r="AE18" s="20">
        <v>11</v>
      </c>
      <c r="AF18" s="19">
        <v>850.79</v>
      </c>
      <c r="AG18" s="697">
        <v>42096</v>
      </c>
      <c r="AH18" s="698">
        <v>879.37</v>
      </c>
      <c r="AI18" s="701" t="s">
        <v>511</v>
      </c>
      <c r="AJ18" s="700">
        <v>22</v>
      </c>
      <c r="AK18" s="16"/>
      <c r="AL18" s="59"/>
      <c r="AM18" s="126"/>
      <c r="AN18" s="20">
        <v>11</v>
      </c>
      <c r="AO18" s="19">
        <v>833.56</v>
      </c>
      <c r="AP18" s="17">
        <v>42100</v>
      </c>
      <c r="AQ18" s="19">
        <v>833.56</v>
      </c>
      <c r="AR18" s="72" t="s">
        <v>527</v>
      </c>
      <c r="AS18" s="24">
        <v>22</v>
      </c>
      <c r="AT18" s="16"/>
      <c r="AU18" s="59"/>
      <c r="AV18" s="175"/>
      <c r="AW18" s="20">
        <v>11</v>
      </c>
      <c r="AX18" s="19">
        <v>936.2</v>
      </c>
      <c r="AY18" s="110">
        <v>42095</v>
      </c>
      <c r="AZ18" s="19">
        <v>936.2</v>
      </c>
      <c r="BA18" s="129" t="s">
        <v>502</v>
      </c>
      <c r="BB18" s="108">
        <v>22</v>
      </c>
      <c r="BC18" s="16"/>
      <c r="BD18" s="59"/>
      <c r="BE18" s="175"/>
      <c r="BF18" s="20">
        <v>11</v>
      </c>
      <c r="BG18" s="19">
        <v>909</v>
      </c>
      <c r="BH18" s="17">
        <v>42098</v>
      </c>
      <c r="BI18" s="19">
        <v>909</v>
      </c>
      <c r="BJ18" s="72" t="s">
        <v>517</v>
      </c>
      <c r="BK18" s="160">
        <v>22</v>
      </c>
      <c r="BL18" s="16"/>
      <c r="BM18" s="59"/>
      <c r="BN18" s="183"/>
      <c r="BO18" s="20">
        <v>11</v>
      </c>
      <c r="BP18" s="19">
        <v>920.8</v>
      </c>
      <c r="BQ18" s="17">
        <v>42098</v>
      </c>
      <c r="BR18" s="19">
        <v>920.8</v>
      </c>
      <c r="BS18" s="72" t="s">
        <v>515</v>
      </c>
      <c r="BT18" s="24">
        <v>22</v>
      </c>
      <c r="BU18" s="16"/>
      <c r="BV18" s="59"/>
      <c r="BW18" s="183"/>
      <c r="BX18" s="20">
        <v>11</v>
      </c>
      <c r="BY18" s="19">
        <v>843.54</v>
      </c>
      <c r="BZ18" s="17">
        <v>42099</v>
      </c>
      <c r="CA18" s="19">
        <v>843.54</v>
      </c>
      <c r="CB18" s="72" t="s">
        <v>526</v>
      </c>
      <c r="CC18" s="24">
        <v>22</v>
      </c>
      <c r="CD18" s="16"/>
      <c r="CE18" s="59"/>
      <c r="CF18" s="183"/>
      <c r="CG18" s="20">
        <v>11</v>
      </c>
      <c r="CH18" s="19">
        <v>793.2</v>
      </c>
      <c r="CI18" s="17">
        <v>42101</v>
      </c>
      <c r="CJ18" s="19">
        <v>793.2</v>
      </c>
      <c r="CK18" s="504" t="s">
        <v>547</v>
      </c>
      <c r="CL18" s="24">
        <v>22</v>
      </c>
      <c r="CM18" s="16"/>
      <c r="CN18" s="59"/>
      <c r="CO18" s="126"/>
      <c r="CP18" s="20">
        <v>11</v>
      </c>
      <c r="CQ18" s="19">
        <v>832.2</v>
      </c>
      <c r="CR18" s="17">
        <v>42102</v>
      </c>
      <c r="CS18" s="19">
        <v>832.2</v>
      </c>
      <c r="CT18" s="336" t="s">
        <v>545</v>
      </c>
      <c r="CU18" s="24">
        <v>22</v>
      </c>
      <c r="CV18" s="16"/>
      <c r="CW18" s="59"/>
      <c r="CX18" s="126"/>
      <c r="CY18" s="20">
        <v>11</v>
      </c>
      <c r="CZ18" s="206">
        <v>828.57</v>
      </c>
      <c r="DA18" s="17">
        <v>42102</v>
      </c>
      <c r="DB18" s="206">
        <v>828.57</v>
      </c>
      <c r="DC18" s="43" t="s">
        <v>549</v>
      </c>
      <c r="DD18" s="24">
        <v>22</v>
      </c>
      <c r="DE18" s="16"/>
      <c r="DF18" s="59"/>
      <c r="DG18" s="126"/>
      <c r="DH18" s="20">
        <v>11</v>
      </c>
      <c r="DI18" s="19">
        <v>909</v>
      </c>
      <c r="DJ18" s="17">
        <v>42103</v>
      </c>
      <c r="DK18" s="19">
        <v>909</v>
      </c>
      <c r="DL18" s="43" t="s">
        <v>555</v>
      </c>
      <c r="DM18" s="24">
        <v>22</v>
      </c>
      <c r="DN18" s="16"/>
      <c r="DO18" s="59"/>
      <c r="DP18" s="126"/>
      <c r="DQ18" s="20">
        <v>11</v>
      </c>
      <c r="DR18" s="30">
        <v>793.65</v>
      </c>
      <c r="DS18" s="58">
        <v>42105</v>
      </c>
      <c r="DT18" s="30">
        <v>793.65</v>
      </c>
      <c r="DU18" s="79" t="s">
        <v>562</v>
      </c>
      <c r="DV18" s="24">
        <v>23</v>
      </c>
      <c r="DW18" s="16"/>
      <c r="DX18" s="59"/>
      <c r="DY18" s="126"/>
      <c r="DZ18" s="20">
        <v>11</v>
      </c>
      <c r="EA18" s="30">
        <v>916.7</v>
      </c>
      <c r="EB18" s="58">
        <v>42105</v>
      </c>
      <c r="EC18" s="30">
        <v>916.7</v>
      </c>
      <c r="ED18" s="79" t="s">
        <v>563</v>
      </c>
      <c r="EE18" s="24">
        <v>23</v>
      </c>
      <c r="EF18" s="16"/>
      <c r="EG18" s="59"/>
      <c r="EH18" s="175"/>
      <c r="EI18" s="20">
        <v>11</v>
      </c>
      <c r="EJ18" s="19">
        <v>909</v>
      </c>
      <c r="EK18" s="17">
        <v>42105</v>
      </c>
      <c r="EL18" s="19">
        <v>909</v>
      </c>
      <c r="EM18" s="43" t="s">
        <v>565</v>
      </c>
      <c r="EN18" s="24">
        <v>23</v>
      </c>
      <c r="EO18" s="16"/>
      <c r="EP18" s="59"/>
      <c r="EQ18" s="126"/>
      <c r="ER18" s="20">
        <v>11</v>
      </c>
      <c r="ES18" s="19">
        <v>919.1</v>
      </c>
      <c r="ET18" s="17">
        <v>42107</v>
      </c>
      <c r="EU18" s="19">
        <v>919.1</v>
      </c>
      <c r="EV18" s="79" t="s">
        <v>568</v>
      </c>
      <c r="EW18" s="24">
        <v>23</v>
      </c>
      <c r="EX18" s="16"/>
      <c r="EY18" s="59"/>
      <c r="EZ18" s="126"/>
      <c r="FA18" s="20">
        <v>11</v>
      </c>
      <c r="FB18" s="19">
        <v>933.5</v>
      </c>
      <c r="FC18" s="17">
        <v>42108</v>
      </c>
      <c r="FD18" s="19">
        <v>933.5</v>
      </c>
      <c r="FE18" s="43" t="s">
        <v>572</v>
      </c>
      <c r="FF18" s="24">
        <v>23</v>
      </c>
      <c r="FG18" s="16"/>
      <c r="FH18" s="59"/>
      <c r="FI18" s="126"/>
      <c r="FJ18" s="20">
        <v>11</v>
      </c>
      <c r="FK18" s="30">
        <v>868.03</v>
      </c>
      <c r="FL18" s="58">
        <v>42108</v>
      </c>
      <c r="FM18" s="30">
        <v>868.03</v>
      </c>
      <c r="FN18" s="79" t="s">
        <v>573</v>
      </c>
      <c r="FO18" s="24">
        <v>23</v>
      </c>
      <c r="FP18" s="16"/>
      <c r="FQ18" s="59"/>
      <c r="FR18" s="126"/>
      <c r="FS18" s="20">
        <v>11</v>
      </c>
      <c r="FT18" s="30">
        <v>873.02</v>
      </c>
      <c r="FU18" s="58">
        <v>42109</v>
      </c>
      <c r="FV18" s="30">
        <v>873.02</v>
      </c>
      <c r="FW18" s="79" t="s">
        <v>582</v>
      </c>
      <c r="FX18" s="24">
        <v>23.5</v>
      </c>
      <c r="FY18" s="16"/>
      <c r="FZ18" s="59"/>
      <c r="GA18" s="175"/>
      <c r="GB18" s="20">
        <v>11</v>
      </c>
      <c r="GC18" s="19">
        <v>817.23</v>
      </c>
      <c r="GD18" s="17">
        <v>42109</v>
      </c>
      <c r="GE18" s="19">
        <v>817.23</v>
      </c>
      <c r="GF18" s="373" t="s">
        <v>583</v>
      </c>
      <c r="GG18" s="24">
        <v>23</v>
      </c>
      <c r="GH18" s="16"/>
      <c r="GI18" s="59"/>
      <c r="GJ18" s="126"/>
      <c r="GK18" s="20">
        <v>11</v>
      </c>
      <c r="GL18" s="19">
        <v>916.3</v>
      </c>
      <c r="GM18" s="17">
        <v>42110</v>
      </c>
      <c r="GN18" s="19">
        <v>916.3</v>
      </c>
      <c r="GO18" s="72" t="s">
        <v>586</v>
      </c>
      <c r="GP18" s="24">
        <v>24.5</v>
      </c>
      <c r="GQ18" s="16"/>
      <c r="GR18" s="59"/>
      <c r="GS18" s="126"/>
      <c r="GT18" s="20">
        <v>11</v>
      </c>
      <c r="GU18" s="19">
        <v>944.4</v>
      </c>
      <c r="GV18" s="17">
        <v>42112</v>
      </c>
      <c r="GW18" s="19">
        <v>944.4</v>
      </c>
      <c r="GX18" s="72" t="s">
        <v>591</v>
      </c>
      <c r="GY18" s="24">
        <v>25.5</v>
      </c>
      <c r="GZ18" s="16"/>
      <c r="HA18" s="59"/>
      <c r="HB18" s="126"/>
      <c r="HC18" s="20">
        <v>11</v>
      </c>
      <c r="HD18" s="19">
        <v>877.1</v>
      </c>
      <c r="HE18" s="17">
        <v>42112</v>
      </c>
      <c r="HF18" s="19">
        <v>877.1</v>
      </c>
      <c r="HG18" s="72" t="s">
        <v>595</v>
      </c>
      <c r="HH18" s="24">
        <v>25.5</v>
      </c>
      <c r="HI18" s="16"/>
      <c r="HJ18" s="59"/>
      <c r="HK18" s="126"/>
      <c r="HL18" s="20">
        <v>11</v>
      </c>
      <c r="HM18" s="19">
        <v>930.8</v>
      </c>
      <c r="HN18" s="17">
        <v>42115</v>
      </c>
      <c r="HO18" s="19">
        <v>930.8</v>
      </c>
      <c r="HP18" s="72" t="s">
        <v>610</v>
      </c>
      <c r="HQ18" s="24">
        <v>27</v>
      </c>
      <c r="HR18" s="16"/>
      <c r="HS18" s="59"/>
      <c r="HT18" s="126"/>
      <c r="HU18" s="20">
        <v>11</v>
      </c>
      <c r="HV18" s="30">
        <v>934.4</v>
      </c>
      <c r="HW18" s="17">
        <v>42115</v>
      </c>
      <c r="HX18" s="30">
        <v>934.4</v>
      </c>
      <c r="HY18" s="72" t="s">
        <v>608</v>
      </c>
      <c r="HZ18" s="24">
        <v>27</v>
      </c>
      <c r="IA18" s="16"/>
      <c r="IB18" s="59"/>
      <c r="IC18" s="126"/>
      <c r="ID18" s="20">
        <v>11</v>
      </c>
      <c r="IE18" s="19">
        <v>818.59</v>
      </c>
      <c r="IF18" s="17">
        <v>42115</v>
      </c>
      <c r="IG18" s="19">
        <v>818.59</v>
      </c>
      <c r="IH18" s="72" t="s">
        <v>602</v>
      </c>
      <c r="II18" s="24">
        <v>27</v>
      </c>
      <c r="IJ18" s="16"/>
      <c r="IK18" s="59"/>
      <c r="IL18" s="126"/>
      <c r="IM18" s="20">
        <v>11</v>
      </c>
      <c r="IN18" s="30">
        <v>833.56</v>
      </c>
      <c r="IO18" s="110">
        <v>42118</v>
      </c>
      <c r="IP18" s="30">
        <v>833.56</v>
      </c>
      <c r="IQ18" s="129" t="s">
        <v>619</v>
      </c>
      <c r="IR18" s="108">
        <v>27</v>
      </c>
      <c r="IS18" s="16"/>
      <c r="IT18" s="59"/>
      <c r="IU18" s="126"/>
      <c r="IV18" s="20">
        <v>11</v>
      </c>
      <c r="IW18" s="19">
        <v>807.71</v>
      </c>
      <c r="IX18" s="17">
        <v>42119</v>
      </c>
      <c r="IY18" s="19">
        <v>807.71</v>
      </c>
      <c r="IZ18" s="72" t="s">
        <v>628</v>
      </c>
      <c r="JA18" s="24">
        <v>27</v>
      </c>
      <c r="JB18" s="16"/>
      <c r="JC18" s="59"/>
      <c r="JD18" s="126"/>
      <c r="JE18" s="20">
        <v>11</v>
      </c>
      <c r="JF18" s="19">
        <v>930.8</v>
      </c>
      <c r="JG18" s="17">
        <v>42116</v>
      </c>
      <c r="JH18" s="19">
        <v>930.8</v>
      </c>
      <c r="JI18" s="72" t="s">
        <v>613</v>
      </c>
      <c r="JJ18" s="24">
        <v>27</v>
      </c>
      <c r="JK18" s="16"/>
      <c r="JL18" s="59"/>
      <c r="JM18" s="285"/>
      <c r="JN18" s="20">
        <v>11</v>
      </c>
      <c r="JO18" s="19">
        <v>947.1</v>
      </c>
      <c r="JP18" s="17">
        <v>42118</v>
      </c>
      <c r="JQ18" s="19">
        <v>947.1</v>
      </c>
      <c r="JR18" s="72" t="s">
        <v>626</v>
      </c>
      <c r="JS18" s="24">
        <v>27</v>
      </c>
      <c r="JT18" s="16"/>
      <c r="JU18" s="59"/>
      <c r="JV18" s="126"/>
      <c r="JW18" s="20">
        <v>11</v>
      </c>
      <c r="JX18" s="206">
        <v>913.38</v>
      </c>
      <c r="JY18" s="110">
        <v>42118</v>
      </c>
      <c r="JZ18" s="206">
        <v>913.38</v>
      </c>
      <c r="KA18" s="129" t="s">
        <v>623</v>
      </c>
      <c r="KB18" s="108">
        <v>27</v>
      </c>
      <c r="KC18" s="371"/>
      <c r="KD18" s="59"/>
      <c r="KE18" s="126"/>
      <c r="KF18" s="20">
        <v>11</v>
      </c>
      <c r="KG18" s="206">
        <v>911.7</v>
      </c>
      <c r="KH18" s="17">
        <v>42123</v>
      </c>
      <c r="KI18" s="206">
        <v>911.7</v>
      </c>
      <c r="KJ18" s="72" t="s">
        <v>647</v>
      </c>
      <c r="KK18" s="24">
        <v>27</v>
      </c>
      <c r="KL18" s="16"/>
      <c r="KM18" s="59"/>
      <c r="KN18" s="126"/>
      <c r="KO18" s="20">
        <v>11</v>
      </c>
      <c r="KP18" s="19">
        <v>911.7</v>
      </c>
      <c r="KQ18" s="17">
        <v>42121</v>
      </c>
      <c r="KR18" s="19">
        <v>911.7</v>
      </c>
      <c r="KS18" s="72" t="s">
        <v>638</v>
      </c>
      <c r="KT18" s="24">
        <v>27</v>
      </c>
      <c r="KU18" s="16"/>
      <c r="KV18" s="59"/>
      <c r="KW18" s="126"/>
      <c r="KX18" s="20">
        <v>11</v>
      </c>
      <c r="KY18" s="206">
        <v>868.48</v>
      </c>
      <c r="KZ18" s="17">
        <v>42121</v>
      </c>
      <c r="LA18" s="206">
        <v>868.48</v>
      </c>
      <c r="LB18" s="72" t="s">
        <v>633</v>
      </c>
      <c r="LC18" s="24">
        <v>27</v>
      </c>
      <c r="LD18" s="16"/>
      <c r="LE18" s="59"/>
      <c r="LF18" s="126"/>
      <c r="LG18" s="20">
        <v>11</v>
      </c>
      <c r="LH18" s="19">
        <v>852.15</v>
      </c>
      <c r="LI18" s="17">
        <v>42122</v>
      </c>
      <c r="LJ18" s="19">
        <v>852.15</v>
      </c>
      <c r="LK18" s="72" t="s">
        <v>640</v>
      </c>
      <c r="LL18" s="24">
        <v>27</v>
      </c>
      <c r="LM18" s="16"/>
      <c r="LN18" s="59"/>
      <c r="LO18" s="126"/>
      <c r="LP18" s="20">
        <v>11</v>
      </c>
      <c r="LQ18" s="19">
        <v>794.56</v>
      </c>
      <c r="LR18" s="17">
        <v>42124</v>
      </c>
      <c r="LS18" s="19">
        <v>794.56</v>
      </c>
      <c r="LT18" s="72" t="s">
        <v>652</v>
      </c>
      <c r="LU18" s="24">
        <v>27</v>
      </c>
      <c r="LV18" s="16"/>
      <c r="LW18" s="59"/>
      <c r="LX18" s="126"/>
      <c r="LY18" s="20">
        <v>11</v>
      </c>
      <c r="LZ18" s="19">
        <v>848.98</v>
      </c>
      <c r="MA18" s="17">
        <v>42124</v>
      </c>
      <c r="MB18" s="19">
        <v>848.98</v>
      </c>
      <c r="MC18" s="72" t="s">
        <v>656</v>
      </c>
      <c r="MD18" s="24">
        <v>27</v>
      </c>
      <c r="ME18" s="16"/>
      <c r="MF18" s="59"/>
      <c r="MG18" s="126"/>
      <c r="MH18" s="20"/>
      <c r="MI18" s="19"/>
      <c r="MJ18" s="17"/>
      <c r="MK18" s="19"/>
      <c r="ML18" s="72"/>
      <c r="MM18" s="24"/>
      <c r="MN18" s="16"/>
      <c r="MO18" s="59"/>
      <c r="MP18" s="126"/>
      <c r="MQ18" s="20"/>
      <c r="MR18" s="19"/>
      <c r="MS18" s="17"/>
      <c r="MT18" s="19"/>
      <c r="MU18" s="72"/>
      <c r="MV18" s="24"/>
      <c r="MX18" s="7"/>
      <c r="MY18" s="2"/>
      <c r="MZ18" s="20"/>
      <c r="NA18" s="19"/>
      <c r="NB18" s="17"/>
      <c r="NC18" s="19"/>
      <c r="ND18" s="319"/>
      <c r="NE18" s="24"/>
      <c r="NG18" s="7"/>
      <c r="NH18" s="2"/>
      <c r="NI18" s="20"/>
      <c r="NJ18" s="19"/>
      <c r="NK18" s="17"/>
      <c r="NL18" s="19"/>
      <c r="NM18" s="72"/>
      <c r="NN18" s="24"/>
      <c r="NP18" s="7"/>
      <c r="NQ18" s="2"/>
      <c r="NR18" s="20">
        <v>11</v>
      </c>
      <c r="NS18" s="19"/>
      <c r="NT18" s="17"/>
      <c r="NU18" s="19"/>
      <c r="NV18" s="72"/>
      <c r="NW18" s="24"/>
      <c r="NY18" s="7"/>
      <c r="NZ18" s="2"/>
      <c r="OA18" s="20">
        <v>11</v>
      </c>
      <c r="OB18" s="19"/>
      <c r="OC18" s="17"/>
      <c r="OD18" s="19"/>
      <c r="OE18" s="72"/>
      <c r="OF18" s="24"/>
      <c r="OH18" s="7"/>
      <c r="OI18" s="2"/>
      <c r="OJ18" s="20"/>
      <c r="OK18" s="19"/>
      <c r="OL18" s="17"/>
      <c r="OM18" s="19"/>
      <c r="ON18" s="72"/>
      <c r="OO18" s="24"/>
      <c r="OQ18" s="7"/>
      <c r="OR18" s="2"/>
      <c r="OS18" s="20"/>
      <c r="OT18" s="19"/>
      <c r="OU18" s="17"/>
      <c r="OV18" s="19"/>
      <c r="OW18" s="72"/>
      <c r="OX18" s="24"/>
      <c r="OZ18" s="7"/>
      <c r="PA18" s="2"/>
      <c r="PB18" s="20"/>
      <c r="PC18" s="19"/>
      <c r="PD18" s="17"/>
      <c r="PE18" s="19"/>
      <c r="PF18" s="72"/>
      <c r="PG18" s="24"/>
      <c r="PI18" s="7"/>
      <c r="PJ18" s="2"/>
      <c r="PK18" s="20"/>
      <c r="PL18" s="19"/>
      <c r="PM18" s="17"/>
      <c r="PN18" s="19"/>
      <c r="PO18" s="72"/>
      <c r="PP18" s="24"/>
      <c r="PR18" s="7"/>
      <c r="PS18" s="2"/>
      <c r="PT18" s="20"/>
      <c r="PU18" s="19"/>
      <c r="PV18" s="17"/>
      <c r="PW18" s="19"/>
      <c r="PX18" s="72"/>
      <c r="PY18" s="24"/>
      <c r="QA18" s="7"/>
      <c r="QB18" s="2"/>
      <c r="QC18" s="20"/>
      <c r="QD18" s="19"/>
      <c r="QE18" s="17"/>
      <c r="QF18" s="19"/>
      <c r="QG18" s="72"/>
      <c r="QH18" s="24"/>
      <c r="QJ18" s="7"/>
      <c r="QK18" s="2"/>
      <c r="QL18" s="20"/>
      <c r="QM18" s="19"/>
      <c r="QN18" s="17"/>
      <c r="QO18" s="19"/>
      <c r="QP18" s="72"/>
      <c r="QQ18" s="24"/>
      <c r="QS18" s="7"/>
      <c r="QT18" s="2"/>
      <c r="QU18" s="20"/>
      <c r="QV18" s="19"/>
      <c r="QW18" s="17"/>
      <c r="QX18" s="19"/>
      <c r="QY18" s="72"/>
      <c r="QZ18" s="24"/>
      <c r="RB18" s="7"/>
      <c r="RC18" s="2"/>
      <c r="RD18" s="20"/>
      <c r="RE18" s="19"/>
      <c r="RF18" s="17"/>
      <c r="RG18" s="19"/>
      <c r="RH18" s="72"/>
      <c r="RI18" s="24"/>
      <c r="RK18" s="7"/>
      <c r="RL18" s="2"/>
      <c r="RM18" s="20">
        <v>11</v>
      </c>
      <c r="RN18" s="19"/>
      <c r="RO18" s="437"/>
      <c r="RP18" s="440"/>
      <c r="RQ18" s="438"/>
      <c r="RR18" s="439"/>
      <c r="RT18" s="7"/>
      <c r="RU18" s="2"/>
      <c r="RV18" s="20"/>
      <c r="RW18" s="19"/>
      <c r="RX18" s="17"/>
      <c r="RY18" s="19"/>
      <c r="RZ18" s="72"/>
      <c r="SA18" s="24"/>
      <c r="SC18" s="7"/>
      <c r="SD18" s="2"/>
      <c r="SE18" s="20"/>
      <c r="SF18" s="19"/>
      <c r="SG18" s="17"/>
      <c r="SH18" s="19"/>
      <c r="SI18" s="72"/>
      <c r="SJ18" s="24"/>
      <c r="SL18" s="7"/>
      <c r="SM18" s="2"/>
      <c r="SN18" s="20">
        <v>11</v>
      </c>
      <c r="SO18" s="19"/>
      <c r="SP18" s="17"/>
      <c r="SQ18" s="19"/>
      <c r="SR18" s="72"/>
      <c r="SS18" s="24"/>
      <c r="SU18" s="7"/>
      <c r="SV18" s="2"/>
      <c r="SW18" s="20">
        <v>11</v>
      </c>
      <c r="SX18" s="19"/>
      <c r="SY18" s="17"/>
      <c r="SZ18" s="19"/>
      <c r="TA18" s="72"/>
      <c r="TB18" s="24"/>
      <c r="TD18" s="7"/>
      <c r="TE18" s="2"/>
      <c r="TF18" s="20">
        <v>11</v>
      </c>
      <c r="TG18" s="19"/>
      <c r="TH18" s="17"/>
      <c r="TI18" s="19"/>
      <c r="TJ18" s="72"/>
      <c r="TK18" s="24"/>
    </row>
    <row r="19" spans="1:531" x14ac:dyDescent="0.25">
      <c r="A19" s="25">
        <v>16</v>
      </c>
      <c r="B19" s="16" t="str">
        <f t="shared" ref="B19:I19" si="15">EP5</f>
        <v>RYC ALIMENTOS SA DE CV</v>
      </c>
      <c r="C19" s="16" t="str">
        <f t="shared" si="15"/>
        <v>Seaboard</v>
      </c>
      <c r="D19" s="74" t="str">
        <f t="shared" si="15"/>
        <v xml:space="preserve">PED. </v>
      </c>
      <c r="E19" s="162">
        <f t="shared" si="15"/>
        <v>42107</v>
      </c>
      <c r="F19" s="77">
        <f t="shared" si="15"/>
        <v>21148.400000000001</v>
      </c>
      <c r="G19" s="15">
        <f t="shared" si="15"/>
        <v>23</v>
      </c>
      <c r="H19" s="65">
        <f t="shared" si="15"/>
        <v>21167.1</v>
      </c>
      <c r="I19" s="18">
        <f t="shared" si="15"/>
        <v>-18.69999999999709</v>
      </c>
      <c r="K19" s="59"/>
      <c r="L19" s="126"/>
      <c r="M19" s="20">
        <v>12</v>
      </c>
      <c r="N19" s="206">
        <v>921.7</v>
      </c>
      <c r="O19" s="17">
        <v>42094</v>
      </c>
      <c r="P19" s="206">
        <v>921.7</v>
      </c>
      <c r="Q19" s="72" t="s">
        <v>336</v>
      </c>
      <c r="R19" s="24">
        <v>22</v>
      </c>
      <c r="S19" s="16"/>
      <c r="T19" s="59"/>
      <c r="U19" s="126"/>
      <c r="V19" s="20">
        <v>12</v>
      </c>
      <c r="W19" s="19">
        <v>761.9</v>
      </c>
      <c r="X19" s="17">
        <v>42095</v>
      </c>
      <c r="Y19" s="19">
        <v>761.9</v>
      </c>
      <c r="Z19" s="72" t="s">
        <v>500</v>
      </c>
      <c r="AA19" s="24">
        <v>22</v>
      </c>
      <c r="AB19" s="16"/>
      <c r="AC19" s="59"/>
      <c r="AD19" s="126"/>
      <c r="AE19" s="20">
        <v>12</v>
      </c>
      <c r="AF19" s="19">
        <v>836.28</v>
      </c>
      <c r="AG19" s="17">
        <v>42096</v>
      </c>
      <c r="AH19" s="19">
        <v>836.28</v>
      </c>
      <c r="AI19" s="72" t="s">
        <v>511</v>
      </c>
      <c r="AJ19" s="24">
        <v>22</v>
      </c>
      <c r="AK19" s="16"/>
      <c r="AL19" s="59"/>
      <c r="AM19" s="126"/>
      <c r="AN19" s="20">
        <v>12</v>
      </c>
      <c r="AO19" s="19">
        <v>882.99</v>
      </c>
      <c r="AP19" s="17">
        <v>42100</v>
      </c>
      <c r="AQ19" s="19">
        <v>882.99</v>
      </c>
      <c r="AR19" s="72" t="s">
        <v>530</v>
      </c>
      <c r="AS19" s="24">
        <v>21</v>
      </c>
      <c r="AT19" s="16"/>
      <c r="AU19" s="59"/>
      <c r="AV19" s="175"/>
      <c r="AW19" s="20">
        <v>12</v>
      </c>
      <c r="AX19" s="19">
        <v>915.3</v>
      </c>
      <c r="AY19" s="110">
        <v>42095</v>
      </c>
      <c r="AZ19" s="19">
        <v>915.3</v>
      </c>
      <c r="BA19" s="129" t="s">
        <v>502</v>
      </c>
      <c r="BB19" s="108">
        <v>22</v>
      </c>
      <c r="BC19" s="16"/>
      <c r="BD19" s="59"/>
      <c r="BE19" s="175"/>
      <c r="BF19" s="20">
        <v>12</v>
      </c>
      <c r="BG19" s="176">
        <v>931.7</v>
      </c>
      <c r="BH19" s="17">
        <v>42098</v>
      </c>
      <c r="BI19" s="176">
        <v>931.7</v>
      </c>
      <c r="BJ19" s="72" t="s">
        <v>517</v>
      </c>
      <c r="BK19" s="160">
        <v>22</v>
      </c>
      <c r="BL19" s="16"/>
      <c r="BM19" s="59"/>
      <c r="BN19" s="183"/>
      <c r="BO19" s="20">
        <v>12</v>
      </c>
      <c r="BP19" s="19">
        <v>933.5</v>
      </c>
      <c r="BQ19" s="17">
        <v>42098</v>
      </c>
      <c r="BR19" s="19">
        <v>933.5</v>
      </c>
      <c r="BS19" s="72" t="s">
        <v>515</v>
      </c>
      <c r="BT19" s="24">
        <v>22</v>
      </c>
      <c r="BU19" s="16"/>
      <c r="BV19" s="59"/>
      <c r="BW19" s="183"/>
      <c r="BX19" s="20">
        <v>12</v>
      </c>
      <c r="BY19" s="19">
        <v>767.35</v>
      </c>
      <c r="BZ19" s="17">
        <v>42100</v>
      </c>
      <c r="CA19" s="19">
        <v>767.35</v>
      </c>
      <c r="CB19" s="72" t="s">
        <v>528</v>
      </c>
      <c r="CC19" s="24">
        <v>22</v>
      </c>
      <c r="CD19" s="16"/>
      <c r="CE19" s="59"/>
      <c r="CF19" s="183"/>
      <c r="CG19" s="20">
        <v>12</v>
      </c>
      <c r="CH19" s="19">
        <v>867.12</v>
      </c>
      <c r="CI19" s="17">
        <v>42101</v>
      </c>
      <c r="CJ19" s="19">
        <v>867.12</v>
      </c>
      <c r="CK19" s="504" t="s">
        <v>547</v>
      </c>
      <c r="CL19" s="24">
        <v>22</v>
      </c>
      <c r="CM19" s="16"/>
      <c r="CN19" s="59"/>
      <c r="CO19" s="126"/>
      <c r="CP19" s="20">
        <v>12</v>
      </c>
      <c r="CQ19" s="19">
        <v>804.99</v>
      </c>
      <c r="CR19" s="17">
        <v>42102</v>
      </c>
      <c r="CS19" s="19">
        <v>804.99</v>
      </c>
      <c r="CT19" s="336" t="s">
        <v>545</v>
      </c>
      <c r="CU19" s="24">
        <v>22</v>
      </c>
      <c r="CV19" s="16"/>
      <c r="CW19" s="59"/>
      <c r="CX19" s="126"/>
      <c r="CY19" s="20">
        <v>12</v>
      </c>
      <c r="CZ19" s="206">
        <v>852.61</v>
      </c>
      <c r="DA19" s="17">
        <v>42102</v>
      </c>
      <c r="DB19" s="206">
        <v>852.61</v>
      </c>
      <c r="DC19" s="43" t="s">
        <v>549</v>
      </c>
      <c r="DD19" s="24">
        <v>22</v>
      </c>
      <c r="DE19" s="16"/>
      <c r="DF19" s="59"/>
      <c r="DG19" s="126"/>
      <c r="DH19" s="20">
        <v>12</v>
      </c>
      <c r="DI19" s="19">
        <v>918.1</v>
      </c>
      <c r="DJ19" s="17">
        <v>42103</v>
      </c>
      <c r="DK19" s="19">
        <v>918.1</v>
      </c>
      <c r="DL19" s="43" t="s">
        <v>555</v>
      </c>
      <c r="DM19" s="24">
        <v>22</v>
      </c>
      <c r="DN19" s="16"/>
      <c r="DO19" s="59"/>
      <c r="DP19" s="126"/>
      <c r="DQ19" s="20">
        <v>12</v>
      </c>
      <c r="DR19" s="30">
        <v>826.76</v>
      </c>
      <c r="DS19" s="58">
        <v>42105</v>
      </c>
      <c r="DT19" s="30">
        <v>826.76</v>
      </c>
      <c r="DU19" s="79" t="s">
        <v>562</v>
      </c>
      <c r="DV19" s="24">
        <v>23</v>
      </c>
      <c r="DW19" s="16"/>
      <c r="DX19" s="59"/>
      <c r="DY19" s="126"/>
      <c r="DZ19" s="20">
        <v>12</v>
      </c>
      <c r="EA19" s="30">
        <v>935.8</v>
      </c>
      <c r="EB19" s="58">
        <v>42105</v>
      </c>
      <c r="EC19" s="30">
        <v>935.8</v>
      </c>
      <c r="ED19" s="79" t="s">
        <v>563</v>
      </c>
      <c r="EE19" s="24">
        <v>23</v>
      </c>
      <c r="EF19" s="16"/>
      <c r="EG19" s="59"/>
      <c r="EH19" s="126"/>
      <c r="EI19" s="20">
        <v>12</v>
      </c>
      <c r="EJ19" s="19">
        <v>917.2</v>
      </c>
      <c r="EK19" s="17">
        <v>42105</v>
      </c>
      <c r="EL19" s="19">
        <v>917.2</v>
      </c>
      <c r="EM19" s="43" t="s">
        <v>565</v>
      </c>
      <c r="EN19" s="24">
        <v>23</v>
      </c>
      <c r="EO19" s="16"/>
      <c r="EP19" s="59"/>
      <c r="EQ19" s="126"/>
      <c r="ER19" s="20">
        <v>12</v>
      </c>
      <c r="ES19" s="19">
        <v>930</v>
      </c>
      <c r="ET19" s="17">
        <v>42107</v>
      </c>
      <c r="EU19" s="19">
        <v>930</v>
      </c>
      <c r="EV19" s="79" t="s">
        <v>568</v>
      </c>
      <c r="EW19" s="24">
        <v>23</v>
      </c>
      <c r="EX19" s="16"/>
      <c r="EY19" s="59"/>
      <c r="EZ19" s="126"/>
      <c r="FA19" s="20">
        <v>12</v>
      </c>
      <c r="FB19" s="19">
        <v>894.9</v>
      </c>
      <c r="FC19" s="17">
        <v>42108</v>
      </c>
      <c r="FD19" s="19">
        <v>894.9</v>
      </c>
      <c r="FE19" s="43" t="s">
        <v>572</v>
      </c>
      <c r="FF19" s="24">
        <v>23</v>
      </c>
      <c r="FG19" s="16"/>
      <c r="FH19" s="59"/>
      <c r="FI19" s="126"/>
      <c r="FJ19" s="20">
        <v>12</v>
      </c>
      <c r="FK19" s="30">
        <v>835.37</v>
      </c>
      <c r="FL19" s="58">
        <v>42108</v>
      </c>
      <c r="FM19" s="30">
        <v>835.37</v>
      </c>
      <c r="FN19" s="79" t="s">
        <v>573</v>
      </c>
      <c r="FO19" s="24">
        <v>23</v>
      </c>
      <c r="FP19" s="16"/>
      <c r="FQ19" s="59"/>
      <c r="FR19" s="126"/>
      <c r="FS19" s="20">
        <v>12</v>
      </c>
      <c r="FT19" s="30">
        <v>842.18</v>
      </c>
      <c r="FU19" s="58">
        <v>42109</v>
      </c>
      <c r="FV19" s="30">
        <v>842.18</v>
      </c>
      <c r="FW19" s="79" t="s">
        <v>582</v>
      </c>
      <c r="FX19" s="24">
        <v>23.5</v>
      </c>
      <c r="FY19" s="16"/>
      <c r="FZ19" s="59"/>
      <c r="GA19" s="126"/>
      <c r="GB19" s="20">
        <v>12</v>
      </c>
      <c r="GC19" s="19">
        <v>770.07</v>
      </c>
      <c r="GD19" s="17">
        <v>42109</v>
      </c>
      <c r="GE19" s="19">
        <v>770.07</v>
      </c>
      <c r="GF19" s="373" t="s">
        <v>583</v>
      </c>
      <c r="GG19" s="24">
        <v>23</v>
      </c>
      <c r="GH19" s="16"/>
      <c r="GI19" s="135"/>
      <c r="GJ19" s="126"/>
      <c r="GK19" s="20">
        <v>12</v>
      </c>
      <c r="GL19" s="19">
        <v>954.4</v>
      </c>
      <c r="GM19" s="17">
        <v>42110</v>
      </c>
      <c r="GN19" s="19">
        <v>954.4</v>
      </c>
      <c r="GO19" s="72" t="s">
        <v>586</v>
      </c>
      <c r="GP19" s="24">
        <v>24.5</v>
      </c>
      <c r="GQ19" s="16"/>
      <c r="GR19" s="59"/>
      <c r="GS19" s="126"/>
      <c r="GT19" s="20">
        <v>12</v>
      </c>
      <c r="GU19" s="19">
        <v>941.2</v>
      </c>
      <c r="GV19" s="17">
        <v>42112</v>
      </c>
      <c r="GW19" s="19">
        <v>941.2</v>
      </c>
      <c r="GX19" s="72" t="s">
        <v>591</v>
      </c>
      <c r="GY19" s="24">
        <v>25.5</v>
      </c>
      <c r="GZ19" s="16"/>
      <c r="HA19" s="135"/>
      <c r="HB19" s="126"/>
      <c r="HC19" s="20">
        <v>12</v>
      </c>
      <c r="HD19" s="19">
        <v>830.39</v>
      </c>
      <c r="HE19" s="17">
        <v>42112</v>
      </c>
      <c r="HF19" s="19">
        <v>830.39</v>
      </c>
      <c r="HG19" s="72" t="s">
        <v>595</v>
      </c>
      <c r="HH19" s="24">
        <v>25.5</v>
      </c>
      <c r="HI19" s="16"/>
      <c r="HJ19" s="59"/>
      <c r="HK19" s="126"/>
      <c r="HL19" s="20">
        <v>12</v>
      </c>
      <c r="HM19" s="19">
        <v>919.9</v>
      </c>
      <c r="HN19" s="17">
        <v>42115</v>
      </c>
      <c r="HO19" s="19">
        <v>919.9</v>
      </c>
      <c r="HP19" s="72" t="s">
        <v>611</v>
      </c>
      <c r="HQ19" s="24">
        <v>27</v>
      </c>
      <c r="HR19" s="16"/>
      <c r="HS19" s="135"/>
      <c r="HT19" s="126"/>
      <c r="HU19" s="20">
        <v>12</v>
      </c>
      <c r="HV19" s="19">
        <v>916.3</v>
      </c>
      <c r="HW19" s="17">
        <v>42115</v>
      </c>
      <c r="HX19" s="19">
        <v>916.3</v>
      </c>
      <c r="HY19" s="72" t="s">
        <v>609</v>
      </c>
      <c r="HZ19" s="24">
        <v>27</v>
      </c>
      <c r="IA19" s="16"/>
      <c r="IB19" s="59"/>
      <c r="IC19" s="126"/>
      <c r="ID19" s="20">
        <v>12</v>
      </c>
      <c r="IE19" s="19">
        <v>848.53</v>
      </c>
      <c r="IF19" s="17">
        <v>42115</v>
      </c>
      <c r="IG19" s="19">
        <v>848.53</v>
      </c>
      <c r="IH19" s="72" t="s">
        <v>603</v>
      </c>
      <c r="II19" s="24">
        <v>27</v>
      </c>
      <c r="IJ19" s="16"/>
      <c r="IK19" s="59"/>
      <c r="IL19" s="126"/>
      <c r="IM19" s="20">
        <v>12</v>
      </c>
      <c r="IN19" s="19">
        <v>841.72</v>
      </c>
      <c r="IO19" s="110">
        <v>42119</v>
      </c>
      <c r="IP19" s="19">
        <v>841.72</v>
      </c>
      <c r="IQ19" s="129" t="s">
        <v>631</v>
      </c>
      <c r="IR19" s="108">
        <v>27</v>
      </c>
      <c r="IS19" s="16"/>
      <c r="IT19" s="59"/>
      <c r="IU19" s="126"/>
      <c r="IV19" s="20">
        <v>12</v>
      </c>
      <c r="IW19" s="19">
        <v>870.75</v>
      </c>
      <c r="IX19" s="17">
        <v>42119</v>
      </c>
      <c r="IY19" s="19">
        <v>870.75</v>
      </c>
      <c r="IZ19" s="72" t="s">
        <v>630</v>
      </c>
      <c r="JA19" s="24">
        <v>27</v>
      </c>
      <c r="JB19" s="16"/>
      <c r="JC19" s="59"/>
      <c r="JD19" s="126"/>
      <c r="JE19" s="20">
        <v>12</v>
      </c>
      <c r="JF19" s="19">
        <v>917.2</v>
      </c>
      <c r="JG19" s="17">
        <v>42116</v>
      </c>
      <c r="JH19" s="19">
        <v>917.2</v>
      </c>
      <c r="JI19" s="72" t="s">
        <v>613</v>
      </c>
      <c r="JJ19" s="24">
        <v>27</v>
      </c>
      <c r="JK19" s="16"/>
      <c r="JL19" s="59"/>
      <c r="JM19" s="285"/>
      <c r="JN19" s="20">
        <v>12</v>
      </c>
      <c r="JO19" s="19">
        <v>917.2</v>
      </c>
      <c r="JP19" s="17">
        <v>42118</v>
      </c>
      <c r="JQ19" s="19">
        <v>917.2</v>
      </c>
      <c r="JR19" s="72" t="s">
        <v>626</v>
      </c>
      <c r="JS19" s="24">
        <v>27</v>
      </c>
      <c r="JT19" s="16"/>
      <c r="JU19" s="59"/>
      <c r="JV19" s="126"/>
      <c r="JW19" s="20">
        <v>12</v>
      </c>
      <c r="JX19" s="206">
        <v>907.03</v>
      </c>
      <c r="JY19" s="110">
        <v>42117</v>
      </c>
      <c r="JZ19" s="206">
        <v>907.03</v>
      </c>
      <c r="KA19" s="129" t="s">
        <v>616</v>
      </c>
      <c r="KB19" s="108">
        <v>27</v>
      </c>
      <c r="KC19" s="16"/>
      <c r="KD19" s="59"/>
      <c r="KE19" s="126"/>
      <c r="KF19" s="20">
        <v>12</v>
      </c>
      <c r="KG19" s="206">
        <v>862.7</v>
      </c>
      <c r="KH19" s="17">
        <v>42124</v>
      </c>
      <c r="KI19" s="206">
        <v>862.7</v>
      </c>
      <c r="KJ19" s="72" t="s">
        <v>652</v>
      </c>
      <c r="KK19" s="24">
        <v>27</v>
      </c>
      <c r="KL19" s="16"/>
      <c r="KM19" s="59"/>
      <c r="KN19" s="126"/>
      <c r="KO19" s="20">
        <v>12</v>
      </c>
      <c r="KP19" s="19">
        <v>912.6</v>
      </c>
      <c r="KQ19" s="17">
        <v>42121</v>
      </c>
      <c r="KR19" s="19">
        <v>912.6</v>
      </c>
      <c r="KS19" s="72" t="s">
        <v>639</v>
      </c>
      <c r="KT19" s="24">
        <v>27</v>
      </c>
      <c r="KU19" s="16"/>
      <c r="KV19" s="59"/>
      <c r="KW19" s="126"/>
      <c r="KX19" s="20">
        <v>12</v>
      </c>
      <c r="KY19" s="206">
        <v>778.68</v>
      </c>
      <c r="KZ19" s="17">
        <v>42121</v>
      </c>
      <c r="LA19" s="206">
        <v>778.68</v>
      </c>
      <c r="LB19" s="72" t="s">
        <v>633</v>
      </c>
      <c r="LC19" s="24">
        <v>27</v>
      </c>
      <c r="LD19" s="16"/>
      <c r="LE19" s="59"/>
      <c r="LF19" s="126"/>
      <c r="LG19" s="20">
        <v>12</v>
      </c>
      <c r="LH19" s="19">
        <v>827.21</v>
      </c>
      <c r="LI19" s="17">
        <v>42122</v>
      </c>
      <c r="LJ19" s="19">
        <v>827.21</v>
      </c>
      <c r="LK19" s="72" t="s">
        <v>641</v>
      </c>
      <c r="LL19" s="24">
        <v>27</v>
      </c>
      <c r="LM19" s="16"/>
      <c r="LN19" s="59"/>
      <c r="LO19" s="126"/>
      <c r="LP19" s="20">
        <v>12</v>
      </c>
      <c r="LQ19" s="19">
        <v>797.28</v>
      </c>
      <c r="LR19" s="17">
        <v>42123</v>
      </c>
      <c r="LS19" s="19">
        <v>797.28</v>
      </c>
      <c r="LT19" s="72" t="s">
        <v>651</v>
      </c>
      <c r="LU19" s="24">
        <v>27</v>
      </c>
      <c r="LV19" s="16"/>
      <c r="LW19" s="59"/>
      <c r="LX19" s="126"/>
      <c r="LY19" s="20">
        <v>12</v>
      </c>
      <c r="LZ19" s="19">
        <v>818.59</v>
      </c>
      <c r="MA19" s="17"/>
      <c r="MB19" s="19"/>
      <c r="MC19" s="72"/>
      <c r="MD19" s="24"/>
      <c r="ME19" s="16"/>
      <c r="MF19" s="59"/>
      <c r="MG19" s="126"/>
      <c r="MH19" s="20"/>
      <c r="MI19" s="19"/>
      <c r="MJ19" s="17"/>
      <c r="MK19" s="19"/>
      <c r="ML19" s="72"/>
      <c r="MM19" s="24"/>
      <c r="MN19" s="16"/>
      <c r="MO19" s="59"/>
      <c r="MP19" s="126"/>
      <c r="MQ19" s="20"/>
      <c r="MR19" s="19"/>
      <c r="MS19" s="17"/>
      <c r="MT19" s="19"/>
      <c r="MU19" s="72"/>
      <c r="MV19" s="24"/>
      <c r="MX19" s="7"/>
      <c r="MY19" s="2"/>
      <c r="MZ19" s="20"/>
      <c r="NA19" s="19"/>
      <c r="NB19" s="17"/>
      <c r="NC19" s="19"/>
      <c r="ND19" s="319"/>
      <c r="NE19" s="24"/>
      <c r="NG19" s="7"/>
      <c r="NH19" s="2"/>
      <c r="NI19" s="20"/>
      <c r="NJ19" s="19"/>
      <c r="NK19" s="17"/>
      <c r="NL19" s="19"/>
      <c r="NM19" s="72"/>
      <c r="NN19" s="24"/>
      <c r="NP19" s="7"/>
      <c r="NQ19" s="2"/>
      <c r="NR19" s="20">
        <v>12</v>
      </c>
      <c r="NS19" s="19"/>
      <c r="NT19" s="17"/>
      <c r="NU19" s="19"/>
      <c r="NV19" s="72"/>
      <c r="NW19" s="24"/>
      <c r="NY19" s="7"/>
      <c r="NZ19" s="2"/>
      <c r="OA19" s="20">
        <v>12</v>
      </c>
      <c r="OB19" s="19"/>
      <c r="OC19" s="17"/>
      <c r="OD19" s="19"/>
      <c r="OE19" s="72"/>
      <c r="OF19" s="24"/>
      <c r="OH19" s="7"/>
      <c r="OI19" s="2"/>
      <c r="OJ19" s="20"/>
      <c r="OK19" s="19"/>
      <c r="OL19" s="17"/>
      <c r="OM19" s="19"/>
      <c r="ON19" s="72"/>
      <c r="OO19" s="24"/>
      <c r="OQ19" s="7"/>
      <c r="OR19" s="2"/>
      <c r="OS19" s="20"/>
      <c r="OT19" s="19"/>
      <c r="OU19" s="17"/>
      <c r="OV19" s="19"/>
      <c r="OW19" s="72"/>
      <c r="OX19" s="24"/>
      <c r="OZ19" s="7"/>
      <c r="PA19" s="2"/>
      <c r="PB19" s="20"/>
      <c r="PC19" s="19"/>
      <c r="PD19" s="17"/>
      <c r="PE19" s="19"/>
      <c r="PF19" s="72"/>
      <c r="PG19" s="24"/>
      <c r="PI19" s="7"/>
      <c r="PJ19" s="2"/>
      <c r="PK19" s="20"/>
      <c r="PL19" s="19"/>
      <c r="PM19" s="17"/>
      <c r="PN19" s="19"/>
      <c r="PO19" s="72"/>
      <c r="PP19" s="24"/>
      <c r="PR19" s="7"/>
      <c r="PS19" s="2"/>
      <c r="PT19" s="20"/>
      <c r="PU19" s="19"/>
      <c r="PV19" s="17"/>
      <c r="PW19" s="19"/>
      <c r="PX19" s="72"/>
      <c r="PY19" s="24"/>
      <c r="QA19" s="7"/>
      <c r="QB19" s="2"/>
      <c r="QC19" s="20"/>
      <c r="QD19" s="19"/>
      <c r="QE19" s="17"/>
      <c r="QF19" s="19"/>
      <c r="QG19" s="72"/>
      <c r="QH19" s="24"/>
      <c r="QJ19" s="7"/>
      <c r="QK19" s="2"/>
      <c r="QL19" s="20"/>
      <c r="QM19" s="19"/>
      <c r="QN19" s="17"/>
      <c r="QO19" s="19"/>
      <c r="QP19" s="72"/>
      <c r="QQ19" s="24"/>
      <c r="QS19" s="7"/>
      <c r="QT19" s="2"/>
      <c r="QU19" s="20"/>
      <c r="QV19" s="19"/>
      <c r="QW19" s="17"/>
      <c r="QX19" s="19"/>
      <c r="QY19" s="72"/>
      <c r="QZ19" s="24"/>
      <c r="RB19" s="7"/>
      <c r="RC19" s="2"/>
      <c r="RD19" s="20"/>
      <c r="RE19" s="19"/>
      <c r="RF19" s="17"/>
      <c r="RG19" s="19"/>
      <c r="RH19" s="72"/>
      <c r="RI19" s="24"/>
      <c r="RK19" s="7"/>
      <c r="RL19" s="2"/>
      <c r="RM19" s="20">
        <v>12</v>
      </c>
      <c r="RN19" s="19"/>
      <c r="RO19" s="17"/>
      <c r="RP19" s="19"/>
      <c r="RQ19" s="72"/>
      <c r="RR19" s="24"/>
      <c r="RT19" s="7"/>
      <c r="RU19" s="2"/>
      <c r="RV19" s="20"/>
      <c r="RW19" s="19"/>
      <c r="RX19" s="17"/>
      <c r="RY19" s="19"/>
      <c r="RZ19" s="72"/>
      <c r="SA19" s="24"/>
      <c r="SC19" s="7"/>
      <c r="SD19" s="2"/>
      <c r="SE19" s="20"/>
      <c r="SF19" s="19"/>
      <c r="SG19" s="17"/>
      <c r="SH19" s="19"/>
      <c r="SI19" s="72"/>
      <c r="SJ19" s="24"/>
      <c r="SL19" s="7"/>
      <c r="SM19" s="2"/>
      <c r="SN19" s="20">
        <v>12</v>
      </c>
      <c r="SO19" s="19"/>
      <c r="SP19" s="17"/>
      <c r="SQ19" s="19"/>
      <c r="SR19" s="72"/>
      <c r="SS19" s="24"/>
      <c r="SU19" s="7"/>
      <c r="SV19" s="2"/>
      <c r="SW19" s="20">
        <v>12</v>
      </c>
      <c r="SX19" s="19"/>
      <c r="SY19" s="17"/>
      <c r="SZ19" s="19"/>
      <c r="TA19" s="72"/>
      <c r="TB19" s="24"/>
      <c r="TD19" s="7"/>
      <c r="TE19" s="2"/>
      <c r="TF19" s="20">
        <v>12</v>
      </c>
      <c r="TG19" s="19"/>
      <c r="TH19" s="17"/>
      <c r="TI19" s="19"/>
      <c r="TJ19" s="72"/>
      <c r="TK19" s="24"/>
    </row>
    <row r="20" spans="1:531" x14ac:dyDescent="0.25">
      <c r="B20" s="16" t="str">
        <f t="shared" ref="B20:I20" si="16">EY5</f>
        <v>FORTIS FOODS</v>
      </c>
      <c r="C20" s="16" t="str">
        <f t="shared" si="16"/>
        <v>SWIFT</v>
      </c>
      <c r="D20" s="74" t="str">
        <f t="shared" si="16"/>
        <v>PED. 5008381</v>
      </c>
      <c r="E20" s="162">
        <f t="shared" si="16"/>
        <v>42108</v>
      </c>
      <c r="F20" s="77">
        <f t="shared" si="16"/>
        <v>18878.36</v>
      </c>
      <c r="G20" s="15">
        <f t="shared" si="16"/>
        <v>20</v>
      </c>
      <c r="H20" s="65">
        <f t="shared" si="16"/>
        <v>18901.400000000001</v>
      </c>
      <c r="I20" s="18">
        <f t="shared" si="16"/>
        <v>-23.040000000000873</v>
      </c>
      <c r="K20" s="59"/>
      <c r="L20" s="126"/>
      <c r="M20" s="20">
        <v>13</v>
      </c>
      <c r="N20" s="206">
        <v>932.6</v>
      </c>
      <c r="O20" s="17">
        <v>42094</v>
      </c>
      <c r="P20" s="206">
        <v>932.6</v>
      </c>
      <c r="Q20" s="72" t="s">
        <v>336</v>
      </c>
      <c r="R20" s="24">
        <v>22</v>
      </c>
      <c r="S20" s="16"/>
      <c r="T20" s="59"/>
      <c r="U20" s="126"/>
      <c r="V20" s="20">
        <v>13</v>
      </c>
      <c r="W20" s="19">
        <v>733.79</v>
      </c>
      <c r="X20" s="17">
        <v>42095</v>
      </c>
      <c r="Y20" s="19">
        <v>733.79</v>
      </c>
      <c r="Z20" s="72" t="s">
        <v>497</v>
      </c>
      <c r="AA20" s="24">
        <v>22</v>
      </c>
      <c r="AB20" s="16"/>
      <c r="AC20" s="59"/>
      <c r="AD20" s="126"/>
      <c r="AE20" s="20">
        <v>13</v>
      </c>
      <c r="AF20" s="19">
        <v>817.23</v>
      </c>
      <c r="AG20" s="17">
        <v>42096</v>
      </c>
      <c r="AH20" s="19">
        <v>817.23</v>
      </c>
      <c r="AI20" s="72" t="s">
        <v>505</v>
      </c>
      <c r="AJ20" s="24">
        <v>22</v>
      </c>
      <c r="AK20" s="16"/>
      <c r="AL20" s="59"/>
      <c r="AM20" s="126"/>
      <c r="AN20" s="20">
        <v>13</v>
      </c>
      <c r="AO20" s="19">
        <v>816.78</v>
      </c>
      <c r="AP20" s="17">
        <v>42100</v>
      </c>
      <c r="AQ20" s="19">
        <v>816.78</v>
      </c>
      <c r="AR20" s="72" t="s">
        <v>530</v>
      </c>
      <c r="AS20" s="24">
        <v>21</v>
      </c>
      <c r="AT20" s="16"/>
      <c r="AU20" s="59"/>
      <c r="AV20" s="175"/>
      <c r="AW20" s="20">
        <v>13</v>
      </c>
      <c r="AX20" s="19">
        <v>936.2</v>
      </c>
      <c r="AY20" s="110">
        <v>42095</v>
      </c>
      <c r="AZ20" s="19">
        <v>936.2</v>
      </c>
      <c r="BA20" s="129" t="s">
        <v>502</v>
      </c>
      <c r="BB20" s="108">
        <v>22</v>
      </c>
      <c r="BC20" s="16"/>
      <c r="BD20" s="59"/>
      <c r="BE20" s="126"/>
      <c r="BF20" s="20">
        <v>13</v>
      </c>
      <c r="BG20" s="19">
        <v>923.5</v>
      </c>
      <c r="BH20" s="17">
        <v>42100</v>
      </c>
      <c r="BI20" s="19">
        <v>923.5</v>
      </c>
      <c r="BJ20" s="72" t="s">
        <v>533</v>
      </c>
      <c r="BK20" s="160">
        <v>21</v>
      </c>
      <c r="BL20" s="16"/>
      <c r="BM20" s="59"/>
      <c r="BN20" s="183"/>
      <c r="BO20" s="20">
        <v>13</v>
      </c>
      <c r="BP20" s="19">
        <v>931.7</v>
      </c>
      <c r="BQ20" s="17">
        <v>42098</v>
      </c>
      <c r="BR20" s="19">
        <v>931.7</v>
      </c>
      <c r="BS20" s="72" t="s">
        <v>515</v>
      </c>
      <c r="BT20" s="24">
        <v>22</v>
      </c>
      <c r="BU20" s="16"/>
      <c r="BV20" s="59"/>
      <c r="BW20" s="183"/>
      <c r="BX20" s="20">
        <v>13</v>
      </c>
      <c r="BY20" s="19">
        <v>804.99</v>
      </c>
      <c r="BZ20" s="17">
        <v>42098</v>
      </c>
      <c r="CA20" s="19">
        <v>804.99</v>
      </c>
      <c r="CB20" s="72" t="s">
        <v>520</v>
      </c>
      <c r="CC20" s="24">
        <v>22</v>
      </c>
      <c r="CD20" s="16"/>
      <c r="CE20" s="59"/>
      <c r="CF20" s="183"/>
      <c r="CG20" s="20">
        <v>13</v>
      </c>
      <c r="CH20" s="19">
        <v>802.72</v>
      </c>
      <c r="CI20" s="17">
        <v>42101</v>
      </c>
      <c r="CJ20" s="19">
        <v>802.72</v>
      </c>
      <c r="CK20" s="504" t="s">
        <v>547</v>
      </c>
      <c r="CL20" s="24">
        <v>22</v>
      </c>
      <c r="CM20" s="16"/>
      <c r="CN20" s="59"/>
      <c r="CO20" s="126"/>
      <c r="CP20" s="20">
        <v>13</v>
      </c>
      <c r="CQ20" s="19">
        <v>819.95</v>
      </c>
      <c r="CR20" s="17">
        <v>42101</v>
      </c>
      <c r="CS20" s="19">
        <v>819.95</v>
      </c>
      <c r="CT20" s="336" t="s">
        <v>541</v>
      </c>
      <c r="CU20" s="24">
        <v>22</v>
      </c>
      <c r="CV20" s="16"/>
      <c r="CW20" s="59"/>
      <c r="CX20" s="126"/>
      <c r="CY20" s="20">
        <v>13</v>
      </c>
      <c r="CZ20" s="206">
        <v>808.16</v>
      </c>
      <c r="DA20" s="17">
        <v>42102</v>
      </c>
      <c r="DB20" s="206">
        <v>808.16</v>
      </c>
      <c r="DC20" s="43" t="s">
        <v>549</v>
      </c>
      <c r="DD20" s="24">
        <v>22</v>
      </c>
      <c r="DE20" s="16"/>
      <c r="DF20" s="59"/>
      <c r="DG20" s="126"/>
      <c r="DH20" s="20">
        <v>13</v>
      </c>
      <c r="DI20" s="19">
        <v>937.1</v>
      </c>
      <c r="DJ20" s="17">
        <v>42103</v>
      </c>
      <c r="DK20" s="19">
        <v>937.1</v>
      </c>
      <c r="DL20" s="43" t="s">
        <v>555</v>
      </c>
      <c r="DM20" s="24">
        <v>22</v>
      </c>
      <c r="DN20" s="16"/>
      <c r="DO20" s="59"/>
      <c r="DP20" s="126"/>
      <c r="DQ20" s="20">
        <v>13</v>
      </c>
      <c r="DR20" s="30">
        <v>857.14</v>
      </c>
      <c r="DS20" s="58">
        <v>42105</v>
      </c>
      <c r="DT20" s="30">
        <v>857.14</v>
      </c>
      <c r="DU20" s="79" t="s">
        <v>560</v>
      </c>
      <c r="DV20" s="24">
        <v>23</v>
      </c>
      <c r="DW20" s="16"/>
      <c r="DX20" s="59"/>
      <c r="DY20" s="126"/>
      <c r="DZ20" s="20">
        <v>13</v>
      </c>
      <c r="EA20" s="30">
        <v>927.1</v>
      </c>
      <c r="EB20" s="58">
        <v>42105</v>
      </c>
      <c r="EC20" s="30">
        <v>927.1</v>
      </c>
      <c r="ED20" s="79" t="s">
        <v>563</v>
      </c>
      <c r="EE20" s="24">
        <v>23</v>
      </c>
      <c r="EF20" s="16"/>
      <c r="EG20" s="59"/>
      <c r="EH20" s="126"/>
      <c r="EI20" s="20">
        <v>13</v>
      </c>
      <c r="EJ20" s="19">
        <v>927.6</v>
      </c>
      <c r="EK20" s="17">
        <v>42105</v>
      </c>
      <c r="EL20" s="19">
        <v>927.6</v>
      </c>
      <c r="EM20" s="43" t="s">
        <v>565</v>
      </c>
      <c r="EN20" s="24">
        <v>23</v>
      </c>
      <c r="EO20" s="16"/>
      <c r="EP20" s="59"/>
      <c r="EQ20" s="126"/>
      <c r="ER20" s="20">
        <v>13</v>
      </c>
      <c r="ES20" s="19">
        <v>948.6</v>
      </c>
      <c r="ET20" s="17">
        <v>42107</v>
      </c>
      <c r="EU20" s="19">
        <v>948.6</v>
      </c>
      <c r="EV20" s="79" t="s">
        <v>568</v>
      </c>
      <c r="EW20" s="24">
        <v>23</v>
      </c>
      <c r="EX20" s="16"/>
      <c r="EY20" s="59"/>
      <c r="EZ20" s="126"/>
      <c r="FA20" s="20">
        <v>13</v>
      </c>
      <c r="FB20" s="19">
        <v>901.8</v>
      </c>
      <c r="FC20" s="17">
        <v>42108</v>
      </c>
      <c r="FD20" s="19">
        <v>901.8</v>
      </c>
      <c r="FE20" s="43" t="s">
        <v>572</v>
      </c>
      <c r="FF20" s="24">
        <v>23</v>
      </c>
      <c r="FG20" s="16"/>
      <c r="FH20" s="59"/>
      <c r="FI20" s="126"/>
      <c r="FJ20" s="20">
        <v>13</v>
      </c>
      <c r="FK20" s="30">
        <v>795.46</v>
      </c>
      <c r="FL20" s="58">
        <v>42108</v>
      </c>
      <c r="FM20" s="30">
        <v>795.46</v>
      </c>
      <c r="FN20" s="79" t="s">
        <v>573</v>
      </c>
      <c r="FO20" s="24">
        <v>23</v>
      </c>
      <c r="FP20" s="16"/>
      <c r="FQ20" s="59"/>
      <c r="FR20" s="126"/>
      <c r="FS20" s="20">
        <v>13</v>
      </c>
      <c r="FT20" s="30">
        <v>852.61</v>
      </c>
      <c r="FU20" s="58">
        <v>42109</v>
      </c>
      <c r="FV20" s="30">
        <v>852.61</v>
      </c>
      <c r="FW20" s="79" t="s">
        <v>582</v>
      </c>
      <c r="FX20" s="24">
        <v>23.5</v>
      </c>
      <c r="FY20" s="16"/>
      <c r="FZ20" s="59"/>
      <c r="GA20" s="126"/>
      <c r="GB20" s="20">
        <v>13</v>
      </c>
      <c r="GC20" s="19">
        <v>780.05</v>
      </c>
      <c r="GD20" s="17">
        <v>42109</v>
      </c>
      <c r="GE20" s="19">
        <v>780.05</v>
      </c>
      <c r="GF20" s="373" t="s">
        <v>583</v>
      </c>
      <c r="GG20" s="24">
        <v>23</v>
      </c>
      <c r="GH20" s="16"/>
      <c r="GI20" s="135"/>
      <c r="GJ20" s="126"/>
      <c r="GK20" s="20">
        <v>13</v>
      </c>
      <c r="GL20" s="19">
        <v>929</v>
      </c>
      <c r="GM20" s="17">
        <v>42110</v>
      </c>
      <c r="GN20" s="19">
        <v>929</v>
      </c>
      <c r="GO20" s="72" t="s">
        <v>586</v>
      </c>
      <c r="GP20" s="24">
        <v>24.5</v>
      </c>
      <c r="GQ20" s="16"/>
      <c r="GR20" s="59"/>
      <c r="GS20" s="126"/>
      <c r="GT20" s="20">
        <v>13</v>
      </c>
      <c r="GU20" s="19">
        <v>948</v>
      </c>
      <c r="GV20" s="17">
        <v>42112</v>
      </c>
      <c r="GW20" s="19">
        <v>948</v>
      </c>
      <c r="GX20" s="72" t="s">
        <v>591</v>
      </c>
      <c r="GY20" s="24">
        <v>25.5</v>
      </c>
      <c r="GZ20" s="16"/>
      <c r="HA20" s="135"/>
      <c r="HB20" s="126"/>
      <c r="HC20" s="20">
        <v>13</v>
      </c>
      <c r="HD20" s="19">
        <v>793.2</v>
      </c>
      <c r="HE20" s="17">
        <v>42112</v>
      </c>
      <c r="HF20" s="19">
        <v>793.2</v>
      </c>
      <c r="HG20" s="72" t="s">
        <v>595</v>
      </c>
      <c r="HH20" s="24">
        <v>25.5</v>
      </c>
      <c r="HI20" s="16"/>
      <c r="HJ20" s="59"/>
      <c r="HK20" s="126"/>
      <c r="HL20" s="20">
        <v>13</v>
      </c>
      <c r="HM20" s="19">
        <v>876.3</v>
      </c>
      <c r="HN20" s="17">
        <v>42115</v>
      </c>
      <c r="HO20" s="19">
        <v>876.3</v>
      </c>
      <c r="HP20" s="72" t="s">
        <v>611</v>
      </c>
      <c r="HQ20" s="24">
        <v>27</v>
      </c>
      <c r="HR20" s="16"/>
      <c r="HS20" s="135"/>
      <c r="HT20" s="126"/>
      <c r="HU20" s="20">
        <v>13</v>
      </c>
      <c r="HV20" s="19">
        <v>937.1</v>
      </c>
      <c r="HW20" s="17">
        <v>42115</v>
      </c>
      <c r="HX20" s="19">
        <v>937.1</v>
      </c>
      <c r="HY20" s="72" t="s">
        <v>609</v>
      </c>
      <c r="HZ20" s="24">
        <v>27</v>
      </c>
      <c r="IA20" s="16"/>
      <c r="IB20" s="59"/>
      <c r="IC20" s="126"/>
      <c r="ID20" s="20">
        <v>13</v>
      </c>
      <c r="IE20" s="19">
        <v>824.49</v>
      </c>
      <c r="IF20" s="17">
        <v>42115</v>
      </c>
      <c r="IG20" s="19">
        <v>824.49</v>
      </c>
      <c r="IH20" s="72" t="s">
        <v>603</v>
      </c>
      <c r="II20" s="24">
        <v>27</v>
      </c>
      <c r="IJ20" s="16"/>
      <c r="IK20" s="59"/>
      <c r="IL20" s="126"/>
      <c r="IM20" s="20">
        <v>13</v>
      </c>
      <c r="IN20" s="19">
        <v>834.01</v>
      </c>
      <c r="IO20" s="110">
        <v>42118</v>
      </c>
      <c r="IP20" s="19">
        <v>834.01</v>
      </c>
      <c r="IQ20" s="129" t="s">
        <v>619</v>
      </c>
      <c r="IR20" s="108">
        <v>27</v>
      </c>
      <c r="IS20" s="16"/>
      <c r="IT20" s="59"/>
      <c r="IU20" s="126"/>
      <c r="IV20" s="20">
        <v>13</v>
      </c>
      <c r="IW20" s="19">
        <v>804.08</v>
      </c>
      <c r="IX20" s="17">
        <v>42119</v>
      </c>
      <c r="IY20" s="19">
        <v>804.08</v>
      </c>
      <c r="IZ20" s="72" t="s">
        <v>628</v>
      </c>
      <c r="JA20" s="24">
        <v>27</v>
      </c>
      <c r="JB20" s="16"/>
      <c r="JC20" s="59"/>
      <c r="JD20" s="126"/>
      <c r="JE20" s="20">
        <v>13</v>
      </c>
      <c r="JF20" s="19">
        <v>862.7</v>
      </c>
      <c r="JG20" s="17">
        <v>42116</v>
      </c>
      <c r="JH20" s="19">
        <v>862.7</v>
      </c>
      <c r="JI20" s="72" t="s">
        <v>613</v>
      </c>
      <c r="JJ20" s="24">
        <v>27</v>
      </c>
      <c r="JK20" s="16"/>
      <c r="JL20" s="59"/>
      <c r="JM20" s="285"/>
      <c r="JN20" s="20">
        <v>13</v>
      </c>
      <c r="JO20" s="19">
        <v>929.9</v>
      </c>
      <c r="JP20" s="17">
        <v>42118</v>
      </c>
      <c r="JQ20" s="19">
        <v>929.9</v>
      </c>
      <c r="JR20" s="72" t="s">
        <v>626</v>
      </c>
      <c r="JS20" s="24">
        <v>27</v>
      </c>
      <c r="JT20" s="16"/>
      <c r="JU20" s="59"/>
      <c r="JV20" s="126"/>
      <c r="JW20" s="20">
        <v>13</v>
      </c>
      <c r="JX20" s="206">
        <v>908.39</v>
      </c>
      <c r="JY20" s="110">
        <v>42117</v>
      </c>
      <c r="JZ20" s="206">
        <v>908.39</v>
      </c>
      <c r="KA20" s="129" t="s">
        <v>616</v>
      </c>
      <c r="KB20" s="108">
        <v>27</v>
      </c>
      <c r="KC20" s="16"/>
      <c r="KD20" s="59"/>
      <c r="KE20" s="126"/>
      <c r="KF20" s="20">
        <v>13</v>
      </c>
      <c r="KG20" s="206">
        <v>926.2</v>
      </c>
      <c r="KH20" s="17">
        <v>42123</v>
      </c>
      <c r="KI20" s="206">
        <v>926.2</v>
      </c>
      <c r="KJ20" s="72" t="s">
        <v>643</v>
      </c>
      <c r="KK20" s="24">
        <v>27</v>
      </c>
      <c r="KL20" s="16"/>
      <c r="KM20" s="59"/>
      <c r="KN20" s="126"/>
      <c r="KO20" s="20">
        <v>13</v>
      </c>
      <c r="KP20" s="19">
        <v>940.7</v>
      </c>
      <c r="KQ20" s="17">
        <v>42121</v>
      </c>
      <c r="KR20" s="19">
        <v>940.7</v>
      </c>
      <c r="KS20" s="72" t="s">
        <v>638</v>
      </c>
      <c r="KT20" s="24">
        <v>27</v>
      </c>
      <c r="KU20" s="16"/>
      <c r="KV20" s="59"/>
      <c r="KW20" s="126"/>
      <c r="KX20" s="20">
        <v>13</v>
      </c>
      <c r="KY20" s="206">
        <v>788.66</v>
      </c>
      <c r="KZ20" s="17">
        <v>42121</v>
      </c>
      <c r="LA20" s="206">
        <v>788.66</v>
      </c>
      <c r="LB20" s="72" t="s">
        <v>633</v>
      </c>
      <c r="LC20" s="24">
        <v>27</v>
      </c>
      <c r="LD20" s="16"/>
      <c r="LE20" s="59"/>
      <c r="LF20" s="126"/>
      <c r="LG20" s="20">
        <v>13</v>
      </c>
      <c r="LH20" s="19">
        <v>854.88</v>
      </c>
      <c r="LI20" s="17">
        <v>42122</v>
      </c>
      <c r="LJ20" s="19">
        <v>854.88</v>
      </c>
      <c r="LK20" s="72" t="s">
        <v>641</v>
      </c>
      <c r="LL20" s="24">
        <v>27</v>
      </c>
      <c r="LM20" s="16"/>
      <c r="LN20" s="59"/>
      <c r="LO20" s="126"/>
      <c r="LP20" s="20">
        <v>13</v>
      </c>
      <c r="LQ20" s="19">
        <v>847.62</v>
      </c>
      <c r="LR20" s="17">
        <v>42124</v>
      </c>
      <c r="LS20" s="19">
        <v>847.62</v>
      </c>
      <c r="LT20" s="72" t="s">
        <v>654</v>
      </c>
      <c r="LU20" s="24">
        <v>27</v>
      </c>
      <c r="LV20" s="16"/>
      <c r="LW20" s="59"/>
      <c r="LX20" s="126"/>
      <c r="LY20" s="20">
        <v>13</v>
      </c>
      <c r="LZ20" s="19">
        <v>835.37</v>
      </c>
      <c r="MA20" s="17"/>
      <c r="MB20" s="19"/>
      <c r="MC20" s="72"/>
      <c r="MD20" s="24"/>
      <c r="ME20" s="16"/>
      <c r="MF20" s="59"/>
      <c r="MG20" s="126"/>
      <c r="MH20" s="20"/>
      <c r="MI20" s="19"/>
      <c r="MJ20" s="17"/>
      <c r="MK20" s="19"/>
      <c r="ML20" s="72"/>
      <c r="MM20" s="24"/>
      <c r="MN20" s="16"/>
      <c r="MO20" s="59"/>
      <c r="MP20" s="126"/>
      <c r="MQ20" s="20"/>
      <c r="MR20" s="19"/>
      <c r="MS20" s="17"/>
      <c r="MT20" s="19"/>
      <c r="MU20" s="72"/>
      <c r="MV20" s="24"/>
      <c r="MX20" s="7"/>
      <c r="MY20" s="2"/>
      <c r="MZ20" s="20"/>
      <c r="NA20" s="19"/>
      <c r="NB20" s="17"/>
      <c r="NC20" s="19"/>
      <c r="ND20" s="319"/>
      <c r="NE20" s="24"/>
      <c r="NG20" s="7"/>
      <c r="NH20" s="2"/>
      <c r="NI20" s="20"/>
      <c r="NJ20" s="19"/>
      <c r="NK20" s="17"/>
      <c r="NL20" s="19"/>
      <c r="NM20" s="72"/>
      <c r="NN20" s="24"/>
      <c r="NP20" s="7"/>
      <c r="NQ20" s="2"/>
      <c r="NR20" s="20">
        <v>13</v>
      </c>
      <c r="NS20" s="19"/>
      <c r="NT20" s="17"/>
      <c r="NU20" s="19"/>
      <c r="NV20" s="72"/>
      <c r="NW20" s="24"/>
      <c r="NY20" s="7"/>
      <c r="NZ20" s="2"/>
      <c r="OA20" s="20">
        <v>13</v>
      </c>
      <c r="OB20" s="19"/>
      <c r="OC20" s="17"/>
      <c r="OD20" s="19"/>
      <c r="OE20" s="72"/>
      <c r="OF20" s="24"/>
      <c r="OH20" s="7"/>
      <c r="OI20" s="2"/>
      <c r="OJ20" s="20"/>
      <c r="OK20" s="19"/>
      <c r="OL20" s="17"/>
      <c r="OM20" s="19"/>
      <c r="ON20" s="72"/>
      <c r="OO20" s="24"/>
      <c r="OQ20" s="7"/>
      <c r="OR20" s="2"/>
      <c r="OS20" s="20"/>
      <c r="OT20" s="19"/>
      <c r="OU20" s="17"/>
      <c r="OV20" s="19"/>
      <c r="OW20" s="72"/>
      <c r="OX20" s="24"/>
      <c r="OZ20" s="7"/>
      <c r="PA20" s="2"/>
      <c r="PB20" s="20"/>
      <c r="PC20" s="19"/>
      <c r="PD20" s="17"/>
      <c r="PE20" s="19"/>
      <c r="PF20" s="72"/>
      <c r="PG20" s="24"/>
      <c r="PI20" s="7"/>
      <c r="PJ20" s="2"/>
      <c r="PK20" s="20"/>
      <c r="PL20" s="19"/>
      <c r="PM20" s="17"/>
      <c r="PN20" s="19"/>
      <c r="PO20" s="72"/>
      <c r="PP20" s="24"/>
      <c r="PR20" s="7"/>
      <c r="PS20" s="2"/>
      <c r="PT20" s="20"/>
      <c r="PU20" s="19"/>
      <c r="PV20" s="17"/>
      <c r="PW20" s="19"/>
      <c r="PX20" s="72"/>
      <c r="PY20" s="24"/>
      <c r="QA20" s="7"/>
      <c r="QB20" s="2"/>
      <c r="QC20" s="20"/>
      <c r="QD20" s="19"/>
      <c r="QE20" s="17"/>
      <c r="QF20" s="19"/>
      <c r="QG20" s="72"/>
      <c r="QH20" s="24"/>
      <c r="QJ20" s="7"/>
      <c r="QK20" s="2"/>
      <c r="QL20" s="20"/>
      <c r="QM20" s="19"/>
      <c r="QN20" s="17"/>
      <c r="QO20" s="19"/>
      <c r="QP20" s="72"/>
      <c r="QQ20" s="24"/>
      <c r="QS20" s="7"/>
      <c r="QT20" s="2"/>
      <c r="QU20" s="20"/>
      <c r="QV20" s="19"/>
      <c r="QW20" s="17"/>
      <c r="QX20" s="19"/>
      <c r="QY20" s="72"/>
      <c r="QZ20" s="24"/>
      <c r="RB20" s="7"/>
      <c r="RC20" s="2"/>
      <c r="RD20" s="20"/>
      <c r="RE20" s="19"/>
      <c r="RF20" s="17"/>
      <c r="RG20" s="19"/>
      <c r="RH20" s="72"/>
      <c r="RI20" s="24"/>
      <c r="RK20" s="7"/>
      <c r="RL20" s="2"/>
      <c r="RM20" s="20">
        <v>13</v>
      </c>
      <c r="RN20" s="19"/>
      <c r="RO20" s="437"/>
      <c r="RP20" s="440"/>
      <c r="RQ20" s="438"/>
      <c r="RR20" s="439"/>
      <c r="RT20" s="7"/>
      <c r="RU20" s="2"/>
      <c r="RV20" s="20"/>
      <c r="RW20" s="19"/>
      <c r="RX20" s="17"/>
      <c r="RY20" s="19"/>
      <c r="RZ20" s="72"/>
      <c r="SA20" s="24"/>
      <c r="SC20" s="7"/>
      <c r="SD20" s="2"/>
      <c r="SE20" s="20"/>
      <c r="SF20" s="19"/>
      <c r="SG20" s="17"/>
      <c r="SH20" s="19"/>
      <c r="SI20" s="72"/>
      <c r="SJ20" s="24"/>
      <c r="SL20" s="7"/>
      <c r="SM20" s="2"/>
      <c r="SN20" s="20">
        <v>13</v>
      </c>
      <c r="SO20" s="19"/>
      <c r="SP20" s="17"/>
      <c r="SQ20" s="19"/>
      <c r="SR20" s="72"/>
      <c r="SS20" s="24"/>
      <c r="SU20" s="7"/>
      <c r="SV20" s="2"/>
      <c r="SW20" s="20">
        <v>13</v>
      </c>
      <c r="SX20" s="19"/>
      <c r="SY20" s="17"/>
      <c r="SZ20" s="19"/>
      <c r="TA20" s="72"/>
      <c r="TB20" s="24"/>
      <c r="TD20" s="7"/>
      <c r="TE20" s="2"/>
      <c r="TF20" s="20">
        <v>13</v>
      </c>
      <c r="TG20" s="19"/>
      <c r="TH20" s="17"/>
      <c r="TI20" s="19"/>
      <c r="TJ20" s="72"/>
      <c r="TK20" s="24"/>
    </row>
    <row r="21" spans="1:531" x14ac:dyDescent="0.25">
      <c r="A21" s="25">
        <v>18</v>
      </c>
      <c r="B21" s="16" t="str">
        <f t="shared" ref="B21:I21" si="17">FH5</f>
        <v>SMITHFIELD FARMLAND</v>
      </c>
      <c r="C21" s="16" t="str">
        <f t="shared" si="17"/>
        <v>Farmaland</v>
      </c>
      <c r="D21" s="125" t="str">
        <f>FJ5</f>
        <v>PED. 5001354</v>
      </c>
      <c r="E21" s="162">
        <f t="shared" si="17"/>
        <v>42108</v>
      </c>
      <c r="F21" s="77">
        <f t="shared" si="17"/>
        <v>18092.46</v>
      </c>
      <c r="G21" s="15">
        <f t="shared" si="17"/>
        <v>22</v>
      </c>
      <c r="H21" s="65">
        <f t="shared" si="17"/>
        <v>18073.48</v>
      </c>
      <c r="I21" s="18">
        <f t="shared" si="17"/>
        <v>18.979999999999563</v>
      </c>
      <c r="K21" s="59"/>
      <c r="L21" s="126"/>
      <c r="M21" s="20">
        <v>14</v>
      </c>
      <c r="N21" s="206">
        <v>879.1</v>
      </c>
      <c r="O21" s="17">
        <v>42094</v>
      </c>
      <c r="P21" s="206">
        <v>879.1</v>
      </c>
      <c r="Q21" s="72" t="s">
        <v>336</v>
      </c>
      <c r="R21" s="24">
        <v>22</v>
      </c>
      <c r="S21" s="16"/>
      <c r="T21" s="59"/>
      <c r="U21" s="126"/>
      <c r="V21" s="20">
        <v>14</v>
      </c>
      <c r="W21" s="19">
        <v>774.15</v>
      </c>
      <c r="X21" s="17">
        <v>42095</v>
      </c>
      <c r="Y21" s="19">
        <v>774.15</v>
      </c>
      <c r="Z21" s="72" t="s">
        <v>496</v>
      </c>
      <c r="AA21" s="24">
        <v>22</v>
      </c>
      <c r="AB21" s="16"/>
      <c r="AC21" s="59"/>
      <c r="AD21" s="126"/>
      <c r="AE21" s="20">
        <v>14</v>
      </c>
      <c r="AF21" s="19">
        <v>866.21</v>
      </c>
      <c r="AG21" s="17">
        <v>42098</v>
      </c>
      <c r="AH21" s="19">
        <v>866.21</v>
      </c>
      <c r="AI21" s="72" t="s">
        <v>513</v>
      </c>
      <c r="AJ21" s="24">
        <v>22</v>
      </c>
      <c r="AK21" s="16"/>
      <c r="AL21" s="59"/>
      <c r="AM21" s="126"/>
      <c r="AN21" s="20">
        <v>14</v>
      </c>
      <c r="AO21" s="19">
        <v>797.28</v>
      </c>
      <c r="AP21" s="17">
        <v>42100</v>
      </c>
      <c r="AQ21" s="19">
        <v>797.28</v>
      </c>
      <c r="AR21" s="72" t="s">
        <v>527</v>
      </c>
      <c r="AS21" s="24">
        <v>22</v>
      </c>
      <c r="AT21" s="16"/>
      <c r="AU21" s="59"/>
      <c r="AV21" s="175"/>
      <c r="AW21" s="20">
        <v>14</v>
      </c>
      <c r="AX21" s="19">
        <v>917.2</v>
      </c>
      <c r="AY21" s="110">
        <v>42095</v>
      </c>
      <c r="AZ21" s="19">
        <v>917.2</v>
      </c>
      <c r="BA21" s="129" t="s">
        <v>502</v>
      </c>
      <c r="BB21" s="108">
        <v>22</v>
      </c>
      <c r="BC21" s="16"/>
      <c r="BD21" s="59"/>
      <c r="BE21" s="126"/>
      <c r="BF21" s="20">
        <v>14</v>
      </c>
      <c r="BG21" s="19">
        <v>938</v>
      </c>
      <c r="BH21" s="17">
        <v>42100</v>
      </c>
      <c r="BI21" s="19">
        <v>938</v>
      </c>
      <c r="BJ21" s="72" t="s">
        <v>537</v>
      </c>
      <c r="BK21" s="160">
        <v>21</v>
      </c>
      <c r="BL21" s="16"/>
      <c r="BM21" s="59"/>
      <c r="BN21" s="183"/>
      <c r="BO21" s="20">
        <v>14</v>
      </c>
      <c r="BP21" s="19">
        <v>931.7</v>
      </c>
      <c r="BQ21" s="17">
        <v>42098</v>
      </c>
      <c r="BR21" s="19">
        <v>931.7</v>
      </c>
      <c r="BS21" s="72" t="s">
        <v>515</v>
      </c>
      <c r="BT21" s="24">
        <v>22</v>
      </c>
      <c r="BU21" s="16"/>
      <c r="BV21" s="59"/>
      <c r="BW21" s="183"/>
      <c r="BX21" s="20">
        <v>14</v>
      </c>
      <c r="BY21" s="19">
        <v>796.83</v>
      </c>
      <c r="BZ21" s="17">
        <v>42098</v>
      </c>
      <c r="CA21" s="19">
        <v>796.83</v>
      </c>
      <c r="CB21" s="72" t="s">
        <v>522</v>
      </c>
      <c r="CC21" s="24">
        <v>21</v>
      </c>
      <c r="CD21" s="16"/>
      <c r="CE21" s="59"/>
      <c r="CF21" s="183"/>
      <c r="CG21" s="20">
        <v>14</v>
      </c>
      <c r="CH21" s="19">
        <v>875.28</v>
      </c>
      <c r="CI21" s="17">
        <v>42101</v>
      </c>
      <c r="CJ21" s="19">
        <v>875.28</v>
      </c>
      <c r="CK21" s="504" t="s">
        <v>547</v>
      </c>
      <c r="CL21" s="24">
        <v>22</v>
      </c>
      <c r="CM21" s="16"/>
      <c r="CN21" s="59"/>
      <c r="CO21" s="126"/>
      <c r="CP21" s="20">
        <v>14</v>
      </c>
      <c r="CQ21" s="19">
        <v>871.66</v>
      </c>
      <c r="CR21" s="17">
        <v>42102</v>
      </c>
      <c r="CS21" s="19">
        <v>871.66</v>
      </c>
      <c r="CT21" s="336" t="s">
        <v>544</v>
      </c>
      <c r="CU21" s="24">
        <v>22</v>
      </c>
      <c r="CV21" s="16"/>
      <c r="CW21" s="59"/>
      <c r="CX21" s="126"/>
      <c r="CY21" s="20">
        <v>14</v>
      </c>
      <c r="CZ21" s="206">
        <v>823.58</v>
      </c>
      <c r="DA21" s="17">
        <v>42102</v>
      </c>
      <c r="DB21" s="206">
        <v>823.58</v>
      </c>
      <c r="DC21" s="43" t="s">
        <v>549</v>
      </c>
      <c r="DD21" s="24">
        <v>22</v>
      </c>
      <c r="DE21" s="16"/>
      <c r="DF21" s="59"/>
      <c r="DG21" s="126"/>
      <c r="DH21" s="20">
        <v>14</v>
      </c>
      <c r="DI21" s="19">
        <v>935.3</v>
      </c>
      <c r="DJ21" s="17">
        <v>42103</v>
      </c>
      <c r="DK21" s="19">
        <v>935.3</v>
      </c>
      <c r="DL21" s="43" t="s">
        <v>555</v>
      </c>
      <c r="DM21" s="24">
        <v>22</v>
      </c>
      <c r="DN21" s="16"/>
      <c r="DO21" s="59"/>
      <c r="DP21" s="126"/>
      <c r="DQ21" s="20">
        <v>14</v>
      </c>
      <c r="DR21" s="30">
        <v>874.38</v>
      </c>
      <c r="DS21" s="58">
        <v>42105</v>
      </c>
      <c r="DT21" s="30">
        <v>874.38</v>
      </c>
      <c r="DU21" s="79" t="s">
        <v>560</v>
      </c>
      <c r="DV21" s="24">
        <v>23</v>
      </c>
      <c r="DW21" s="16"/>
      <c r="DX21" s="59"/>
      <c r="DY21" s="126"/>
      <c r="DZ21" s="20">
        <v>14</v>
      </c>
      <c r="EA21" s="30">
        <v>939.4</v>
      </c>
      <c r="EB21" s="58">
        <v>42105</v>
      </c>
      <c r="EC21" s="30">
        <v>939.4</v>
      </c>
      <c r="ED21" s="79" t="s">
        <v>563</v>
      </c>
      <c r="EE21" s="24">
        <v>23</v>
      </c>
      <c r="EF21" s="16"/>
      <c r="EG21" s="59"/>
      <c r="EH21" s="126"/>
      <c r="EI21" s="20">
        <v>14</v>
      </c>
      <c r="EJ21" s="19">
        <v>914.4</v>
      </c>
      <c r="EK21" s="17">
        <v>42105</v>
      </c>
      <c r="EL21" s="19">
        <v>914.4</v>
      </c>
      <c r="EM21" s="43" t="s">
        <v>565</v>
      </c>
      <c r="EN21" s="24">
        <v>23</v>
      </c>
      <c r="EO21" s="16"/>
      <c r="EP21" s="59"/>
      <c r="EQ21" s="126"/>
      <c r="ER21" s="20">
        <v>14</v>
      </c>
      <c r="ES21" s="19">
        <v>906.6</v>
      </c>
      <c r="ET21" s="17">
        <v>42107</v>
      </c>
      <c r="EU21" s="19">
        <v>906.6</v>
      </c>
      <c r="EV21" s="79" t="s">
        <v>568</v>
      </c>
      <c r="EW21" s="24">
        <v>23</v>
      </c>
      <c r="EX21" s="16"/>
      <c r="EY21" s="59"/>
      <c r="EZ21" s="126"/>
      <c r="FA21" s="20">
        <v>14</v>
      </c>
      <c r="FB21" s="19">
        <v>966.2</v>
      </c>
      <c r="FC21" s="17">
        <v>42108</v>
      </c>
      <c r="FD21" s="19">
        <v>966.2</v>
      </c>
      <c r="FE21" s="43" t="s">
        <v>572</v>
      </c>
      <c r="FF21" s="24">
        <v>23</v>
      </c>
      <c r="FG21" s="16"/>
      <c r="FH21" s="59"/>
      <c r="FI21" s="126"/>
      <c r="FJ21" s="20">
        <v>14</v>
      </c>
      <c r="FK21" s="30">
        <v>817.69</v>
      </c>
      <c r="FL21" s="58">
        <v>42108</v>
      </c>
      <c r="FM21" s="30">
        <v>817.69</v>
      </c>
      <c r="FN21" s="79" t="s">
        <v>573</v>
      </c>
      <c r="FO21" s="24">
        <v>23</v>
      </c>
      <c r="FP21" s="16"/>
      <c r="FQ21" s="59"/>
      <c r="FR21" s="126"/>
      <c r="FS21" s="20">
        <v>14</v>
      </c>
      <c r="FT21" s="30">
        <v>752.83</v>
      </c>
      <c r="FU21" s="58">
        <v>42109</v>
      </c>
      <c r="FV21" s="30">
        <v>752.83</v>
      </c>
      <c r="FW21" s="79" t="s">
        <v>582</v>
      </c>
      <c r="FX21" s="24">
        <v>23.5</v>
      </c>
      <c r="FY21" s="16"/>
      <c r="FZ21" s="59"/>
      <c r="GA21" s="126"/>
      <c r="GB21" s="20">
        <v>14</v>
      </c>
      <c r="GC21" s="19">
        <v>773.7</v>
      </c>
      <c r="GD21" s="17">
        <v>42109</v>
      </c>
      <c r="GE21" s="19">
        <v>773.7</v>
      </c>
      <c r="GF21" s="373" t="s">
        <v>583</v>
      </c>
      <c r="GG21" s="24">
        <v>23</v>
      </c>
      <c r="GH21" s="16"/>
      <c r="GI21" s="135"/>
      <c r="GJ21" s="126"/>
      <c r="GK21" s="20">
        <v>14</v>
      </c>
      <c r="GL21" s="19">
        <v>929</v>
      </c>
      <c r="GM21" s="17">
        <v>42110</v>
      </c>
      <c r="GN21" s="19">
        <v>929</v>
      </c>
      <c r="GO21" s="72" t="s">
        <v>586</v>
      </c>
      <c r="GP21" s="24">
        <v>24.5</v>
      </c>
      <c r="GQ21" s="16"/>
      <c r="GR21" s="59"/>
      <c r="GS21" s="126"/>
      <c r="GT21" s="20">
        <v>14</v>
      </c>
      <c r="GU21" s="19">
        <v>934.4</v>
      </c>
      <c r="GV21" s="17">
        <v>42112</v>
      </c>
      <c r="GW21" s="19">
        <v>934.4</v>
      </c>
      <c r="GX21" s="72" t="s">
        <v>591</v>
      </c>
      <c r="GY21" s="24">
        <v>25.5</v>
      </c>
      <c r="GZ21" s="16"/>
      <c r="HA21" s="135"/>
      <c r="HB21" s="126"/>
      <c r="HC21" s="20">
        <v>14</v>
      </c>
      <c r="HD21" s="19">
        <v>833.56</v>
      </c>
      <c r="HE21" s="17">
        <v>42112</v>
      </c>
      <c r="HF21" s="19">
        <v>833.56</v>
      </c>
      <c r="HG21" s="72" t="s">
        <v>595</v>
      </c>
      <c r="HH21" s="24">
        <v>25.5</v>
      </c>
      <c r="HI21" s="16"/>
      <c r="HJ21" s="59"/>
      <c r="HK21" s="126"/>
      <c r="HL21" s="20">
        <v>14</v>
      </c>
      <c r="HM21" s="19">
        <v>938.9</v>
      </c>
      <c r="HN21" s="17">
        <v>42115</v>
      </c>
      <c r="HO21" s="19">
        <v>938.9</v>
      </c>
      <c r="HP21" s="72" t="s">
        <v>611</v>
      </c>
      <c r="HQ21" s="24">
        <v>27</v>
      </c>
      <c r="HR21" s="16"/>
      <c r="HS21" s="135"/>
      <c r="HT21" s="126"/>
      <c r="HU21" s="20">
        <v>14</v>
      </c>
      <c r="HV21" s="19">
        <v>937.1</v>
      </c>
      <c r="HW21" s="17">
        <v>42115</v>
      </c>
      <c r="HX21" s="19">
        <v>937.1</v>
      </c>
      <c r="HY21" s="72" t="s">
        <v>609</v>
      </c>
      <c r="HZ21" s="24">
        <v>27</v>
      </c>
      <c r="IA21" s="16"/>
      <c r="IB21" s="59"/>
      <c r="IC21" s="126"/>
      <c r="ID21" s="20">
        <v>14</v>
      </c>
      <c r="IE21" s="19">
        <v>807.26</v>
      </c>
      <c r="IF21" s="17">
        <v>42115</v>
      </c>
      <c r="IG21" s="19">
        <v>807.26</v>
      </c>
      <c r="IH21" s="72" t="s">
        <v>603</v>
      </c>
      <c r="II21" s="24">
        <v>27</v>
      </c>
      <c r="IJ21" s="16"/>
      <c r="IK21" s="59"/>
      <c r="IL21" s="126"/>
      <c r="IM21" s="20">
        <v>14</v>
      </c>
      <c r="IN21" s="19">
        <v>859.41</v>
      </c>
      <c r="IO21" s="110">
        <v>42119</v>
      </c>
      <c r="IP21" s="19">
        <v>859.41</v>
      </c>
      <c r="IQ21" s="129" t="s">
        <v>630</v>
      </c>
      <c r="IR21" s="108">
        <v>27</v>
      </c>
      <c r="IS21" s="16"/>
      <c r="IT21" s="59"/>
      <c r="IU21" s="126"/>
      <c r="IV21" s="20">
        <v>14</v>
      </c>
      <c r="IW21" s="19">
        <v>823.13</v>
      </c>
      <c r="IX21" s="17">
        <v>42119</v>
      </c>
      <c r="IY21" s="19">
        <v>823.13</v>
      </c>
      <c r="IZ21" s="72" t="s">
        <v>632</v>
      </c>
      <c r="JA21" s="24">
        <v>27</v>
      </c>
      <c r="JB21" s="16"/>
      <c r="JC21" s="59"/>
      <c r="JD21" s="126"/>
      <c r="JE21" s="20">
        <v>14</v>
      </c>
      <c r="JF21" s="19">
        <v>926.2</v>
      </c>
      <c r="JG21" s="17">
        <v>42116</v>
      </c>
      <c r="JH21" s="19">
        <v>926.2</v>
      </c>
      <c r="JI21" s="72" t="s">
        <v>613</v>
      </c>
      <c r="JJ21" s="24">
        <v>27</v>
      </c>
      <c r="JK21" s="16"/>
      <c r="JL21" s="59"/>
      <c r="JM21" s="285"/>
      <c r="JN21" s="20">
        <v>14</v>
      </c>
      <c r="JO21" s="19">
        <v>925.3</v>
      </c>
      <c r="JP21" s="17">
        <v>42118</v>
      </c>
      <c r="JQ21" s="19">
        <v>925.3</v>
      </c>
      <c r="JR21" s="72" t="s">
        <v>626</v>
      </c>
      <c r="JS21" s="24">
        <v>27</v>
      </c>
      <c r="JT21" s="16"/>
      <c r="JU21" s="59"/>
      <c r="JV21" s="126"/>
      <c r="JW21" s="20">
        <v>14</v>
      </c>
      <c r="JX21" s="206">
        <v>909.3</v>
      </c>
      <c r="JY21" s="110">
        <v>42117</v>
      </c>
      <c r="JZ21" s="206">
        <v>909.3</v>
      </c>
      <c r="KA21" s="129" t="s">
        <v>616</v>
      </c>
      <c r="KB21" s="108">
        <v>27</v>
      </c>
      <c r="KC21" s="16"/>
      <c r="KD21" s="59"/>
      <c r="KE21" s="126"/>
      <c r="KF21" s="20">
        <v>14</v>
      </c>
      <c r="KG21" s="206">
        <v>909.9</v>
      </c>
      <c r="KH21" s="17">
        <v>42123</v>
      </c>
      <c r="KI21" s="206">
        <v>909.9</v>
      </c>
      <c r="KJ21" s="72" t="s">
        <v>643</v>
      </c>
      <c r="KK21" s="24">
        <v>27</v>
      </c>
      <c r="KL21" s="16"/>
      <c r="KM21" s="59"/>
      <c r="KN21" s="126"/>
      <c r="KO21" s="20">
        <v>14</v>
      </c>
      <c r="KP21" s="19">
        <v>911.7</v>
      </c>
      <c r="KQ21" s="17">
        <v>42121</v>
      </c>
      <c r="KR21" s="19">
        <v>911.7</v>
      </c>
      <c r="KS21" s="72" t="s">
        <v>638</v>
      </c>
      <c r="KT21" s="24">
        <v>27</v>
      </c>
      <c r="KU21" s="16"/>
      <c r="KV21" s="59"/>
      <c r="KW21" s="126"/>
      <c r="KX21" s="20">
        <v>14</v>
      </c>
      <c r="KY21" s="206">
        <v>796.37</v>
      </c>
      <c r="KZ21" s="17">
        <v>42121</v>
      </c>
      <c r="LA21" s="206">
        <v>796.37</v>
      </c>
      <c r="LB21" s="72" t="s">
        <v>633</v>
      </c>
      <c r="LC21" s="24">
        <v>27</v>
      </c>
      <c r="LD21" s="16"/>
      <c r="LE21" s="59"/>
      <c r="LF21" s="126"/>
      <c r="LG21" s="20">
        <v>14</v>
      </c>
      <c r="LH21" s="19">
        <v>835.83</v>
      </c>
      <c r="LI21" s="17">
        <v>42122</v>
      </c>
      <c r="LJ21" s="19">
        <v>835.83</v>
      </c>
      <c r="LK21" s="72" t="s">
        <v>641</v>
      </c>
      <c r="LL21" s="24">
        <v>27</v>
      </c>
      <c r="LM21" s="16"/>
      <c r="LN21" s="59"/>
      <c r="LO21" s="126"/>
      <c r="LP21" s="20">
        <v>14</v>
      </c>
      <c r="LQ21" s="19">
        <v>829.93</v>
      </c>
      <c r="LR21" s="17">
        <v>42124</v>
      </c>
      <c r="LS21" s="19">
        <v>829.93</v>
      </c>
      <c r="LT21" s="72" t="s">
        <v>655</v>
      </c>
      <c r="LU21" s="24">
        <v>27</v>
      </c>
      <c r="LV21" s="16"/>
      <c r="LW21" s="59"/>
      <c r="LX21" s="126"/>
      <c r="LY21" s="20">
        <v>14</v>
      </c>
      <c r="LZ21" s="19">
        <v>878.91</v>
      </c>
      <c r="MA21" s="17">
        <v>42124</v>
      </c>
      <c r="MB21" s="19">
        <v>878.91</v>
      </c>
      <c r="MC21" s="72" t="s">
        <v>656</v>
      </c>
      <c r="MD21" s="24">
        <v>27</v>
      </c>
      <c r="ME21" s="16"/>
      <c r="MF21" s="59"/>
      <c r="MG21" s="126"/>
      <c r="MH21" s="20"/>
      <c r="MI21" s="19"/>
      <c r="MJ21" s="17"/>
      <c r="MK21" s="19"/>
      <c r="ML21" s="72"/>
      <c r="MM21" s="24"/>
      <c r="MN21" s="16"/>
      <c r="MO21" s="59"/>
      <c r="MP21" s="126"/>
      <c r="MQ21" s="20"/>
      <c r="MR21" s="19"/>
      <c r="MS21" s="17"/>
      <c r="MT21" s="19"/>
      <c r="MU21" s="72"/>
      <c r="MV21" s="24"/>
      <c r="MX21" s="7"/>
      <c r="MY21" s="2"/>
      <c r="MZ21" s="20"/>
      <c r="NA21" s="19"/>
      <c r="NB21" s="17"/>
      <c r="NC21" s="19"/>
      <c r="ND21" s="319"/>
      <c r="NE21" s="24"/>
      <c r="NG21" s="7"/>
      <c r="NH21" s="2"/>
      <c r="NI21" s="20"/>
      <c r="NJ21" s="19"/>
      <c r="NK21" s="17"/>
      <c r="NL21" s="19"/>
      <c r="NM21" s="72"/>
      <c r="NN21" s="24"/>
      <c r="NP21" s="7"/>
      <c r="NQ21" s="2"/>
      <c r="NR21" s="20">
        <v>14</v>
      </c>
      <c r="NS21" s="19"/>
      <c r="NT21" s="17"/>
      <c r="NU21" s="19"/>
      <c r="NV21" s="72"/>
      <c r="NW21" s="24"/>
      <c r="NY21" s="7"/>
      <c r="NZ21" s="2"/>
      <c r="OA21" s="20">
        <v>14</v>
      </c>
      <c r="OB21" s="19"/>
      <c r="OC21" s="17"/>
      <c r="OD21" s="19"/>
      <c r="OE21" s="72"/>
      <c r="OF21" s="24"/>
      <c r="OH21" s="7"/>
      <c r="OI21" s="2"/>
      <c r="OJ21" s="20"/>
      <c r="OK21" s="19"/>
      <c r="OL21" s="17"/>
      <c r="OM21" s="19"/>
      <c r="ON21" s="72"/>
      <c r="OO21" s="24"/>
      <c r="OQ21" s="7"/>
      <c r="OR21" s="2"/>
      <c r="OS21" s="20"/>
      <c r="OT21" s="19"/>
      <c r="OU21" s="17"/>
      <c r="OV21" s="19"/>
      <c r="OW21" s="72"/>
      <c r="OX21" s="24"/>
      <c r="OZ21" s="7"/>
      <c r="PA21" s="2"/>
      <c r="PB21" s="20"/>
      <c r="PC21" s="19"/>
      <c r="PD21" s="17"/>
      <c r="PE21" s="19"/>
      <c r="PF21" s="72"/>
      <c r="PG21" s="24"/>
      <c r="PI21" s="7"/>
      <c r="PJ21" s="2"/>
      <c r="PK21" s="20"/>
      <c r="PL21" s="19"/>
      <c r="PM21" s="17"/>
      <c r="PN21" s="19"/>
      <c r="PO21" s="72"/>
      <c r="PP21" s="24"/>
      <c r="PR21" s="7"/>
      <c r="PS21" s="2"/>
      <c r="PT21" s="20"/>
      <c r="PU21" s="19"/>
      <c r="PV21" s="17"/>
      <c r="PW21" s="19"/>
      <c r="PX21" s="72"/>
      <c r="PY21" s="24"/>
      <c r="QA21" s="7"/>
      <c r="QB21" s="2"/>
      <c r="QC21" s="20"/>
      <c r="QD21" s="19"/>
      <c r="QE21" s="17"/>
      <c r="QF21" s="19"/>
      <c r="QG21" s="72"/>
      <c r="QH21" s="24"/>
      <c r="QJ21" s="7"/>
      <c r="QK21" s="2"/>
      <c r="QL21" s="20"/>
      <c r="QM21" s="19"/>
      <c r="QN21" s="17"/>
      <c r="QO21" s="19"/>
      <c r="QP21" s="72"/>
      <c r="QQ21" s="24"/>
      <c r="QS21" s="7"/>
      <c r="QT21" s="2"/>
      <c r="QU21" s="20"/>
      <c r="QV21" s="19"/>
      <c r="QW21" s="17"/>
      <c r="QX21" s="19"/>
      <c r="QY21" s="72"/>
      <c r="QZ21" s="24"/>
      <c r="RB21" s="7"/>
      <c r="RC21" s="2"/>
      <c r="RD21" s="20"/>
      <c r="RE21" s="19"/>
      <c r="RF21" s="17"/>
      <c r="RG21" s="19"/>
      <c r="RH21" s="72"/>
      <c r="RI21" s="24"/>
      <c r="RK21" s="7"/>
      <c r="RL21" s="2"/>
      <c r="RM21" s="20">
        <v>14</v>
      </c>
      <c r="RN21" s="19"/>
      <c r="RO21" s="17"/>
      <c r="RP21" s="19"/>
      <c r="RQ21" s="72"/>
      <c r="RR21" s="24"/>
      <c r="RT21" s="7"/>
      <c r="RU21" s="2"/>
      <c r="RV21" s="20"/>
      <c r="RW21" s="19"/>
      <c r="RX21" s="17"/>
      <c r="RY21" s="19"/>
      <c r="RZ21" s="72"/>
      <c r="SA21" s="24"/>
      <c r="SC21" s="7"/>
      <c r="SD21" s="2"/>
      <c r="SE21" s="20"/>
      <c r="SF21" s="19"/>
      <c r="SG21" s="17"/>
      <c r="SH21" s="19"/>
      <c r="SI21" s="72"/>
      <c r="SJ21" s="24"/>
      <c r="SL21" s="7"/>
      <c r="SM21" s="2"/>
      <c r="SN21" s="20">
        <v>14</v>
      </c>
      <c r="SO21" s="19"/>
      <c r="SP21" s="17"/>
      <c r="SQ21" s="19"/>
      <c r="SR21" s="72"/>
      <c r="SS21" s="24"/>
      <c r="SU21" s="7"/>
      <c r="SV21" s="2"/>
      <c r="SW21" s="20">
        <v>14</v>
      </c>
      <c r="SX21" s="19"/>
      <c r="SY21" s="17"/>
      <c r="SZ21" s="19"/>
      <c r="TA21" s="72"/>
      <c r="TB21" s="24"/>
      <c r="TD21" s="7"/>
      <c r="TE21" s="2"/>
      <c r="TF21" s="20">
        <v>14</v>
      </c>
      <c r="TG21" s="19"/>
      <c r="TH21" s="17"/>
      <c r="TI21" s="19"/>
      <c r="TJ21" s="72"/>
      <c r="TK21" s="24"/>
    </row>
    <row r="22" spans="1:531" x14ac:dyDescent="0.25">
      <c r="A22" s="25">
        <v>19</v>
      </c>
      <c r="B22" s="16" t="str">
        <f t="shared" ref="B22:I22" si="18">FQ5</f>
        <v>SMITHFIELD FARMLAND</v>
      </c>
      <c r="C22" s="16" t="str">
        <f t="shared" si="18"/>
        <v>Farmland</v>
      </c>
      <c r="D22" s="74" t="str">
        <f t="shared" si="18"/>
        <v>PED. 5001353</v>
      </c>
      <c r="E22" s="162">
        <f t="shared" si="18"/>
        <v>42108</v>
      </c>
      <c r="F22" s="77">
        <f t="shared" si="18"/>
        <v>18457.95</v>
      </c>
      <c r="G22" s="15">
        <f t="shared" si="18"/>
        <v>22</v>
      </c>
      <c r="H22" s="65">
        <f t="shared" si="18"/>
        <v>18479.849999999999</v>
      </c>
      <c r="I22" s="18">
        <f t="shared" si="18"/>
        <v>-21.899999999997817</v>
      </c>
      <c r="K22" s="59"/>
      <c r="L22" s="126"/>
      <c r="M22" s="20">
        <v>15</v>
      </c>
      <c r="N22" s="206">
        <v>919</v>
      </c>
      <c r="O22" s="17">
        <v>42094</v>
      </c>
      <c r="P22" s="206">
        <v>919</v>
      </c>
      <c r="Q22" s="72" t="s">
        <v>336</v>
      </c>
      <c r="R22" s="24">
        <v>22</v>
      </c>
      <c r="S22" s="16"/>
      <c r="T22" s="59"/>
      <c r="U22" s="126"/>
      <c r="V22" s="20">
        <v>15</v>
      </c>
      <c r="W22" s="19">
        <v>794.1</v>
      </c>
      <c r="X22" s="17">
        <v>42095</v>
      </c>
      <c r="Y22" s="19">
        <v>794.1</v>
      </c>
      <c r="Z22" s="72" t="s">
        <v>496</v>
      </c>
      <c r="AA22" s="24">
        <v>22</v>
      </c>
      <c r="AB22" s="16"/>
      <c r="AC22" s="59"/>
      <c r="AD22" s="126"/>
      <c r="AE22" s="20">
        <v>15</v>
      </c>
      <c r="AF22" s="19">
        <v>836.28</v>
      </c>
      <c r="AG22" s="17">
        <v>42096</v>
      </c>
      <c r="AH22" s="19">
        <v>836.28</v>
      </c>
      <c r="AI22" s="72" t="s">
        <v>504</v>
      </c>
      <c r="AJ22" s="24">
        <v>22</v>
      </c>
      <c r="AK22" s="16"/>
      <c r="AL22" s="59"/>
      <c r="AM22" s="126"/>
      <c r="AN22" s="20">
        <v>15</v>
      </c>
      <c r="AO22" s="19">
        <v>835.37</v>
      </c>
      <c r="AP22" s="17">
        <v>42100</v>
      </c>
      <c r="AQ22" s="19">
        <v>835.37</v>
      </c>
      <c r="AR22" s="72" t="s">
        <v>527</v>
      </c>
      <c r="AS22" s="24">
        <v>22</v>
      </c>
      <c r="AT22" s="16"/>
      <c r="AU22" s="59"/>
      <c r="AV22" s="175"/>
      <c r="AW22" s="20">
        <v>15</v>
      </c>
      <c r="AX22" s="19">
        <v>929</v>
      </c>
      <c r="AY22" s="110">
        <v>42095</v>
      </c>
      <c r="AZ22" s="19">
        <v>929</v>
      </c>
      <c r="BA22" s="129" t="s">
        <v>502</v>
      </c>
      <c r="BB22" s="108">
        <v>22</v>
      </c>
      <c r="BC22" s="16"/>
      <c r="BD22" s="59"/>
      <c r="BE22" s="126"/>
      <c r="BF22" s="20">
        <v>15</v>
      </c>
      <c r="BG22" s="19">
        <v>931.7</v>
      </c>
      <c r="BH22" s="17">
        <v>42100</v>
      </c>
      <c r="BI22" s="19">
        <v>931.7</v>
      </c>
      <c r="BJ22" s="72" t="s">
        <v>537</v>
      </c>
      <c r="BK22" s="160">
        <v>21</v>
      </c>
      <c r="BL22" s="16"/>
      <c r="BM22" s="59"/>
      <c r="BN22" s="183"/>
      <c r="BO22" s="20">
        <v>15</v>
      </c>
      <c r="BP22" s="19">
        <v>948</v>
      </c>
      <c r="BQ22" s="17">
        <v>42098</v>
      </c>
      <c r="BR22" s="19">
        <v>948</v>
      </c>
      <c r="BS22" s="72" t="s">
        <v>515</v>
      </c>
      <c r="BT22" s="24">
        <v>22</v>
      </c>
      <c r="BU22" s="16"/>
      <c r="BV22" s="59"/>
      <c r="BW22" s="183"/>
      <c r="BX22" s="20">
        <v>15</v>
      </c>
      <c r="BY22" s="19">
        <v>830.84</v>
      </c>
      <c r="BZ22" s="17">
        <v>42100</v>
      </c>
      <c r="CA22" s="19">
        <v>830.84</v>
      </c>
      <c r="CB22" s="72" t="s">
        <v>528</v>
      </c>
      <c r="CC22" s="24">
        <v>22</v>
      </c>
      <c r="CD22" s="16"/>
      <c r="CE22" s="59"/>
      <c r="CF22" s="183"/>
      <c r="CG22" s="20">
        <v>15</v>
      </c>
      <c r="CH22" s="19">
        <v>815.42</v>
      </c>
      <c r="CI22" s="17">
        <v>42101</v>
      </c>
      <c r="CJ22" s="19">
        <v>815.42</v>
      </c>
      <c r="CK22" s="504" t="s">
        <v>547</v>
      </c>
      <c r="CL22" s="24">
        <v>22</v>
      </c>
      <c r="CM22" s="16"/>
      <c r="CN22" s="59"/>
      <c r="CO22" s="126"/>
      <c r="CP22" s="20">
        <v>15</v>
      </c>
      <c r="CQ22" s="19">
        <v>726.98</v>
      </c>
      <c r="CR22" s="17">
        <v>42102</v>
      </c>
      <c r="CS22" s="19">
        <v>726.98</v>
      </c>
      <c r="CT22" s="336" t="s">
        <v>544</v>
      </c>
      <c r="CU22" s="24">
        <v>22</v>
      </c>
      <c r="CV22" s="16"/>
      <c r="CW22" s="59"/>
      <c r="CX22" s="126"/>
      <c r="CY22" s="20">
        <v>15</v>
      </c>
      <c r="CZ22" s="206">
        <v>826.76</v>
      </c>
      <c r="DA22" s="17">
        <v>42102</v>
      </c>
      <c r="DB22" s="206">
        <v>826.76</v>
      </c>
      <c r="DC22" s="43" t="s">
        <v>549</v>
      </c>
      <c r="DD22" s="24">
        <v>22</v>
      </c>
      <c r="DE22" s="16"/>
      <c r="DF22" s="59"/>
      <c r="DG22" s="126"/>
      <c r="DH22" s="20">
        <v>15</v>
      </c>
      <c r="DI22" s="19">
        <v>938</v>
      </c>
      <c r="DJ22" s="17">
        <v>42103</v>
      </c>
      <c r="DK22" s="19">
        <v>938</v>
      </c>
      <c r="DL22" s="43" t="s">
        <v>555</v>
      </c>
      <c r="DM22" s="24">
        <v>22</v>
      </c>
      <c r="DN22" s="16"/>
      <c r="DO22" s="59"/>
      <c r="DP22" s="126"/>
      <c r="DQ22" s="20">
        <v>15</v>
      </c>
      <c r="DR22" s="30">
        <v>773.24</v>
      </c>
      <c r="DS22" s="58">
        <v>42105</v>
      </c>
      <c r="DT22" s="30">
        <v>773.24</v>
      </c>
      <c r="DU22" s="79" t="s">
        <v>560</v>
      </c>
      <c r="DV22" s="24">
        <v>23</v>
      </c>
      <c r="DW22" s="16"/>
      <c r="DX22" s="59"/>
      <c r="DY22" s="126"/>
      <c r="DZ22" s="20">
        <v>15</v>
      </c>
      <c r="EA22" s="30">
        <v>910.4</v>
      </c>
      <c r="EB22" s="58">
        <v>42105</v>
      </c>
      <c r="EC22" s="30">
        <v>910.4</v>
      </c>
      <c r="ED22" s="79" t="s">
        <v>563</v>
      </c>
      <c r="EE22" s="24">
        <v>23</v>
      </c>
      <c r="EF22" s="16"/>
      <c r="EG22" s="59"/>
      <c r="EH22" s="126"/>
      <c r="EI22" s="20">
        <v>15</v>
      </c>
      <c r="EJ22" s="19">
        <v>939.8</v>
      </c>
      <c r="EK22" s="17">
        <v>42105</v>
      </c>
      <c r="EL22" s="19">
        <v>939.8</v>
      </c>
      <c r="EM22" s="43" t="s">
        <v>565</v>
      </c>
      <c r="EN22" s="24">
        <v>23</v>
      </c>
      <c r="EO22" s="16"/>
      <c r="EP22" s="59"/>
      <c r="EQ22" s="126"/>
      <c r="ER22" s="20">
        <v>15</v>
      </c>
      <c r="ES22" s="19">
        <v>874</v>
      </c>
      <c r="ET22" s="17">
        <v>42107</v>
      </c>
      <c r="EU22" s="19">
        <v>874</v>
      </c>
      <c r="EV22" s="79" t="s">
        <v>568</v>
      </c>
      <c r="EW22" s="24">
        <v>23</v>
      </c>
      <c r="EX22" s="16"/>
      <c r="EY22" s="59"/>
      <c r="EZ22" s="126"/>
      <c r="FA22" s="20">
        <v>15</v>
      </c>
      <c r="FB22" s="19">
        <v>931.7</v>
      </c>
      <c r="FC22" s="17">
        <v>42108</v>
      </c>
      <c r="FD22" s="19">
        <v>931.7</v>
      </c>
      <c r="FE22" s="43" t="s">
        <v>572</v>
      </c>
      <c r="FF22" s="24">
        <v>23</v>
      </c>
      <c r="FG22" s="16"/>
      <c r="FH22" s="59"/>
      <c r="FI22" s="126"/>
      <c r="FJ22" s="20">
        <v>15</v>
      </c>
      <c r="FK22" s="30">
        <v>736.51</v>
      </c>
      <c r="FL22" s="58">
        <v>42108</v>
      </c>
      <c r="FM22" s="30">
        <v>736.51</v>
      </c>
      <c r="FN22" s="79" t="s">
        <v>573</v>
      </c>
      <c r="FO22" s="24">
        <v>23</v>
      </c>
      <c r="FP22" s="16"/>
      <c r="FQ22" s="59"/>
      <c r="FR22" s="126"/>
      <c r="FS22" s="20">
        <v>15</v>
      </c>
      <c r="FT22" s="30">
        <v>796.83</v>
      </c>
      <c r="FU22" s="58">
        <v>42109</v>
      </c>
      <c r="FV22" s="30">
        <v>796.83</v>
      </c>
      <c r="FW22" s="79" t="s">
        <v>579</v>
      </c>
      <c r="FX22" s="24">
        <v>23</v>
      </c>
      <c r="FY22" s="16"/>
      <c r="FZ22" s="59"/>
      <c r="GA22" s="126"/>
      <c r="GB22" s="20">
        <v>15</v>
      </c>
      <c r="GC22" s="19">
        <v>817.23</v>
      </c>
      <c r="GD22" s="17">
        <v>42109</v>
      </c>
      <c r="GE22" s="19">
        <v>817.23</v>
      </c>
      <c r="GF22" s="373" t="s">
        <v>583</v>
      </c>
      <c r="GG22" s="24">
        <v>23</v>
      </c>
      <c r="GH22" s="16"/>
      <c r="GI22" s="135"/>
      <c r="GJ22" s="126"/>
      <c r="GK22" s="20">
        <v>15</v>
      </c>
      <c r="GL22" s="19">
        <v>909</v>
      </c>
      <c r="GM22" s="17">
        <v>42110</v>
      </c>
      <c r="GN22" s="19">
        <v>909</v>
      </c>
      <c r="GO22" s="72" t="s">
        <v>586</v>
      </c>
      <c r="GP22" s="24">
        <v>24.5</v>
      </c>
      <c r="GQ22" s="16"/>
      <c r="GR22" s="59"/>
      <c r="GS22" s="126"/>
      <c r="GT22" s="20">
        <v>15</v>
      </c>
      <c r="GU22" s="19">
        <v>935.3</v>
      </c>
      <c r="GV22" s="17">
        <v>42112</v>
      </c>
      <c r="GW22" s="19">
        <v>935.3</v>
      </c>
      <c r="GX22" s="72" t="s">
        <v>591</v>
      </c>
      <c r="GY22" s="24">
        <v>25.5</v>
      </c>
      <c r="GZ22" s="16"/>
      <c r="HA22" s="135"/>
      <c r="HB22" s="126"/>
      <c r="HC22" s="20">
        <v>15</v>
      </c>
      <c r="HD22" s="19">
        <v>841.72</v>
      </c>
      <c r="HE22" s="17">
        <v>42112</v>
      </c>
      <c r="HF22" s="19">
        <v>841.72</v>
      </c>
      <c r="HG22" s="72" t="s">
        <v>593</v>
      </c>
      <c r="HH22" s="24">
        <v>25.5</v>
      </c>
      <c r="HI22" s="16"/>
      <c r="HJ22" s="59"/>
      <c r="HK22" s="126"/>
      <c r="HL22" s="20">
        <v>15</v>
      </c>
      <c r="HM22" s="19">
        <v>915.3</v>
      </c>
      <c r="HN22" s="17">
        <v>42115</v>
      </c>
      <c r="HO22" s="19">
        <v>915.3</v>
      </c>
      <c r="HP22" s="72" t="s">
        <v>611</v>
      </c>
      <c r="HQ22" s="24">
        <v>27</v>
      </c>
      <c r="HR22" s="16"/>
      <c r="HS22" s="135"/>
      <c r="HT22" s="126"/>
      <c r="HU22" s="20">
        <v>15</v>
      </c>
      <c r="HV22" s="19">
        <v>864.5</v>
      </c>
      <c r="HW22" s="17">
        <v>42115</v>
      </c>
      <c r="HX22" s="19">
        <v>864.5</v>
      </c>
      <c r="HY22" s="72" t="s">
        <v>609</v>
      </c>
      <c r="HZ22" s="24">
        <v>27</v>
      </c>
      <c r="IA22" s="16"/>
      <c r="IB22" s="59"/>
      <c r="IC22" s="126"/>
      <c r="ID22" s="20">
        <v>15</v>
      </c>
      <c r="IE22" s="19">
        <v>804.99</v>
      </c>
      <c r="IF22" s="17">
        <v>42115</v>
      </c>
      <c r="IG22" s="19">
        <v>804.99</v>
      </c>
      <c r="IH22" s="72" t="s">
        <v>603</v>
      </c>
      <c r="II22" s="24">
        <v>27</v>
      </c>
      <c r="IJ22" s="16"/>
      <c r="IK22" s="59"/>
      <c r="IL22" s="126"/>
      <c r="IM22" s="20">
        <v>15</v>
      </c>
      <c r="IN22" s="19">
        <v>807.71</v>
      </c>
      <c r="IO22" s="110">
        <v>42118</v>
      </c>
      <c r="IP22" s="19">
        <v>807.71</v>
      </c>
      <c r="IQ22" s="129" t="s">
        <v>626</v>
      </c>
      <c r="IR22" s="108">
        <v>27</v>
      </c>
      <c r="IS22" s="16"/>
      <c r="IT22" s="59"/>
      <c r="IU22" s="126"/>
      <c r="IV22" s="20">
        <v>15</v>
      </c>
      <c r="IW22" s="19">
        <v>821.77</v>
      </c>
      <c r="IX22" s="17">
        <v>42118</v>
      </c>
      <c r="IY22" s="19">
        <v>821.77</v>
      </c>
      <c r="IZ22" s="72" t="s">
        <v>623</v>
      </c>
      <c r="JA22" s="24">
        <v>27</v>
      </c>
      <c r="JB22" s="16"/>
      <c r="JC22" s="59"/>
      <c r="JD22" s="126"/>
      <c r="JE22" s="20">
        <v>15</v>
      </c>
      <c r="JF22" s="19">
        <v>919.9</v>
      </c>
      <c r="JG22" s="17">
        <v>42116</v>
      </c>
      <c r="JH22" s="19">
        <v>919.9</v>
      </c>
      <c r="JI22" s="72" t="s">
        <v>613</v>
      </c>
      <c r="JJ22" s="24">
        <v>27</v>
      </c>
      <c r="JK22" s="16"/>
      <c r="JL22" s="59"/>
      <c r="JM22" s="126"/>
      <c r="JN22" s="20">
        <v>15</v>
      </c>
      <c r="JO22" s="19">
        <v>941.7</v>
      </c>
      <c r="JP22" s="17">
        <v>42118</v>
      </c>
      <c r="JQ22" s="19">
        <v>941.7</v>
      </c>
      <c r="JR22" s="72" t="s">
        <v>626</v>
      </c>
      <c r="JS22" s="24">
        <v>27</v>
      </c>
      <c r="JT22" s="16"/>
      <c r="JU22" s="59"/>
      <c r="JV22" s="126"/>
      <c r="JW22" s="20">
        <v>15</v>
      </c>
      <c r="JX22" s="206">
        <v>908.39</v>
      </c>
      <c r="JY22" s="110">
        <v>42117</v>
      </c>
      <c r="JZ22" s="206">
        <v>908.39</v>
      </c>
      <c r="KA22" s="129" t="s">
        <v>615</v>
      </c>
      <c r="KB22" s="108">
        <v>27</v>
      </c>
      <c r="KC22" s="16"/>
      <c r="KD22" s="59"/>
      <c r="KE22" s="126"/>
      <c r="KF22" s="20">
        <v>15</v>
      </c>
      <c r="KG22" s="206">
        <v>919</v>
      </c>
      <c r="KH22" s="17">
        <v>42123</v>
      </c>
      <c r="KI22" s="206">
        <v>919</v>
      </c>
      <c r="KJ22" s="72" t="s">
        <v>643</v>
      </c>
      <c r="KK22" s="24">
        <v>27</v>
      </c>
      <c r="KL22" s="16"/>
      <c r="KM22" s="59"/>
      <c r="KN22" s="126"/>
      <c r="KO22" s="20">
        <v>15</v>
      </c>
      <c r="KP22" s="19">
        <v>914.4</v>
      </c>
      <c r="KQ22" s="17">
        <v>42121</v>
      </c>
      <c r="KR22" s="19">
        <v>914.4</v>
      </c>
      <c r="KS22" s="72" t="s">
        <v>638</v>
      </c>
      <c r="KT22" s="24">
        <v>27</v>
      </c>
      <c r="KU22" s="16"/>
      <c r="KV22" s="59"/>
      <c r="KW22" s="126"/>
      <c r="KX22" s="20">
        <v>15</v>
      </c>
      <c r="KY22" s="206">
        <v>808.16</v>
      </c>
      <c r="KZ22" s="17">
        <v>42121</v>
      </c>
      <c r="LA22" s="206">
        <v>808.16</v>
      </c>
      <c r="LB22" s="72" t="s">
        <v>633</v>
      </c>
      <c r="LC22" s="24">
        <v>27</v>
      </c>
      <c r="LD22" s="16"/>
      <c r="LE22" s="59"/>
      <c r="LF22" s="126"/>
      <c r="LG22" s="20">
        <v>15</v>
      </c>
      <c r="LH22" s="19">
        <v>809.07</v>
      </c>
      <c r="LI22" s="17">
        <v>42122</v>
      </c>
      <c r="LJ22" s="19">
        <v>809.07</v>
      </c>
      <c r="LK22" s="72" t="s">
        <v>641</v>
      </c>
      <c r="LL22" s="24">
        <v>27</v>
      </c>
      <c r="LM22" s="16"/>
      <c r="LN22" s="59"/>
      <c r="LO22" s="126"/>
      <c r="LP22" s="20">
        <v>15</v>
      </c>
      <c r="LQ22" s="19">
        <v>795.92</v>
      </c>
      <c r="LR22" s="17">
        <v>42124</v>
      </c>
      <c r="LS22" s="19">
        <v>795.92</v>
      </c>
      <c r="LT22" s="72" t="s">
        <v>653</v>
      </c>
      <c r="LU22" s="24">
        <v>27</v>
      </c>
      <c r="LV22" s="16"/>
      <c r="LW22" s="59"/>
      <c r="LX22" s="126"/>
      <c r="LY22" s="20">
        <v>15</v>
      </c>
      <c r="LZ22" s="19">
        <v>834.01</v>
      </c>
      <c r="MA22" s="17"/>
      <c r="MB22" s="19"/>
      <c r="MC22" s="72"/>
      <c r="MD22" s="24"/>
      <c r="ME22" s="16"/>
      <c r="MF22" s="59"/>
      <c r="MG22" s="126"/>
      <c r="MH22" s="20"/>
      <c r="MI22" s="19"/>
      <c r="MJ22" s="17"/>
      <c r="MK22" s="19"/>
      <c r="ML22" s="72"/>
      <c r="MM22" s="24"/>
      <c r="MN22" s="16"/>
      <c r="MO22" s="59"/>
      <c r="MP22" s="126"/>
      <c r="MQ22" s="20"/>
      <c r="MR22" s="19"/>
      <c r="MS22" s="17"/>
      <c r="MT22" s="19"/>
      <c r="MU22" s="72"/>
      <c r="MV22" s="24"/>
      <c r="MX22" s="7"/>
      <c r="MY22" s="2"/>
      <c r="MZ22" s="20"/>
      <c r="NA22" s="19"/>
      <c r="NB22" s="17"/>
      <c r="NC22" s="19"/>
      <c r="ND22" s="319"/>
      <c r="NE22" s="24"/>
      <c r="NG22" s="7"/>
      <c r="NH22" s="2"/>
      <c r="NI22" s="20"/>
      <c r="NJ22" s="19"/>
      <c r="NK22" s="17"/>
      <c r="NL22" s="19"/>
      <c r="NM22" s="72"/>
      <c r="NN22" s="24"/>
      <c r="NP22" s="7"/>
      <c r="NQ22" s="2"/>
      <c r="NR22" s="20">
        <v>15</v>
      </c>
      <c r="NS22" s="19"/>
      <c r="NT22" s="17"/>
      <c r="NU22" s="19"/>
      <c r="NV22" s="72"/>
      <c r="NW22" s="24"/>
      <c r="NY22" s="7"/>
      <c r="NZ22" s="2"/>
      <c r="OA22" s="20">
        <v>15</v>
      </c>
      <c r="OB22" s="19"/>
      <c r="OC22" s="17"/>
      <c r="OD22" s="19"/>
      <c r="OE22" s="72"/>
      <c r="OF22" s="24"/>
      <c r="OH22" s="7"/>
      <c r="OI22" s="2"/>
      <c r="OJ22" s="20"/>
      <c r="OK22" s="19"/>
      <c r="OL22" s="17"/>
      <c r="OM22" s="19"/>
      <c r="ON22" s="72"/>
      <c r="OO22" s="24"/>
      <c r="OQ22" s="7"/>
      <c r="OR22" s="2"/>
      <c r="OS22" s="20"/>
      <c r="OT22" s="19"/>
      <c r="OU22" s="17"/>
      <c r="OV22" s="19"/>
      <c r="OW22" s="72"/>
      <c r="OX22" s="24"/>
      <c r="OZ22" s="7"/>
      <c r="PA22" s="2"/>
      <c r="PB22" s="20"/>
      <c r="PC22" s="19"/>
      <c r="PD22" s="17"/>
      <c r="PE22" s="19"/>
      <c r="PF22" s="72"/>
      <c r="PG22" s="24"/>
      <c r="PI22" s="7"/>
      <c r="PJ22" s="2"/>
      <c r="PK22" s="20"/>
      <c r="PL22" s="19"/>
      <c r="PM22" s="17"/>
      <c r="PN22" s="19"/>
      <c r="PO22" s="72"/>
      <c r="PP22" s="24"/>
      <c r="PR22" s="7"/>
      <c r="PS22" s="2"/>
      <c r="PT22" s="20"/>
      <c r="PU22" s="19"/>
      <c r="PV22" s="17"/>
      <c r="PW22" s="19"/>
      <c r="PX22" s="72"/>
      <c r="PY22" s="24"/>
      <c r="QA22" s="7"/>
      <c r="QB22" s="2"/>
      <c r="QC22" s="20"/>
      <c r="QD22" s="19"/>
      <c r="QE22" s="17"/>
      <c r="QF22" s="19"/>
      <c r="QG22" s="72"/>
      <c r="QH22" s="24"/>
      <c r="QJ22" s="7"/>
      <c r="QK22" s="2"/>
      <c r="QL22" s="20"/>
      <c r="QM22" s="19"/>
      <c r="QN22" s="17"/>
      <c r="QO22" s="19"/>
      <c r="QP22" s="72"/>
      <c r="QQ22" s="24"/>
      <c r="QS22" s="7"/>
      <c r="QT22" s="2"/>
      <c r="QU22" s="20"/>
      <c r="QV22" s="19"/>
      <c r="QW22" s="17"/>
      <c r="QX22" s="19"/>
      <c r="QY22" s="72"/>
      <c r="QZ22" s="24"/>
      <c r="RB22" s="7"/>
      <c r="RC22" s="2"/>
      <c r="RD22" s="20"/>
      <c r="RE22" s="19"/>
      <c r="RF22" s="17"/>
      <c r="RG22" s="19"/>
      <c r="RH22" s="72"/>
      <c r="RI22" s="24"/>
      <c r="RK22" s="7"/>
      <c r="RL22" s="2"/>
      <c r="RM22" s="20">
        <v>15</v>
      </c>
      <c r="RN22" s="19"/>
      <c r="RO22" s="437"/>
      <c r="RP22" s="440"/>
      <c r="RQ22" s="438"/>
      <c r="RR22" s="439"/>
      <c r="RT22" s="7"/>
      <c r="RU22" s="2"/>
      <c r="RV22" s="20"/>
      <c r="RW22" s="19"/>
      <c r="RX22" s="17"/>
      <c r="RY22" s="19"/>
      <c r="RZ22" s="72"/>
      <c r="SA22" s="24"/>
      <c r="SC22" s="7"/>
      <c r="SD22" s="2"/>
      <c r="SE22" s="20"/>
      <c r="SF22" s="19"/>
      <c r="SG22" s="17"/>
      <c r="SH22" s="19"/>
      <c r="SI22" s="72"/>
      <c r="SJ22" s="24"/>
      <c r="SL22" s="7"/>
      <c r="SM22" s="2"/>
      <c r="SN22" s="20">
        <v>15</v>
      </c>
      <c r="SO22" s="19"/>
      <c r="SP22" s="17"/>
      <c r="SQ22" s="19"/>
      <c r="SR22" s="72"/>
      <c r="SS22" s="24"/>
      <c r="SU22" s="7"/>
      <c r="SV22" s="2"/>
      <c r="SW22" s="20">
        <v>15</v>
      </c>
      <c r="SX22" s="19"/>
      <c r="SY22" s="17"/>
      <c r="SZ22" s="19"/>
      <c r="TA22" s="72"/>
      <c r="TB22" s="24"/>
      <c r="TD22" s="7"/>
      <c r="TE22" s="2"/>
      <c r="TF22" s="20">
        <v>15</v>
      </c>
      <c r="TG22" s="19"/>
      <c r="TH22" s="17"/>
      <c r="TI22" s="19"/>
      <c r="TJ22" s="72"/>
      <c r="TK22" s="24"/>
    </row>
    <row r="23" spans="1:531" x14ac:dyDescent="0.25">
      <c r="A23" s="25">
        <v>20</v>
      </c>
      <c r="B23" s="16" t="str">
        <f t="shared" ref="B23:I23" si="19">FZ5</f>
        <v>SMITHFIELD FARMLAND</v>
      </c>
      <c r="C23" s="16" t="str">
        <f t="shared" si="19"/>
        <v>Farmland</v>
      </c>
      <c r="D23" s="74" t="str">
        <f t="shared" si="19"/>
        <v>PED. 5001376</v>
      </c>
      <c r="E23" s="162">
        <f t="shared" si="19"/>
        <v>42109</v>
      </c>
      <c r="F23" s="77">
        <f t="shared" si="19"/>
        <v>18011.599999999999</v>
      </c>
      <c r="G23" s="15">
        <f t="shared" si="19"/>
        <v>22</v>
      </c>
      <c r="H23" s="65">
        <f t="shared" si="19"/>
        <v>17997.73</v>
      </c>
      <c r="I23" s="18">
        <f t="shared" si="19"/>
        <v>13.869999999998981</v>
      </c>
      <c r="K23" s="59"/>
      <c r="L23" s="126"/>
      <c r="M23" s="20">
        <v>16</v>
      </c>
      <c r="N23" s="206">
        <v>870</v>
      </c>
      <c r="O23" s="17">
        <v>42094</v>
      </c>
      <c r="P23" s="206">
        <v>870</v>
      </c>
      <c r="Q23" s="72" t="s">
        <v>336</v>
      </c>
      <c r="R23" s="24">
        <v>22</v>
      </c>
      <c r="S23" s="16"/>
      <c r="T23" s="59"/>
      <c r="U23" s="126"/>
      <c r="V23" s="20">
        <v>16</v>
      </c>
      <c r="W23" s="19">
        <v>860.77</v>
      </c>
      <c r="X23" s="17">
        <v>42095</v>
      </c>
      <c r="Y23" s="19">
        <v>860.77</v>
      </c>
      <c r="Z23" s="72" t="s">
        <v>496</v>
      </c>
      <c r="AA23" s="24">
        <v>22</v>
      </c>
      <c r="AB23" s="16"/>
      <c r="AC23" s="59"/>
      <c r="AD23" s="126"/>
      <c r="AE23" s="20">
        <v>16</v>
      </c>
      <c r="AF23" s="19">
        <v>846.71</v>
      </c>
      <c r="AG23" s="17">
        <v>42096</v>
      </c>
      <c r="AH23" s="19">
        <v>846.71</v>
      </c>
      <c r="AI23" s="72" t="s">
        <v>504</v>
      </c>
      <c r="AJ23" s="24">
        <v>22</v>
      </c>
      <c r="AK23" s="16"/>
      <c r="AL23" s="59"/>
      <c r="AM23" s="126"/>
      <c r="AN23" s="20">
        <v>16</v>
      </c>
      <c r="AO23" s="19">
        <v>789.57</v>
      </c>
      <c r="AP23" s="17">
        <v>42100</v>
      </c>
      <c r="AQ23" s="19">
        <v>789.57</v>
      </c>
      <c r="AR23" s="72" t="s">
        <v>527</v>
      </c>
      <c r="AS23" s="24">
        <v>22</v>
      </c>
      <c r="AT23" s="16"/>
      <c r="AU23" s="59"/>
      <c r="AV23" s="175"/>
      <c r="AW23" s="20">
        <v>16</v>
      </c>
      <c r="AX23" s="19">
        <v>936</v>
      </c>
      <c r="AY23" s="110">
        <v>42095</v>
      </c>
      <c r="AZ23" s="19">
        <v>936</v>
      </c>
      <c r="BA23" s="129" t="s">
        <v>502</v>
      </c>
      <c r="BB23" s="108">
        <v>22</v>
      </c>
      <c r="BC23" s="16"/>
      <c r="BD23" s="59"/>
      <c r="BE23" s="126"/>
      <c r="BF23" s="20">
        <v>16</v>
      </c>
      <c r="BG23" s="19">
        <v>941.7</v>
      </c>
      <c r="BH23" s="17">
        <v>42100</v>
      </c>
      <c r="BI23" s="19">
        <v>941.7</v>
      </c>
      <c r="BJ23" s="72" t="s">
        <v>533</v>
      </c>
      <c r="BK23" s="160">
        <v>21</v>
      </c>
      <c r="BL23" s="16"/>
      <c r="BM23" s="59"/>
      <c r="BN23" s="183"/>
      <c r="BO23" s="20">
        <v>16</v>
      </c>
      <c r="BP23" s="19">
        <v>936.2</v>
      </c>
      <c r="BQ23" s="17">
        <v>42098</v>
      </c>
      <c r="BR23" s="19">
        <v>936.2</v>
      </c>
      <c r="BS23" s="72" t="s">
        <v>515</v>
      </c>
      <c r="BT23" s="24">
        <v>22</v>
      </c>
      <c r="BU23" s="16"/>
      <c r="BV23" s="59"/>
      <c r="BW23" s="183"/>
      <c r="BX23" s="20">
        <v>16</v>
      </c>
      <c r="BY23" s="19">
        <v>855.33</v>
      </c>
      <c r="BZ23" s="17">
        <v>42098</v>
      </c>
      <c r="CA23" s="19">
        <v>855.33</v>
      </c>
      <c r="CB23" s="72" t="s">
        <v>520</v>
      </c>
      <c r="CC23" s="24">
        <v>22</v>
      </c>
      <c r="CD23" s="16"/>
      <c r="CE23" s="59"/>
      <c r="CF23" s="183"/>
      <c r="CG23" s="20">
        <v>16</v>
      </c>
      <c r="CH23" s="19">
        <v>777.32</v>
      </c>
      <c r="CI23" s="17">
        <v>42101</v>
      </c>
      <c r="CJ23" s="19">
        <v>777.32</v>
      </c>
      <c r="CK23" s="504" t="s">
        <v>547</v>
      </c>
      <c r="CL23" s="24">
        <v>22</v>
      </c>
      <c r="CM23" s="16"/>
      <c r="CN23" s="59"/>
      <c r="CO23" s="126"/>
      <c r="CP23" s="20">
        <v>16</v>
      </c>
      <c r="CQ23" s="19">
        <v>838.1</v>
      </c>
      <c r="CR23" s="17">
        <v>42101</v>
      </c>
      <c r="CS23" s="19">
        <v>838.1</v>
      </c>
      <c r="CT23" s="336" t="s">
        <v>541</v>
      </c>
      <c r="CU23" s="24">
        <v>22</v>
      </c>
      <c r="CV23" s="16"/>
      <c r="CW23" s="59"/>
      <c r="CX23" s="126"/>
      <c r="CY23" s="20">
        <v>16</v>
      </c>
      <c r="CZ23" s="206">
        <v>800.45</v>
      </c>
      <c r="DA23" s="17">
        <v>42102</v>
      </c>
      <c r="DB23" s="206">
        <v>800.45</v>
      </c>
      <c r="DC23" s="43" t="s">
        <v>549</v>
      </c>
      <c r="DD23" s="24">
        <v>22</v>
      </c>
      <c r="DE23" s="16"/>
      <c r="DF23" s="59"/>
      <c r="DG23" s="126"/>
      <c r="DH23" s="20">
        <v>16</v>
      </c>
      <c r="DI23" s="19">
        <v>938</v>
      </c>
      <c r="DJ23" s="17">
        <v>42103</v>
      </c>
      <c r="DK23" s="19">
        <v>938</v>
      </c>
      <c r="DL23" s="43" t="s">
        <v>555</v>
      </c>
      <c r="DM23" s="24">
        <v>22</v>
      </c>
      <c r="DN23" s="16"/>
      <c r="DO23" s="59"/>
      <c r="DP23" s="126"/>
      <c r="DQ23" s="20">
        <v>16</v>
      </c>
      <c r="DR23" s="30">
        <v>863.95</v>
      </c>
      <c r="DS23" s="58">
        <v>42105</v>
      </c>
      <c r="DT23" s="30">
        <v>863.95</v>
      </c>
      <c r="DU23" s="79" t="s">
        <v>560</v>
      </c>
      <c r="DV23" s="24">
        <v>23</v>
      </c>
      <c r="DW23" s="16"/>
      <c r="DX23" s="59"/>
      <c r="DY23" s="126"/>
      <c r="DZ23" s="20">
        <v>16</v>
      </c>
      <c r="EA23" s="30">
        <v>937.1</v>
      </c>
      <c r="EB23" s="58">
        <v>42105</v>
      </c>
      <c r="EC23" s="30">
        <v>937.1</v>
      </c>
      <c r="ED23" s="79" t="s">
        <v>563</v>
      </c>
      <c r="EE23" s="24">
        <v>23</v>
      </c>
      <c r="EF23" s="16"/>
      <c r="EG23" s="59"/>
      <c r="EH23" s="126"/>
      <c r="EI23" s="20">
        <v>16</v>
      </c>
      <c r="EJ23" s="19">
        <v>933.5</v>
      </c>
      <c r="EK23" s="17">
        <v>42105</v>
      </c>
      <c r="EL23" s="19">
        <v>933.5</v>
      </c>
      <c r="EM23" s="43" t="s">
        <v>565</v>
      </c>
      <c r="EN23" s="24">
        <v>23</v>
      </c>
      <c r="EO23" s="16"/>
      <c r="EP23" s="59"/>
      <c r="EQ23" s="126"/>
      <c r="ER23" s="20">
        <v>16</v>
      </c>
      <c r="ES23" s="19">
        <v>955</v>
      </c>
      <c r="ET23" s="17">
        <v>42107</v>
      </c>
      <c r="EU23" s="19">
        <v>955</v>
      </c>
      <c r="EV23" s="79" t="s">
        <v>568</v>
      </c>
      <c r="EW23" s="24">
        <v>23</v>
      </c>
      <c r="EX23" s="16"/>
      <c r="EY23" s="59"/>
      <c r="EZ23" s="126"/>
      <c r="FA23" s="20">
        <v>16</v>
      </c>
      <c r="FB23" s="19">
        <v>935.8</v>
      </c>
      <c r="FC23" s="17">
        <v>42108</v>
      </c>
      <c r="FD23" s="19">
        <v>935.8</v>
      </c>
      <c r="FE23" s="43" t="s">
        <v>572</v>
      </c>
      <c r="FF23" s="24">
        <v>23</v>
      </c>
      <c r="FG23" s="16"/>
      <c r="FH23" s="59"/>
      <c r="FI23" s="126"/>
      <c r="FJ23" s="20">
        <v>16</v>
      </c>
      <c r="FK23" s="30">
        <v>740.14</v>
      </c>
      <c r="FL23" s="58">
        <v>42108</v>
      </c>
      <c r="FM23" s="30">
        <v>740.14</v>
      </c>
      <c r="FN23" s="79" t="s">
        <v>573</v>
      </c>
      <c r="FO23" s="24">
        <v>23</v>
      </c>
      <c r="FP23" s="16"/>
      <c r="FQ23" s="59"/>
      <c r="FR23" s="126"/>
      <c r="FS23" s="20">
        <v>16</v>
      </c>
      <c r="FT23" s="30">
        <v>793.2</v>
      </c>
      <c r="FU23" s="58">
        <v>42109</v>
      </c>
      <c r="FV23" s="30">
        <v>793.2</v>
      </c>
      <c r="FW23" s="79" t="s">
        <v>579</v>
      </c>
      <c r="FX23" s="24">
        <v>23</v>
      </c>
      <c r="FY23" s="16"/>
      <c r="FZ23" s="59"/>
      <c r="GA23" s="126"/>
      <c r="GB23" s="20">
        <v>16</v>
      </c>
      <c r="GC23" s="19">
        <v>843.99</v>
      </c>
      <c r="GD23" s="17">
        <v>42109</v>
      </c>
      <c r="GE23" s="19">
        <v>843.99</v>
      </c>
      <c r="GF23" s="373" t="s">
        <v>583</v>
      </c>
      <c r="GG23" s="24">
        <v>23</v>
      </c>
      <c r="GH23" s="16"/>
      <c r="GI23" s="135"/>
      <c r="GJ23" s="126"/>
      <c r="GK23" s="20">
        <v>16</v>
      </c>
      <c r="GL23" s="19">
        <v>929.9</v>
      </c>
      <c r="GM23" s="17">
        <v>42110</v>
      </c>
      <c r="GN23" s="19">
        <v>929.9</v>
      </c>
      <c r="GO23" s="72" t="s">
        <v>586</v>
      </c>
      <c r="GP23" s="24">
        <v>24.5</v>
      </c>
      <c r="GQ23" s="16"/>
      <c r="GR23" s="59"/>
      <c r="GS23" s="126"/>
      <c r="GT23" s="20">
        <v>16</v>
      </c>
      <c r="GU23" s="19">
        <v>938</v>
      </c>
      <c r="GV23" s="17">
        <v>42112</v>
      </c>
      <c r="GW23" s="19">
        <v>938</v>
      </c>
      <c r="GX23" s="72" t="s">
        <v>591</v>
      </c>
      <c r="GY23" s="24">
        <v>25.5</v>
      </c>
      <c r="GZ23" s="16"/>
      <c r="HA23" s="135"/>
      <c r="HB23" s="126"/>
      <c r="HC23" s="20">
        <v>16</v>
      </c>
      <c r="HD23" s="19">
        <v>877.55</v>
      </c>
      <c r="HE23" s="17">
        <v>42112</v>
      </c>
      <c r="HF23" s="19">
        <v>877.55</v>
      </c>
      <c r="HG23" s="72" t="s">
        <v>593</v>
      </c>
      <c r="HH23" s="24">
        <v>25.5</v>
      </c>
      <c r="HI23" s="16"/>
      <c r="HJ23" s="59"/>
      <c r="HK23" s="126"/>
      <c r="HL23" s="20">
        <v>16</v>
      </c>
      <c r="HM23" s="19">
        <v>938.9</v>
      </c>
      <c r="HN23" s="17">
        <v>42115</v>
      </c>
      <c r="HO23" s="19">
        <v>938.9</v>
      </c>
      <c r="HP23" s="72" t="s">
        <v>611</v>
      </c>
      <c r="HQ23" s="24">
        <v>27</v>
      </c>
      <c r="HR23" s="16"/>
      <c r="HS23" s="135"/>
      <c r="HT23" s="126"/>
      <c r="HU23" s="20">
        <v>16</v>
      </c>
      <c r="HV23" s="19">
        <v>932.6</v>
      </c>
      <c r="HW23" s="17">
        <v>42115</v>
      </c>
      <c r="HX23" s="19">
        <v>932.6</v>
      </c>
      <c r="HY23" s="72" t="s">
        <v>609</v>
      </c>
      <c r="HZ23" s="24">
        <v>27</v>
      </c>
      <c r="IA23" s="16"/>
      <c r="IB23" s="59"/>
      <c r="IC23" s="126"/>
      <c r="ID23" s="20">
        <v>16</v>
      </c>
      <c r="IE23" s="19">
        <v>776.87</v>
      </c>
      <c r="IF23" s="17">
        <v>42115</v>
      </c>
      <c r="IG23" s="19">
        <v>776.87</v>
      </c>
      <c r="IH23" s="72" t="s">
        <v>603</v>
      </c>
      <c r="II23" s="24">
        <v>27</v>
      </c>
      <c r="IJ23" s="16"/>
      <c r="IK23" s="59"/>
      <c r="IL23" s="126"/>
      <c r="IM23" s="20">
        <v>16</v>
      </c>
      <c r="IN23" s="19">
        <v>845.35</v>
      </c>
      <c r="IO23" s="110">
        <v>42119</v>
      </c>
      <c r="IP23" s="19">
        <v>845.35</v>
      </c>
      <c r="IQ23" s="129" t="s">
        <v>629</v>
      </c>
      <c r="IR23" s="108">
        <v>27</v>
      </c>
      <c r="IS23" s="16"/>
      <c r="IT23" s="59"/>
      <c r="IU23" s="126"/>
      <c r="IV23" s="20">
        <v>16</v>
      </c>
      <c r="IW23" s="19">
        <v>855.33</v>
      </c>
      <c r="IX23" s="17">
        <v>42118</v>
      </c>
      <c r="IY23" s="19">
        <v>855.33</v>
      </c>
      <c r="IZ23" s="72" t="s">
        <v>622</v>
      </c>
      <c r="JA23" s="24">
        <v>27</v>
      </c>
      <c r="JB23" s="16"/>
      <c r="JC23" s="59"/>
      <c r="JD23" s="126"/>
      <c r="JE23" s="20">
        <v>16</v>
      </c>
      <c r="JF23" s="19">
        <v>918.1</v>
      </c>
      <c r="JG23" s="17">
        <v>42116</v>
      </c>
      <c r="JH23" s="19">
        <v>918.1</v>
      </c>
      <c r="JI23" s="72" t="s">
        <v>613</v>
      </c>
      <c r="JJ23" s="24">
        <v>27</v>
      </c>
      <c r="JK23" s="16"/>
      <c r="JL23" s="59"/>
      <c r="JM23" s="126"/>
      <c r="JN23" s="20">
        <v>16</v>
      </c>
      <c r="JO23" s="19">
        <v>943.5</v>
      </c>
      <c r="JP23" s="17">
        <v>42118</v>
      </c>
      <c r="JQ23" s="19">
        <v>943.5</v>
      </c>
      <c r="JR23" s="72" t="s">
        <v>627</v>
      </c>
      <c r="JS23" s="24">
        <v>27</v>
      </c>
      <c r="JT23" s="16"/>
      <c r="JU23" s="59"/>
      <c r="JV23" s="126"/>
      <c r="JW23" s="20">
        <v>16</v>
      </c>
      <c r="JX23" s="206">
        <v>923.36</v>
      </c>
      <c r="JY23" s="110">
        <v>42117</v>
      </c>
      <c r="JZ23" s="206">
        <v>923.36</v>
      </c>
      <c r="KA23" s="129" t="s">
        <v>615</v>
      </c>
      <c r="KB23" s="108">
        <v>27</v>
      </c>
      <c r="KC23" s="16"/>
      <c r="KD23" s="59"/>
      <c r="KE23" s="126"/>
      <c r="KF23" s="20">
        <v>16</v>
      </c>
      <c r="KG23" s="206">
        <v>923.5</v>
      </c>
      <c r="KH23" s="17">
        <v>42123</v>
      </c>
      <c r="KI23" s="206">
        <v>923.5</v>
      </c>
      <c r="KJ23" s="72" t="s">
        <v>647</v>
      </c>
      <c r="KK23" s="24">
        <v>27</v>
      </c>
      <c r="KL23" s="16"/>
      <c r="KM23" s="59"/>
      <c r="KN23" s="126"/>
      <c r="KO23" s="20">
        <v>16</v>
      </c>
      <c r="KP23" s="19">
        <v>911.7</v>
      </c>
      <c r="KQ23" s="17">
        <v>42121</v>
      </c>
      <c r="KR23" s="19">
        <v>911.7</v>
      </c>
      <c r="KS23" s="72" t="s">
        <v>638</v>
      </c>
      <c r="KT23" s="24">
        <v>27</v>
      </c>
      <c r="KU23" s="16"/>
      <c r="KV23" s="59"/>
      <c r="KW23" s="126"/>
      <c r="KX23" s="20">
        <v>16</v>
      </c>
      <c r="KY23" s="206">
        <v>731.52</v>
      </c>
      <c r="KZ23" s="17">
        <v>42121</v>
      </c>
      <c r="LA23" s="206">
        <v>731.52</v>
      </c>
      <c r="LB23" s="72" t="s">
        <v>633</v>
      </c>
      <c r="LC23" s="24">
        <v>27</v>
      </c>
      <c r="LD23" s="16"/>
      <c r="LE23" s="59"/>
      <c r="LF23" s="126"/>
      <c r="LG23" s="20">
        <v>16</v>
      </c>
      <c r="LH23" s="19">
        <v>862.13</v>
      </c>
      <c r="LI23" s="17">
        <v>42122</v>
      </c>
      <c r="LJ23" s="19">
        <v>862.13</v>
      </c>
      <c r="LK23" s="72" t="s">
        <v>641</v>
      </c>
      <c r="LL23" s="24">
        <v>27</v>
      </c>
      <c r="LM23" s="16"/>
      <c r="LN23" s="59"/>
      <c r="LO23" s="126"/>
      <c r="LP23" s="20">
        <v>16</v>
      </c>
      <c r="LQ23" s="19">
        <v>836.28</v>
      </c>
      <c r="LR23" s="17">
        <v>42123</v>
      </c>
      <c r="LS23" s="19">
        <v>836.28</v>
      </c>
      <c r="LT23" s="72" t="s">
        <v>651</v>
      </c>
      <c r="LU23" s="24">
        <v>27</v>
      </c>
      <c r="LV23" s="16"/>
      <c r="LW23" s="59"/>
      <c r="LX23" s="126"/>
      <c r="LY23" s="20">
        <v>16</v>
      </c>
      <c r="LZ23" s="19">
        <v>883.9</v>
      </c>
      <c r="MA23" s="17">
        <v>42124</v>
      </c>
      <c r="MB23" s="19">
        <v>883.9</v>
      </c>
      <c r="MC23" s="72" t="s">
        <v>655</v>
      </c>
      <c r="MD23" s="24">
        <v>27</v>
      </c>
      <c r="ME23" s="16"/>
      <c r="MF23" s="59"/>
      <c r="MG23" s="126"/>
      <c r="MH23" s="20"/>
      <c r="MI23" s="19"/>
      <c r="MJ23" s="17"/>
      <c r="MK23" s="19"/>
      <c r="ML23" s="72"/>
      <c r="MM23" s="24"/>
      <c r="MN23" s="16"/>
      <c r="MO23" s="59"/>
      <c r="MP23" s="126"/>
      <c r="MQ23" s="20"/>
      <c r="MR23" s="19"/>
      <c r="MS23" s="17"/>
      <c r="MT23" s="19"/>
      <c r="MU23" s="72"/>
      <c r="MV23" s="24"/>
      <c r="MX23" s="7"/>
      <c r="MY23" s="2"/>
      <c r="MZ23" s="20"/>
      <c r="NA23" s="19"/>
      <c r="NB23" s="17"/>
      <c r="NC23" s="19"/>
      <c r="ND23" s="319"/>
      <c r="NE23" s="24"/>
      <c r="NG23" s="7"/>
      <c r="NH23" s="2"/>
      <c r="NI23" s="20"/>
      <c r="NJ23" s="19"/>
      <c r="NK23" s="17"/>
      <c r="NL23" s="19"/>
      <c r="NM23" s="72"/>
      <c r="NN23" s="24"/>
      <c r="NP23" s="7"/>
      <c r="NQ23" s="2"/>
      <c r="NR23" s="20">
        <v>16</v>
      </c>
      <c r="NS23" s="19"/>
      <c r="NT23" s="17"/>
      <c r="NU23" s="19"/>
      <c r="NV23" s="72"/>
      <c r="NW23" s="24"/>
      <c r="NY23" s="7"/>
      <c r="NZ23" s="2"/>
      <c r="OA23" s="20">
        <v>16</v>
      </c>
      <c r="OB23" s="19"/>
      <c r="OC23" s="17"/>
      <c r="OD23" s="19"/>
      <c r="OE23" s="72"/>
      <c r="OF23" s="24"/>
      <c r="OH23" s="7"/>
      <c r="OI23" s="2"/>
      <c r="OJ23" s="20"/>
      <c r="OK23" s="19"/>
      <c r="OL23" s="17"/>
      <c r="OM23" s="19"/>
      <c r="ON23" s="72"/>
      <c r="OO23" s="24"/>
      <c r="OQ23" s="7"/>
      <c r="OR23" s="2"/>
      <c r="OS23" s="20"/>
      <c r="OT23" s="19"/>
      <c r="OU23" s="17"/>
      <c r="OV23" s="19"/>
      <c r="OW23" s="72"/>
      <c r="OX23" s="24"/>
      <c r="OZ23" s="7"/>
      <c r="PA23" s="2"/>
      <c r="PB23" s="20"/>
      <c r="PC23" s="19"/>
      <c r="PD23" s="17"/>
      <c r="PE23" s="19"/>
      <c r="PF23" s="72"/>
      <c r="PG23" s="24"/>
      <c r="PI23" s="7"/>
      <c r="PJ23" s="2"/>
      <c r="PK23" s="20"/>
      <c r="PL23" s="19"/>
      <c r="PM23" s="17"/>
      <c r="PN23" s="19"/>
      <c r="PO23" s="72"/>
      <c r="PP23" s="24"/>
      <c r="PR23" s="7"/>
      <c r="PS23" s="2"/>
      <c r="PT23" s="20"/>
      <c r="PU23" s="19"/>
      <c r="PV23" s="17"/>
      <c r="PW23" s="19"/>
      <c r="PX23" s="72"/>
      <c r="PY23" s="24"/>
      <c r="QA23" s="7"/>
      <c r="QB23" s="2"/>
      <c r="QC23" s="20"/>
      <c r="QD23" s="19"/>
      <c r="QE23" s="17"/>
      <c r="QF23" s="19"/>
      <c r="QG23" s="72"/>
      <c r="QH23" s="24"/>
      <c r="QJ23" s="7"/>
      <c r="QK23" s="2"/>
      <c r="QL23" s="20"/>
      <c r="QM23" s="19"/>
      <c r="QN23" s="17"/>
      <c r="QO23" s="19"/>
      <c r="QP23" s="72"/>
      <c r="QQ23" s="24"/>
      <c r="QS23" s="7"/>
      <c r="QT23" s="2"/>
      <c r="QU23" s="20"/>
      <c r="QV23" s="19"/>
      <c r="QW23" s="17"/>
      <c r="QX23" s="19"/>
      <c r="QY23" s="72"/>
      <c r="QZ23" s="24"/>
      <c r="RB23" s="7"/>
      <c r="RC23" s="2"/>
      <c r="RD23" s="20"/>
      <c r="RE23" s="19"/>
      <c r="RF23" s="17"/>
      <c r="RG23" s="19"/>
      <c r="RH23" s="72"/>
      <c r="RI23" s="24"/>
      <c r="RK23" s="7"/>
      <c r="RL23" s="2"/>
      <c r="RM23" s="20">
        <v>16</v>
      </c>
      <c r="RN23" s="19"/>
      <c r="RO23" s="437"/>
      <c r="RP23" s="440"/>
      <c r="RQ23" s="438"/>
      <c r="RR23" s="439"/>
      <c r="RT23" s="7"/>
      <c r="RU23" s="2"/>
      <c r="RV23" s="20"/>
      <c r="RW23" s="19"/>
      <c r="RX23" s="17"/>
      <c r="RY23" s="19"/>
      <c r="RZ23" s="72"/>
      <c r="SA23" s="24"/>
      <c r="SC23" s="7"/>
      <c r="SD23" s="2"/>
      <c r="SE23" s="20"/>
      <c r="SF23" s="19"/>
      <c r="SG23" s="17"/>
      <c r="SH23" s="19"/>
      <c r="SI23" s="72"/>
      <c r="SJ23" s="24"/>
      <c r="SL23" s="7"/>
      <c r="SM23" s="2"/>
      <c r="SN23" s="20">
        <v>16</v>
      </c>
      <c r="SO23" s="19"/>
      <c r="SP23" s="17"/>
      <c r="SQ23" s="19"/>
      <c r="SR23" s="72"/>
      <c r="SS23" s="24"/>
      <c r="SU23" s="7"/>
      <c r="SV23" s="2"/>
      <c r="SW23" s="20">
        <v>16</v>
      </c>
      <c r="SX23" s="19"/>
      <c r="SY23" s="17"/>
      <c r="SZ23" s="19"/>
      <c r="TA23" s="72"/>
      <c r="TB23" s="24"/>
      <c r="TD23" s="7"/>
      <c r="TE23" s="2"/>
      <c r="TF23" s="20">
        <v>16</v>
      </c>
      <c r="TG23" s="19"/>
      <c r="TH23" s="17"/>
      <c r="TI23" s="19"/>
      <c r="TJ23" s="72"/>
      <c r="TK23" s="24"/>
    </row>
    <row r="24" spans="1:531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4" t="str">
        <f t="shared" si="20"/>
        <v>PED. 5001380</v>
      </c>
      <c r="E24" s="162">
        <f t="shared" si="20"/>
        <v>42110</v>
      </c>
      <c r="F24" s="77">
        <f t="shared" si="20"/>
        <v>19438.36</v>
      </c>
      <c r="G24" s="15">
        <f t="shared" si="20"/>
        <v>21</v>
      </c>
      <c r="H24" s="65">
        <f t="shared" si="20"/>
        <v>19493.7</v>
      </c>
      <c r="I24" s="18">
        <f t="shared" si="20"/>
        <v>-55.340000000000146</v>
      </c>
      <c r="K24" s="59"/>
      <c r="L24" s="126"/>
      <c r="M24" s="20">
        <v>17</v>
      </c>
      <c r="N24" s="206">
        <v>922.6</v>
      </c>
      <c r="O24" s="17">
        <v>42094</v>
      </c>
      <c r="P24" s="206">
        <v>922.6</v>
      </c>
      <c r="Q24" s="72" t="s">
        <v>336</v>
      </c>
      <c r="R24" s="24">
        <v>22</v>
      </c>
      <c r="S24" s="16"/>
      <c r="T24" s="59"/>
      <c r="U24" s="126"/>
      <c r="V24" s="20">
        <v>17</v>
      </c>
      <c r="W24" s="19">
        <v>843.54</v>
      </c>
      <c r="X24" s="17">
        <v>42095</v>
      </c>
      <c r="Y24" s="19">
        <v>843.54</v>
      </c>
      <c r="Z24" s="72" t="s">
        <v>496</v>
      </c>
      <c r="AA24" s="24">
        <v>22</v>
      </c>
      <c r="AB24" s="16"/>
      <c r="AC24" s="59"/>
      <c r="AD24" s="126"/>
      <c r="AE24" s="20">
        <v>17</v>
      </c>
      <c r="AF24" s="19">
        <v>891.61</v>
      </c>
      <c r="AG24" s="17">
        <v>42096</v>
      </c>
      <c r="AH24" s="19">
        <v>891.61</v>
      </c>
      <c r="AI24" s="72" t="s">
        <v>505</v>
      </c>
      <c r="AJ24" s="24">
        <v>22</v>
      </c>
      <c r="AK24" s="16"/>
      <c r="AL24" s="59"/>
      <c r="AM24" s="126"/>
      <c r="AN24" s="20">
        <v>17</v>
      </c>
      <c r="AO24" s="19">
        <v>810.43</v>
      </c>
      <c r="AP24" s="17">
        <v>42098</v>
      </c>
      <c r="AQ24" s="19">
        <v>810.43</v>
      </c>
      <c r="AR24" s="72" t="s">
        <v>522</v>
      </c>
      <c r="AS24" s="24">
        <v>21</v>
      </c>
      <c r="AT24" s="16"/>
      <c r="AU24" s="59"/>
      <c r="AV24" s="175"/>
      <c r="AW24" s="20">
        <v>17</v>
      </c>
      <c r="AX24" s="19">
        <v>926.2</v>
      </c>
      <c r="AY24" s="110">
        <v>42095</v>
      </c>
      <c r="AZ24" s="19">
        <v>926.2</v>
      </c>
      <c r="BA24" s="129" t="s">
        <v>503</v>
      </c>
      <c r="BB24" s="108">
        <v>22</v>
      </c>
      <c r="BC24" s="16"/>
      <c r="BD24" s="59"/>
      <c r="BE24" s="126"/>
      <c r="BF24" s="20">
        <v>17</v>
      </c>
      <c r="BG24" s="19">
        <v>942.6</v>
      </c>
      <c r="BH24" s="17">
        <v>42100</v>
      </c>
      <c r="BI24" s="19">
        <v>942.6</v>
      </c>
      <c r="BJ24" s="72" t="s">
        <v>537</v>
      </c>
      <c r="BK24" s="160">
        <v>21</v>
      </c>
      <c r="BL24" s="16"/>
      <c r="BM24" s="59"/>
      <c r="BN24" s="183"/>
      <c r="BO24" s="20">
        <v>17</v>
      </c>
      <c r="BP24" s="19">
        <v>934.4</v>
      </c>
      <c r="BQ24" s="17">
        <v>42098</v>
      </c>
      <c r="BR24" s="19">
        <v>934.4</v>
      </c>
      <c r="BS24" s="72" t="s">
        <v>515</v>
      </c>
      <c r="BT24" s="24">
        <v>22</v>
      </c>
      <c r="BU24" s="16"/>
      <c r="BV24" s="59"/>
      <c r="BW24" s="183"/>
      <c r="BX24" s="20">
        <v>17</v>
      </c>
      <c r="BY24" s="19">
        <v>868.03</v>
      </c>
      <c r="BZ24" s="17">
        <v>42100</v>
      </c>
      <c r="CA24" s="19">
        <v>868.03</v>
      </c>
      <c r="CB24" s="72" t="s">
        <v>529</v>
      </c>
      <c r="CC24" s="24">
        <v>22</v>
      </c>
      <c r="CD24" s="16"/>
      <c r="CE24" s="59"/>
      <c r="CF24" s="183"/>
      <c r="CG24" s="20">
        <v>17</v>
      </c>
      <c r="CH24" s="19">
        <v>818.14</v>
      </c>
      <c r="CI24" s="17">
        <v>42101</v>
      </c>
      <c r="CJ24" s="19">
        <v>818.14</v>
      </c>
      <c r="CK24" s="504" t="s">
        <v>547</v>
      </c>
      <c r="CL24" s="24">
        <v>22</v>
      </c>
      <c r="CM24" s="16"/>
      <c r="CN24" s="59"/>
      <c r="CO24" s="126"/>
      <c r="CP24" s="20">
        <v>17</v>
      </c>
      <c r="CQ24" s="19">
        <v>854.88</v>
      </c>
      <c r="CR24" s="17">
        <v>42102</v>
      </c>
      <c r="CS24" s="19">
        <v>854.88</v>
      </c>
      <c r="CT24" s="336" t="s">
        <v>544</v>
      </c>
      <c r="CU24" s="24">
        <v>22</v>
      </c>
      <c r="CV24" s="16"/>
      <c r="CW24" s="59"/>
      <c r="CX24" s="126"/>
      <c r="CY24" s="20">
        <v>17</v>
      </c>
      <c r="CZ24" s="206">
        <v>834.47</v>
      </c>
      <c r="DA24" s="17">
        <v>42102</v>
      </c>
      <c r="DB24" s="206">
        <v>834.47</v>
      </c>
      <c r="DC24" s="43" t="s">
        <v>549</v>
      </c>
      <c r="DD24" s="24">
        <v>22</v>
      </c>
      <c r="DE24" s="16"/>
      <c r="DF24" s="59"/>
      <c r="DG24" s="126"/>
      <c r="DH24" s="20">
        <v>17</v>
      </c>
      <c r="DI24" s="19">
        <v>938</v>
      </c>
      <c r="DJ24" s="17">
        <v>42103</v>
      </c>
      <c r="DK24" s="19">
        <v>938</v>
      </c>
      <c r="DL24" s="43" t="s">
        <v>555</v>
      </c>
      <c r="DM24" s="24">
        <v>22</v>
      </c>
      <c r="DN24" s="16"/>
      <c r="DO24" s="59"/>
      <c r="DP24" s="126"/>
      <c r="DQ24" s="20">
        <v>17</v>
      </c>
      <c r="DR24" s="30">
        <v>809.07</v>
      </c>
      <c r="DS24" s="58">
        <v>42105</v>
      </c>
      <c r="DT24" s="30">
        <v>809.07</v>
      </c>
      <c r="DU24" s="79" t="s">
        <v>560</v>
      </c>
      <c r="DV24" s="24">
        <v>23</v>
      </c>
      <c r="DW24" s="16"/>
      <c r="DX24" s="59"/>
      <c r="DY24" s="126"/>
      <c r="DZ24" s="20">
        <v>17</v>
      </c>
      <c r="EA24" s="30">
        <v>896.3</v>
      </c>
      <c r="EB24" s="58">
        <v>42105</v>
      </c>
      <c r="EC24" s="30">
        <v>896.3</v>
      </c>
      <c r="ED24" s="79" t="s">
        <v>563</v>
      </c>
      <c r="EE24" s="24">
        <v>23</v>
      </c>
      <c r="EF24" s="16"/>
      <c r="EG24" s="59"/>
      <c r="EH24" s="126"/>
      <c r="EI24" s="20">
        <v>17</v>
      </c>
      <c r="EJ24" s="19">
        <v>930.8</v>
      </c>
      <c r="EK24" s="17">
        <v>42105</v>
      </c>
      <c r="EL24" s="19">
        <v>930.8</v>
      </c>
      <c r="EM24" s="43" t="s">
        <v>565</v>
      </c>
      <c r="EN24" s="24">
        <v>23</v>
      </c>
      <c r="EO24" s="16"/>
      <c r="EP24" s="59"/>
      <c r="EQ24" s="126"/>
      <c r="ER24" s="20">
        <v>17</v>
      </c>
      <c r="ES24" s="19">
        <v>932.7</v>
      </c>
      <c r="ET24" s="17">
        <v>42107</v>
      </c>
      <c r="EU24" s="19">
        <v>932.7</v>
      </c>
      <c r="EV24" s="79" t="s">
        <v>568</v>
      </c>
      <c r="EW24" s="24">
        <v>23</v>
      </c>
      <c r="EX24" s="16"/>
      <c r="EY24" s="59"/>
      <c r="EZ24" s="126"/>
      <c r="FA24" s="20">
        <v>17</v>
      </c>
      <c r="FB24" s="19">
        <v>941.2</v>
      </c>
      <c r="FC24" s="17">
        <v>42108</v>
      </c>
      <c r="FD24" s="19">
        <v>941.2</v>
      </c>
      <c r="FE24" s="43" t="s">
        <v>572</v>
      </c>
      <c r="FF24" s="24">
        <v>23</v>
      </c>
      <c r="FG24" s="16"/>
      <c r="FH24" s="59"/>
      <c r="FI24" s="126"/>
      <c r="FJ24" s="20">
        <v>17</v>
      </c>
      <c r="FK24" s="30">
        <v>851.25</v>
      </c>
      <c r="FL24" s="58">
        <v>42108</v>
      </c>
      <c r="FM24" s="30">
        <v>851.25</v>
      </c>
      <c r="FN24" s="79" t="s">
        <v>573</v>
      </c>
      <c r="FO24" s="24">
        <v>23</v>
      </c>
      <c r="FP24" s="16"/>
      <c r="FQ24" s="59"/>
      <c r="FR24" s="126"/>
      <c r="FS24" s="20">
        <v>17</v>
      </c>
      <c r="FT24" s="30">
        <v>888.89</v>
      </c>
      <c r="FU24" s="58">
        <v>42109</v>
      </c>
      <c r="FV24" s="30">
        <v>888.89</v>
      </c>
      <c r="FW24" s="79" t="s">
        <v>579</v>
      </c>
      <c r="FX24" s="24">
        <v>23</v>
      </c>
      <c r="FY24" s="16"/>
      <c r="FZ24" s="59"/>
      <c r="GA24" s="126"/>
      <c r="GB24" s="20">
        <v>17</v>
      </c>
      <c r="GC24" s="19">
        <v>843.08</v>
      </c>
      <c r="GD24" s="17">
        <v>42109</v>
      </c>
      <c r="GE24" s="19">
        <v>843.08</v>
      </c>
      <c r="GF24" s="373" t="s">
        <v>583</v>
      </c>
      <c r="GG24" s="24">
        <v>23</v>
      </c>
      <c r="GH24" s="16"/>
      <c r="GI24" s="135"/>
      <c r="GJ24" s="126"/>
      <c r="GK24" s="20">
        <v>17</v>
      </c>
      <c r="GL24" s="19">
        <v>919</v>
      </c>
      <c r="GM24" s="17">
        <v>42110</v>
      </c>
      <c r="GN24" s="19">
        <v>919</v>
      </c>
      <c r="GO24" s="72" t="s">
        <v>586</v>
      </c>
      <c r="GP24" s="24">
        <v>24.5</v>
      </c>
      <c r="GQ24" s="16"/>
      <c r="GR24" s="59"/>
      <c r="GS24" s="126"/>
      <c r="GT24" s="20">
        <v>17</v>
      </c>
      <c r="GU24" s="19">
        <v>947.6</v>
      </c>
      <c r="GV24" s="17">
        <v>42112</v>
      </c>
      <c r="GW24" s="19">
        <v>947.6</v>
      </c>
      <c r="GX24" s="72" t="s">
        <v>591</v>
      </c>
      <c r="GY24" s="24">
        <v>25.5</v>
      </c>
      <c r="GZ24" s="16"/>
      <c r="HA24" s="135"/>
      <c r="HB24" s="126"/>
      <c r="HC24" s="20">
        <v>17</v>
      </c>
      <c r="HD24" s="19">
        <v>873.02</v>
      </c>
      <c r="HE24" s="17">
        <v>42112</v>
      </c>
      <c r="HF24" s="19">
        <v>873.02</v>
      </c>
      <c r="HG24" s="72" t="s">
        <v>593</v>
      </c>
      <c r="HH24" s="24">
        <v>25.5</v>
      </c>
      <c r="HI24" s="16"/>
      <c r="HJ24" s="59"/>
      <c r="HK24" s="126"/>
      <c r="HL24" s="20">
        <v>17</v>
      </c>
      <c r="HM24" s="19">
        <v>921.7</v>
      </c>
      <c r="HN24" s="17">
        <v>42115</v>
      </c>
      <c r="HO24" s="19">
        <v>921.7</v>
      </c>
      <c r="HP24" s="72" t="s">
        <v>611</v>
      </c>
      <c r="HQ24" s="24">
        <v>27</v>
      </c>
      <c r="HR24" s="16"/>
      <c r="HS24" s="135"/>
      <c r="HT24" s="126"/>
      <c r="HU24" s="20">
        <v>17</v>
      </c>
      <c r="HV24" s="19">
        <v>909</v>
      </c>
      <c r="HW24" s="17">
        <v>42115</v>
      </c>
      <c r="HX24" s="19">
        <v>909</v>
      </c>
      <c r="HY24" s="72" t="s">
        <v>609</v>
      </c>
      <c r="HZ24" s="24">
        <v>27</v>
      </c>
      <c r="IA24" s="16"/>
      <c r="IB24" s="59"/>
      <c r="IC24" s="126"/>
      <c r="ID24" s="20">
        <v>17</v>
      </c>
      <c r="IE24" s="19">
        <v>880.27</v>
      </c>
      <c r="IF24" s="17">
        <v>42115</v>
      </c>
      <c r="IG24" s="19">
        <v>880.27</v>
      </c>
      <c r="IH24" s="72" t="s">
        <v>603</v>
      </c>
      <c r="II24" s="24">
        <v>27</v>
      </c>
      <c r="IJ24" s="16"/>
      <c r="IK24" s="59"/>
      <c r="IL24" s="126"/>
      <c r="IM24" s="20">
        <v>17</v>
      </c>
      <c r="IN24" s="19">
        <v>853.97</v>
      </c>
      <c r="IO24" s="110">
        <v>42116</v>
      </c>
      <c r="IP24" s="19">
        <v>853.97</v>
      </c>
      <c r="IQ24" s="129" t="s">
        <v>612</v>
      </c>
      <c r="IR24" s="108">
        <v>27</v>
      </c>
      <c r="IS24" s="16"/>
      <c r="IT24" s="59"/>
      <c r="IU24" s="126"/>
      <c r="IV24" s="20">
        <v>17</v>
      </c>
      <c r="IW24" s="19">
        <v>863.95</v>
      </c>
      <c r="IX24" s="17">
        <v>42118</v>
      </c>
      <c r="IY24" s="19">
        <v>863.95</v>
      </c>
      <c r="IZ24" s="72" t="s">
        <v>626</v>
      </c>
      <c r="JA24" s="24">
        <v>27</v>
      </c>
      <c r="JB24" s="16"/>
      <c r="JC24" s="59"/>
      <c r="JD24" s="126"/>
      <c r="JE24" s="20">
        <v>17</v>
      </c>
      <c r="JF24" s="19">
        <v>933.5</v>
      </c>
      <c r="JG24" s="17">
        <v>42116</v>
      </c>
      <c r="JH24" s="19">
        <v>933.5</v>
      </c>
      <c r="JI24" s="72" t="s">
        <v>613</v>
      </c>
      <c r="JJ24" s="24">
        <v>27</v>
      </c>
      <c r="JK24" s="16"/>
      <c r="JL24" s="59"/>
      <c r="JM24" s="126"/>
      <c r="JN24" s="20">
        <v>17</v>
      </c>
      <c r="JO24" s="19">
        <v>942.6</v>
      </c>
      <c r="JP24" s="17">
        <v>42118</v>
      </c>
      <c r="JQ24" s="19">
        <v>942.6</v>
      </c>
      <c r="JR24" s="72" t="s">
        <v>627</v>
      </c>
      <c r="JS24" s="24">
        <v>27</v>
      </c>
      <c r="JT24" s="16"/>
      <c r="JU24" s="59"/>
      <c r="JV24" s="126"/>
      <c r="JW24" s="20">
        <v>17</v>
      </c>
      <c r="JX24" s="206">
        <v>907.48</v>
      </c>
      <c r="JY24" s="110">
        <v>42117</v>
      </c>
      <c r="JZ24" s="206">
        <v>907.48</v>
      </c>
      <c r="KA24" s="129" t="s">
        <v>615</v>
      </c>
      <c r="KB24" s="108">
        <v>27</v>
      </c>
      <c r="KC24" s="16"/>
      <c r="KD24" s="59"/>
      <c r="KE24" s="126"/>
      <c r="KF24" s="20">
        <v>17</v>
      </c>
      <c r="KG24" s="206">
        <v>915.3</v>
      </c>
      <c r="KH24" s="17">
        <v>42123</v>
      </c>
      <c r="KI24" s="206">
        <v>915.3</v>
      </c>
      <c r="KJ24" s="72" t="s">
        <v>643</v>
      </c>
      <c r="KK24" s="24">
        <v>27</v>
      </c>
      <c r="KL24" s="16"/>
      <c r="KM24" s="59"/>
      <c r="KN24" s="126"/>
      <c r="KO24" s="20">
        <v>17</v>
      </c>
      <c r="KP24" s="19">
        <v>920.8</v>
      </c>
      <c r="KQ24" s="17">
        <v>42121</v>
      </c>
      <c r="KR24" s="19">
        <v>920.8</v>
      </c>
      <c r="KS24" s="72" t="s">
        <v>638</v>
      </c>
      <c r="KT24" s="24">
        <v>27</v>
      </c>
      <c r="KU24" s="16"/>
      <c r="KV24" s="59"/>
      <c r="KW24" s="126"/>
      <c r="KX24" s="20">
        <v>17</v>
      </c>
      <c r="KY24" s="206">
        <v>818.14</v>
      </c>
      <c r="KZ24" s="17">
        <v>42121</v>
      </c>
      <c r="LA24" s="206">
        <v>818.14</v>
      </c>
      <c r="LB24" s="72" t="s">
        <v>633</v>
      </c>
      <c r="LC24" s="24">
        <v>27</v>
      </c>
      <c r="LD24" s="16"/>
      <c r="LE24" s="59"/>
      <c r="LF24" s="126"/>
      <c r="LG24" s="20">
        <v>17</v>
      </c>
      <c r="LH24" s="19">
        <v>811.34</v>
      </c>
      <c r="LI24" s="17">
        <v>42122</v>
      </c>
      <c r="LJ24" s="19">
        <v>811.34</v>
      </c>
      <c r="LK24" s="72" t="s">
        <v>641</v>
      </c>
      <c r="LL24" s="24">
        <v>27</v>
      </c>
      <c r="LM24" s="16"/>
      <c r="LN24" s="59"/>
      <c r="LO24" s="126"/>
      <c r="LP24" s="20">
        <v>17</v>
      </c>
      <c r="LQ24" s="19">
        <v>837.64</v>
      </c>
      <c r="LR24" s="17">
        <v>42123</v>
      </c>
      <c r="LS24" s="19">
        <v>837.64</v>
      </c>
      <c r="LT24" s="72" t="s">
        <v>651</v>
      </c>
      <c r="LU24" s="24">
        <v>27</v>
      </c>
      <c r="LV24" s="16"/>
      <c r="LW24" s="59"/>
      <c r="LX24" s="126"/>
      <c r="LY24" s="20">
        <v>17</v>
      </c>
      <c r="LZ24" s="19">
        <v>869.84</v>
      </c>
      <c r="MA24" s="17">
        <v>42124</v>
      </c>
      <c r="MB24" s="19">
        <v>869.84</v>
      </c>
      <c r="MC24" s="72" t="s">
        <v>656</v>
      </c>
      <c r="MD24" s="24">
        <v>27</v>
      </c>
      <c r="ME24" s="16"/>
      <c r="MF24" s="59"/>
      <c r="MG24" s="126"/>
      <c r="MH24" s="20"/>
      <c r="MI24" s="19"/>
      <c r="MJ24" s="17"/>
      <c r="MK24" s="19"/>
      <c r="ML24" s="72"/>
      <c r="MM24" s="24"/>
      <c r="MN24" s="16"/>
      <c r="MO24" s="59"/>
      <c r="MP24" s="126"/>
      <c r="MQ24" s="20"/>
      <c r="MR24" s="19"/>
      <c r="MS24" s="17"/>
      <c r="MT24" s="19"/>
      <c r="MU24" s="72"/>
      <c r="MV24" s="24"/>
      <c r="MX24" s="7"/>
      <c r="MY24" s="2"/>
      <c r="MZ24" s="20"/>
      <c r="NA24" s="19"/>
      <c r="NB24" s="17"/>
      <c r="NC24" s="19"/>
      <c r="ND24" s="319"/>
      <c r="NE24" s="24"/>
      <c r="NG24" s="7"/>
      <c r="NH24" s="2"/>
      <c r="NI24" s="20"/>
      <c r="NJ24" s="19"/>
      <c r="NK24" s="17"/>
      <c r="NL24" s="19"/>
      <c r="NM24" s="72"/>
      <c r="NN24" s="24"/>
      <c r="NP24" s="7"/>
      <c r="NQ24" s="2"/>
      <c r="NR24" s="20">
        <v>17</v>
      </c>
      <c r="NS24" s="19"/>
      <c r="NT24" s="17"/>
      <c r="NU24" s="19"/>
      <c r="NV24" s="72"/>
      <c r="NW24" s="24"/>
      <c r="NY24" s="7"/>
      <c r="NZ24" s="2"/>
      <c r="OA24" s="20">
        <v>17</v>
      </c>
      <c r="OB24" s="19"/>
      <c r="OC24" s="17"/>
      <c r="OD24" s="19"/>
      <c r="OE24" s="72"/>
      <c r="OF24" s="24"/>
      <c r="OH24" s="7"/>
      <c r="OI24" s="2"/>
      <c r="OJ24" s="20"/>
      <c r="OK24" s="19"/>
      <c r="OL24" s="17"/>
      <c r="OM24" s="19"/>
      <c r="ON24" s="72"/>
      <c r="OO24" s="24"/>
      <c r="OQ24" s="7"/>
      <c r="OR24" s="2"/>
      <c r="OS24" s="20"/>
      <c r="OT24" s="19"/>
      <c r="OU24" s="17"/>
      <c r="OV24" s="19"/>
      <c r="OW24" s="72"/>
      <c r="OX24" s="24"/>
      <c r="OZ24" s="7"/>
      <c r="PA24" s="2"/>
      <c r="PB24" s="20"/>
      <c r="PC24" s="19"/>
      <c r="PD24" s="17"/>
      <c r="PE24" s="19"/>
      <c r="PF24" s="72"/>
      <c r="PG24" s="24"/>
      <c r="PI24" s="7"/>
      <c r="PJ24" s="2"/>
      <c r="PK24" s="20"/>
      <c r="PL24" s="19"/>
      <c r="PM24" s="17"/>
      <c r="PN24" s="19"/>
      <c r="PO24" s="72"/>
      <c r="PP24" s="24"/>
      <c r="PR24" s="7"/>
      <c r="PS24" s="2"/>
      <c r="PT24" s="20"/>
      <c r="PU24" s="19"/>
      <c r="PV24" s="17"/>
      <c r="PW24" s="19"/>
      <c r="PX24" s="72"/>
      <c r="PY24" s="24"/>
      <c r="QA24" s="7"/>
      <c r="QB24" s="2"/>
      <c r="QC24" s="20"/>
      <c r="QD24" s="19"/>
      <c r="QE24" s="17"/>
      <c r="QF24" s="19"/>
      <c r="QG24" s="72"/>
      <c r="QH24" s="24"/>
      <c r="QJ24" s="7"/>
      <c r="QK24" s="2"/>
      <c r="QL24" s="20"/>
      <c r="QM24" s="19"/>
      <c r="QN24" s="17"/>
      <c r="QO24" s="19"/>
      <c r="QP24" s="72"/>
      <c r="QQ24" s="24"/>
      <c r="QS24" s="7"/>
      <c r="QT24" s="2"/>
      <c r="QU24" s="20"/>
      <c r="QV24" s="19"/>
      <c r="QW24" s="17"/>
      <c r="QX24" s="19"/>
      <c r="QY24" s="72"/>
      <c r="QZ24" s="24"/>
      <c r="RB24" s="7"/>
      <c r="RC24" s="2"/>
      <c r="RD24" s="20"/>
      <c r="RE24" s="19"/>
      <c r="RF24" s="17"/>
      <c r="RG24" s="19"/>
      <c r="RH24" s="72"/>
      <c r="RI24" s="24"/>
      <c r="RK24" s="7"/>
      <c r="RL24" s="2"/>
      <c r="RM24" s="20">
        <v>17</v>
      </c>
      <c r="RN24" s="19"/>
      <c r="RO24" s="437"/>
      <c r="RP24" s="440"/>
      <c r="RQ24" s="438"/>
      <c r="RR24" s="439"/>
      <c r="RT24" s="7"/>
      <c r="RU24" s="2"/>
      <c r="RV24" s="20"/>
      <c r="RW24" s="19"/>
      <c r="RX24" s="17"/>
      <c r="RY24" s="19"/>
      <c r="RZ24" s="72"/>
      <c r="SA24" s="24"/>
      <c r="SC24" s="7"/>
      <c r="SD24" s="2"/>
      <c r="SE24" s="20"/>
      <c r="SF24" s="19"/>
      <c r="SG24" s="17"/>
      <c r="SH24" s="19"/>
      <c r="SI24" s="72"/>
      <c r="SJ24" s="24"/>
      <c r="SL24" s="7"/>
      <c r="SM24" s="2"/>
      <c r="SN24" s="20">
        <v>17</v>
      </c>
      <c r="SO24" s="19"/>
      <c r="SP24" s="17"/>
      <c r="SQ24" s="19"/>
      <c r="SR24" s="72"/>
      <c r="SS24" s="24"/>
      <c r="SU24" s="7"/>
      <c r="SV24" s="2"/>
      <c r="SW24" s="20">
        <v>17</v>
      </c>
      <c r="SX24" s="19"/>
      <c r="SY24" s="17"/>
      <c r="SZ24" s="19"/>
      <c r="TA24" s="72"/>
      <c r="TB24" s="24"/>
      <c r="TD24" s="7"/>
      <c r="TE24" s="2"/>
      <c r="TF24" s="20">
        <v>17</v>
      </c>
      <c r="TG24" s="19"/>
      <c r="TH24" s="17"/>
      <c r="TI24" s="19"/>
      <c r="TJ24" s="72"/>
      <c r="TK24" s="24"/>
    </row>
    <row r="25" spans="1:531" x14ac:dyDescent="0.25">
      <c r="A25" s="25">
        <v>22</v>
      </c>
      <c r="B25" s="16" t="str">
        <f t="shared" ref="B25:I25" si="21">GR5</f>
        <v>SUKARNE SA DE CV</v>
      </c>
      <c r="C25" s="24" t="str">
        <f t="shared" si="21"/>
        <v>EXCEL</v>
      </c>
      <c r="D25" s="74" t="str">
        <f t="shared" si="21"/>
        <v>PED. 5014094</v>
      </c>
      <c r="E25" s="162">
        <f t="shared" si="21"/>
        <v>42112</v>
      </c>
      <c r="F25" s="77">
        <f t="shared" si="21"/>
        <v>18852.88</v>
      </c>
      <c r="G25" s="15">
        <f t="shared" si="21"/>
        <v>20</v>
      </c>
      <c r="H25" s="65">
        <f t="shared" si="21"/>
        <v>18790.400000000001</v>
      </c>
      <c r="I25" s="18">
        <f t="shared" si="21"/>
        <v>62.479999999999563</v>
      </c>
      <c r="K25" s="59"/>
      <c r="L25" s="126"/>
      <c r="M25" s="20">
        <v>18</v>
      </c>
      <c r="N25" s="206">
        <v>920.8</v>
      </c>
      <c r="O25" s="17">
        <v>42094</v>
      </c>
      <c r="P25" s="206">
        <v>920.8</v>
      </c>
      <c r="Q25" s="72" t="s">
        <v>336</v>
      </c>
      <c r="R25" s="24">
        <v>22</v>
      </c>
      <c r="S25" s="16"/>
      <c r="T25" s="59"/>
      <c r="U25" s="126"/>
      <c r="V25" s="20">
        <v>18</v>
      </c>
      <c r="W25" s="19">
        <v>848.53</v>
      </c>
      <c r="X25" s="17">
        <v>42095</v>
      </c>
      <c r="Y25" s="19">
        <v>848.53</v>
      </c>
      <c r="Z25" s="72" t="s">
        <v>495</v>
      </c>
      <c r="AA25" s="24">
        <v>22</v>
      </c>
      <c r="AB25" s="16"/>
      <c r="AC25" s="59"/>
      <c r="AD25" s="126"/>
      <c r="AE25" s="20">
        <v>18</v>
      </c>
      <c r="AF25" s="19">
        <v>828.57</v>
      </c>
      <c r="AG25" s="17">
        <v>42098</v>
      </c>
      <c r="AH25" s="19">
        <v>828.57</v>
      </c>
      <c r="AI25" s="72" t="s">
        <v>513</v>
      </c>
      <c r="AJ25" s="24">
        <v>22</v>
      </c>
      <c r="AK25" s="16"/>
      <c r="AL25" s="59"/>
      <c r="AM25" s="126"/>
      <c r="AN25" s="20">
        <v>18</v>
      </c>
      <c r="AO25" s="19">
        <v>859.41</v>
      </c>
      <c r="AP25" s="17">
        <v>42100</v>
      </c>
      <c r="AQ25" s="19">
        <v>859.41</v>
      </c>
      <c r="AR25" s="72" t="s">
        <v>534</v>
      </c>
      <c r="AS25" s="24">
        <v>21</v>
      </c>
      <c r="AT25" s="16"/>
      <c r="AU25" s="59"/>
      <c r="AV25" s="175"/>
      <c r="AW25" s="20">
        <v>18</v>
      </c>
      <c r="AX25" s="19">
        <v>941.7</v>
      </c>
      <c r="AY25" s="110">
        <v>42095</v>
      </c>
      <c r="AZ25" s="19">
        <v>941.7</v>
      </c>
      <c r="BA25" s="129" t="s">
        <v>503</v>
      </c>
      <c r="BB25" s="108">
        <v>22</v>
      </c>
      <c r="BC25" s="16"/>
      <c r="BD25" s="59"/>
      <c r="BE25" s="126"/>
      <c r="BF25" s="20">
        <v>18</v>
      </c>
      <c r="BG25" s="19">
        <v>929.9</v>
      </c>
      <c r="BH25" s="17">
        <v>42100</v>
      </c>
      <c r="BI25" s="19">
        <v>929.9</v>
      </c>
      <c r="BJ25" s="72" t="s">
        <v>535</v>
      </c>
      <c r="BK25" s="160">
        <v>21</v>
      </c>
      <c r="BL25" s="16"/>
      <c r="BM25" s="59"/>
      <c r="BN25" s="183"/>
      <c r="BO25" s="20">
        <v>18</v>
      </c>
      <c r="BP25" s="19">
        <v>938</v>
      </c>
      <c r="BQ25" s="17">
        <v>42098</v>
      </c>
      <c r="BR25" s="19">
        <v>938</v>
      </c>
      <c r="BS25" s="72" t="s">
        <v>515</v>
      </c>
      <c r="BT25" s="24">
        <v>22</v>
      </c>
      <c r="BU25" s="16"/>
      <c r="BV25" s="59"/>
      <c r="BW25" s="183"/>
      <c r="BX25" s="20">
        <v>18</v>
      </c>
      <c r="BY25" s="19">
        <v>902.49</v>
      </c>
      <c r="BZ25" s="17">
        <v>42100</v>
      </c>
      <c r="CA25" s="19">
        <v>902.49</v>
      </c>
      <c r="CB25" s="72" t="s">
        <v>530</v>
      </c>
      <c r="CC25" s="24">
        <v>21</v>
      </c>
      <c r="CD25" s="16"/>
      <c r="CE25" s="59"/>
      <c r="CF25" s="183"/>
      <c r="CG25" s="20">
        <v>18</v>
      </c>
      <c r="CH25" s="19">
        <v>869.84</v>
      </c>
      <c r="CI25" s="17">
        <v>42101</v>
      </c>
      <c r="CJ25" s="19">
        <v>869.84</v>
      </c>
      <c r="CK25" s="504" t="s">
        <v>548</v>
      </c>
      <c r="CL25" s="24">
        <v>22</v>
      </c>
      <c r="CM25" s="16"/>
      <c r="CN25" s="59"/>
      <c r="CO25" s="126"/>
      <c r="CP25" s="20">
        <v>18</v>
      </c>
      <c r="CQ25" s="19">
        <v>827.66</v>
      </c>
      <c r="CR25" s="17">
        <v>42101</v>
      </c>
      <c r="CS25" s="19">
        <v>827.66</v>
      </c>
      <c r="CT25" s="336" t="s">
        <v>541</v>
      </c>
      <c r="CU25" s="24">
        <v>22</v>
      </c>
      <c r="CV25" s="16"/>
      <c r="CW25" s="59"/>
      <c r="CX25" s="126"/>
      <c r="CY25" s="20">
        <v>18</v>
      </c>
      <c r="CZ25" s="206">
        <v>716.55</v>
      </c>
      <c r="DA25" s="17">
        <v>42102</v>
      </c>
      <c r="DB25" s="206">
        <v>716.55</v>
      </c>
      <c r="DC25" s="43" t="s">
        <v>550</v>
      </c>
      <c r="DD25" s="24">
        <v>22</v>
      </c>
      <c r="DE25" s="16"/>
      <c r="DF25" s="59"/>
      <c r="DG25" s="126"/>
      <c r="DH25" s="20">
        <v>18</v>
      </c>
      <c r="DI25" s="19">
        <v>939.8</v>
      </c>
      <c r="DJ25" s="17">
        <v>42103</v>
      </c>
      <c r="DK25" s="19">
        <v>939.8</v>
      </c>
      <c r="DL25" s="43" t="s">
        <v>556</v>
      </c>
      <c r="DM25" s="24">
        <v>22</v>
      </c>
      <c r="DN25" s="16"/>
      <c r="DO25" s="59"/>
      <c r="DP25" s="126"/>
      <c r="DQ25" s="20">
        <v>18</v>
      </c>
      <c r="DR25" s="30">
        <v>843.54</v>
      </c>
      <c r="DS25" s="58">
        <v>42105</v>
      </c>
      <c r="DT25" s="30">
        <v>843.54</v>
      </c>
      <c r="DU25" s="79" t="s">
        <v>560</v>
      </c>
      <c r="DV25" s="24">
        <v>23</v>
      </c>
      <c r="DW25" s="16"/>
      <c r="DX25" s="59"/>
      <c r="DY25" s="126"/>
      <c r="DZ25" s="20">
        <v>18</v>
      </c>
      <c r="EA25" s="30">
        <v>897.7</v>
      </c>
      <c r="EB25" s="58">
        <v>42107</v>
      </c>
      <c r="EC25" s="30">
        <v>897.7</v>
      </c>
      <c r="ED25" s="79" t="s">
        <v>564</v>
      </c>
      <c r="EE25" s="24">
        <v>23</v>
      </c>
      <c r="EF25" s="16"/>
      <c r="EG25" s="59"/>
      <c r="EH25" s="126"/>
      <c r="EI25" s="20">
        <v>18</v>
      </c>
      <c r="EJ25" s="19">
        <v>949.8</v>
      </c>
      <c r="EK25" s="17">
        <v>42105</v>
      </c>
      <c r="EL25" s="18">
        <v>949.8</v>
      </c>
      <c r="EM25" s="43" t="s">
        <v>567</v>
      </c>
      <c r="EN25" s="24">
        <v>23</v>
      </c>
      <c r="EO25" s="16"/>
      <c r="EP25" s="59"/>
      <c r="EQ25" s="126"/>
      <c r="ER25" s="20">
        <v>18</v>
      </c>
      <c r="ES25" s="19">
        <v>908.7</v>
      </c>
      <c r="ET25" s="17">
        <v>42107</v>
      </c>
      <c r="EU25" s="19">
        <v>908.7</v>
      </c>
      <c r="EV25" s="79" t="s">
        <v>569</v>
      </c>
      <c r="EW25" s="24">
        <v>23</v>
      </c>
      <c r="EX25" s="16"/>
      <c r="EY25" s="59"/>
      <c r="EZ25" s="126"/>
      <c r="FA25" s="20">
        <v>18</v>
      </c>
      <c r="FB25" s="19">
        <v>924.4</v>
      </c>
      <c r="FC25" s="17">
        <v>42108</v>
      </c>
      <c r="FD25" s="19">
        <v>924.4</v>
      </c>
      <c r="FE25" s="43" t="s">
        <v>572</v>
      </c>
      <c r="FF25" s="24">
        <v>23</v>
      </c>
      <c r="FG25" s="16"/>
      <c r="FH25" s="59"/>
      <c r="FI25" s="126"/>
      <c r="FJ25" s="20">
        <v>18</v>
      </c>
      <c r="FK25" s="30">
        <v>834.01</v>
      </c>
      <c r="FL25" s="58">
        <v>42108</v>
      </c>
      <c r="FM25" s="30">
        <v>834.01</v>
      </c>
      <c r="FN25" s="79" t="s">
        <v>574</v>
      </c>
      <c r="FO25" s="24">
        <v>23</v>
      </c>
      <c r="FP25" s="16"/>
      <c r="FQ25" s="59"/>
      <c r="FR25" s="126"/>
      <c r="FS25" s="20">
        <v>18</v>
      </c>
      <c r="FT25" s="30">
        <v>821.32</v>
      </c>
      <c r="FU25" s="58">
        <v>42109</v>
      </c>
      <c r="FV25" s="30">
        <v>821.32</v>
      </c>
      <c r="FW25" s="79" t="s">
        <v>582</v>
      </c>
      <c r="FX25" s="24">
        <v>23</v>
      </c>
      <c r="FY25" s="16"/>
      <c r="FZ25" s="59"/>
      <c r="GA25" s="126"/>
      <c r="GB25" s="20">
        <v>18</v>
      </c>
      <c r="GC25" s="19">
        <v>863.04</v>
      </c>
      <c r="GD25" s="17">
        <v>42109</v>
      </c>
      <c r="GE25" s="30">
        <v>863.04</v>
      </c>
      <c r="GF25" s="373" t="s">
        <v>584</v>
      </c>
      <c r="GG25" s="24">
        <v>23</v>
      </c>
      <c r="GH25" s="16"/>
      <c r="GI25" s="135"/>
      <c r="GJ25" s="126"/>
      <c r="GK25" s="20">
        <v>18</v>
      </c>
      <c r="GL25" s="19">
        <v>922.6</v>
      </c>
      <c r="GM25" s="17">
        <v>42110</v>
      </c>
      <c r="GN25" s="19">
        <v>922.6</v>
      </c>
      <c r="GO25" s="72" t="s">
        <v>587</v>
      </c>
      <c r="GP25" s="24">
        <v>24.5</v>
      </c>
      <c r="GQ25" s="16"/>
      <c r="GR25" s="59"/>
      <c r="GS25" s="126"/>
      <c r="GT25" s="20">
        <v>18</v>
      </c>
      <c r="GU25" s="19">
        <v>907.2</v>
      </c>
      <c r="GV25" s="17">
        <v>42112</v>
      </c>
      <c r="GW25" s="19">
        <v>907.2</v>
      </c>
      <c r="GX25" s="72" t="s">
        <v>591</v>
      </c>
      <c r="GY25" s="24">
        <v>25.5</v>
      </c>
      <c r="GZ25" s="16"/>
      <c r="HA25" s="135"/>
      <c r="HB25" s="126"/>
      <c r="HC25" s="20">
        <v>18</v>
      </c>
      <c r="HD25" s="19">
        <v>857.14</v>
      </c>
      <c r="HE25" s="17">
        <v>42112</v>
      </c>
      <c r="HF25" s="19">
        <v>857.14</v>
      </c>
      <c r="HG25" s="72" t="s">
        <v>593</v>
      </c>
      <c r="HH25" s="24">
        <v>25.5</v>
      </c>
      <c r="HI25" s="16"/>
      <c r="HJ25" s="59"/>
      <c r="HK25" s="126"/>
      <c r="HL25" s="20">
        <v>18</v>
      </c>
      <c r="HM25" s="19">
        <v>925.3</v>
      </c>
      <c r="HN25" s="17">
        <v>42115</v>
      </c>
      <c r="HO25" s="19">
        <v>925.3</v>
      </c>
      <c r="HP25" s="72" t="s">
        <v>611</v>
      </c>
      <c r="HQ25" s="24">
        <v>27</v>
      </c>
      <c r="HR25" s="16"/>
      <c r="HS25" s="135"/>
      <c r="HT25" s="126"/>
      <c r="HU25" s="20">
        <v>18</v>
      </c>
      <c r="HV25" s="19">
        <v>949.8</v>
      </c>
      <c r="HW25" s="17">
        <v>42115</v>
      </c>
      <c r="HX25" s="19">
        <v>949.8</v>
      </c>
      <c r="HY25" s="72" t="s">
        <v>609</v>
      </c>
      <c r="HZ25" s="24">
        <v>27</v>
      </c>
      <c r="IA25" s="16"/>
      <c r="IB25" s="59"/>
      <c r="IC25" s="126"/>
      <c r="ID25" s="20">
        <v>18</v>
      </c>
      <c r="IE25" s="19">
        <v>777.78</v>
      </c>
      <c r="IF25" s="17">
        <v>42115</v>
      </c>
      <c r="IG25" s="19">
        <v>777.78</v>
      </c>
      <c r="IH25" s="72" t="s">
        <v>603</v>
      </c>
      <c r="II25" s="24">
        <v>27</v>
      </c>
      <c r="IJ25" s="16"/>
      <c r="IK25" s="59"/>
      <c r="IL25" s="126"/>
      <c r="IM25" s="20">
        <v>18</v>
      </c>
      <c r="IN25" s="19">
        <v>832.65</v>
      </c>
      <c r="IO25" s="110">
        <v>42116</v>
      </c>
      <c r="IP25" s="19">
        <v>832.65</v>
      </c>
      <c r="IQ25" s="129" t="s">
        <v>612</v>
      </c>
      <c r="IR25" s="108">
        <v>27</v>
      </c>
      <c r="IS25" s="16"/>
      <c r="IT25" s="59"/>
      <c r="IU25" s="126"/>
      <c r="IV25" s="20">
        <v>18</v>
      </c>
      <c r="IW25" s="19">
        <v>840.36</v>
      </c>
      <c r="IX25" s="17">
        <v>42119</v>
      </c>
      <c r="IY25" s="19">
        <v>840.36</v>
      </c>
      <c r="IZ25" s="72" t="s">
        <v>629</v>
      </c>
      <c r="JA25" s="24">
        <v>27</v>
      </c>
      <c r="JB25" s="16"/>
      <c r="JC25" s="59"/>
      <c r="JD25" s="126"/>
      <c r="JE25" s="20">
        <v>18</v>
      </c>
      <c r="JF25" s="19">
        <v>917.2</v>
      </c>
      <c r="JG25" s="17">
        <v>42116</v>
      </c>
      <c r="JH25" s="19">
        <v>917.2</v>
      </c>
      <c r="JI25" s="72" t="s">
        <v>614</v>
      </c>
      <c r="JJ25" s="24">
        <v>27</v>
      </c>
      <c r="JK25" s="16"/>
      <c r="JL25" s="59"/>
      <c r="JM25" s="126"/>
      <c r="JN25" s="20">
        <v>18</v>
      </c>
      <c r="JO25" s="19">
        <v>932.6</v>
      </c>
      <c r="JP25" s="17">
        <v>42118</v>
      </c>
      <c r="JQ25" s="19">
        <v>932.6</v>
      </c>
      <c r="JR25" s="72" t="s">
        <v>627</v>
      </c>
      <c r="JS25" s="24">
        <v>27</v>
      </c>
      <c r="JT25" s="16"/>
      <c r="JU25" s="59"/>
      <c r="JV25" s="139"/>
      <c r="JW25" s="20">
        <v>18</v>
      </c>
      <c r="JX25" s="206">
        <v>908.84</v>
      </c>
      <c r="JY25" s="110">
        <v>42117</v>
      </c>
      <c r="JZ25" s="206">
        <v>908.84</v>
      </c>
      <c r="KA25" s="129" t="s">
        <v>615</v>
      </c>
      <c r="KB25" s="108">
        <v>27</v>
      </c>
      <c r="KC25" s="16"/>
      <c r="KD25" s="59"/>
      <c r="KE25" s="126"/>
      <c r="KF25" s="20">
        <v>18</v>
      </c>
      <c r="KG25" s="206">
        <v>912.6</v>
      </c>
      <c r="KH25" s="17">
        <v>42123</v>
      </c>
      <c r="KI25" s="206">
        <v>912.6</v>
      </c>
      <c r="KJ25" s="72" t="s">
        <v>643</v>
      </c>
      <c r="KK25" s="24">
        <v>27</v>
      </c>
      <c r="KL25" s="16"/>
      <c r="KM25" s="59"/>
      <c r="KN25" s="126"/>
      <c r="KO25" s="20">
        <v>18</v>
      </c>
      <c r="KP25" s="19">
        <v>949.8</v>
      </c>
      <c r="KQ25" s="17">
        <v>42121</v>
      </c>
      <c r="KR25" s="19">
        <v>949.8</v>
      </c>
      <c r="KS25" s="72" t="s">
        <v>639</v>
      </c>
      <c r="KT25" s="24">
        <v>27</v>
      </c>
      <c r="KU25" s="16"/>
      <c r="KV25" s="59"/>
      <c r="KW25" s="126"/>
      <c r="KX25" s="20">
        <v>18</v>
      </c>
      <c r="KY25" s="206">
        <v>775.96</v>
      </c>
      <c r="KZ25" s="17">
        <v>42121</v>
      </c>
      <c r="LA25" s="206">
        <v>775.96</v>
      </c>
      <c r="LB25" s="72" t="s">
        <v>633</v>
      </c>
      <c r="LC25" s="24">
        <v>27</v>
      </c>
      <c r="LD25" s="16"/>
      <c r="LE25" s="59"/>
      <c r="LF25" s="126"/>
      <c r="LG25" s="20">
        <v>18</v>
      </c>
      <c r="LH25" s="19">
        <v>792.29</v>
      </c>
      <c r="LI25" s="17">
        <v>42122</v>
      </c>
      <c r="LJ25" s="19">
        <v>792.29</v>
      </c>
      <c r="LK25" s="72" t="s">
        <v>641</v>
      </c>
      <c r="LL25" s="24">
        <v>27</v>
      </c>
      <c r="LM25" s="16"/>
      <c r="LN25" s="59"/>
      <c r="LO25" s="126"/>
      <c r="LP25" s="20">
        <v>18</v>
      </c>
      <c r="LQ25" s="19">
        <v>799.09</v>
      </c>
      <c r="LR25" s="17">
        <v>42123</v>
      </c>
      <c r="LS25" s="19">
        <v>799.09</v>
      </c>
      <c r="LT25" s="72" t="s">
        <v>651</v>
      </c>
      <c r="LU25" s="24">
        <v>27</v>
      </c>
      <c r="LV25" s="16"/>
      <c r="LW25" s="59"/>
      <c r="LX25" s="126"/>
      <c r="LY25" s="20">
        <v>18</v>
      </c>
      <c r="LZ25" s="19">
        <v>869.39</v>
      </c>
      <c r="MA25" s="17">
        <v>42124</v>
      </c>
      <c r="MB25" s="19">
        <v>869.39</v>
      </c>
      <c r="MC25" s="72" t="s">
        <v>656</v>
      </c>
      <c r="MD25" s="24">
        <v>27</v>
      </c>
      <c r="ME25" s="16"/>
      <c r="MF25" s="59"/>
      <c r="MG25" s="126"/>
      <c r="MH25" s="20"/>
      <c r="MI25" s="19"/>
      <c r="MJ25" s="17"/>
      <c r="MK25" s="19"/>
      <c r="ML25" s="72"/>
      <c r="MM25" s="24"/>
      <c r="MN25" s="16"/>
      <c r="MO25" s="59"/>
      <c r="MP25" s="126"/>
      <c r="MQ25" s="20"/>
      <c r="MR25" s="19"/>
      <c r="MS25" s="17"/>
      <c r="MT25" s="19"/>
      <c r="MU25" s="72"/>
      <c r="MV25" s="24"/>
      <c r="MX25" s="7"/>
      <c r="MY25" s="2"/>
      <c r="MZ25" s="20"/>
      <c r="NA25" s="19"/>
      <c r="NB25" s="17"/>
      <c r="NC25" s="19"/>
      <c r="ND25" s="319"/>
      <c r="NE25" s="24"/>
      <c r="NG25" s="7"/>
      <c r="NH25" s="2"/>
      <c r="NI25" s="20"/>
      <c r="NJ25" s="19"/>
      <c r="NK25" s="17"/>
      <c r="NL25" s="19"/>
      <c r="NM25" s="72"/>
      <c r="NN25" s="24"/>
      <c r="NP25" s="7"/>
      <c r="NQ25" s="2"/>
      <c r="NR25" s="20">
        <v>18</v>
      </c>
      <c r="NS25" s="19"/>
      <c r="NT25" s="17"/>
      <c r="NU25" s="19"/>
      <c r="NV25" s="72"/>
      <c r="NW25" s="24"/>
      <c r="NY25" s="7"/>
      <c r="NZ25" s="2"/>
      <c r="OA25" s="20">
        <v>18</v>
      </c>
      <c r="OB25" s="19"/>
      <c r="OC25" s="17"/>
      <c r="OD25" s="19"/>
      <c r="OE25" s="72"/>
      <c r="OF25" s="24"/>
      <c r="OH25" s="7"/>
      <c r="OI25" s="2"/>
      <c r="OJ25" s="20"/>
      <c r="OK25" s="19"/>
      <c r="OL25" s="17"/>
      <c r="OM25" s="19"/>
      <c r="ON25" s="72"/>
      <c r="OO25" s="24"/>
      <c r="OQ25" s="7"/>
      <c r="OR25" s="2"/>
      <c r="OS25" s="20"/>
      <c r="OT25" s="19"/>
      <c r="OU25" s="17"/>
      <c r="OV25" s="19"/>
      <c r="OW25" s="72"/>
      <c r="OX25" s="24"/>
      <c r="OZ25" s="7"/>
      <c r="PA25" s="2"/>
      <c r="PB25" s="20"/>
      <c r="PC25" s="19"/>
      <c r="PD25" s="17"/>
      <c r="PE25" s="19"/>
      <c r="PF25" s="72"/>
      <c r="PG25" s="24"/>
      <c r="PI25" s="7"/>
      <c r="PJ25" s="2"/>
      <c r="PK25" s="20"/>
      <c r="PL25" s="19"/>
      <c r="PM25" s="17"/>
      <c r="PN25" s="19"/>
      <c r="PO25" s="72"/>
      <c r="PP25" s="24"/>
      <c r="PR25" s="7"/>
      <c r="PS25" s="2"/>
      <c r="PT25" s="20"/>
      <c r="PU25" s="19"/>
      <c r="PV25" s="17"/>
      <c r="PW25" s="19"/>
      <c r="PX25" s="72"/>
      <c r="PY25" s="24"/>
      <c r="QA25" s="7"/>
      <c r="QB25" s="2"/>
      <c r="QC25" s="20"/>
      <c r="QD25" s="19"/>
      <c r="QE25" s="17"/>
      <c r="QF25" s="19"/>
      <c r="QG25" s="72"/>
      <c r="QH25" s="24"/>
      <c r="QJ25" s="7"/>
      <c r="QK25" s="2"/>
      <c r="QL25" s="20"/>
      <c r="QM25" s="19"/>
      <c r="QN25" s="17"/>
      <c r="QO25" s="19"/>
      <c r="QP25" s="72"/>
      <c r="QQ25" s="24"/>
      <c r="QS25" s="7"/>
      <c r="QT25" s="2"/>
      <c r="QU25" s="20"/>
      <c r="QV25" s="19"/>
      <c r="QW25" s="17"/>
      <c r="QX25" s="19"/>
      <c r="QY25" s="72"/>
      <c r="QZ25" s="24"/>
      <c r="RB25" s="7"/>
      <c r="RC25" s="2"/>
      <c r="RD25" s="20"/>
      <c r="RE25" s="19"/>
      <c r="RF25" s="17"/>
      <c r="RG25" s="19"/>
      <c r="RH25" s="72"/>
      <c r="RI25" s="24"/>
      <c r="RK25" s="7"/>
      <c r="RL25" s="2"/>
      <c r="RM25" s="20">
        <v>18</v>
      </c>
      <c r="RN25" s="19"/>
      <c r="RO25" s="437"/>
      <c r="RP25" s="440"/>
      <c r="RQ25" s="438"/>
      <c r="RR25" s="439"/>
      <c r="RT25" s="7"/>
      <c r="RU25" s="2"/>
      <c r="RV25" s="20"/>
      <c r="RW25" s="19"/>
      <c r="RX25" s="17"/>
      <c r="RY25" s="19"/>
      <c r="RZ25" s="72"/>
      <c r="SA25" s="24"/>
      <c r="SC25" s="7"/>
      <c r="SD25" s="2"/>
      <c r="SE25" s="20"/>
      <c r="SF25" s="19"/>
      <c r="SG25" s="17"/>
      <c r="SH25" s="19"/>
      <c r="SI25" s="72"/>
      <c r="SJ25" s="24"/>
      <c r="SL25" s="7"/>
      <c r="SM25" s="2"/>
      <c r="SN25" s="20">
        <v>18</v>
      </c>
      <c r="SO25" s="19"/>
      <c r="SP25" s="17"/>
      <c r="SQ25" s="19"/>
      <c r="SR25" s="72"/>
      <c r="SS25" s="24"/>
      <c r="SU25" s="7"/>
      <c r="SV25" s="2"/>
      <c r="SW25" s="20">
        <v>18</v>
      </c>
      <c r="SX25" s="19"/>
      <c r="SY25" s="17"/>
      <c r="SZ25" s="19"/>
      <c r="TA25" s="72"/>
      <c r="TB25" s="24"/>
      <c r="TD25" s="7"/>
      <c r="TE25" s="2"/>
      <c r="TF25" s="20">
        <v>18</v>
      </c>
      <c r="TG25" s="19"/>
      <c r="TH25" s="17"/>
      <c r="TI25" s="19"/>
      <c r="TJ25" s="72"/>
      <c r="TK25" s="24"/>
    </row>
    <row r="26" spans="1:531" x14ac:dyDescent="0.25">
      <c r="A26" s="25">
        <v>23</v>
      </c>
      <c r="B26" s="16" t="str">
        <f t="shared" ref="B26:I26" si="22">HA5</f>
        <v>SMITHFIELD FARMLAND</v>
      </c>
      <c r="C26" s="16" t="str">
        <f t="shared" si="22"/>
        <v>Farmland</v>
      </c>
      <c r="D26" s="74" t="str">
        <f t="shared" si="22"/>
        <v>PED. 5001403</v>
      </c>
      <c r="E26" s="162">
        <f t="shared" si="22"/>
        <v>42112</v>
      </c>
      <c r="F26" s="77">
        <f t="shared" si="22"/>
        <v>18371.990000000002</v>
      </c>
      <c r="G26" s="15">
        <f t="shared" si="22"/>
        <v>22</v>
      </c>
      <c r="H26" s="65">
        <f t="shared" si="22"/>
        <v>18501.13</v>
      </c>
      <c r="I26" s="18">
        <f t="shared" si="22"/>
        <v>-129.13999999999942</v>
      </c>
      <c r="K26" s="59"/>
      <c r="L26" s="126"/>
      <c r="M26" s="20">
        <v>19</v>
      </c>
      <c r="N26" s="206">
        <v>914.4</v>
      </c>
      <c r="O26" s="17">
        <v>42094</v>
      </c>
      <c r="P26" s="206">
        <v>914.4</v>
      </c>
      <c r="Q26" s="72" t="s">
        <v>336</v>
      </c>
      <c r="R26" s="24">
        <v>22</v>
      </c>
      <c r="S26" s="16"/>
      <c r="T26" s="59"/>
      <c r="U26" s="126"/>
      <c r="V26" s="20">
        <v>19</v>
      </c>
      <c r="W26" s="19">
        <v>838.1</v>
      </c>
      <c r="X26" s="17">
        <v>42095</v>
      </c>
      <c r="Y26" s="19">
        <v>838.1</v>
      </c>
      <c r="Z26" s="72" t="s">
        <v>495</v>
      </c>
      <c r="AA26" s="24">
        <v>22</v>
      </c>
      <c r="AB26" s="16"/>
      <c r="AC26" s="59"/>
      <c r="AD26" s="126"/>
      <c r="AE26" s="20">
        <v>19</v>
      </c>
      <c r="AF26" s="19">
        <v>787.3</v>
      </c>
      <c r="AG26" s="17">
        <v>42096</v>
      </c>
      <c r="AH26" s="19">
        <v>787.3</v>
      </c>
      <c r="AI26" s="72" t="s">
        <v>511</v>
      </c>
      <c r="AJ26" s="24">
        <v>22</v>
      </c>
      <c r="AK26" s="16"/>
      <c r="AL26" s="59"/>
      <c r="AM26" s="126"/>
      <c r="AN26" s="20">
        <v>19</v>
      </c>
      <c r="AO26" s="19">
        <v>746.03</v>
      </c>
      <c r="AP26" s="17">
        <v>42098</v>
      </c>
      <c r="AQ26" s="19">
        <v>746.03</v>
      </c>
      <c r="AR26" s="72" t="s">
        <v>658</v>
      </c>
      <c r="AS26" s="24">
        <v>22</v>
      </c>
      <c r="AT26" s="16"/>
      <c r="AU26" s="59"/>
      <c r="AV26" s="175"/>
      <c r="AW26" s="20">
        <v>19</v>
      </c>
      <c r="AX26" s="19">
        <v>953.4</v>
      </c>
      <c r="AY26" s="110">
        <v>42095</v>
      </c>
      <c r="AZ26" s="19">
        <v>953.4</v>
      </c>
      <c r="BA26" s="129" t="s">
        <v>503</v>
      </c>
      <c r="BB26" s="108">
        <v>22</v>
      </c>
      <c r="BC26" s="16"/>
      <c r="BD26" s="59"/>
      <c r="BE26" s="126"/>
      <c r="BF26" s="20">
        <v>19</v>
      </c>
      <c r="BG26" s="19">
        <v>939.8</v>
      </c>
      <c r="BH26" s="17">
        <v>42098</v>
      </c>
      <c r="BI26" s="19">
        <v>939.8</v>
      </c>
      <c r="BJ26" s="72" t="s">
        <v>521</v>
      </c>
      <c r="BK26" s="160">
        <v>22</v>
      </c>
      <c r="BL26" s="16"/>
      <c r="BM26" s="59"/>
      <c r="BN26" s="183"/>
      <c r="BO26" s="20">
        <v>19</v>
      </c>
      <c r="BP26" s="19">
        <v>940.7</v>
      </c>
      <c r="BQ26" s="17">
        <v>42098</v>
      </c>
      <c r="BR26" s="19">
        <v>940.7</v>
      </c>
      <c r="BS26" s="72" t="s">
        <v>516</v>
      </c>
      <c r="BT26" s="24">
        <v>22</v>
      </c>
      <c r="BU26" s="16"/>
      <c r="BV26" s="59"/>
      <c r="BW26" s="183"/>
      <c r="BX26" s="20">
        <v>19</v>
      </c>
      <c r="BY26" s="19">
        <v>801.81</v>
      </c>
      <c r="BZ26" s="17">
        <v>42098</v>
      </c>
      <c r="CA26" s="19">
        <v>801.81</v>
      </c>
      <c r="CB26" s="72" t="s">
        <v>513</v>
      </c>
      <c r="CC26" s="24">
        <v>22</v>
      </c>
      <c r="CD26" s="16"/>
      <c r="CE26" s="59"/>
      <c r="CF26" s="183"/>
      <c r="CG26" s="20">
        <v>19</v>
      </c>
      <c r="CH26" s="19">
        <v>769.16</v>
      </c>
      <c r="CI26" s="17">
        <v>42101</v>
      </c>
      <c r="CJ26" s="19">
        <v>769.16</v>
      </c>
      <c r="CK26" s="504" t="s">
        <v>548</v>
      </c>
      <c r="CL26" s="24">
        <v>22</v>
      </c>
      <c r="CM26" s="16"/>
      <c r="CN26" s="59"/>
      <c r="CO26" s="126"/>
      <c r="CP26" s="20">
        <v>19</v>
      </c>
      <c r="CQ26" s="19">
        <v>773.7</v>
      </c>
      <c r="CR26" s="17">
        <v>42101</v>
      </c>
      <c r="CS26" s="19">
        <v>773.7</v>
      </c>
      <c r="CT26" s="336" t="s">
        <v>541</v>
      </c>
      <c r="CU26" s="24">
        <v>22</v>
      </c>
      <c r="CV26" s="16"/>
      <c r="CW26" s="59"/>
      <c r="CX26" s="126"/>
      <c r="CY26" s="20">
        <v>19</v>
      </c>
      <c r="CZ26" s="206">
        <v>843.08</v>
      </c>
      <c r="DA26" s="17">
        <v>42102</v>
      </c>
      <c r="DB26" s="206">
        <v>843.08</v>
      </c>
      <c r="DC26" s="43" t="s">
        <v>550</v>
      </c>
      <c r="DD26" s="24">
        <v>22</v>
      </c>
      <c r="DE26" s="16"/>
      <c r="DF26" s="59"/>
      <c r="DG26" s="126"/>
      <c r="DH26" s="20">
        <v>19</v>
      </c>
      <c r="DI26" s="19">
        <v>940.7</v>
      </c>
      <c r="DJ26" s="17">
        <v>42103</v>
      </c>
      <c r="DK26" s="19">
        <v>940.7</v>
      </c>
      <c r="DL26" s="43" t="s">
        <v>556</v>
      </c>
      <c r="DM26" s="24">
        <v>22</v>
      </c>
      <c r="DN26" s="16"/>
      <c r="DO26" s="59"/>
      <c r="DP26" s="126"/>
      <c r="DQ26" s="20">
        <v>19</v>
      </c>
      <c r="DR26" s="30">
        <v>849.43</v>
      </c>
      <c r="DS26" s="58">
        <v>42105</v>
      </c>
      <c r="DT26" s="30">
        <v>849.43</v>
      </c>
      <c r="DU26" s="79" t="s">
        <v>560</v>
      </c>
      <c r="DV26" s="24">
        <v>23</v>
      </c>
      <c r="DW26" s="16"/>
      <c r="DX26" s="59"/>
      <c r="DY26" s="126"/>
      <c r="DZ26" s="20">
        <v>19</v>
      </c>
      <c r="EA26" s="30">
        <v>925.8</v>
      </c>
      <c r="EB26" s="58">
        <v>42107</v>
      </c>
      <c r="EC26" s="30">
        <v>925.8</v>
      </c>
      <c r="ED26" s="79" t="s">
        <v>564</v>
      </c>
      <c r="EE26" s="24">
        <v>23</v>
      </c>
      <c r="EF26" s="16"/>
      <c r="EG26" s="59"/>
      <c r="EH26" s="126"/>
      <c r="EI26" s="20">
        <v>19</v>
      </c>
      <c r="EJ26" s="19">
        <v>952.1</v>
      </c>
      <c r="EK26" s="17">
        <v>42105</v>
      </c>
      <c r="EL26" s="18">
        <v>952.1</v>
      </c>
      <c r="EM26" s="43" t="s">
        <v>567</v>
      </c>
      <c r="EN26" s="24">
        <v>23</v>
      </c>
      <c r="EO26" s="16"/>
      <c r="EP26" s="59"/>
      <c r="EQ26" s="126"/>
      <c r="ER26" s="20">
        <v>19</v>
      </c>
      <c r="ES26" s="19">
        <v>961.1</v>
      </c>
      <c r="ET26" s="17">
        <v>42107</v>
      </c>
      <c r="EU26" s="19">
        <v>961.1</v>
      </c>
      <c r="EV26" s="79" t="s">
        <v>569</v>
      </c>
      <c r="EW26" s="24">
        <v>23</v>
      </c>
      <c r="EX26" s="16"/>
      <c r="EY26" s="59"/>
      <c r="EZ26" s="126"/>
      <c r="FA26" s="20">
        <v>19</v>
      </c>
      <c r="FB26" s="19">
        <v>961.6</v>
      </c>
      <c r="FC26" s="17">
        <v>42108</v>
      </c>
      <c r="FD26" s="19">
        <v>961.6</v>
      </c>
      <c r="FE26" s="43" t="s">
        <v>572</v>
      </c>
      <c r="FF26" s="24">
        <v>23</v>
      </c>
      <c r="FG26" s="16"/>
      <c r="FH26" s="59"/>
      <c r="FI26" s="126"/>
      <c r="FJ26" s="20">
        <v>19</v>
      </c>
      <c r="FK26" s="30">
        <v>849.43</v>
      </c>
      <c r="FL26" s="58">
        <v>42108</v>
      </c>
      <c r="FM26" s="30">
        <v>849.43</v>
      </c>
      <c r="FN26" s="79" t="s">
        <v>574</v>
      </c>
      <c r="FO26" s="24">
        <v>23</v>
      </c>
      <c r="FP26" s="16"/>
      <c r="FQ26" s="59"/>
      <c r="FR26" s="126"/>
      <c r="FS26" s="20">
        <v>19</v>
      </c>
      <c r="FT26" s="30">
        <v>817.69</v>
      </c>
      <c r="FU26" s="58">
        <v>42109</v>
      </c>
      <c r="FV26" s="30">
        <v>817.69</v>
      </c>
      <c r="FW26" s="79" t="s">
        <v>579</v>
      </c>
      <c r="FX26" s="24">
        <v>23</v>
      </c>
      <c r="FY26" s="16"/>
      <c r="FZ26" s="59"/>
      <c r="GA26" s="126"/>
      <c r="GB26" s="20">
        <v>19</v>
      </c>
      <c r="GC26" s="19">
        <v>831.75</v>
      </c>
      <c r="GD26" s="17">
        <v>42109</v>
      </c>
      <c r="GE26" s="30">
        <v>831.75</v>
      </c>
      <c r="GF26" s="373" t="s">
        <v>584</v>
      </c>
      <c r="GG26" s="24">
        <v>23</v>
      </c>
      <c r="GH26" s="16"/>
      <c r="GI26" s="135"/>
      <c r="GJ26" s="126"/>
      <c r="GK26" s="20">
        <v>19</v>
      </c>
      <c r="GL26" s="19">
        <v>933.5</v>
      </c>
      <c r="GM26" s="17">
        <v>42110</v>
      </c>
      <c r="GN26" s="19">
        <v>933.5</v>
      </c>
      <c r="GO26" s="72" t="s">
        <v>587</v>
      </c>
      <c r="GP26" s="24">
        <v>24.5</v>
      </c>
      <c r="GQ26" s="16"/>
      <c r="GR26" s="59"/>
      <c r="GS26" s="126"/>
      <c r="GT26" s="20">
        <v>19</v>
      </c>
      <c r="GU26" s="19">
        <v>931.2</v>
      </c>
      <c r="GV26" s="17">
        <v>42112</v>
      </c>
      <c r="GW26" s="19">
        <v>931.2</v>
      </c>
      <c r="GX26" s="72" t="s">
        <v>591</v>
      </c>
      <c r="GY26" s="24">
        <v>25.5</v>
      </c>
      <c r="GZ26" s="16"/>
      <c r="HA26" s="135"/>
      <c r="HB26" s="126"/>
      <c r="HC26" s="20">
        <v>19</v>
      </c>
      <c r="HD26" s="19">
        <v>834.92</v>
      </c>
      <c r="HE26" s="17">
        <v>42112</v>
      </c>
      <c r="HF26" s="19">
        <v>834.92</v>
      </c>
      <c r="HG26" s="72" t="s">
        <v>593</v>
      </c>
      <c r="HH26" s="24">
        <v>25.5</v>
      </c>
      <c r="HI26" s="16"/>
      <c r="HJ26" s="59"/>
      <c r="HK26" s="126"/>
      <c r="HL26" s="20">
        <v>19</v>
      </c>
      <c r="HM26" s="19">
        <v>910.8</v>
      </c>
      <c r="HN26" s="17">
        <v>42115</v>
      </c>
      <c r="HO26" s="19">
        <v>910.8</v>
      </c>
      <c r="HP26" s="72" t="s">
        <v>611</v>
      </c>
      <c r="HQ26" s="24">
        <v>27</v>
      </c>
      <c r="HR26" s="16"/>
      <c r="HS26" s="135"/>
      <c r="HT26" s="126"/>
      <c r="HU26" s="20">
        <v>19</v>
      </c>
      <c r="HV26" s="19">
        <v>910.8</v>
      </c>
      <c r="HW26" s="17">
        <v>42115</v>
      </c>
      <c r="HX26" s="19">
        <v>910.8</v>
      </c>
      <c r="HY26" s="72" t="s">
        <v>609</v>
      </c>
      <c r="HZ26" s="24">
        <v>27</v>
      </c>
      <c r="IA26" s="16"/>
      <c r="IB26" s="59"/>
      <c r="IC26" s="126"/>
      <c r="ID26" s="20">
        <v>19</v>
      </c>
      <c r="IE26" s="19">
        <v>771.88</v>
      </c>
      <c r="IF26" s="17">
        <v>42115</v>
      </c>
      <c r="IG26" s="19">
        <v>771.88</v>
      </c>
      <c r="IH26" s="72" t="s">
        <v>603</v>
      </c>
      <c r="II26" s="24">
        <v>27</v>
      </c>
      <c r="IJ26" s="16"/>
      <c r="IK26" s="59"/>
      <c r="IL26" s="126"/>
      <c r="IM26" s="20">
        <v>19</v>
      </c>
      <c r="IN26" s="19">
        <v>807.26</v>
      </c>
      <c r="IO26" s="110">
        <v>42116</v>
      </c>
      <c r="IP26" s="19">
        <v>807.26</v>
      </c>
      <c r="IQ26" s="129" t="s">
        <v>612</v>
      </c>
      <c r="IR26" s="108">
        <v>27</v>
      </c>
      <c r="IS26" s="16"/>
      <c r="IT26" s="59"/>
      <c r="IU26" s="126"/>
      <c r="IV26" s="20">
        <v>19</v>
      </c>
      <c r="IW26" s="19">
        <v>807.71</v>
      </c>
      <c r="IX26" s="17">
        <v>42119</v>
      </c>
      <c r="IY26" s="19">
        <v>807.71</v>
      </c>
      <c r="IZ26" s="72" t="s">
        <v>630</v>
      </c>
      <c r="JA26" s="24">
        <v>27</v>
      </c>
      <c r="JB26" s="16"/>
      <c r="JC26" s="59"/>
      <c r="JD26" s="126"/>
      <c r="JE26" s="20">
        <v>19</v>
      </c>
      <c r="JF26" s="19">
        <v>862.7</v>
      </c>
      <c r="JG26" s="17">
        <v>42116</v>
      </c>
      <c r="JH26" s="19">
        <v>862.7</v>
      </c>
      <c r="JI26" s="72" t="s">
        <v>614</v>
      </c>
      <c r="JJ26" s="24">
        <v>27</v>
      </c>
      <c r="JK26" s="16"/>
      <c r="JL26" s="59"/>
      <c r="JM26" s="126"/>
      <c r="JN26" s="20">
        <v>19</v>
      </c>
      <c r="JO26" s="19">
        <v>948</v>
      </c>
      <c r="JP26" s="17">
        <v>42119</v>
      </c>
      <c r="JQ26" s="19">
        <v>948</v>
      </c>
      <c r="JR26" s="72" t="s">
        <v>620</v>
      </c>
      <c r="JS26" s="24">
        <v>27</v>
      </c>
      <c r="JT26" s="16"/>
      <c r="JU26" s="59"/>
      <c r="JV26" s="139"/>
      <c r="JW26" s="20">
        <v>19</v>
      </c>
      <c r="JX26" s="206">
        <v>907.48</v>
      </c>
      <c r="JY26" s="110">
        <v>42117</v>
      </c>
      <c r="JZ26" s="206">
        <v>907.48</v>
      </c>
      <c r="KA26" s="129" t="s">
        <v>615</v>
      </c>
      <c r="KB26" s="108">
        <v>27</v>
      </c>
      <c r="KC26" s="16"/>
      <c r="KD26" s="59"/>
      <c r="KE26" s="126"/>
      <c r="KF26" s="20">
        <v>19</v>
      </c>
      <c r="KG26" s="206">
        <v>943.5</v>
      </c>
      <c r="KH26" s="17">
        <v>42122</v>
      </c>
      <c r="KI26" s="206">
        <v>943.5</v>
      </c>
      <c r="KJ26" s="72" t="s">
        <v>642</v>
      </c>
      <c r="KK26" s="24">
        <v>27</v>
      </c>
      <c r="KL26" s="16"/>
      <c r="KM26" s="59"/>
      <c r="KN26" s="126"/>
      <c r="KO26" s="20">
        <v>19</v>
      </c>
      <c r="KP26" s="19">
        <v>952.5</v>
      </c>
      <c r="KQ26" s="17">
        <v>42121</v>
      </c>
      <c r="KR26" s="19">
        <v>952.5</v>
      </c>
      <c r="KS26" s="72" t="s">
        <v>638</v>
      </c>
      <c r="KT26" s="24">
        <v>27</v>
      </c>
      <c r="KU26" s="16"/>
      <c r="KV26" s="59"/>
      <c r="KW26" s="126"/>
      <c r="KX26" s="20">
        <v>19</v>
      </c>
      <c r="KY26" s="206">
        <v>814.97</v>
      </c>
      <c r="KZ26" s="17">
        <v>42121</v>
      </c>
      <c r="LA26" s="206">
        <v>814.97</v>
      </c>
      <c r="LB26" s="72" t="s">
        <v>633</v>
      </c>
      <c r="LC26" s="24">
        <v>27</v>
      </c>
      <c r="LD26" s="16"/>
      <c r="LE26" s="59"/>
      <c r="LF26" s="126"/>
      <c r="LG26" s="20">
        <v>19</v>
      </c>
      <c r="LH26" s="19">
        <v>865.31</v>
      </c>
      <c r="LI26" s="17">
        <v>42122</v>
      </c>
      <c r="LJ26" s="19">
        <v>865.31</v>
      </c>
      <c r="LK26" s="72" t="s">
        <v>641</v>
      </c>
      <c r="LL26" s="24">
        <v>27</v>
      </c>
      <c r="LM26" s="16"/>
      <c r="LN26" s="59"/>
      <c r="LO26" s="126"/>
      <c r="LP26" s="20">
        <v>19</v>
      </c>
      <c r="LQ26" s="19">
        <v>817.23</v>
      </c>
      <c r="LR26" s="17">
        <v>42123</v>
      </c>
      <c r="LS26" s="19">
        <v>817.23</v>
      </c>
      <c r="LT26" s="72" t="s">
        <v>651</v>
      </c>
      <c r="LU26" s="24">
        <v>27</v>
      </c>
      <c r="LV26" s="16"/>
      <c r="LW26" s="59"/>
      <c r="LX26" s="126"/>
      <c r="LY26" s="20">
        <v>19</v>
      </c>
      <c r="LZ26" s="19">
        <v>848.07</v>
      </c>
      <c r="MA26" s="17">
        <v>42124</v>
      </c>
      <c r="MB26" s="19">
        <v>848.07</v>
      </c>
      <c r="MC26" s="72" t="s">
        <v>655</v>
      </c>
      <c r="MD26" s="24">
        <v>27</v>
      </c>
      <c r="ME26" s="16"/>
      <c r="MF26" s="59"/>
      <c r="MG26" s="126"/>
      <c r="MH26" s="20"/>
      <c r="MI26" s="19"/>
      <c r="MJ26" s="17"/>
      <c r="MK26" s="19"/>
      <c r="ML26" s="72"/>
      <c r="MM26" s="24"/>
      <c r="MN26" s="16"/>
      <c r="MO26" s="59"/>
      <c r="MP26" s="126"/>
      <c r="MQ26" s="20"/>
      <c r="MR26" s="19"/>
      <c r="MS26" s="17"/>
      <c r="MT26" s="19"/>
      <c r="MU26" s="72"/>
      <c r="MV26" s="24"/>
      <c r="MX26" s="7"/>
      <c r="MY26" s="2"/>
      <c r="MZ26" s="20"/>
      <c r="NA26" s="19"/>
      <c r="NB26" s="17"/>
      <c r="NC26" s="19"/>
      <c r="ND26" s="319"/>
      <c r="NE26" s="24"/>
      <c r="NG26" s="7"/>
      <c r="NH26" s="2"/>
      <c r="NI26" s="20"/>
      <c r="NJ26" s="19"/>
      <c r="NK26" s="17"/>
      <c r="NL26" s="19"/>
      <c r="NM26" s="72"/>
      <c r="NN26" s="24"/>
      <c r="NP26" s="7"/>
      <c r="NQ26" s="2"/>
      <c r="NR26" s="20">
        <v>19</v>
      </c>
      <c r="NS26" s="19"/>
      <c r="NT26" s="17"/>
      <c r="NU26" s="19"/>
      <c r="NV26" s="72"/>
      <c r="NW26" s="24"/>
      <c r="NY26" s="7"/>
      <c r="NZ26" s="2"/>
      <c r="OA26" s="20">
        <v>19</v>
      </c>
      <c r="OB26" s="19"/>
      <c r="OC26" s="17"/>
      <c r="OD26" s="19"/>
      <c r="OE26" s="72"/>
      <c r="OF26" s="24"/>
      <c r="OH26" s="7"/>
      <c r="OI26" s="2"/>
      <c r="OJ26" s="20"/>
      <c r="OK26" s="19"/>
      <c r="OL26" s="17"/>
      <c r="OM26" s="19"/>
      <c r="ON26" s="72"/>
      <c r="OO26" s="24"/>
      <c r="OQ26" s="7"/>
      <c r="OR26" s="2"/>
      <c r="OS26" s="20"/>
      <c r="OT26" s="19"/>
      <c r="OU26" s="17"/>
      <c r="OV26" s="19"/>
      <c r="OW26" s="72"/>
      <c r="OX26" s="24"/>
      <c r="OZ26" s="7"/>
      <c r="PA26" s="2"/>
      <c r="PB26" s="20"/>
      <c r="PC26" s="19"/>
      <c r="PD26" s="17"/>
      <c r="PE26" s="19"/>
      <c r="PF26" s="72"/>
      <c r="PG26" s="24"/>
      <c r="PI26" s="7"/>
      <c r="PJ26" s="2"/>
      <c r="PK26" s="20"/>
      <c r="PL26" s="19"/>
      <c r="PM26" s="17"/>
      <c r="PN26" s="19"/>
      <c r="PO26" s="72"/>
      <c r="PP26" s="24"/>
      <c r="PR26" s="7"/>
      <c r="PS26" s="2"/>
      <c r="PT26" s="20"/>
      <c r="PU26" s="19"/>
      <c r="PV26" s="17"/>
      <c r="PW26" s="19"/>
      <c r="PX26" s="72"/>
      <c r="PY26" s="24"/>
      <c r="QA26" s="7"/>
      <c r="QB26" s="2"/>
      <c r="QC26" s="20"/>
      <c r="QD26" s="19"/>
      <c r="QE26" s="17"/>
      <c r="QF26" s="19"/>
      <c r="QG26" s="72"/>
      <c r="QH26" s="24"/>
      <c r="QJ26" s="7"/>
      <c r="QK26" s="2"/>
      <c r="QL26" s="20"/>
      <c r="QM26" s="19"/>
      <c r="QN26" s="17"/>
      <c r="QO26" s="19"/>
      <c r="QP26" s="72"/>
      <c r="QQ26" s="24"/>
      <c r="QS26" s="7"/>
      <c r="QT26" s="2"/>
      <c r="QU26" s="20"/>
      <c r="QV26" s="19"/>
      <c r="QW26" s="17"/>
      <c r="QX26" s="19"/>
      <c r="QY26" s="72"/>
      <c r="QZ26" s="24"/>
      <c r="RB26" s="7"/>
      <c r="RC26" s="2"/>
      <c r="RD26" s="20"/>
      <c r="RE26" s="19"/>
      <c r="RF26" s="17"/>
      <c r="RG26" s="19"/>
      <c r="RH26" s="72"/>
      <c r="RI26" s="24"/>
      <c r="RK26" s="7"/>
      <c r="RL26" s="2"/>
      <c r="RM26" s="20">
        <v>19</v>
      </c>
      <c r="RN26" s="19"/>
      <c r="RO26" s="437"/>
      <c r="RP26" s="440"/>
      <c r="RQ26" s="438"/>
      <c r="RR26" s="439"/>
      <c r="RT26" s="7"/>
      <c r="RU26" s="2"/>
      <c r="RV26" s="20"/>
      <c r="RW26" s="19"/>
      <c r="RX26" s="17"/>
      <c r="RY26" s="19"/>
      <c r="RZ26" s="72"/>
      <c r="SA26" s="24"/>
      <c r="SC26" s="7"/>
      <c r="SD26" s="2"/>
      <c r="SE26" s="20"/>
      <c r="SF26" s="19"/>
      <c r="SG26" s="17"/>
      <c r="SH26" s="19"/>
      <c r="SI26" s="72"/>
      <c r="SJ26" s="24"/>
      <c r="SL26" s="7"/>
      <c r="SM26" s="2"/>
      <c r="SN26" s="20">
        <v>19</v>
      </c>
      <c r="SO26" s="19"/>
      <c r="SP26" s="17"/>
      <c r="SQ26" s="19"/>
      <c r="SR26" s="72"/>
      <c r="SS26" s="24"/>
      <c r="SU26" s="7"/>
      <c r="SV26" s="2"/>
      <c r="SW26" s="20">
        <v>19</v>
      </c>
      <c r="SX26" s="19"/>
      <c r="SY26" s="17"/>
      <c r="SZ26" s="19"/>
      <c r="TA26" s="72"/>
      <c r="TB26" s="24"/>
      <c r="TD26" s="7"/>
      <c r="TE26" s="2"/>
      <c r="TF26" s="20">
        <v>19</v>
      </c>
      <c r="TG26" s="19"/>
      <c r="TH26" s="17"/>
      <c r="TI26" s="19"/>
      <c r="TJ26" s="72"/>
      <c r="TK26" s="24"/>
    </row>
    <row r="27" spans="1:531" x14ac:dyDescent="0.25">
      <c r="A27" s="25">
        <v>24</v>
      </c>
      <c r="B27" s="16" t="str">
        <f t="shared" ref="B27:I27" si="23">HJ5</f>
        <v>SEABOARD FOODS</v>
      </c>
      <c r="C27" s="16" t="str">
        <f t="shared" si="23"/>
        <v>Seaboard</v>
      </c>
      <c r="D27" s="74" t="str">
        <f t="shared" si="23"/>
        <v>PED. 5001417</v>
      </c>
      <c r="E27" s="162">
        <f t="shared" si="23"/>
        <v>42115</v>
      </c>
      <c r="F27" s="77">
        <f t="shared" si="23"/>
        <v>19286.57</v>
      </c>
      <c r="G27" s="15">
        <f t="shared" si="23"/>
        <v>21</v>
      </c>
      <c r="H27" s="65">
        <f t="shared" si="23"/>
        <v>19327.3</v>
      </c>
      <c r="I27" s="18">
        <f t="shared" si="23"/>
        <v>-40.729999999999563</v>
      </c>
      <c r="K27" s="59"/>
      <c r="L27" s="126"/>
      <c r="M27" s="20">
        <v>20</v>
      </c>
      <c r="N27" s="206">
        <v>923.5</v>
      </c>
      <c r="O27" s="17">
        <v>42094</v>
      </c>
      <c r="P27" s="206">
        <v>923.5</v>
      </c>
      <c r="Q27" s="72" t="s">
        <v>336</v>
      </c>
      <c r="R27" s="24">
        <v>22</v>
      </c>
      <c r="S27" s="16"/>
      <c r="T27" s="59"/>
      <c r="U27" s="126"/>
      <c r="V27" s="20">
        <v>20</v>
      </c>
      <c r="W27" s="19">
        <v>824.04</v>
      </c>
      <c r="X27" s="17">
        <v>42095</v>
      </c>
      <c r="Y27" s="19">
        <v>824.04</v>
      </c>
      <c r="Z27" s="72" t="s">
        <v>495</v>
      </c>
      <c r="AA27" s="24">
        <v>22</v>
      </c>
      <c r="AB27" s="16"/>
      <c r="AC27" s="59"/>
      <c r="AD27" s="126"/>
      <c r="AE27" s="20">
        <v>20</v>
      </c>
      <c r="AF27" s="19">
        <v>818.14</v>
      </c>
      <c r="AG27" s="17">
        <v>42095</v>
      </c>
      <c r="AH27" s="19">
        <v>818.14</v>
      </c>
      <c r="AI27" s="72" t="s">
        <v>492</v>
      </c>
      <c r="AJ27" s="24">
        <v>22</v>
      </c>
      <c r="AK27" s="16"/>
      <c r="AL27" s="59"/>
      <c r="AM27" s="126"/>
      <c r="AN27" s="20">
        <v>20</v>
      </c>
      <c r="AO27" s="19">
        <v>853.97</v>
      </c>
      <c r="AP27" s="17">
        <v>42100</v>
      </c>
      <c r="AQ27" s="19">
        <v>853.97</v>
      </c>
      <c r="AR27" s="72" t="s">
        <v>530</v>
      </c>
      <c r="AS27" s="24">
        <v>21</v>
      </c>
      <c r="AT27" s="16"/>
      <c r="AU27" s="59"/>
      <c r="AV27" s="175"/>
      <c r="AW27" s="20">
        <v>20</v>
      </c>
      <c r="AX27" s="19">
        <v>912.6</v>
      </c>
      <c r="AY27" s="110">
        <v>42095</v>
      </c>
      <c r="AZ27" s="19">
        <v>912.6</v>
      </c>
      <c r="BA27" s="129" t="s">
        <v>503</v>
      </c>
      <c r="BB27" s="108">
        <v>22</v>
      </c>
      <c r="BC27" s="16"/>
      <c r="BD27" s="59"/>
      <c r="BE27" s="126"/>
      <c r="BF27" s="20">
        <v>20</v>
      </c>
      <c r="BG27" s="19">
        <v>916.3</v>
      </c>
      <c r="BH27" s="17">
        <v>42100</v>
      </c>
      <c r="BI27" s="19">
        <v>916.3</v>
      </c>
      <c r="BJ27" s="72" t="s">
        <v>533</v>
      </c>
      <c r="BK27" s="160">
        <v>21</v>
      </c>
      <c r="BL27" s="16"/>
      <c r="BM27" s="59"/>
      <c r="BN27" s="221"/>
      <c r="BO27" s="20">
        <v>20</v>
      </c>
      <c r="BP27" s="19">
        <v>936.2</v>
      </c>
      <c r="BQ27" s="17">
        <v>42098</v>
      </c>
      <c r="BR27" s="19">
        <v>936.2</v>
      </c>
      <c r="BS27" s="72" t="s">
        <v>516</v>
      </c>
      <c r="BT27" s="24">
        <v>22</v>
      </c>
      <c r="BU27" s="16"/>
      <c r="BV27" s="59"/>
      <c r="BW27" s="183"/>
      <c r="BX27" s="20">
        <v>20</v>
      </c>
      <c r="BY27" s="19">
        <v>844.44</v>
      </c>
      <c r="BZ27" s="17">
        <v>42098</v>
      </c>
      <c r="CA27" s="19">
        <v>844.44</v>
      </c>
      <c r="CB27" s="72" t="s">
        <v>520</v>
      </c>
      <c r="CC27" s="24">
        <v>22</v>
      </c>
      <c r="CD27" s="16"/>
      <c r="CE27" s="59"/>
      <c r="CF27" s="183"/>
      <c r="CG27" s="20">
        <v>20</v>
      </c>
      <c r="CH27" s="19">
        <v>784.13</v>
      </c>
      <c r="CI27" s="17">
        <v>42101</v>
      </c>
      <c r="CJ27" s="19">
        <v>784.13</v>
      </c>
      <c r="CK27" s="504" t="s">
        <v>548</v>
      </c>
      <c r="CL27" s="24">
        <v>22</v>
      </c>
      <c r="CM27" s="16"/>
      <c r="CN27" s="59"/>
      <c r="CO27" s="126"/>
      <c r="CP27" s="20">
        <v>20</v>
      </c>
      <c r="CQ27" s="19">
        <v>811.79</v>
      </c>
      <c r="CR27" s="17">
        <v>42101</v>
      </c>
      <c r="CS27" s="19">
        <v>811.79</v>
      </c>
      <c r="CT27" s="336" t="s">
        <v>541</v>
      </c>
      <c r="CU27" s="24">
        <v>22</v>
      </c>
      <c r="CV27" s="16"/>
      <c r="CW27" s="59"/>
      <c r="CX27" s="126"/>
      <c r="CY27" s="20">
        <v>20</v>
      </c>
      <c r="CZ27" s="206">
        <v>841.72</v>
      </c>
      <c r="DA27" s="17">
        <v>42102</v>
      </c>
      <c r="DB27" s="206">
        <v>841.72</v>
      </c>
      <c r="DC27" s="43" t="s">
        <v>550</v>
      </c>
      <c r="DD27" s="24">
        <v>22</v>
      </c>
      <c r="DE27" s="16"/>
      <c r="DF27" s="59"/>
      <c r="DG27" s="126"/>
      <c r="DH27" s="20">
        <v>20</v>
      </c>
      <c r="DI27" s="19">
        <v>915.3</v>
      </c>
      <c r="DJ27" s="17">
        <v>42103</v>
      </c>
      <c r="DK27" s="19">
        <v>915.3</v>
      </c>
      <c r="DL27" s="43" t="s">
        <v>556</v>
      </c>
      <c r="DM27" s="24">
        <v>22</v>
      </c>
      <c r="DN27" s="16"/>
      <c r="DO27" s="59"/>
      <c r="DP27" s="126"/>
      <c r="DQ27" s="20">
        <v>20</v>
      </c>
      <c r="DR27" s="30">
        <v>855.33</v>
      </c>
      <c r="DS27" s="58">
        <v>42105</v>
      </c>
      <c r="DT27" s="30">
        <v>855.33</v>
      </c>
      <c r="DU27" s="79" t="s">
        <v>560</v>
      </c>
      <c r="DV27" s="24">
        <v>23</v>
      </c>
      <c r="DW27" s="16"/>
      <c r="DX27" s="59"/>
      <c r="DY27" s="126"/>
      <c r="DZ27" s="20">
        <v>20</v>
      </c>
      <c r="EA27" s="30">
        <v>974.3</v>
      </c>
      <c r="EB27" s="58">
        <v>42107</v>
      </c>
      <c r="EC27" s="30">
        <v>974.3</v>
      </c>
      <c r="ED27" s="79" t="s">
        <v>564</v>
      </c>
      <c r="EE27" s="24">
        <v>23</v>
      </c>
      <c r="EF27" s="16"/>
      <c r="EG27" s="59"/>
      <c r="EH27" s="126"/>
      <c r="EI27" s="20">
        <v>20</v>
      </c>
      <c r="EJ27" s="19">
        <v>957.1</v>
      </c>
      <c r="EK27" s="17">
        <v>42105</v>
      </c>
      <c r="EL27" s="18">
        <v>957.1</v>
      </c>
      <c r="EM27" s="43" t="s">
        <v>567</v>
      </c>
      <c r="EN27" s="24">
        <v>23</v>
      </c>
      <c r="EO27" s="16"/>
      <c r="EP27" s="59"/>
      <c r="EQ27" s="126"/>
      <c r="ER27" s="20">
        <v>20</v>
      </c>
      <c r="ES27" s="19">
        <v>940.9</v>
      </c>
      <c r="ET27" s="17">
        <v>42107</v>
      </c>
      <c r="EU27" s="19">
        <v>940.9</v>
      </c>
      <c r="EV27" s="79" t="s">
        <v>569</v>
      </c>
      <c r="EW27" s="24">
        <v>23</v>
      </c>
      <c r="EX27" s="16"/>
      <c r="EY27" s="59"/>
      <c r="EZ27" s="126"/>
      <c r="FA27" s="20">
        <v>20</v>
      </c>
      <c r="FB27" s="19">
        <v>944.4</v>
      </c>
      <c r="FC27" s="17">
        <v>42108</v>
      </c>
      <c r="FD27" s="19">
        <v>944.4</v>
      </c>
      <c r="FE27" s="43" t="s">
        <v>572</v>
      </c>
      <c r="FF27" s="24">
        <v>23</v>
      </c>
      <c r="FG27" s="16"/>
      <c r="FH27" s="59"/>
      <c r="FI27" s="126"/>
      <c r="FJ27" s="20">
        <v>20</v>
      </c>
      <c r="FK27" s="30">
        <v>882.09</v>
      </c>
      <c r="FL27" s="58">
        <v>42108</v>
      </c>
      <c r="FM27" s="30">
        <v>882.09</v>
      </c>
      <c r="FN27" s="79" t="s">
        <v>574</v>
      </c>
      <c r="FO27" s="24">
        <v>23</v>
      </c>
      <c r="FP27" s="16"/>
      <c r="FQ27" s="59"/>
      <c r="FR27" s="126"/>
      <c r="FS27" s="20">
        <v>20</v>
      </c>
      <c r="FT27" s="30">
        <v>841.27</v>
      </c>
      <c r="FU27" s="58">
        <v>42109</v>
      </c>
      <c r="FV27" s="30">
        <v>841.27</v>
      </c>
      <c r="FW27" s="79" t="s">
        <v>579</v>
      </c>
      <c r="FX27" s="24">
        <v>23</v>
      </c>
      <c r="FY27" s="16"/>
      <c r="FZ27" s="59"/>
      <c r="GA27" s="126"/>
      <c r="GB27" s="20">
        <v>20</v>
      </c>
      <c r="GC27" s="19">
        <v>829.93</v>
      </c>
      <c r="GD27" s="17">
        <v>42109</v>
      </c>
      <c r="GE27" s="30">
        <v>829.93</v>
      </c>
      <c r="GF27" s="373" t="s">
        <v>584</v>
      </c>
      <c r="GG27" s="24">
        <v>23</v>
      </c>
      <c r="GH27" s="16"/>
      <c r="GI27" s="135"/>
      <c r="GJ27" s="126"/>
      <c r="GK27" s="20">
        <v>20</v>
      </c>
      <c r="GL27" s="19">
        <v>949.8</v>
      </c>
      <c r="GM27" s="17">
        <v>42110</v>
      </c>
      <c r="GN27" s="19">
        <v>949.8</v>
      </c>
      <c r="GO27" s="72" t="s">
        <v>587</v>
      </c>
      <c r="GP27" s="24">
        <v>24.5</v>
      </c>
      <c r="GQ27" s="16"/>
      <c r="GR27" s="59"/>
      <c r="GS27" s="126"/>
      <c r="GT27" s="20">
        <v>20</v>
      </c>
      <c r="GU27" s="19">
        <v>932.6</v>
      </c>
      <c r="GV27" s="17">
        <v>42112</v>
      </c>
      <c r="GW27" s="19">
        <v>932.6</v>
      </c>
      <c r="GX27" s="72" t="s">
        <v>591</v>
      </c>
      <c r="GY27" s="24">
        <v>25.5</v>
      </c>
      <c r="GZ27" s="16"/>
      <c r="HA27" s="135"/>
      <c r="HB27" s="126"/>
      <c r="HC27" s="20">
        <v>20</v>
      </c>
      <c r="HD27" s="19">
        <v>867.57</v>
      </c>
      <c r="HE27" s="17">
        <v>42112</v>
      </c>
      <c r="HF27" s="19">
        <v>867.57</v>
      </c>
      <c r="HG27" s="72" t="s">
        <v>593</v>
      </c>
      <c r="HH27" s="24">
        <v>25.5</v>
      </c>
      <c r="HI27" s="16"/>
      <c r="HJ27" s="59"/>
      <c r="HK27" s="126"/>
      <c r="HL27" s="20">
        <v>20</v>
      </c>
      <c r="HM27" s="19">
        <v>916.3</v>
      </c>
      <c r="HN27" s="17">
        <v>42115</v>
      </c>
      <c r="HO27" s="19">
        <v>916.3</v>
      </c>
      <c r="HP27" s="72" t="s">
        <v>611</v>
      </c>
      <c r="HQ27" s="24">
        <v>27</v>
      </c>
      <c r="HR27" s="16"/>
      <c r="HS27" s="135"/>
      <c r="HT27" s="126"/>
      <c r="HU27" s="20">
        <v>20</v>
      </c>
      <c r="HV27" s="19">
        <v>916.3</v>
      </c>
      <c r="HW27" s="17">
        <v>42115</v>
      </c>
      <c r="HX27" s="19">
        <v>916.3</v>
      </c>
      <c r="HY27" s="72" t="s">
        <v>609</v>
      </c>
      <c r="HZ27" s="24">
        <v>27</v>
      </c>
      <c r="IA27" s="16"/>
      <c r="IB27" s="59"/>
      <c r="IC27" s="126"/>
      <c r="ID27" s="20">
        <v>20</v>
      </c>
      <c r="IE27" s="19">
        <v>756.92</v>
      </c>
      <c r="IF27" s="17">
        <v>42115</v>
      </c>
      <c r="IG27" s="19">
        <v>756.92</v>
      </c>
      <c r="IH27" s="72" t="s">
        <v>603</v>
      </c>
      <c r="II27" s="24">
        <v>27</v>
      </c>
      <c r="IJ27" s="16"/>
      <c r="IK27" s="59"/>
      <c r="IL27" s="126"/>
      <c r="IM27" s="20">
        <v>20</v>
      </c>
      <c r="IN27" s="19">
        <v>739.68</v>
      </c>
      <c r="IO27" s="110">
        <v>42116</v>
      </c>
      <c r="IP27" s="19">
        <v>739.68</v>
      </c>
      <c r="IQ27" s="129" t="s">
        <v>612</v>
      </c>
      <c r="IR27" s="108">
        <v>27</v>
      </c>
      <c r="IS27" s="16"/>
      <c r="IT27" s="59"/>
      <c r="IU27" s="126"/>
      <c r="IV27" s="20">
        <v>20</v>
      </c>
      <c r="IW27" s="19">
        <v>873.92</v>
      </c>
      <c r="IX27" s="17">
        <v>42118</v>
      </c>
      <c r="IY27" s="19">
        <v>873.92</v>
      </c>
      <c r="IZ27" s="72" t="s">
        <v>622</v>
      </c>
      <c r="JA27" s="24">
        <v>27</v>
      </c>
      <c r="JB27" s="16"/>
      <c r="JC27" s="59"/>
      <c r="JD27" s="126"/>
      <c r="JE27" s="20">
        <v>20</v>
      </c>
      <c r="JF27" s="19">
        <v>923.5</v>
      </c>
      <c r="JG27" s="17">
        <v>42116</v>
      </c>
      <c r="JH27" s="19">
        <v>923.5</v>
      </c>
      <c r="JI27" s="72" t="s">
        <v>614</v>
      </c>
      <c r="JJ27" s="24">
        <v>27</v>
      </c>
      <c r="JK27" s="16"/>
      <c r="JL27" s="59"/>
      <c r="JM27" s="126"/>
      <c r="JN27" s="20">
        <v>20</v>
      </c>
      <c r="JO27" s="19">
        <v>906.3</v>
      </c>
      <c r="JP27" s="17">
        <v>42118</v>
      </c>
      <c r="JQ27" s="19">
        <v>906.3</v>
      </c>
      <c r="JR27" s="72" t="s">
        <v>623</v>
      </c>
      <c r="JS27" s="24">
        <v>27</v>
      </c>
      <c r="JT27" s="16"/>
      <c r="JU27" s="59"/>
      <c r="JV27" s="139"/>
      <c r="JW27" s="20">
        <v>20</v>
      </c>
      <c r="JX27" s="206">
        <v>928.34</v>
      </c>
      <c r="JY27" s="110">
        <v>42117</v>
      </c>
      <c r="JZ27" s="206">
        <v>928.34</v>
      </c>
      <c r="KA27" s="129" t="s">
        <v>615</v>
      </c>
      <c r="KB27" s="108">
        <v>27</v>
      </c>
      <c r="KC27" s="16"/>
      <c r="KD27" s="59"/>
      <c r="KE27" s="126"/>
      <c r="KF27" s="20">
        <v>20</v>
      </c>
      <c r="KG27" s="206">
        <v>908.1</v>
      </c>
      <c r="KH27" s="17">
        <v>42122</v>
      </c>
      <c r="KI27" s="206">
        <v>908.1</v>
      </c>
      <c r="KJ27" s="72" t="s">
        <v>642</v>
      </c>
      <c r="KK27" s="24">
        <v>27</v>
      </c>
      <c r="KL27" s="16"/>
      <c r="KM27" s="59"/>
      <c r="KN27" s="126"/>
      <c r="KO27" s="20">
        <v>20</v>
      </c>
      <c r="KP27" s="19">
        <v>917.2</v>
      </c>
      <c r="KQ27" s="17">
        <v>42121</v>
      </c>
      <c r="KR27" s="19">
        <v>917.2</v>
      </c>
      <c r="KS27" s="72" t="s">
        <v>638</v>
      </c>
      <c r="KT27" s="24">
        <v>27</v>
      </c>
      <c r="KU27" s="16"/>
      <c r="KV27" s="59"/>
      <c r="KW27" s="126"/>
      <c r="KX27" s="20">
        <v>20</v>
      </c>
      <c r="KY27" s="206">
        <v>832.65</v>
      </c>
      <c r="KZ27" s="17">
        <v>42121</v>
      </c>
      <c r="LA27" s="206">
        <v>832.65</v>
      </c>
      <c r="LB27" s="72" t="s">
        <v>633</v>
      </c>
      <c r="LC27" s="24">
        <v>27</v>
      </c>
      <c r="LD27" s="16"/>
      <c r="LE27" s="59"/>
      <c r="LF27" s="126"/>
      <c r="LG27" s="20">
        <v>20</v>
      </c>
      <c r="LH27" s="19">
        <v>883.45</v>
      </c>
      <c r="LI27" s="17">
        <v>42122</v>
      </c>
      <c r="LJ27" s="19">
        <v>883.45</v>
      </c>
      <c r="LK27" s="72" t="s">
        <v>641</v>
      </c>
      <c r="LL27" s="24">
        <v>27</v>
      </c>
      <c r="LM27" s="16"/>
      <c r="LN27" s="59"/>
      <c r="LO27" s="126"/>
      <c r="LP27" s="20">
        <v>20</v>
      </c>
      <c r="LQ27" s="19">
        <v>786.39</v>
      </c>
      <c r="LR27" s="17">
        <v>42123</v>
      </c>
      <c r="LS27" s="19">
        <v>786.39</v>
      </c>
      <c r="LT27" s="72" t="s">
        <v>651</v>
      </c>
      <c r="LU27" s="24">
        <v>27</v>
      </c>
      <c r="LV27" s="16"/>
      <c r="LW27" s="59"/>
      <c r="LX27" s="126"/>
      <c r="LY27" s="20">
        <v>20</v>
      </c>
      <c r="LZ27" s="19">
        <v>854.88</v>
      </c>
      <c r="MA27" s="17">
        <v>42124</v>
      </c>
      <c r="MB27" s="19">
        <v>854.88</v>
      </c>
      <c r="MC27" s="72" t="s">
        <v>655</v>
      </c>
      <c r="MD27" s="24">
        <v>27</v>
      </c>
      <c r="ME27" s="16"/>
      <c r="MF27" s="59"/>
      <c r="MG27" s="126"/>
      <c r="MH27" s="20"/>
      <c r="MI27" s="19"/>
      <c r="MJ27" s="17"/>
      <c r="MK27" s="19"/>
      <c r="ML27" s="72"/>
      <c r="MM27" s="24"/>
      <c r="MN27" s="16"/>
      <c r="MO27" s="59"/>
      <c r="MP27" s="126"/>
      <c r="MQ27" s="20"/>
      <c r="MR27" s="19"/>
      <c r="MS27" s="17"/>
      <c r="MT27" s="19"/>
      <c r="MU27" s="72"/>
      <c r="MV27" s="24"/>
      <c r="MX27" s="7"/>
      <c r="MY27" s="2"/>
      <c r="MZ27" s="20"/>
      <c r="NA27" s="19"/>
      <c r="NB27" s="17"/>
      <c r="NC27" s="19"/>
      <c r="ND27" s="319"/>
      <c r="NE27" s="24"/>
      <c r="NG27" s="7"/>
      <c r="NH27" s="2"/>
      <c r="NI27" s="20"/>
      <c r="NJ27" s="19"/>
      <c r="NK27" s="17"/>
      <c r="NL27" s="19"/>
      <c r="NM27" s="72"/>
      <c r="NN27" s="24"/>
      <c r="NP27" s="7"/>
      <c r="NQ27" s="2"/>
      <c r="NR27" s="20">
        <v>20</v>
      </c>
      <c r="NS27" s="19"/>
      <c r="NT27" s="17"/>
      <c r="NU27" s="19"/>
      <c r="NV27" s="72"/>
      <c r="NW27" s="24"/>
      <c r="NY27" s="7"/>
      <c r="NZ27" s="2"/>
      <c r="OA27" s="20">
        <v>20</v>
      </c>
      <c r="OB27" s="19"/>
      <c r="OC27" s="17"/>
      <c r="OD27" s="19"/>
      <c r="OE27" s="72"/>
      <c r="OF27" s="24"/>
      <c r="OH27" s="7"/>
      <c r="OI27" s="2"/>
      <c r="OJ27" s="20"/>
      <c r="OK27" s="19"/>
      <c r="OL27" s="17"/>
      <c r="OM27" s="19"/>
      <c r="ON27" s="72"/>
      <c r="OO27" s="24"/>
      <c r="OQ27" s="7"/>
      <c r="OR27" s="2"/>
      <c r="OS27" s="20"/>
      <c r="OT27" s="19"/>
      <c r="OU27" s="17"/>
      <c r="OV27" s="19"/>
      <c r="OW27" s="72"/>
      <c r="OX27" s="24"/>
      <c r="OZ27" s="7"/>
      <c r="PA27" s="2"/>
      <c r="PB27" s="20"/>
      <c r="PC27" s="19"/>
      <c r="PD27" s="17"/>
      <c r="PE27" s="19"/>
      <c r="PF27" s="72"/>
      <c r="PG27" s="24"/>
      <c r="PI27" s="7"/>
      <c r="PJ27" s="2"/>
      <c r="PK27" s="20"/>
      <c r="PL27" s="19"/>
      <c r="PM27" s="17"/>
      <c r="PN27" s="19"/>
      <c r="PO27" s="72"/>
      <c r="PP27" s="24"/>
      <c r="PR27" s="7"/>
      <c r="PS27" s="2"/>
      <c r="PT27" s="20"/>
      <c r="PU27" s="19"/>
      <c r="PV27" s="17"/>
      <c r="PW27" s="19"/>
      <c r="PX27" s="72"/>
      <c r="PY27" s="24"/>
      <c r="QA27" s="7"/>
      <c r="QB27" s="2"/>
      <c r="QC27" s="20"/>
      <c r="QD27" s="19"/>
      <c r="QE27" s="17"/>
      <c r="QF27" s="19"/>
      <c r="QG27" s="72"/>
      <c r="QH27" s="24"/>
      <c r="QJ27" s="7"/>
      <c r="QK27" s="2"/>
      <c r="QL27" s="20"/>
      <c r="QM27" s="19"/>
      <c r="QN27" s="17"/>
      <c r="QO27" s="19"/>
      <c r="QP27" s="72"/>
      <c r="QQ27" s="24"/>
      <c r="QS27" s="7"/>
      <c r="QT27" s="2"/>
      <c r="QU27" s="20"/>
      <c r="QV27" s="19"/>
      <c r="QW27" s="17"/>
      <c r="QX27" s="19"/>
      <c r="QY27" s="72"/>
      <c r="QZ27" s="24"/>
      <c r="RB27" s="7"/>
      <c r="RC27" s="2"/>
      <c r="RD27" s="20"/>
      <c r="RE27" s="19"/>
      <c r="RF27" s="17"/>
      <c r="RG27" s="19"/>
      <c r="RH27" s="72"/>
      <c r="RI27" s="24"/>
      <c r="RK27" s="7"/>
      <c r="RL27" s="2"/>
      <c r="RM27" s="20">
        <v>20</v>
      </c>
      <c r="RN27" s="19"/>
      <c r="RO27" s="437"/>
      <c r="RP27" s="440"/>
      <c r="RQ27" s="438"/>
      <c r="RR27" s="439"/>
      <c r="RT27" s="7"/>
      <c r="RU27" s="2"/>
      <c r="RV27" s="20"/>
      <c r="RW27" s="19"/>
      <c r="RX27" s="17"/>
      <c r="RY27" s="19"/>
      <c r="RZ27" s="72"/>
      <c r="SA27" s="24"/>
      <c r="SC27" s="7"/>
      <c r="SD27" s="2"/>
      <c r="SE27" s="20"/>
      <c r="SF27" s="19"/>
      <c r="SG27" s="17"/>
      <c r="SH27" s="19"/>
      <c r="SI27" s="72"/>
      <c r="SJ27" s="24"/>
      <c r="SL27" s="7"/>
      <c r="SM27" s="2"/>
      <c r="SN27" s="20">
        <v>20</v>
      </c>
      <c r="SO27" s="19"/>
      <c r="SP27" s="17"/>
      <c r="SQ27" s="19"/>
      <c r="SR27" s="72"/>
      <c r="SS27" s="24"/>
      <c r="SU27" s="7"/>
      <c r="SV27" s="2"/>
      <c r="SW27" s="20">
        <v>20</v>
      </c>
      <c r="SX27" s="19"/>
      <c r="SY27" s="17"/>
      <c r="SZ27" s="19"/>
      <c r="TA27" s="72"/>
      <c r="TB27" s="24"/>
      <c r="TD27" s="7"/>
      <c r="TE27" s="2"/>
      <c r="TF27" s="20">
        <v>20</v>
      </c>
      <c r="TG27" s="19"/>
      <c r="TH27" s="17"/>
      <c r="TI27" s="19"/>
      <c r="TJ27" s="72"/>
      <c r="TK27" s="24"/>
    </row>
    <row r="28" spans="1:531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4" t="str">
        <f t="shared" si="24"/>
        <v>PED. 5001418</v>
      </c>
      <c r="E28" s="162">
        <f t="shared" si="24"/>
        <v>42115</v>
      </c>
      <c r="F28" s="77">
        <f t="shared" si="24"/>
        <v>19263.84</v>
      </c>
      <c r="G28" s="15">
        <f t="shared" si="24"/>
        <v>21</v>
      </c>
      <c r="H28" s="65">
        <f t="shared" si="24"/>
        <v>19246</v>
      </c>
      <c r="I28" s="18">
        <f t="shared" si="24"/>
        <v>17.840000000000146</v>
      </c>
      <c r="K28" s="59"/>
      <c r="L28" s="126"/>
      <c r="M28" s="20">
        <v>21</v>
      </c>
      <c r="N28" s="206">
        <v>872.7</v>
      </c>
      <c r="O28" s="17">
        <v>42094</v>
      </c>
      <c r="P28" s="30">
        <v>872.7</v>
      </c>
      <c r="Q28" s="72" t="s">
        <v>336</v>
      </c>
      <c r="R28" s="24">
        <v>22</v>
      </c>
      <c r="S28" s="16"/>
      <c r="T28" s="59"/>
      <c r="U28" s="126"/>
      <c r="V28" s="20">
        <v>21</v>
      </c>
      <c r="W28" s="19">
        <v>858.5</v>
      </c>
      <c r="X28" s="17">
        <v>42095</v>
      </c>
      <c r="Y28" s="19">
        <v>858.5</v>
      </c>
      <c r="Z28" s="72" t="s">
        <v>495</v>
      </c>
      <c r="AA28" s="24">
        <v>22</v>
      </c>
      <c r="AB28" s="16"/>
      <c r="AC28" s="59"/>
      <c r="AD28" s="126"/>
      <c r="AE28" s="20">
        <v>21</v>
      </c>
      <c r="AF28" s="19">
        <v>883.9</v>
      </c>
      <c r="AG28" s="17">
        <v>42096</v>
      </c>
      <c r="AH28" s="19">
        <v>883.9</v>
      </c>
      <c r="AI28" s="72" t="s">
        <v>505</v>
      </c>
      <c r="AJ28" s="24">
        <v>22</v>
      </c>
      <c r="AK28" s="16"/>
      <c r="AL28" s="59"/>
      <c r="AM28" s="126"/>
      <c r="AN28" s="20">
        <v>21</v>
      </c>
      <c r="AO28" s="19">
        <v>852.15</v>
      </c>
      <c r="AP28" s="17">
        <v>42098</v>
      </c>
      <c r="AQ28" s="19">
        <v>852.15</v>
      </c>
      <c r="AR28" s="72" t="s">
        <v>522</v>
      </c>
      <c r="AS28" s="24">
        <v>21</v>
      </c>
      <c r="AT28" s="16"/>
      <c r="AU28" s="59"/>
      <c r="AV28" s="175"/>
      <c r="AW28" s="20">
        <v>21</v>
      </c>
      <c r="AX28" s="19">
        <v>912.6</v>
      </c>
      <c r="AY28" s="110">
        <v>42095</v>
      </c>
      <c r="AZ28" s="19">
        <v>912.6</v>
      </c>
      <c r="BA28" s="129" t="s">
        <v>503</v>
      </c>
      <c r="BB28" s="108">
        <v>22</v>
      </c>
      <c r="BC28" s="16"/>
      <c r="BD28" s="59"/>
      <c r="BE28" s="126"/>
      <c r="BF28" s="20">
        <v>21</v>
      </c>
      <c r="BG28" s="19">
        <v>927.1</v>
      </c>
      <c r="BH28" s="17">
        <v>42100</v>
      </c>
      <c r="BI28" s="19">
        <v>927.1</v>
      </c>
      <c r="BJ28" s="72" t="s">
        <v>537</v>
      </c>
      <c r="BK28" s="160">
        <v>21</v>
      </c>
      <c r="BL28" s="16"/>
      <c r="BM28" s="59"/>
      <c r="BN28" s="183"/>
      <c r="BO28" s="20">
        <v>21</v>
      </c>
      <c r="BP28" s="19">
        <v>927.1</v>
      </c>
      <c r="BQ28" s="17">
        <v>42098</v>
      </c>
      <c r="BR28" s="19">
        <v>927.1</v>
      </c>
      <c r="BS28" s="72" t="s">
        <v>516</v>
      </c>
      <c r="BT28" s="24">
        <v>22</v>
      </c>
      <c r="BU28" s="16"/>
      <c r="BV28" s="59"/>
      <c r="BW28" s="183"/>
      <c r="BX28" s="20">
        <v>21</v>
      </c>
      <c r="BY28" s="19">
        <v>802.72</v>
      </c>
      <c r="BZ28" s="17">
        <v>42098</v>
      </c>
      <c r="CA28" s="19">
        <v>802.72</v>
      </c>
      <c r="CB28" s="72" t="s">
        <v>522</v>
      </c>
      <c r="CC28" s="24">
        <v>21</v>
      </c>
      <c r="CD28" s="16"/>
      <c r="CE28" s="59"/>
      <c r="CF28" s="183"/>
      <c r="CG28" s="20">
        <v>21</v>
      </c>
      <c r="CH28" s="19">
        <v>850.79</v>
      </c>
      <c r="CI28" s="17">
        <v>42101</v>
      </c>
      <c r="CJ28" s="19">
        <v>850.79</v>
      </c>
      <c r="CK28" s="504" t="s">
        <v>548</v>
      </c>
      <c r="CL28" s="24">
        <v>22</v>
      </c>
      <c r="CM28" s="16"/>
      <c r="CN28" s="59"/>
      <c r="CO28" s="211"/>
      <c r="CP28" s="20">
        <v>21</v>
      </c>
      <c r="CQ28" s="19">
        <v>767.8</v>
      </c>
      <c r="CR28" s="17">
        <v>42101</v>
      </c>
      <c r="CS28" s="19">
        <v>767.8</v>
      </c>
      <c r="CT28" s="336" t="s">
        <v>541</v>
      </c>
      <c r="CU28" s="24">
        <v>22</v>
      </c>
      <c r="CV28" s="16"/>
      <c r="CW28" s="59"/>
      <c r="CX28" s="126"/>
      <c r="CY28" s="20">
        <v>21</v>
      </c>
      <c r="CZ28" s="206">
        <v>808.16</v>
      </c>
      <c r="DA28" s="17">
        <v>42102</v>
      </c>
      <c r="DB28" s="206">
        <v>808.16</v>
      </c>
      <c r="DC28" s="43" t="s">
        <v>550</v>
      </c>
      <c r="DD28" s="24">
        <v>22</v>
      </c>
      <c r="DE28" s="16"/>
      <c r="DF28" s="59"/>
      <c r="DG28" s="126"/>
      <c r="DH28" s="20">
        <v>21</v>
      </c>
      <c r="DI28" s="19">
        <v>923.5</v>
      </c>
      <c r="DJ28" s="17">
        <v>42103</v>
      </c>
      <c r="DK28" s="19">
        <v>923.5</v>
      </c>
      <c r="DL28" s="43" t="s">
        <v>556</v>
      </c>
      <c r="DM28" s="24">
        <v>22</v>
      </c>
      <c r="DN28" s="16"/>
      <c r="DO28" s="59"/>
      <c r="DP28" s="126"/>
      <c r="DQ28" s="20">
        <v>21</v>
      </c>
      <c r="DR28" s="30">
        <v>840.82</v>
      </c>
      <c r="DS28" s="58">
        <v>42105</v>
      </c>
      <c r="DT28" s="30">
        <v>840.82</v>
      </c>
      <c r="DU28" s="79" t="s">
        <v>560</v>
      </c>
      <c r="DV28" s="24">
        <v>23</v>
      </c>
      <c r="DW28" s="16"/>
      <c r="DX28" s="59"/>
      <c r="DY28" s="126"/>
      <c r="DZ28" s="20">
        <v>21</v>
      </c>
      <c r="EA28" s="30">
        <v>899.9</v>
      </c>
      <c r="EB28" s="58">
        <v>42107</v>
      </c>
      <c r="EC28" s="30">
        <v>899.9</v>
      </c>
      <c r="ED28" s="79" t="s">
        <v>564</v>
      </c>
      <c r="EE28" s="24">
        <v>23</v>
      </c>
      <c r="EF28" s="16"/>
      <c r="EG28" s="59"/>
      <c r="EH28" s="126"/>
      <c r="EI28" s="20">
        <v>21</v>
      </c>
      <c r="EJ28" s="19">
        <v>935.3</v>
      </c>
      <c r="EK28" s="17">
        <v>42105</v>
      </c>
      <c r="EL28" s="18">
        <v>935.3</v>
      </c>
      <c r="EM28" s="43" t="s">
        <v>567</v>
      </c>
      <c r="EN28" s="24">
        <v>23</v>
      </c>
      <c r="EO28" s="16"/>
      <c r="EP28" s="59"/>
      <c r="EQ28" s="126"/>
      <c r="ER28" s="20">
        <v>21</v>
      </c>
      <c r="ES28" s="19">
        <v>918.2</v>
      </c>
      <c r="ET28" s="17">
        <v>42107</v>
      </c>
      <c r="EU28" s="19">
        <v>918.2</v>
      </c>
      <c r="EV28" s="79" t="s">
        <v>569</v>
      </c>
      <c r="EW28" s="24">
        <v>23</v>
      </c>
      <c r="EX28" s="16"/>
      <c r="EY28" s="59"/>
      <c r="EZ28" s="126"/>
      <c r="FA28" s="20"/>
      <c r="FB28" s="19"/>
      <c r="FC28" s="17"/>
      <c r="FD28" s="19"/>
      <c r="FE28" s="43"/>
      <c r="FF28" s="24"/>
      <c r="FG28" s="16"/>
      <c r="FH28" s="59"/>
      <c r="FI28" s="126"/>
      <c r="FJ28" s="20">
        <v>21</v>
      </c>
      <c r="FK28" s="30">
        <v>773.7</v>
      </c>
      <c r="FL28" s="58">
        <v>42108</v>
      </c>
      <c r="FM28" s="30">
        <v>773.7</v>
      </c>
      <c r="FN28" s="79" t="s">
        <v>574</v>
      </c>
      <c r="FO28" s="24">
        <v>23</v>
      </c>
      <c r="FP28" s="16"/>
      <c r="FQ28" s="59"/>
      <c r="FR28" s="126"/>
      <c r="FS28" s="20">
        <v>21</v>
      </c>
      <c r="FT28" s="30">
        <v>883.9</v>
      </c>
      <c r="FU28" s="58">
        <v>42109</v>
      </c>
      <c r="FV28" s="30">
        <v>883.9</v>
      </c>
      <c r="FW28" s="79" t="s">
        <v>579</v>
      </c>
      <c r="FX28" s="24">
        <v>23</v>
      </c>
      <c r="FY28" s="16"/>
      <c r="FZ28" s="59"/>
      <c r="GA28" s="126"/>
      <c r="GB28" s="20">
        <v>21</v>
      </c>
      <c r="GC28" s="19">
        <v>819.05</v>
      </c>
      <c r="GD28" s="17">
        <v>42109</v>
      </c>
      <c r="GE28" s="30">
        <v>819.05</v>
      </c>
      <c r="GF28" s="373" t="s">
        <v>584</v>
      </c>
      <c r="GG28" s="24">
        <v>23</v>
      </c>
      <c r="GH28" s="16"/>
      <c r="GI28" s="135"/>
      <c r="GJ28" s="126"/>
      <c r="GK28" s="20">
        <v>21</v>
      </c>
      <c r="GL28" s="19">
        <v>940.7</v>
      </c>
      <c r="GM28" s="17">
        <v>42110</v>
      </c>
      <c r="GN28" s="19">
        <v>940.7</v>
      </c>
      <c r="GO28" s="72" t="s">
        <v>587</v>
      </c>
      <c r="GP28" s="24">
        <v>24.5</v>
      </c>
      <c r="GQ28" s="16"/>
      <c r="GR28" s="59"/>
      <c r="GS28" s="126"/>
      <c r="GT28" s="20"/>
      <c r="GU28" s="19"/>
      <c r="GV28" s="17"/>
      <c r="GW28" s="19"/>
      <c r="GX28" s="72"/>
      <c r="GY28" s="24"/>
      <c r="GZ28" s="16"/>
      <c r="HA28" s="135"/>
      <c r="HB28" s="126"/>
      <c r="HC28" s="20">
        <v>21</v>
      </c>
      <c r="HD28" s="19">
        <v>736.05</v>
      </c>
      <c r="HE28" s="17">
        <v>42112</v>
      </c>
      <c r="HF28" s="19">
        <v>736.05</v>
      </c>
      <c r="HG28" s="72" t="s">
        <v>593</v>
      </c>
      <c r="HH28" s="24">
        <v>25.5</v>
      </c>
      <c r="HI28" s="16"/>
      <c r="HJ28" s="59"/>
      <c r="HK28" s="126"/>
      <c r="HL28" s="20">
        <v>21</v>
      </c>
      <c r="HM28" s="19">
        <v>935.3</v>
      </c>
      <c r="HN28" s="17">
        <v>42115</v>
      </c>
      <c r="HO28" s="19">
        <v>935.3</v>
      </c>
      <c r="HP28" s="72" t="s">
        <v>611</v>
      </c>
      <c r="HQ28" s="24">
        <v>27</v>
      </c>
      <c r="HR28" s="16"/>
      <c r="HS28" s="135"/>
      <c r="HT28" s="126"/>
      <c r="HU28" s="20">
        <v>21</v>
      </c>
      <c r="HV28" s="19">
        <v>889</v>
      </c>
      <c r="HW28" s="17">
        <v>42115</v>
      </c>
      <c r="HX28" s="19">
        <v>889</v>
      </c>
      <c r="HY28" s="72" t="s">
        <v>609</v>
      </c>
      <c r="HZ28" s="24">
        <v>27</v>
      </c>
      <c r="IA28" s="16"/>
      <c r="IB28" s="59"/>
      <c r="IC28" s="126"/>
      <c r="ID28" s="20">
        <v>21</v>
      </c>
      <c r="IE28" s="19">
        <v>764.63</v>
      </c>
      <c r="IF28" s="17">
        <v>42115</v>
      </c>
      <c r="IG28" s="19">
        <v>764.63</v>
      </c>
      <c r="IH28" s="72" t="s">
        <v>603</v>
      </c>
      <c r="II28" s="24">
        <v>27</v>
      </c>
      <c r="IJ28" s="16"/>
      <c r="IK28" s="59"/>
      <c r="IL28" s="126"/>
      <c r="IM28" s="20">
        <v>21</v>
      </c>
      <c r="IN28" s="19">
        <v>768.25</v>
      </c>
      <c r="IO28" s="110">
        <v>42116</v>
      </c>
      <c r="IP28" s="19">
        <v>768.25</v>
      </c>
      <c r="IQ28" s="129" t="s">
        <v>612</v>
      </c>
      <c r="IR28" s="108">
        <v>27</v>
      </c>
      <c r="IS28" s="16"/>
      <c r="IT28" s="59"/>
      <c r="IU28" s="126"/>
      <c r="IV28" s="20">
        <v>21</v>
      </c>
      <c r="IW28" s="19">
        <v>850.79</v>
      </c>
      <c r="IX28" s="17">
        <v>42119</v>
      </c>
      <c r="IY28" s="19">
        <v>850.79</v>
      </c>
      <c r="IZ28" s="72" t="s">
        <v>630</v>
      </c>
      <c r="JA28" s="24">
        <v>27</v>
      </c>
      <c r="JB28" s="16"/>
      <c r="JC28" s="59"/>
      <c r="JD28" s="126"/>
      <c r="JE28" s="20">
        <v>21</v>
      </c>
      <c r="JF28" s="19">
        <v>868.2</v>
      </c>
      <c r="JG28" s="17">
        <v>42116</v>
      </c>
      <c r="JH28" s="19">
        <v>868.2</v>
      </c>
      <c r="JI28" s="72" t="s">
        <v>614</v>
      </c>
      <c r="JJ28" s="24">
        <v>27</v>
      </c>
      <c r="JK28" s="16"/>
      <c r="JL28" s="59"/>
      <c r="JM28" s="126"/>
      <c r="JN28" s="20">
        <v>21</v>
      </c>
      <c r="JO28" s="19">
        <v>941.7</v>
      </c>
      <c r="JP28" s="17">
        <v>42118</v>
      </c>
      <c r="JQ28" s="19">
        <v>941.7</v>
      </c>
      <c r="JR28" s="72" t="s">
        <v>627</v>
      </c>
      <c r="JS28" s="24">
        <v>27</v>
      </c>
      <c r="JT28" s="16"/>
      <c r="JU28" s="59"/>
      <c r="JV28" s="139"/>
      <c r="JW28" s="20">
        <v>21</v>
      </c>
      <c r="JX28" s="206">
        <v>918.82</v>
      </c>
      <c r="JY28" s="110">
        <v>42117</v>
      </c>
      <c r="JZ28" s="206">
        <v>918.82</v>
      </c>
      <c r="KA28" s="129" t="s">
        <v>615</v>
      </c>
      <c r="KB28" s="108">
        <v>27</v>
      </c>
      <c r="KC28" s="16"/>
      <c r="KD28" s="59"/>
      <c r="KE28" s="126"/>
      <c r="KF28" s="20">
        <v>21</v>
      </c>
      <c r="KG28" s="206">
        <v>938.9</v>
      </c>
      <c r="KH28" s="17">
        <v>42123</v>
      </c>
      <c r="KI28" s="206">
        <v>938.9</v>
      </c>
      <c r="KJ28" s="72" t="s">
        <v>643</v>
      </c>
      <c r="KK28" s="24">
        <v>27</v>
      </c>
      <c r="KL28" s="16"/>
      <c r="KM28" s="59"/>
      <c r="KN28" s="126"/>
      <c r="KO28" s="20">
        <v>21</v>
      </c>
      <c r="KP28" s="19">
        <v>937.1</v>
      </c>
      <c r="KQ28" s="17">
        <v>42121</v>
      </c>
      <c r="KR28" s="19">
        <v>937.1</v>
      </c>
      <c r="KS28" s="72" t="s">
        <v>638</v>
      </c>
      <c r="KT28" s="24">
        <v>27</v>
      </c>
      <c r="KU28" s="16"/>
      <c r="KV28" s="59"/>
      <c r="KW28" s="126"/>
      <c r="KX28" s="20">
        <v>21</v>
      </c>
      <c r="KY28" s="206">
        <v>819.05</v>
      </c>
      <c r="KZ28" s="17">
        <v>42121</v>
      </c>
      <c r="LA28" s="30">
        <v>819.05</v>
      </c>
      <c r="LB28" s="72" t="s">
        <v>633</v>
      </c>
      <c r="LC28" s="24">
        <v>27</v>
      </c>
      <c r="LD28" s="16"/>
      <c r="LE28" s="59"/>
      <c r="LF28" s="126"/>
      <c r="LG28" s="20">
        <v>21</v>
      </c>
      <c r="LH28" s="19">
        <v>872.11</v>
      </c>
      <c r="LI28" s="17">
        <v>42122</v>
      </c>
      <c r="LJ28" s="19">
        <v>872.11</v>
      </c>
      <c r="LK28" s="72" t="s">
        <v>641</v>
      </c>
      <c r="LL28" s="24">
        <v>27</v>
      </c>
      <c r="LM28" s="16"/>
      <c r="LN28" s="59"/>
      <c r="LO28" s="126"/>
      <c r="LP28" s="20">
        <v>21</v>
      </c>
      <c r="LQ28" s="19">
        <v>825.85</v>
      </c>
      <c r="LR28" s="17">
        <v>42123</v>
      </c>
      <c r="LS28" s="19">
        <v>825.85</v>
      </c>
      <c r="LT28" s="72" t="s">
        <v>651</v>
      </c>
      <c r="LU28" s="24">
        <v>27</v>
      </c>
      <c r="LV28" s="16"/>
      <c r="LW28" s="59"/>
      <c r="LX28" s="126"/>
      <c r="LY28" s="20">
        <v>21</v>
      </c>
      <c r="LZ28" s="19">
        <v>841.27</v>
      </c>
      <c r="MA28" s="17">
        <v>42124</v>
      </c>
      <c r="MB28" s="19">
        <v>841.27</v>
      </c>
      <c r="MC28" s="72" t="s">
        <v>655</v>
      </c>
      <c r="MD28" s="24">
        <v>27</v>
      </c>
      <c r="ME28" s="16"/>
      <c r="MF28" s="59"/>
      <c r="MG28" s="126"/>
      <c r="MH28" s="20"/>
      <c r="MI28" s="19"/>
      <c r="MJ28" s="17"/>
      <c r="MK28" s="19"/>
      <c r="ML28" s="72"/>
      <c r="MM28" s="24"/>
      <c r="MN28" s="16"/>
      <c r="MO28" s="59"/>
      <c r="MP28" s="126"/>
      <c r="MQ28" s="20"/>
      <c r="MR28" s="19"/>
      <c r="MS28" s="17"/>
      <c r="MT28" s="19"/>
      <c r="MU28" s="72"/>
      <c r="MV28" s="24"/>
      <c r="MX28" s="7"/>
      <c r="MY28" s="2"/>
      <c r="MZ28" s="20"/>
      <c r="NA28" s="19"/>
      <c r="NB28" s="17"/>
      <c r="NC28" s="19"/>
      <c r="ND28" s="319"/>
      <c r="NE28" s="24"/>
      <c r="NG28" s="7"/>
      <c r="NH28" s="2"/>
      <c r="NI28" s="20"/>
      <c r="NJ28" s="19"/>
      <c r="NK28" s="17"/>
      <c r="NL28" s="19"/>
      <c r="NM28" s="72"/>
      <c r="NN28" s="24"/>
      <c r="NP28" s="7"/>
      <c r="NQ28" s="2"/>
      <c r="NR28" s="20">
        <v>21</v>
      </c>
      <c r="NS28" s="19"/>
      <c r="NT28" s="17"/>
      <c r="NU28" s="19"/>
      <c r="NV28" s="72"/>
      <c r="NW28" s="24"/>
      <c r="NY28" s="7"/>
      <c r="NZ28" s="2"/>
      <c r="OA28" s="20"/>
      <c r="OB28" s="19"/>
      <c r="OC28" s="17"/>
      <c r="OD28" s="19"/>
      <c r="OE28" s="72"/>
      <c r="OF28" s="24"/>
      <c r="OH28" s="7"/>
      <c r="OI28" s="2"/>
      <c r="OJ28" s="20"/>
      <c r="OK28" s="19"/>
      <c r="OL28" s="17"/>
      <c r="OM28" s="19"/>
      <c r="ON28" s="72"/>
      <c r="OO28" s="24"/>
      <c r="OQ28" s="7"/>
      <c r="OR28" s="2"/>
      <c r="OS28" s="20"/>
      <c r="OT28" s="19"/>
      <c r="OU28" s="17"/>
      <c r="OV28" s="19"/>
      <c r="OW28" s="72"/>
      <c r="OX28" s="24"/>
      <c r="OZ28" s="7"/>
      <c r="PA28" s="2"/>
      <c r="PB28" s="20"/>
      <c r="PC28" s="19"/>
      <c r="PD28" s="17"/>
      <c r="PE28" s="19"/>
      <c r="PF28" s="72"/>
      <c r="PG28" s="24"/>
      <c r="PI28" s="7"/>
      <c r="PJ28" s="2"/>
      <c r="PK28" s="20"/>
      <c r="PL28" s="19"/>
      <c r="PM28" s="17"/>
      <c r="PN28" s="19"/>
      <c r="PO28" s="72"/>
      <c r="PP28" s="24"/>
      <c r="PR28" s="7"/>
      <c r="PS28" s="2"/>
      <c r="PT28" s="20"/>
      <c r="PU28" s="19"/>
      <c r="PV28" s="17"/>
      <c r="PW28" s="19"/>
      <c r="PX28" s="72"/>
      <c r="PY28" s="24"/>
      <c r="QA28" s="7"/>
      <c r="QB28" s="2"/>
      <c r="QC28" s="20"/>
      <c r="QD28" s="19"/>
      <c r="QE28" s="17"/>
      <c r="QF28" s="19"/>
      <c r="QG28" s="72"/>
      <c r="QH28" s="24"/>
      <c r="QJ28" s="7"/>
      <c r="QK28" s="2"/>
      <c r="QL28" s="20"/>
      <c r="QM28" s="19"/>
      <c r="QN28" s="17"/>
      <c r="QO28" s="19"/>
      <c r="QP28" s="72"/>
      <c r="QQ28" s="24"/>
      <c r="QS28" s="7"/>
      <c r="QT28" s="2"/>
      <c r="QU28" s="20"/>
      <c r="QV28" s="19"/>
      <c r="QW28" s="17"/>
      <c r="QX28" s="19"/>
      <c r="QY28" s="72"/>
      <c r="QZ28" s="24"/>
      <c r="RB28" s="7"/>
      <c r="RC28" s="2"/>
      <c r="RD28" s="20"/>
      <c r="RE28" s="19"/>
      <c r="RF28" s="17"/>
      <c r="RG28" s="19"/>
      <c r="RH28" s="72"/>
      <c r="RI28" s="24"/>
      <c r="RK28" s="7"/>
      <c r="RL28" s="2"/>
      <c r="RM28" s="20"/>
      <c r="RN28" s="19"/>
      <c r="RO28" s="17"/>
      <c r="RP28" s="19"/>
      <c r="RQ28" s="72"/>
      <c r="RR28" s="24"/>
      <c r="RT28" s="7"/>
      <c r="RU28" s="2"/>
      <c r="RV28" s="20"/>
      <c r="RW28" s="19"/>
      <c r="RX28" s="17"/>
      <c r="RY28" s="19"/>
      <c r="RZ28" s="72"/>
      <c r="SA28" s="24"/>
      <c r="SC28" s="7"/>
      <c r="SD28" s="2"/>
      <c r="SE28" s="20"/>
      <c r="SF28" s="19"/>
      <c r="SG28" s="17"/>
      <c r="SH28" s="19"/>
      <c r="SI28" s="72"/>
      <c r="SJ28" s="24"/>
      <c r="SL28" s="7"/>
      <c r="SM28" s="2"/>
      <c r="SN28" s="20"/>
      <c r="SO28" s="19"/>
      <c r="SP28" s="17"/>
      <c r="SQ28" s="19"/>
      <c r="SR28" s="72"/>
      <c r="SS28" s="24"/>
      <c r="SU28" s="7"/>
      <c r="SV28" s="2"/>
      <c r="SW28" s="20">
        <v>21</v>
      </c>
      <c r="SX28" s="19"/>
      <c r="SY28" s="17"/>
      <c r="SZ28" s="19"/>
      <c r="TA28" s="72"/>
      <c r="TB28" s="24"/>
      <c r="TD28" s="7"/>
      <c r="TE28" s="2"/>
      <c r="TF28" s="20">
        <v>21</v>
      </c>
      <c r="TG28" s="19"/>
      <c r="TH28" s="17"/>
      <c r="TI28" s="19"/>
      <c r="TJ28" s="72"/>
      <c r="TK28" s="24"/>
    </row>
    <row r="29" spans="1:531" x14ac:dyDescent="0.25">
      <c r="A29" s="25">
        <v>26</v>
      </c>
      <c r="B29" s="16" t="str">
        <f t="shared" ref="B29:I29" si="25">IB5</f>
        <v>SMITHFIELD FARMLAND</v>
      </c>
      <c r="C29" s="16" t="str">
        <f t="shared" si="25"/>
        <v>Farmland</v>
      </c>
      <c r="D29" s="74" t="str">
        <f t="shared" si="25"/>
        <v>PED.5001419</v>
      </c>
      <c r="E29" s="162">
        <f t="shared" si="25"/>
        <v>42115</v>
      </c>
      <c r="F29" s="77">
        <f t="shared" si="25"/>
        <v>17616.09</v>
      </c>
      <c r="G29" s="15">
        <f t="shared" si="25"/>
        <v>22</v>
      </c>
      <c r="H29" s="65">
        <f t="shared" si="25"/>
        <v>17621.759999999998</v>
      </c>
      <c r="I29" s="18">
        <f t="shared" si="25"/>
        <v>-5.6699999999982538</v>
      </c>
      <c r="K29" s="59"/>
      <c r="L29" s="126"/>
      <c r="M29" s="20">
        <v>22</v>
      </c>
      <c r="N29" s="206"/>
      <c r="O29" s="17"/>
      <c r="P29" s="30"/>
      <c r="Q29" s="72"/>
      <c r="R29" s="24"/>
      <c r="S29" s="16"/>
      <c r="T29" s="59"/>
      <c r="U29" s="126"/>
      <c r="V29" s="20">
        <v>22</v>
      </c>
      <c r="W29" s="19">
        <v>867.12</v>
      </c>
      <c r="X29" s="17">
        <v>42095</v>
      </c>
      <c r="Y29" s="19">
        <v>867.12</v>
      </c>
      <c r="Z29" s="72" t="s">
        <v>495</v>
      </c>
      <c r="AA29" s="24">
        <v>22</v>
      </c>
      <c r="AB29" s="16"/>
      <c r="AC29" s="59"/>
      <c r="AD29" s="126"/>
      <c r="AE29" s="20">
        <v>22</v>
      </c>
      <c r="AF29" s="19">
        <v>847.17</v>
      </c>
      <c r="AG29" s="17">
        <v>42096</v>
      </c>
      <c r="AH29" s="19">
        <v>847.17</v>
      </c>
      <c r="AI29" s="72" t="s">
        <v>511</v>
      </c>
      <c r="AJ29" s="24">
        <v>22</v>
      </c>
      <c r="AK29" s="16"/>
      <c r="AL29" s="59"/>
      <c r="AM29" s="126"/>
      <c r="AN29" s="20">
        <v>22</v>
      </c>
      <c r="AO29" s="19">
        <v>871.66</v>
      </c>
      <c r="AP29" s="17">
        <v>42100</v>
      </c>
      <c r="AQ29" s="19">
        <v>871.66</v>
      </c>
      <c r="AR29" s="72" t="s">
        <v>532</v>
      </c>
      <c r="AS29" s="24">
        <v>21</v>
      </c>
      <c r="AT29" s="16"/>
      <c r="AU29" s="59"/>
      <c r="AV29" s="175"/>
      <c r="AW29" s="20"/>
      <c r="AX29" s="19"/>
      <c r="AY29" s="110"/>
      <c r="AZ29" s="19"/>
      <c r="BA29" s="129"/>
      <c r="BB29" s="108"/>
      <c r="BC29" s="16"/>
      <c r="BD29" s="59"/>
      <c r="BE29" s="126"/>
      <c r="BF29" s="20"/>
      <c r="BG29" s="30"/>
      <c r="BH29" s="17"/>
      <c r="BI29" s="19"/>
      <c r="BJ29" s="72"/>
      <c r="BK29" s="160"/>
      <c r="BL29" s="16"/>
      <c r="BM29" s="59"/>
      <c r="BN29" s="183"/>
      <c r="BO29" s="20"/>
      <c r="BP29" s="19"/>
      <c r="BQ29" s="17"/>
      <c r="BR29" s="19"/>
      <c r="BS29" s="72"/>
      <c r="BT29" s="24"/>
      <c r="BU29" s="16"/>
      <c r="BV29" s="59"/>
      <c r="BW29" s="183"/>
      <c r="BX29" s="20">
        <v>22</v>
      </c>
      <c r="BY29" s="19">
        <v>809.98</v>
      </c>
      <c r="BZ29" s="17">
        <v>42098</v>
      </c>
      <c r="CA29" s="19">
        <v>809.98</v>
      </c>
      <c r="CB29" s="72" t="s">
        <v>520</v>
      </c>
      <c r="CC29" s="24">
        <v>22</v>
      </c>
      <c r="CD29" s="16"/>
      <c r="CE29" s="59"/>
      <c r="CF29" s="126"/>
      <c r="CG29" s="20">
        <v>22</v>
      </c>
      <c r="CH29" s="19">
        <v>848.07</v>
      </c>
      <c r="CI29" s="17">
        <v>42101</v>
      </c>
      <c r="CJ29" s="19">
        <v>848.07</v>
      </c>
      <c r="CK29" s="504" t="s">
        <v>548</v>
      </c>
      <c r="CL29" s="24">
        <v>22</v>
      </c>
      <c r="CM29" s="16"/>
      <c r="CN29" s="59"/>
      <c r="CO29" s="211"/>
      <c r="CP29" s="20">
        <v>22</v>
      </c>
      <c r="CQ29" s="19">
        <v>741.04</v>
      </c>
      <c r="CR29" s="17">
        <v>42101</v>
      </c>
      <c r="CS29" s="19">
        <v>741.04</v>
      </c>
      <c r="CT29" s="336" t="s">
        <v>541</v>
      </c>
      <c r="CU29" s="24">
        <v>22</v>
      </c>
      <c r="CV29" s="16"/>
      <c r="CW29" s="59"/>
      <c r="CX29" s="126"/>
      <c r="CY29" s="20">
        <v>22</v>
      </c>
      <c r="CZ29" s="206">
        <v>831.75</v>
      </c>
      <c r="DA29" s="17">
        <v>42102</v>
      </c>
      <c r="DB29" s="206">
        <v>831.75</v>
      </c>
      <c r="DC29" s="43" t="s">
        <v>550</v>
      </c>
      <c r="DD29" s="24">
        <v>22</v>
      </c>
      <c r="DE29" s="16"/>
      <c r="DF29" s="59"/>
      <c r="DG29" s="126"/>
      <c r="DH29" s="20"/>
      <c r="DI29" s="19"/>
      <c r="DJ29" s="17"/>
      <c r="DK29" s="19"/>
      <c r="DL29" s="43"/>
      <c r="DM29" s="24"/>
      <c r="DN29" s="16"/>
      <c r="DO29" s="59"/>
      <c r="DP29" s="126"/>
      <c r="DQ29" s="20">
        <v>22</v>
      </c>
      <c r="DR29" s="30">
        <v>882.54</v>
      </c>
      <c r="DS29" s="58">
        <v>42105</v>
      </c>
      <c r="DT29" s="230">
        <v>882.54</v>
      </c>
      <c r="DU29" s="79" t="s">
        <v>560</v>
      </c>
      <c r="DV29" s="24">
        <v>23</v>
      </c>
      <c r="DW29" s="16"/>
      <c r="DX29" s="59"/>
      <c r="DY29" s="126"/>
      <c r="DZ29" s="20"/>
      <c r="EA29" s="30"/>
      <c r="EB29" s="58"/>
      <c r="EC29" s="230"/>
      <c r="ED29" s="79"/>
      <c r="EE29" s="24"/>
      <c r="EF29" s="16"/>
      <c r="EG29" s="59"/>
      <c r="EH29" s="126"/>
      <c r="EI29" s="20"/>
      <c r="EJ29" s="19"/>
      <c r="EK29" s="17"/>
      <c r="EL29" s="18"/>
      <c r="EM29" s="43"/>
      <c r="EN29" s="24"/>
      <c r="EO29" s="16"/>
      <c r="EP29" s="59"/>
      <c r="EQ29" s="126"/>
      <c r="ER29" s="20">
        <v>22</v>
      </c>
      <c r="ES29" s="19">
        <v>943.4</v>
      </c>
      <c r="ET29" s="17">
        <v>42107</v>
      </c>
      <c r="EU29" s="19">
        <v>943.4</v>
      </c>
      <c r="EV29" s="79" t="s">
        <v>569</v>
      </c>
      <c r="EW29" s="24">
        <v>23</v>
      </c>
      <c r="EX29" s="16"/>
      <c r="EY29" s="59"/>
      <c r="EZ29" s="126"/>
      <c r="FA29" s="20"/>
      <c r="FB29" s="19"/>
      <c r="FC29" s="17"/>
      <c r="FD29" s="19"/>
      <c r="FE29" s="43"/>
      <c r="FF29" s="24"/>
      <c r="FG29" s="16"/>
      <c r="FH29" s="59"/>
      <c r="FI29" s="126"/>
      <c r="FJ29" s="20">
        <v>22</v>
      </c>
      <c r="FK29" s="30">
        <v>844.9</v>
      </c>
      <c r="FL29" s="58">
        <v>42108</v>
      </c>
      <c r="FM29" s="30">
        <v>844.9</v>
      </c>
      <c r="FN29" s="79" t="s">
        <v>574</v>
      </c>
      <c r="FO29" s="24">
        <v>23</v>
      </c>
      <c r="FP29" s="16"/>
      <c r="FQ29" s="59"/>
      <c r="FR29" s="126"/>
      <c r="FS29" s="20">
        <v>22</v>
      </c>
      <c r="FT29" s="30">
        <v>846.71</v>
      </c>
      <c r="FU29" s="58">
        <v>42109</v>
      </c>
      <c r="FV29" s="230">
        <v>846.71</v>
      </c>
      <c r="FW29" s="79" t="s">
        <v>579</v>
      </c>
      <c r="FX29" s="24">
        <v>23</v>
      </c>
      <c r="FY29" s="16"/>
      <c r="FZ29" s="59"/>
      <c r="GA29" s="126"/>
      <c r="GB29" s="20">
        <v>22</v>
      </c>
      <c r="GC29" s="19">
        <v>805.44</v>
      </c>
      <c r="GD29" s="17">
        <v>42109</v>
      </c>
      <c r="GE29" s="30">
        <v>805.44</v>
      </c>
      <c r="GF29" s="373" t="s">
        <v>584</v>
      </c>
      <c r="GG29" s="24">
        <v>23</v>
      </c>
      <c r="GH29" s="16"/>
      <c r="GI29" s="135"/>
      <c r="GJ29" s="126"/>
      <c r="GK29" s="20"/>
      <c r="GL29" s="19"/>
      <c r="GM29" s="349"/>
      <c r="GN29" s="231"/>
      <c r="GO29" s="350"/>
      <c r="GP29" s="351"/>
      <c r="GQ29" s="16"/>
      <c r="GR29" s="59"/>
      <c r="GS29" s="126"/>
      <c r="GT29" s="20"/>
      <c r="GU29" s="19"/>
      <c r="GV29" s="17"/>
      <c r="GW29" s="19"/>
      <c r="GX29" s="72"/>
      <c r="GY29" s="24"/>
      <c r="GZ29" s="16"/>
      <c r="HA29" s="135"/>
      <c r="HB29" s="126"/>
      <c r="HC29" s="20">
        <v>22</v>
      </c>
      <c r="HD29" s="19">
        <v>837.19</v>
      </c>
      <c r="HE29" s="17">
        <v>42112</v>
      </c>
      <c r="HF29" s="19">
        <v>837.19</v>
      </c>
      <c r="HG29" s="72" t="s">
        <v>593</v>
      </c>
      <c r="HH29" s="24">
        <v>25.5</v>
      </c>
      <c r="HI29" s="16"/>
      <c r="HJ29" s="59"/>
      <c r="HK29" s="126"/>
      <c r="HL29" s="20"/>
      <c r="HM29" s="19"/>
      <c r="HN29" s="17"/>
      <c r="HO29" s="19"/>
      <c r="HP29" s="72"/>
      <c r="HQ29" s="24"/>
      <c r="HR29" s="16"/>
      <c r="HS29" s="135"/>
      <c r="HT29" s="126"/>
      <c r="HU29" s="20"/>
      <c r="HV29" s="19"/>
      <c r="HW29" s="17"/>
      <c r="HX29" s="19"/>
      <c r="HY29" s="72"/>
      <c r="HZ29" s="24"/>
      <c r="IA29" s="16"/>
      <c r="IB29" s="59"/>
      <c r="IC29" s="126"/>
      <c r="ID29" s="20">
        <v>22</v>
      </c>
      <c r="IE29" s="19">
        <v>803.17</v>
      </c>
      <c r="IF29" s="17">
        <v>42115</v>
      </c>
      <c r="IG29" s="19">
        <v>803.17</v>
      </c>
      <c r="IH29" s="72" t="s">
        <v>603</v>
      </c>
      <c r="II29" s="24">
        <v>27</v>
      </c>
      <c r="IJ29" s="16"/>
      <c r="IK29" s="59"/>
      <c r="IL29" s="126"/>
      <c r="IM29" s="20">
        <v>22</v>
      </c>
      <c r="IN29" s="19">
        <v>821.32</v>
      </c>
      <c r="IO29" s="110">
        <v>42116</v>
      </c>
      <c r="IP29" s="19">
        <v>821.32</v>
      </c>
      <c r="IQ29" s="129" t="s">
        <v>612</v>
      </c>
      <c r="IR29" s="108">
        <v>27</v>
      </c>
      <c r="IS29" s="16"/>
      <c r="IT29" s="59"/>
      <c r="IU29" s="126"/>
      <c r="IV29" s="20">
        <v>22</v>
      </c>
      <c r="IW29" s="19">
        <v>830.84</v>
      </c>
      <c r="IX29" s="17">
        <v>42118</v>
      </c>
      <c r="IY29" s="19">
        <v>830.84</v>
      </c>
      <c r="IZ29" s="72" t="s">
        <v>619</v>
      </c>
      <c r="JA29" s="24">
        <v>27</v>
      </c>
      <c r="JB29" s="16"/>
      <c r="JC29" s="59"/>
      <c r="JD29" s="126"/>
      <c r="JE29" s="20"/>
      <c r="JF29" s="19"/>
      <c r="JG29" s="17"/>
      <c r="JH29" s="19"/>
      <c r="JI29" s="72"/>
      <c r="JJ29" s="24"/>
      <c r="JK29" s="16"/>
      <c r="JL29" s="59"/>
      <c r="JM29" s="126"/>
      <c r="JN29" s="20"/>
      <c r="JO29" s="19"/>
      <c r="JP29" s="17"/>
      <c r="JQ29" s="19"/>
      <c r="JR29" s="72"/>
      <c r="JS29" s="24"/>
      <c r="JT29" s="16"/>
      <c r="JU29" s="59"/>
      <c r="JV29" s="139"/>
      <c r="JW29" s="20"/>
      <c r="JX29" s="206"/>
      <c r="JY29" s="71"/>
      <c r="JZ29" s="30"/>
      <c r="KA29" s="43"/>
      <c r="KB29" s="24"/>
      <c r="KC29" s="16"/>
      <c r="KD29" s="59"/>
      <c r="KE29" s="126"/>
      <c r="KF29" s="20"/>
      <c r="KG29" s="206"/>
      <c r="KH29" s="17"/>
      <c r="KI29" s="30"/>
      <c r="KJ29" s="72"/>
      <c r="KK29" s="24"/>
      <c r="KL29" s="16"/>
      <c r="KM29" s="59"/>
      <c r="KN29" s="126"/>
      <c r="KO29" s="20"/>
      <c r="KP29" s="19"/>
      <c r="KQ29" s="17"/>
      <c r="KR29" s="19"/>
      <c r="KS29" s="72"/>
      <c r="KT29" s="24"/>
      <c r="KU29" s="16"/>
      <c r="KV29" s="59"/>
      <c r="KW29" s="126"/>
      <c r="KX29" s="20">
        <v>22</v>
      </c>
      <c r="KY29" s="206">
        <v>790.02</v>
      </c>
      <c r="KZ29" s="17">
        <v>42121</v>
      </c>
      <c r="LA29" s="30">
        <v>790.02</v>
      </c>
      <c r="LB29" s="72" t="s">
        <v>633</v>
      </c>
      <c r="LC29" s="24">
        <v>27</v>
      </c>
      <c r="LD29" s="16"/>
      <c r="LE29" s="59"/>
      <c r="LF29" s="126"/>
      <c r="LG29" s="20">
        <v>22</v>
      </c>
      <c r="LH29" s="19">
        <v>863.49</v>
      </c>
      <c r="LI29" s="17">
        <v>42122</v>
      </c>
      <c r="LJ29" s="19">
        <v>863.49</v>
      </c>
      <c r="LK29" s="72" t="s">
        <v>641</v>
      </c>
      <c r="LL29" s="24">
        <v>27</v>
      </c>
      <c r="LM29" s="16"/>
      <c r="LN29" s="59"/>
      <c r="LO29" s="126"/>
      <c r="LP29" s="20">
        <v>22</v>
      </c>
      <c r="LQ29" s="19">
        <v>850.79</v>
      </c>
      <c r="LR29" s="17">
        <v>42123</v>
      </c>
      <c r="LS29" s="19">
        <v>850.79</v>
      </c>
      <c r="LT29" s="72" t="s">
        <v>651</v>
      </c>
      <c r="LU29" s="24">
        <v>27</v>
      </c>
      <c r="LV29" s="16"/>
      <c r="LW29" s="59"/>
      <c r="LX29" s="126"/>
      <c r="LY29" s="20">
        <v>22</v>
      </c>
      <c r="LZ29" s="19">
        <v>804.99</v>
      </c>
      <c r="MA29" s="17"/>
      <c r="MB29" s="19"/>
      <c r="MC29" s="72"/>
      <c r="MD29" s="24"/>
      <c r="ME29" s="16"/>
      <c r="MF29" s="59"/>
      <c r="MG29" s="126"/>
      <c r="MH29" s="20"/>
      <c r="MI29" s="19"/>
      <c r="MJ29" s="17"/>
      <c r="MK29" s="19"/>
      <c r="ML29" s="72"/>
      <c r="MM29" s="24"/>
      <c r="MN29" s="16"/>
      <c r="MO29" s="59"/>
      <c r="MP29" s="126"/>
      <c r="MQ29" s="20"/>
      <c r="MR29" s="19"/>
      <c r="MS29" s="17"/>
      <c r="MT29" s="19"/>
      <c r="MU29" s="72"/>
      <c r="MV29" s="24"/>
      <c r="MX29" s="7"/>
      <c r="MY29" s="2"/>
      <c r="MZ29" s="20"/>
      <c r="NA29" s="19"/>
      <c r="NB29" s="17"/>
      <c r="NC29" s="19"/>
      <c r="ND29" s="72"/>
      <c r="NE29" s="24"/>
      <c r="NG29" s="7"/>
      <c r="NH29" s="2"/>
      <c r="NI29" s="20"/>
      <c r="NJ29" s="19"/>
      <c r="NK29" s="17"/>
      <c r="NL29" s="19"/>
      <c r="NM29" s="72"/>
      <c r="NN29" s="24"/>
      <c r="NP29" s="7"/>
      <c r="NQ29" s="2"/>
      <c r="NR29" s="20"/>
      <c r="NS29" s="19"/>
      <c r="NT29" s="17"/>
      <c r="NU29" s="19"/>
      <c r="NV29" s="72"/>
      <c r="NW29" s="24"/>
      <c r="NY29" s="7"/>
      <c r="NZ29" s="2"/>
      <c r="OA29" s="20"/>
      <c r="OB29" s="19"/>
      <c r="OC29" s="17"/>
      <c r="OD29" s="19"/>
      <c r="OE29" s="72"/>
      <c r="OF29" s="24"/>
      <c r="OH29" s="7"/>
      <c r="OI29" s="2"/>
      <c r="OJ29" s="20"/>
      <c r="OK29" s="19"/>
      <c r="OL29" s="17"/>
      <c r="OM29" s="19"/>
      <c r="ON29" s="72"/>
      <c r="OO29" s="24"/>
      <c r="OQ29" s="7"/>
      <c r="OR29" s="2"/>
      <c r="OS29" s="20"/>
      <c r="OT29" s="19"/>
      <c r="OU29" s="17"/>
      <c r="OV29" s="19"/>
      <c r="OW29" s="72"/>
      <c r="OX29" s="24"/>
      <c r="OZ29" s="7"/>
      <c r="PA29" s="2"/>
      <c r="PB29" s="20"/>
      <c r="PC29" s="19"/>
      <c r="PD29" s="17"/>
      <c r="PE29" s="19"/>
      <c r="PF29" s="72"/>
      <c r="PG29" s="24"/>
      <c r="PI29" s="7"/>
      <c r="PJ29" s="2"/>
      <c r="PK29" s="20"/>
      <c r="PL29" s="19"/>
      <c r="PM29" s="17"/>
      <c r="PN29" s="19"/>
      <c r="PO29" s="72"/>
      <c r="PP29" s="24"/>
      <c r="PR29" s="7"/>
      <c r="PS29" s="2"/>
      <c r="PT29" s="20"/>
      <c r="PU29" s="19"/>
      <c r="PV29" s="17"/>
      <c r="PW29" s="19"/>
      <c r="PX29" s="72"/>
      <c r="PY29" s="24"/>
      <c r="QA29" s="7"/>
      <c r="QB29" s="2"/>
      <c r="QC29" s="20"/>
      <c r="QD29" s="19"/>
      <c r="QE29" s="17"/>
      <c r="QF29" s="19"/>
      <c r="QG29" s="72"/>
      <c r="QH29" s="24"/>
      <c r="QJ29" s="7"/>
      <c r="QK29" s="2"/>
      <c r="QL29" s="20"/>
      <c r="QM29" s="19"/>
      <c r="QN29" s="17"/>
      <c r="QO29" s="19"/>
      <c r="QP29" s="72"/>
      <c r="QQ29" s="24"/>
      <c r="QS29" s="7"/>
      <c r="QT29" s="2"/>
      <c r="QU29" s="20"/>
      <c r="QV29" s="19"/>
      <c r="QW29" s="17"/>
      <c r="QX29" s="19"/>
      <c r="QY29" s="72"/>
      <c r="QZ29" s="24"/>
      <c r="RB29" s="7"/>
      <c r="RC29" s="2"/>
      <c r="RD29" s="20"/>
      <c r="RE29" s="19"/>
      <c r="RF29" s="17"/>
      <c r="RG29" s="19"/>
      <c r="RH29" s="72"/>
      <c r="RI29" s="24"/>
      <c r="RK29" s="7"/>
      <c r="RL29" s="2"/>
      <c r="RM29" s="20"/>
      <c r="RN29" s="19"/>
      <c r="RO29" s="17"/>
      <c r="RP29" s="19"/>
      <c r="RQ29" s="72"/>
      <c r="RR29" s="24"/>
      <c r="RT29" s="7"/>
      <c r="RU29" s="2"/>
      <c r="RV29" s="20"/>
      <c r="RW29" s="19"/>
      <c r="RX29" s="17"/>
      <c r="RY29" s="19"/>
      <c r="RZ29" s="72"/>
      <c r="SA29" s="24"/>
      <c r="SC29" s="7"/>
      <c r="SD29" s="2"/>
      <c r="SE29" s="20"/>
      <c r="SF29" s="19"/>
      <c r="SG29" s="17"/>
      <c r="SH29" s="19"/>
      <c r="SI29" s="72"/>
      <c r="SJ29" s="24"/>
      <c r="SL29" s="7"/>
      <c r="SM29" s="2"/>
      <c r="SN29" s="20"/>
      <c r="SO29" s="19"/>
      <c r="SP29" s="17"/>
      <c r="SQ29" s="19"/>
      <c r="SR29" s="72"/>
      <c r="SS29" s="24"/>
      <c r="SU29" s="7"/>
      <c r="SV29" s="2"/>
      <c r="SW29" s="20">
        <v>22</v>
      </c>
      <c r="SX29" s="19"/>
      <c r="SY29" s="17"/>
      <c r="SZ29" s="19"/>
      <c r="TA29" s="72"/>
      <c r="TB29" s="24"/>
      <c r="TD29" s="7"/>
      <c r="TE29" s="2"/>
      <c r="TF29" s="20">
        <v>22</v>
      </c>
      <c r="TG29" s="19"/>
      <c r="TH29" s="17"/>
      <c r="TI29" s="19"/>
      <c r="TJ29" s="72"/>
      <c r="TK29" s="24"/>
    </row>
    <row r="30" spans="1:531" x14ac:dyDescent="0.25">
      <c r="A30" s="25">
        <v>27</v>
      </c>
      <c r="B30" s="16" t="str">
        <f t="shared" ref="B30:H30" si="26">IK5</f>
        <v>SMITHFIELD FARMLAND</v>
      </c>
      <c r="C30" s="16" t="str">
        <f t="shared" si="26"/>
        <v>Farmland</v>
      </c>
      <c r="D30" s="74" t="str">
        <f t="shared" si="26"/>
        <v>PED. 5001420</v>
      </c>
      <c r="E30" s="162">
        <f t="shared" si="26"/>
        <v>42116</v>
      </c>
      <c r="F30" s="77">
        <f t="shared" si="26"/>
        <v>18059.310000000001</v>
      </c>
      <c r="G30" s="15">
        <f t="shared" si="26"/>
        <v>22</v>
      </c>
      <c r="H30" s="65">
        <f t="shared" si="26"/>
        <v>18163.72</v>
      </c>
      <c r="I30" s="18">
        <f>F30-H30</f>
        <v>-104.40999999999985</v>
      </c>
      <c r="K30" s="59"/>
      <c r="L30" s="126"/>
      <c r="M30" s="20"/>
      <c r="N30" s="206"/>
      <c r="O30" s="17"/>
      <c r="P30" s="30"/>
      <c r="Q30" s="72"/>
      <c r="R30" s="24"/>
      <c r="S30" s="16"/>
      <c r="T30" s="59"/>
      <c r="U30" s="59"/>
      <c r="V30" s="20"/>
      <c r="W30" s="30">
        <v>0</v>
      </c>
      <c r="X30" s="17"/>
      <c r="Y30" s="30"/>
      <c r="Z30" s="72"/>
      <c r="AA30" s="24"/>
      <c r="AB30" s="16"/>
      <c r="AC30" s="59"/>
      <c r="AD30" s="126"/>
      <c r="AE30" s="20"/>
      <c r="AF30" s="30"/>
      <c r="AG30" s="17"/>
      <c r="AH30" s="30"/>
      <c r="AI30" s="72"/>
      <c r="AJ30" s="24"/>
      <c r="AK30" s="16"/>
      <c r="AL30" s="59"/>
      <c r="AM30" s="126"/>
      <c r="AN30" s="20"/>
      <c r="AO30" s="30"/>
      <c r="AP30" s="17"/>
      <c r="AQ30" s="30"/>
      <c r="AR30" s="72"/>
      <c r="AS30" s="24"/>
      <c r="AT30" s="16"/>
      <c r="AU30" s="59"/>
      <c r="AV30" s="175"/>
      <c r="AW30" s="20"/>
      <c r="AX30" s="19"/>
      <c r="AY30" s="110"/>
      <c r="AZ30" s="19"/>
      <c r="BA30" s="129"/>
      <c r="BB30" s="108"/>
      <c r="BC30" s="16"/>
      <c r="BD30" s="59"/>
      <c r="BE30" s="126"/>
      <c r="BF30" s="20"/>
      <c r="BG30" s="30"/>
      <c r="BH30" s="17"/>
      <c r="BI30" s="19"/>
      <c r="BJ30" s="72"/>
      <c r="BK30" s="160"/>
      <c r="BL30" s="16"/>
      <c r="BM30" s="59"/>
      <c r="BN30" s="126"/>
      <c r="BO30" s="20"/>
      <c r="BP30" s="30"/>
      <c r="BQ30" s="17"/>
      <c r="BR30" s="19"/>
      <c r="BS30" s="72"/>
      <c r="BT30" s="24"/>
      <c r="BU30" s="16"/>
      <c r="BV30" s="59"/>
      <c r="BW30" s="126"/>
      <c r="BX30" s="20"/>
      <c r="BY30" s="30"/>
      <c r="BZ30" s="17"/>
      <c r="CA30" s="19"/>
      <c r="CB30" s="72"/>
      <c r="CC30" s="24"/>
      <c r="CD30" s="16"/>
      <c r="CE30" s="59"/>
      <c r="CF30" s="126"/>
      <c r="CG30" s="20"/>
      <c r="CH30" s="30"/>
      <c r="CI30" s="17"/>
      <c r="CJ30" s="18"/>
      <c r="CK30" s="43"/>
      <c r="CL30" s="24"/>
      <c r="CM30" s="16"/>
      <c r="CN30" s="59"/>
      <c r="CO30" s="126"/>
      <c r="CP30" s="20">
        <v>23</v>
      </c>
      <c r="CQ30" s="30">
        <v>803.17</v>
      </c>
      <c r="CR30" s="17">
        <v>42101</v>
      </c>
      <c r="CS30" s="18">
        <v>803.17</v>
      </c>
      <c r="CT30" s="336" t="s">
        <v>541</v>
      </c>
      <c r="CU30" s="24">
        <v>22</v>
      </c>
      <c r="CV30" s="16"/>
      <c r="CW30" s="59"/>
      <c r="CX30" s="126"/>
      <c r="CY30" s="20"/>
      <c r="CZ30" s="206"/>
      <c r="DA30" s="17"/>
      <c r="DB30" s="19"/>
      <c r="DC30" s="43"/>
      <c r="DD30" s="24"/>
      <c r="DE30" s="16"/>
      <c r="DF30" s="59"/>
      <c r="DG30" s="126"/>
      <c r="DH30" s="20"/>
      <c r="DI30" s="19"/>
      <c r="DJ30" s="17"/>
      <c r="DK30" s="19"/>
      <c r="DL30" s="43"/>
      <c r="DM30" s="24"/>
      <c r="DN30" s="16"/>
      <c r="DO30" s="59"/>
      <c r="DP30" s="126"/>
      <c r="DQ30" s="20"/>
      <c r="DR30" s="30"/>
      <c r="DS30" s="58"/>
      <c r="DT30" s="230"/>
      <c r="DU30" s="79"/>
      <c r="DV30" s="24"/>
      <c r="DW30" s="16"/>
      <c r="DX30" s="59"/>
      <c r="DY30" s="126"/>
      <c r="DZ30" s="20"/>
      <c r="EA30" s="30"/>
      <c r="EB30" s="58"/>
      <c r="EC30" s="230"/>
      <c r="ED30" s="79"/>
      <c r="EE30" s="24"/>
      <c r="EF30" s="16"/>
      <c r="EG30" s="59"/>
      <c r="EH30" s="126"/>
      <c r="EI30" s="20"/>
      <c r="EJ30" s="19"/>
      <c r="EK30" s="17"/>
      <c r="EL30" s="18"/>
      <c r="EM30" s="43"/>
      <c r="EN30" s="24"/>
      <c r="EO30" s="16"/>
      <c r="EP30" s="59"/>
      <c r="EQ30" s="136"/>
      <c r="ER30" s="20">
        <v>23</v>
      </c>
      <c r="ES30" s="30">
        <v>929.6</v>
      </c>
      <c r="ET30" s="17">
        <v>42107</v>
      </c>
      <c r="EU30" s="19">
        <v>929.6</v>
      </c>
      <c r="EV30" s="79" t="s">
        <v>569</v>
      </c>
      <c r="EW30" s="24">
        <v>23</v>
      </c>
      <c r="EX30" s="16"/>
      <c r="EY30" s="59"/>
      <c r="EZ30" s="126"/>
      <c r="FA30" s="20"/>
      <c r="FB30" s="19"/>
      <c r="FC30" s="17"/>
      <c r="FD30" s="19"/>
      <c r="FE30" s="43"/>
      <c r="FF30" s="24"/>
      <c r="FG30" s="16"/>
      <c r="FH30" s="59"/>
      <c r="FI30" s="126"/>
      <c r="FJ30" s="20"/>
      <c r="FK30" s="30"/>
      <c r="FL30" s="58"/>
      <c r="FM30" s="230"/>
      <c r="FN30" s="79"/>
      <c r="FO30" s="24"/>
      <c r="FP30" s="16"/>
      <c r="FQ30" s="59"/>
      <c r="FR30" s="126"/>
      <c r="FS30" s="20"/>
      <c r="FT30" s="30"/>
      <c r="FU30" s="58"/>
      <c r="FV30" s="230"/>
      <c r="FW30" s="79"/>
      <c r="FX30" s="24"/>
      <c r="FY30" s="16"/>
      <c r="FZ30" s="59"/>
      <c r="GA30" s="126"/>
      <c r="GB30" s="20"/>
      <c r="GC30" s="19"/>
      <c r="GD30" s="17"/>
      <c r="GE30" s="18"/>
      <c r="GF30" s="43"/>
      <c r="GG30" s="24"/>
      <c r="GH30" s="16"/>
      <c r="GI30" s="135"/>
      <c r="GJ30" s="126"/>
      <c r="GK30" s="20"/>
      <c r="GL30" s="30"/>
      <c r="GM30" s="349"/>
      <c r="GN30" s="231"/>
      <c r="GO30" s="350"/>
      <c r="GP30" s="351"/>
      <c r="GQ30" s="16"/>
      <c r="GR30" s="59"/>
      <c r="GS30" s="126"/>
      <c r="GT30" s="20"/>
      <c r="GU30" s="30"/>
      <c r="GV30" s="71"/>
      <c r="GW30" s="30"/>
      <c r="GX30" s="81"/>
      <c r="GY30" s="24"/>
      <c r="GZ30" s="16"/>
      <c r="HA30" s="135"/>
      <c r="HB30" s="126"/>
      <c r="HC30" s="20"/>
      <c r="HD30" s="30"/>
      <c r="HE30" s="349"/>
      <c r="HF30" s="231"/>
      <c r="HG30" s="350"/>
      <c r="HH30" s="351"/>
      <c r="HI30" s="16"/>
      <c r="HJ30" s="59"/>
      <c r="HK30" s="126"/>
      <c r="HL30" s="20"/>
      <c r="HM30" s="30"/>
      <c r="HN30" s="71"/>
      <c r="HO30" s="30"/>
      <c r="HP30" s="81"/>
      <c r="HQ30" s="24"/>
      <c r="HR30" s="16"/>
      <c r="HS30" s="135"/>
      <c r="HT30" s="126"/>
      <c r="HU30" s="20"/>
      <c r="HV30" s="19"/>
      <c r="HW30" s="17"/>
      <c r="HX30" s="19"/>
      <c r="HY30" s="72"/>
      <c r="HZ30" s="24"/>
      <c r="IA30" s="16"/>
      <c r="IB30" s="59"/>
      <c r="IC30" s="126"/>
      <c r="ID30" s="20"/>
      <c r="IE30" s="30"/>
      <c r="IF30" s="71"/>
      <c r="IG30" s="30"/>
      <c r="IH30" s="81"/>
      <c r="II30" s="24"/>
      <c r="IJ30" s="16"/>
      <c r="IK30" s="59"/>
      <c r="IL30" s="126"/>
      <c r="IM30" s="20"/>
      <c r="IN30" s="19"/>
      <c r="IO30" s="17"/>
      <c r="IP30" s="30"/>
      <c r="IQ30" s="72"/>
      <c r="IR30" s="24"/>
      <c r="IS30" s="16"/>
      <c r="IT30" s="59"/>
      <c r="IU30" s="59"/>
      <c r="IV30" s="20"/>
      <c r="IW30" s="30"/>
      <c r="IX30" s="17"/>
      <c r="IY30" s="30"/>
      <c r="IZ30" s="72"/>
      <c r="JA30" s="24"/>
      <c r="JB30" s="16"/>
      <c r="JC30" s="59"/>
      <c r="JD30" s="126"/>
      <c r="JE30" s="20"/>
      <c r="JF30" s="19"/>
      <c r="JG30" s="17"/>
      <c r="JH30" s="19"/>
      <c r="JI30" s="72"/>
      <c r="JJ30" s="24"/>
      <c r="JK30" s="16"/>
      <c r="JL30" s="59"/>
      <c r="JM30" s="126"/>
      <c r="JN30" s="20"/>
      <c r="JO30" s="30"/>
      <c r="JP30" s="17"/>
      <c r="JQ30" s="30"/>
      <c r="JR30" s="72"/>
      <c r="JS30" s="24"/>
      <c r="JT30" s="16"/>
      <c r="JU30" s="59"/>
      <c r="JV30" s="139"/>
      <c r="JW30" s="20"/>
      <c r="JX30" s="206"/>
      <c r="JY30" s="71"/>
      <c r="JZ30" s="30"/>
      <c r="KA30" s="81"/>
      <c r="KB30" s="118"/>
      <c r="KC30" s="16"/>
      <c r="KD30" s="59"/>
      <c r="KE30" s="126"/>
      <c r="KF30" s="20"/>
      <c r="KG30" s="206"/>
      <c r="KH30" s="17"/>
      <c r="KI30" s="30"/>
      <c r="KJ30" s="72"/>
      <c r="KK30" s="24"/>
      <c r="KL30" s="16"/>
      <c r="KM30" s="59"/>
      <c r="KN30" s="126"/>
      <c r="KO30" s="20"/>
      <c r="KP30" s="30"/>
      <c r="KQ30" s="17"/>
      <c r="KR30" s="30"/>
      <c r="KS30" s="72"/>
      <c r="KT30" s="24"/>
      <c r="KU30" s="16"/>
      <c r="KV30" s="59"/>
      <c r="KW30" s="126"/>
      <c r="KX30" s="20"/>
      <c r="KY30" s="206"/>
      <c r="KZ30" s="17"/>
      <c r="LA30" s="30"/>
      <c r="LB30" s="72"/>
      <c r="LC30" s="24"/>
      <c r="LD30" s="16"/>
      <c r="LE30" s="59"/>
      <c r="LF30" s="59"/>
      <c r="LG30" s="20"/>
      <c r="LH30" s="30"/>
      <c r="LI30" s="17"/>
      <c r="LJ30" s="30"/>
      <c r="LK30" s="72"/>
      <c r="LL30" s="24"/>
      <c r="LM30" s="16"/>
      <c r="LN30" s="59"/>
      <c r="LO30" s="126"/>
      <c r="LP30" s="20"/>
      <c r="LQ30" s="30"/>
      <c r="LR30" s="17"/>
      <c r="LS30" s="30"/>
      <c r="LT30" s="72"/>
      <c r="LU30" s="24"/>
      <c r="LV30" s="16"/>
      <c r="LW30" s="59"/>
      <c r="LX30" s="59"/>
      <c r="LY30" s="20"/>
      <c r="LZ30" s="30">
        <v>0</v>
      </c>
      <c r="MA30" s="17"/>
      <c r="MB30" s="30"/>
      <c r="MC30" s="72"/>
      <c r="MD30" s="24"/>
      <c r="ME30" s="16"/>
      <c r="MF30" s="59"/>
      <c r="MG30" s="126"/>
      <c r="MH30" s="20"/>
      <c r="MI30" s="30"/>
      <c r="MJ30" s="71"/>
      <c r="MK30" s="30"/>
      <c r="ML30" s="81"/>
      <c r="MM30" s="24"/>
      <c r="MN30" s="16"/>
      <c r="MO30" s="59"/>
      <c r="MP30" s="126"/>
      <c r="MQ30" s="20"/>
      <c r="MR30" s="30"/>
      <c r="MS30" s="17"/>
      <c r="MT30" s="19"/>
      <c r="MU30" s="72"/>
      <c r="MV30" s="24"/>
      <c r="MX30" s="7"/>
      <c r="MY30" s="2"/>
      <c r="MZ30" s="20"/>
      <c r="NA30" s="30"/>
      <c r="NB30" s="59"/>
      <c r="NC30" s="30"/>
      <c r="ND30" s="7"/>
      <c r="NG30" s="7"/>
      <c r="NH30" s="2"/>
      <c r="NI30" s="20"/>
      <c r="NJ30" s="30"/>
      <c r="NK30" s="17"/>
      <c r="NL30" s="30"/>
      <c r="NM30" s="72"/>
      <c r="NN30" s="24"/>
      <c r="NP30" s="7"/>
      <c r="NQ30" s="2"/>
      <c r="NR30" s="20"/>
      <c r="NS30" s="30"/>
      <c r="NT30" s="17"/>
      <c r="NU30" s="30"/>
      <c r="NV30" s="81"/>
      <c r="NW30" s="24"/>
      <c r="NY30" s="7"/>
      <c r="NZ30" s="2"/>
      <c r="OA30" s="20"/>
      <c r="OB30" s="30"/>
      <c r="OC30" s="59"/>
      <c r="OD30" s="30"/>
      <c r="OE30" s="7"/>
      <c r="OH30" s="7"/>
      <c r="OI30" s="2"/>
      <c r="OJ30" s="20"/>
      <c r="OK30" s="30"/>
      <c r="OL30" s="59"/>
      <c r="OM30" s="30"/>
      <c r="ON30" s="7"/>
      <c r="OQ30" s="7"/>
      <c r="OR30" s="2"/>
      <c r="OS30" s="20"/>
      <c r="OT30" s="30"/>
      <c r="OU30" s="17"/>
      <c r="OV30" s="30"/>
      <c r="OW30" s="72"/>
      <c r="OX30" s="24"/>
      <c r="OZ30" s="7"/>
      <c r="PA30" s="2"/>
      <c r="PB30" s="20"/>
      <c r="PC30" s="30"/>
      <c r="PD30" s="17"/>
      <c r="PE30" s="19"/>
      <c r="PF30" s="72"/>
      <c r="PG30" s="24"/>
      <c r="PI30" s="7"/>
      <c r="PJ30" s="2"/>
      <c r="PK30" s="20"/>
      <c r="PL30" s="30"/>
      <c r="PM30" s="17"/>
      <c r="PN30" s="30"/>
      <c r="PO30" s="81"/>
      <c r="PP30" s="24"/>
      <c r="PR30" s="7"/>
      <c r="PS30" s="2"/>
      <c r="PT30" s="20"/>
      <c r="PU30" s="30"/>
      <c r="PV30" s="59"/>
      <c r="PW30" s="30"/>
      <c r="PX30" s="7"/>
      <c r="QA30" s="7"/>
      <c r="QB30" s="2"/>
      <c r="QC30" s="20"/>
      <c r="QD30" s="30"/>
      <c r="QE30" s="17"/>
      <c r="QF30" s="30"/>
      <c r="QG30" s="81"/>
      <c r="QH30" s="24"/>
      <c r="QJ30" s="7"/>
      <c r="QK30" s="2"/>
      <c r="QL30" s="20"/>
      <c r="QM30" s="30"/>
      <c r="QN30" s="59"/>
      <c r="QO30" s="30"/>
      <c r="QP30" s="7"/>
      <c r="QS30" s="7"/>
      <c r="QT30" s="2"/>
      <c r="QU30" s="20"/>
      <c r="QV30" s="30"/>
      <c r="QW30" s="59"/>
      <c r="QX30" s="30"/>
      <c r="QY30" s="7"/>
      <c r="RB30" s="7"/>
      <c r="RC30" s="2"/>
      <c r="RD30" s="20"/>
      <c r="RE30" s="30"/>
      <c r="RF30" s="59"/>
      <c r="RG30" s="30"/>
      <c r="RH30" s="7"/>
      <c r="RK30" s="7"/>
      <c r="RL30" s="2"/>
      <c r="RM30" s="20"/>
      <c r="RN30" s="30"/>
      <c r="RO30" s="59"/>
      <c r="RP30" s="30"/>
      <c r="RQ30" s="7"/>
      <c r="RT30" s="7"/>
      <c r="RU30" s="2"/>
      <c r="RV30" s="20"/>
      <c r="RW30" s="30"/>
      <c r="RX30" s="59"/>
      <c r="RY30" s="30"/>
      <c r="RZ30" s="7"/>
      <c r="SC30" s="7"/>
      <c r="SD30" s="2"/>
      <c r="SE30" s="20"/>
      <c r="SF30" s="30"/>
      <c r="SG30" s="59"/>
      <c r="SH30" s="30"/>
      <c r="SI30" s="7"/>
      <c r="SL30" s="7"/>
      <c r="SM30" s="2"/>
      <c r="SN30" s="20"/>
      <c r="SO30" s="30"/>
      <c r="SP30" s="59"/>
      <c r="SQ30" s="30"/>
      <c r="SR30" s="7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81"/>
      <c r="TK30" s="24"/>
    </row>
    <row r="31" spans="1:531" ht="16.5" thickBot="1" x14ac:dyDescent="0.3">
      <c r="A31" s="25">
        <v>28</v>
      </c>
      <c r="B31" s="16" t="str">
        <f t="shared" ref="B31:H31" si="27">IT5</f>
        <v xml:space="preserve">SMITHFIELD FARMLAND </v>
      </c>
      <c r="C31" s="16" t="str">
        <f t="shared" si="27"/>
        <v>Farmland</v>
      </c>
      <c r="D31" s="74" t="str">
        <f t="shared" si="27"/>
        <v>PED 5001426</v>
      </c>
      <c r="E31" s="162">
        <f t="shared" si="27"/>
        <v>42116</v>
      </c>
      <c r="F31" s="77">
        <f t="shared" si="27"/>
        <v>18359.78</v>
      </c>
      <c r="G31" s="15">
        <f t="shared" si="27"/>
        <v>22</v>
      </c>
      <c r="H31" s="65">
        <f t="shared" si="27"/>
        <v>18395.03</v>
      </c>
      <c r="I31" s="18">
        <f t="shared" ref="I31:I63" si="28">F31-H31</f>
        <v>-35.25</v>
      </c>
      <c r="J31" s="16"/>
      <c r="K31" s="59"/>
      <c r="L31" s="128"/>
      <c r="M31" s="48"/>
      <c r="N31" s="207"/>
      <c r="O31" s="123"/>
      <c r="P31" s="141"/>
      <c r="Q31" s="72"/>
      <c r="R31" s="24"/>
      <c r="S31" s="16"/>
      <c r="T31" s="59"/>
      <c r="U31" s="172"/>
      <c r="V31" s="48"/>
      <c r="W31" s="137">
        <v>0</v>
      </c>
      <c r="X31" s="123"/>
      <c r="Y31" s="137"/>
      <c r="Z31" s="138"/>
      <c r="AA31" s="145"/>
      <c r="AB31" s="16"/>
      <c r="AC31" s="59"/>
      <c r="AD31" s="128"/>
      <c r="AE31" s="48"/>
      <c r="AF31" s="141"/>
      <c r="AG31" s="244"/>
      <c r="AH31" s="291"/>
      <c r="AI31" s="292"/>
      <c r="AJ31" s="351"/>
      <c r="AK31" s="16"/>
      <c r="AL31" s="59"/>
      <c r="AM31" s="128"/>
      <c r="AN31" s="48"/>
      <c r="AO31" s="142"/>
      <c r="AP31" s="123"/>
      <c r="AQ31" s="142"/>
      <c r="AR31" s="138"/>
      <c r="AS31" s="145"/>
      <c r="AT31" s="16"/>
      <c r="AU31" s="59"/>
      <c r="AV31" s="189"/>
      <c r="AW31" s="48"/>
      <c r="AX31" s="143"/>
      <c r="AY31" s="478"/>
      <c r="AZ31" s="143"/>
      <c r="BA31" s="129"/>
      <c r="BB31" s="108"/>
      <c r="BC31" s="16"/>
      <c r="BD31" s="59"/>
      <c r="BE31" s="128"/>
      <c r="BF31" s="48"/>
      <c r="BG31" s="141"/>
      <c r="BH31" s="123"/>
      <c r="BI31" s="165"/>
      <c r="BJ31" s="138"/>
      <c r="BK31" s="161"/>
      <c r="BL31" s="16"/>
      <c r="BM31" s="59"/>
      <c r="BN31" s="128"/>
      <c r="BO31" s="48"/>
      <c r="BP31" s="142"/>
      <c r="BQ31" s="123"/>
      <c r="BR31" s="165"/>
      <c r="BS31" s="138"/>
      <c r="BT31" s="145"/>
      <c r="BU31" s="16"/>
      <c r="BV31" s="59"/>
      <c r="BW31" s="128"/>
      <c r="BX31" s="48"/>
      <c r="BY31" s="142"/>
      <c r="BZ31" s="123"/>
      <c r="CA31" s="165"/>
      <c r="CB31" s="138"/>
      <c r="CC31" s="145"/>
      <c r="CD31" s="16"/>
      <c r="CE31" s="59"/>
      <c r="CF31" s="128"/>
      <c r="CG31" s="48"/>
      <c r="CH31" s="142"/>
      <c r="CI31" s="123"/>
      <c r="CJ31" s="142"/>
      <c r="CK31" s="78"/>
      <c r="CL31" s="145"/>
      <c r="CM31" s="16"/>
      <c r="CN31" s="59"/>
      <c r="CO31" s="127"/>
      <c r="CP31" s="48"/>
      <c r="CQ31" s="140"/>
      <c r="CR31" s="123"/>
      <c r="CS31" s="142"/>
      <c r="CT31" s="78"/>
      <c r="CU31" s="145"/>
      <c r="CV31" s="16"/>
      <c r="CW31" s="59"/>
      <c r="CX31" s="128"/>
      <c r="CY31" s="48"/>
      <c r="CZ31" s="207"/>
      <c r="DA31" s="123"/>
      <c r="DB31" s="165"/>
      <c r="DC31" s="78"/>
      <c r="DD31" s="145"/>
      <c r="DE31" s="16"/>
      <c r="DF31" s="59"/>
      <c r="DG31" s="128"/>
      <c r="DH31" s="48"/>
      <c r="DI31" s="143"/>
      <c r="DJ31" s="117"/>
      <c r="DK31" s="143"/>
      <c r="DL31" s="78"/>
      <c r="DM31" s="145"/>
      <c r="DN31" s="16"/>
      <c r="DO31" s="59"/>
      <c r="DP31" s="128"/>
      <c r="DQ31" s="48"/>
      <c r="DR31" s="141"/>
      <c r="DS31" s="117"/>
      <c r="DT31" s="142"/>
      <c r="DU31" s="257"/>
      <c r="DV31" s="145"/>
      <c r="DW31" s="16"/>
      <c r="DX31" s="59"/>
      <c r="DY31" s="128"/>
      <c r="DZ31" s="48"/>
      <c r="EA31" s="141"/>
      <c r="EB31" s="117"/>
      <c r="EC31" s="142"/>
      <c r="ED31" s="257"/>
      <c r="EE31" s="145"/>
      <c r="EF31" s="16"/>
      <c r="EG31" s="59"/>
      <c r="EH31" s="128"/>
      <c r="EI31" s="48"/>
      <c r="EJ31" s="143"/>
      <c r="EK31" s="117"/>
      <c r="EL31" s="142"/>
      <c r="EM31" s="78"/>
      <c r="EN31" s="145"/>
      <c r="EO31" s="16"/>
      <c r="EP31" s="59"/>
      <c r="EQ31" s="144"/>
      <c r="ER31" s="48"/>
      <c r="ES31" s="141"/>
      <c r="ET31" s="123"/>
      <c r="EU31" s="141"/>
      <c r="EV31" s="257"/>
      <c r="EW31" s="145"/>
      <c r="EX31" s="16"/>
      <c r="EY31" s="59"/>
      <c r="EZ31" s="128"/>
      <c r="FA31" s="48"/>
      <c r="FB31" s="143"/>
      <c r="FC31" s="117"/>
      <c r="FD31" s="143"/>
      <c r="FE31" s="78"/>
      <c r="FF31" s="145"/>
      <c r="FG31" s="16"/>
      <c r="FH31" s="59"/>
      <c r="FI31" s="128"/>
      <c r="FJ31" s="48"/>
      <c r="FK31" s="141"/>
      <c r="FL31" s="117"/>
      <c r="FM31" s="142"/>
      <c r="FN31" s="257"/>
      <c r="FO31" s="145"/>
      <c r="FP31" s="16"/>
      <c r="FQ31" s="59"/>
      <c r="FR31" s="128"/>
      <c r="FS31" s="48"/>
      <c r="FT31" s="141"/>
      <c r="FU31" s="117"/>
      <c r="FV31" s="142"/>
      <c r="FW31" s="257"/>
      <c r="FX31" s="145"/>
      <c r="FY31" s="16"/>
      <c r="FZ31" s="59"/>
      <c r="GA31" s="128"/>
      <c r="GB31" s="48"/>
      <c r="GC31" s="143"/>
      <c r="GD31" s="117"/>
      <c r="GE31" s="142"/>
      <c r="GF31" s="78"/>
      <c r="GG31" s="145"/>
      <c r="GH31" s="16"/>
      <c r="GI31" s="135"/>
      <c r="GJ31" s="127"/>
      <c r="GK31" s="80"/>
      <c r="GL31" s="140"/>
      <c r="GM31" s="352"/>
      <c r="GN31" s="353"/>
      <c r="GO31" s="354"/>
      <c r="GP31" s="355"/>
      <c r="GQ31" s="16"/>
      <c r="GR31" s="59"/>
      <c r="GS31" s="128"/>
      <c r="GT31" s="172"/>
      <c r="GU31" s="141"/>
      <c r="GV31" s="345"/>
      <c r="GW31" s="141"/>
      <c r="GX31" s="137"/>
      <c r="GY31" s="16"/>
      <c r="GZ31" s="130"/>
      <c r="HA31" s="135"/>
      <c r="HB31" s="127"/>
      <c r="HC31" s="80"/>
      <c r="HD31" s="140"/>
      <c r="HE31" s="352"/>
      <c r="HF31" s="353"/>
      <c r="HG31" s="354"/>
      <c r="HH31" s="355"/>
      <c r="HI31" s="16"/>
      <c r="HJ31" s="59"/>
      <c r="HK31" s="128"/>
      <c r="HL31" s="172"/>
      <c r="HM31" s="141"/>
      <c r="HN31" s="345"/>
      <c r="HO31" s="141"/>
      <c r="HP31" s="137"/>
      <c r="HQ31" s="16"/>
      <c r="HR31" s="130"/>
      <c r="HS31" s="135"/>
      <c r="HT31" s="127"/>
      <c r="HU31" s="80"/>
      <c r="HV31" s="140"/>
      <c r="HW31" s="352"/>
      <c r="HX31" s="353"/>
      <c r="HY31" s="354"/>
      <c r="HZ31" s="355"/>
      <c r="IA31" s="16"/>
      <c r="IB31" s="59"/>
      <c r="IC31" s="128"/>
      <c r="ID31" s="172"/>
      <c r="IE31" s="141"/>
      <c r="IF31" s="345"/>
      <c r="IG31" s="141"/>
      <c r="IH31" s="137"/>
      <c r="II31" s="16"/>
      <c r="IJ31" s="130"/>
      <c r="IK31" s="59"/>
      <c r="IL31" s="128"/>
      <c r="IM31" s="172"/>
      <c r="IN31" s="141"/>
      <c r="IO31" s="123"/>
      <c r="IP31" s="141"/>
      <c r="IQ31" s="138"/>
      <c r="IR31" s="145"/>
      <c r="IS31" s="16"/>
      <c r="IT31" s="59"/>
      <c r="IU31" s="172"/>
      <c r="IV31" s="48"/>
      <c r="IW31" s="137"/>
      <c r="IX31" s="123"/>
      <c r="IY31" s="142"/>
      <c r="IZ31" s="138"/>
      <c r="JA31" s="145"/>
      <c r="JB31" s="16"/>
      <c r="JC31" s="59"/>
      <c r="JD31" s="128"/>
      <c r="JE31" s="48"/>
      <c r="JF31" s="143"/>
      <c r="JG31" s="117"/>
      <c r="JH31" s="143"/>
      <c r="JI31" s="138"/>
      <c r="JJ31" s="145"/>
      <c r="JK31" s="16"/>
      <c r="JL31" s="59"/>
      <c r="JM31" s="128"/>
      <c r="JN31" s="48"/>
      <c r="JO31" s="142"/>
      <c r="JP31" s="123"/>
      <c r="JQ31" s="141"/>
      <c r="JR31" s="138"/>
      <c r="JS31" s="161"/>
      <c r="JT31" s="16"/>
      <c r="JU31" s="59"/>
      <c r="JV31" s="146"/>
      <c r="JW31" s="48"/>
      <c r="JX31" s="271"/>
      <c r="JY31" s="123"/>
      <c r="JZ31" s="137"/>
      <c r="KA31" s="138"/>
      <c r="KB31" s="118"/>
      <c r="KC31" s="16"/>
      <c r="KD31" s="59"/>
      <c r="KE31" s="128"/>
      <c r="KF31" s="48"/>
      <c r="KG31" s="207"/>
      <c r="KH31" s="123"/>
      <c r="KI31" s="141"/>
      <c r="KJ31" s="72"/>
      <c r="KK31" s="24"/>
      <c r="KL31" s="16"/>
      <c r="KM31" s="59"/>
      <c r="KN31" s="128"/>
      <c r="KO31" s="48"/>
      <c r="KP31" s="141"/>
      <c r="KQ31" s="244"/>
      <c r="KR31" s="291"/>
      <c r="KS31" s="292"/>
      <c r="KT31" s="351"/>
      <c r="KU31" s="16"/>
      <c r="KV31" s="59"/>
      <c r="KW31" s="128"/>
      <c r="KX31" s="48"/>
      <c r="KY31" s="207"/>
      <c r="KZ31" s="123"/>
      <c r="LA31" s="141"/>
      <c r="LB31" s="72"/>
      <c r="LC31" s="24"/>
      <c r="LD31" s="16"/>
      <c r="LE31" s="59"/>
      <c r="LF31" s="172"/>
      <c r="LG31" s="48"/>
      <c r="LH31" s="137">
        <v>0</v>
      </c>
      <c r="LI31" s="123"/>
      <c r="LJ31" s="137"/>
      <c r="LK31" s="138"/>
      <c r="LL31" s="145"/>
      <c r="LM31" s="16"/>
      <c r="LN31" s="59"/>
      <c r="LO31" s="128"/>
      <c r="LP31" s="48"/>
      <c r="LQ31" s="141"/>
      <c r="LR31" s="244"/>
      <c r="LS31" s="291"/>
      <c r="LT31" s="292"/>
      <c r="LU31" s="351"/>
      <c r="LV31" s="16"/>
      <c r="LW31" s="59"/>
      <c r="LX31" s="172"/>
      <c r="LY31" s="48"/>
      <c r="LZ31" s="137">
        <v>0</v>
      </c>
      <c r="MA31" s="123"/>
      <c r="MB31" s="137"/>
      <c r="MC31" s="138"/>
      <c r="MD31" s="145"/>
      <c r="ME31" s="16"/>
      <c r="MF31" s="59"/>
      <c r="MG31" s="128"/>
      <c r="MH31" s="48"/>
      <c r="MI31" s="141"/>
      <c r="MJ31" s="123"/>
      <c r="MK31" s="141"/>
      <c r="ML31" s="138"/>
      <c r="MM31" s="24"/>
      <c r="MN31" s="16"/>
      <c r="MO31" s="59"/>
      <c r="MP31" s="128"/>
      <c r="MQ31" s="172"/>
      <c r="MR31" s="245"/>
      <c r="MS31" s="247"/>
      <c r="MT31" s="245"/>
      <c r="MU31" s="246"/>
      <c r="MV31" s="106"/>
      <c r="MW31" s="130"/>
      <c r="MX31" s="7"/>
      <c r="MY31" s="149"/>
      <c r="MZ31" s="243"/>
      <c r="NA31" s="148"/>
      <c r="NB31" s="248"/>
      <c r="NC31" s="148"/>
      <c r="ND31" s="32"/>
      <c r="NF31" s="130"/>
      <c r="NG31" s="7"/>
      <c r="NH31" s="149"/>
      <c r="NI31" s="243"/>
      <c r="NJ31" s="148"/>
      <c r="NK31" s="123"/>
      <c r="NL31" s="148"/>
      <c r="NM31" s="138"/>
      <c r="NN31" s="145"/>
      <c r="NP31" s="7"/>
      <c r="NQ31" s="149"/>
      <c r="NR31" s="243"/>
      <c r="NS31" s="148"/>
      <c r="NT31" s="248"/>
      <c r="NU31" s="148"/>
      <c r="NV31" s="32"/>
      <c r="NY31" s="7"/>
      <c r="NZ31" s="149"/>
      <c r="OA31" s="243"/>
      <c r="OB31" s="148"/>
      <c r="OC31" s="248"/>
      <c r="OD31" s="148"/>
      <c r="OE31" s="32"/>
      <c r="OH31" s="7"/>
      <c r="OI31" s="149"/>
      <c r="OJ31" s="243"/>
      <c r="OK31" s="148"/>
      <c r="OL31" s="248"/>
      <c r="OM31" s="148"/>
      <c r="ON31" s="32"/>
      <c r="OQ31" s="7"/>
      <c r="OR31" s="149"/>
      <c r="OS31" s="243"/>
      <c r="OT31" s="148"/>
      <c r="OU31" s="248"/>
      <c r="OV31" s="148"/>
      <c r="OW31" s="32"/>
      <c r="OZ31" s="7"/>
      <c r="PA31" s="149"/>
      <c r="PB31" s="303"/>
      <c r="PC31" s="148"/>
      <c r="PD31" s="123"/>
      <c r="PE31" s="148"/>
      <c r="PF31" s="279"/>
      <c r="PG31" s="145"/>
      <c r="PI31" s="7"/>
      <c r="PJ31" s="149"/>
      <c r="PK31" s="303"/>
      <c r="PL31" s="148"/>
      <c r="PM31" s="123"/>
      <c r="PN31" s="148"/>
      <c r="PO31" s="32"/>
      <c r="PP31" s="24"/>
      <c r="PR31" s="7"/>
      <c r="PS31" s="149"/>
      <c r="PT31" s="243"/>
      <c r="PU31" s="148"/>
      <c r="PV31" s="248"/>
      <c r="PW31" s="148"/>
      <c r="PX31" s="32"/>
      <c r="QA31" s="7"/>
      <c r="QB31" s="149"/>
      <c r="QC31" s="303"/>
      <c r="QD31" s="148"/>
      <c r="QE31" s="17"/>
      <c r="QF31" s="148"/>
      <c r="QG31" s="279"/>
      <c r="QH31" s="24"/>
      <c r="QJ31" s="7"/>
      <c r="QK31" s="149"/>
      <c r="QL31" s="243"/>
      <c r="QM31" s="148"/>
      <c r="QN31" s="248"/>
      <c r="QO31" s="148"/>
      <c r="QP31" s="32"/>
      <c r="QS31" s="7"/>
      <c r="QT31" s="149"/>
      <c r="QU31" s="243"/>
      <c r="QV31" s="148"/>
      <c r="QW31" s="248"/>
      <c r="QX31" s="148"/>
      <c r="QY31" s="32"/>
      <c r="RB31" s="7"/>
      <c r="RC31" s="149"/>
      <c r="RD31" s="243"/>
      <c r="RE31" s="148"/>
      <c r="RF31" s="248"/>
      <c r="RG31" s="148"/>
      <c r="RH31" s="32"/>
      <c r="RK31" s="7"/>
      <c r="RL31" s="149"/>
      <c r="RM31" s="243"/>
      <c r="RN31" s="148"/>
      <c r="RO31" s="248"/>
      <c r="RP31" s="148"/>
      <c r="RQ31" s="32"/>
      <c r="RT31" s="7"/>
      <c r="RU31" s="149"/>
      <c r="RV31" s="243"/>
      <c r="RW31" s="148"/>
      <c r="RX31" s="248"/>
      <c r="RY31" s="148"/>
      <c r="RZ31" s="32"/>
      <c r="SC31" s="7"/>
      <c r="SD31" s="149"/>
      <c r="SE31" s="243"/>
      <c r="SF31" s="148"/>
      <c r="SG31" s="248"/>
      <c r="SH31" s="148"/>
      <c r="SI31" s="32"/>
      <c r="SL31" s="7"/>
      <c r="SM31" s="149"/>
      <c r="SN31" s="243"/>
      <c r="SO31" s="148"/>
      <c r="SP31" s="248"/>
      <c r="SQ31" s="148"/>
      <c r="SR31" s="32"/>
      <c r="SU31" s="7"/>
      <c r="SV31" s="149"/>
      <c r="SW31" s="303">
        <v>24</v>
      </c>
      <c r="SX31" s="148"/>
      <c r="SY31" s="248"/>
      <c r="SZ31" s="148"/>
      <c r="TA31" s="32"/>
      <c r="TD31" s="7"/>
      <c r="TE31" s="149"/>
      <c r="TF31" s="303">
        <v>24</v>
      </c>
      <c r="TG31" s="148"/>
      <c r="TH31" s="17"/>
      <c r="TI31" s="148"/>
      <c r="TJ31" s="32"/>
      <c r="TK31" s="24"/>
    </row>
    <row r="32" spans="1:531" s="131" customFormat="1" ht="18.75" customHeight="1" thickTop="1" thickBot="1" x14ac:dyDescent="0.3">
      <c r="A32" s="313">
        <v>29</v>
      </c>
      <c r="B32" s="371" t="str">
        <f t="shared" ref="B32:H32" si="29">JC5</f>
        <v>FORTIS FOODS</v>
      </c>
      <c r="C32" s="371" t="str">
        <f t="shared" si="29"/>
        <v>Seaboard</v>
      </c>
      <c r="D32" s="200" t="str">
        <f t="shared" si="29"/>
        <v>PED. 5008590</v>
      </c>
      <c r="E32" s="302">
        <f t="shared" si="29"/>
        <v>42116</v>
      </c>
      <c r="F32" s="171">
        <f t="shared" si="29"/>
        <v>18969.759999999998</v>
      </c>
      <c r="G32" s="124">
        <f t="shared" si="29"/>
        <v>21</v>
      </c>
      <c r="H32" s="65">
        <f t="shared" si="29"/>
        <v>19020.099999999999</v>
      </c>
      <c r="I32" s="208">
        <f t="shared" si="28"/>
        <v>-50.340000000000146</v>
      </c>
      <c r="N32" s="298">
        <f>SUM(N8:N31)</f>
        <v>19158.000000000004</v>
      </c>
      <c r="P32" s="298">
        <f>SUM(P8:P31)</f>
        <v>19158.000000000004</v>
      </c>
      <c r="W32" s="298">
        <f>SUM(W8:W31)</f>
        <v>18053.97</v>
      </c>
      <c r="Y32" s="298">
        <f>SUM(Y8:Y31)</f>
        <v>18053.97</v>
      </c>
      <c r="AF32" s="299">
        <f>SUM(AF8:AF31)</f>
        <v>18601.36</v>
      </c>
      <c r="AH32" s="299">
        <f>SUM(AH8:AH31)</f>
        <v>18629.940000000002</v>
      </c>
      <c r="AK32" s="133"/>
      <c r="AL32" s="133"/>
      <c r="AO32" s="299">
        <f>SUM(AO8:AO31)</f>
        <v>18077.490000000002</v>
      </c>
      <c r="AQ32" s="318">
        <f>SUM(AQ8:AQ31)</f>
        <v>18178.050000000003</v>
      </c>
      <c r="AT32" s="133"/>
      <c r="AU32" s="133"/>
      <c r="AV32" s="319"/>
      <c r="AW32" s="133"/>
      <c r="AX32" s="208">
        <f>SUM(AX8:AX31)</f>
        <v>19451.5</v>
      </c>
      <c r="AY32" s="208"/>
      <c r="AZ32" s="208">
        <f>SUM(AZ8:AZ31)</f>
        <v>19451.5</v>
      </c>
      <c r="BA32" s="133"/>
      <c r="BB32" s="133"/>
      <c r="BC32" s="133"/>
      <c r="BD32" s="133"/>
      <c r="BE32" s="133"/>
      <c r="BF32" s="133"/>
      <c r="BG32" s="208">
        <f>SUM(BG8:BG31)</f>
        <v>19474.5</v>
      </c>
      <c r="BH32" s="208"/>
      <c r="BI32" s="208">
        <f>SUM(BI8:BI31)</f>
        <v>19474.5</v>
      </c>
      <c r="BJ32" s="133"/>
      <c r="BK32" s="133"/>
      <c r="BL32" s="133"/>
      <c r="BM32" s="133"/>
      <c r="BN32" s="133"/>
      <c r="BO32" s="133"/>
      <c r="BP32" s="320">
        <f>SUM(BP8:BP31)</f>
        <v>19550.600000000002</v>
      </c>
      <c r="BQ32" s="133"/>
      <c r="BR32" s="208">
        <f>SUM(BR8:BR31)</f>
        <v>19550.600000000002</v>
      </c>
      <c r="BS32" s="133"/>
      <c r="BT32" s="133"/>
      <c r="BU32" s="133"/>
      <c r="BV32" s="133"/>
      <c r="BW32" s="133"/>
      <c r="BX32" s="133"/>
      <c r="BY32" s="320">
        <f>SUM(BY8:BY31)</f>
        <v>18225.82</v>
      </c>
      <c r="BZ32" s="133"/>
      <c r="CA32" s="208">
        <f>SUM(CA8:CA31)</f>
        <v>18226.32</v>
      </c>
      <c r="CB32" s="133"/>
      <c r="CC32" s="133"/>
      <c r="CD32" s="133"/>
      <c r="CE32" s="133"/>
      <c r="CF32" s="133"/>
      <c r="CG32" s="133"/>
      <c r="CH32" s="320">
        <f>SUM(CH8:CH31)</f>
        <v>17937.53</v>
      </c>
      <c r="CI32" s="133"/>
      <c r="CJ32" s="208">
        <f>SUM(CJ8:CJ31)</f>
        <v>17937.53</v>
      </c>
      <c r="CK32" s="133"/>
      <c r="CL32" s="133"/>
      <c r="CM32" s="133"/>
      <c r="CN32" s="133"/>
      <c r="CO32" s="133"/>
      <c r="CP32" s="133"/>
      <c r="CQ32" s="208">
        <f>SUM(CQ8:CQ31)</f>
        <v>18745.59</v>
      </c>
      <c r="CR32" s="133"/>
      <c r="CS32" s="208">
        <f>SUM(CS8:CS31)</f>
        <v>18800.919999999998</v>
      </c>
      <c r="CT32" s="133"/>
      <c r="CU32" s="133"/>
      <c r="CV32" s="133"/>
      <c r="CW32" s="133"/>
      <c r="CX32" s="133"/>
      <c r="CY32" s="133"/>
      <c r="CZ32" s="208">
        <f>SUM(CZ8:CZ31)</f>
        <v>18051.7</v>
      </c>
      <c r="DA32" s="208"/>
      <c r="DB32" s="208">
        <f>SUM(DB8:DB31)</f>
        <v>18051.7</v>
      </c>
      <c r="DC32" s="133"/>
      <c r="DD32" s="133"/>
      <c r="DE32" s="133"/>
      <c r="DF32" s="133"/>
      <c r="DG32" s="133"/>
      <c r="DH32" s="133"/>
      <c r="DI32" s="208">
        <f>SUM(DI8:DI31)</f>
        <v>19558.600000000002</v>
      </c>
      <c r="DJ32" s="208"/>
      <c r="DK32" s="208">
        <f>SUM(DK8:DK31)</f>
        <v>19558.600000000002</v>
      </c>
      <c r="DL32" s="133" t="s">
        <v>37</v>
      </c>
      <c r="DM32" s="133"/>
      <c r="DN32" s="133"/>
      <c r="DO32" s="133"/>
      <c r="DP32" s="133"/>
      <c r="DQ32" s="133"/>
      <c r="DR32" s="208">
        <f>SUM(DR8:DR31)</f>
        <v>18836.740000000002</v>
      </c>
      <c r="DS32" s="133"/>
      <c r="DT32" s="208">
        <f>SUM(DT8:DT31)</f>
        <v>18836.740000000002</v>
      </c>
      <c r="DU32" s="133"/>
      <c r="DV32" s="133"/>
      <c r="DW32" s="133"/>
      <c r="DX32" s="133"/>
      <c r="DY32" s="133"/>
      <c r="DZ32" s="133"/>
      <c r="EA32" s="208">
        <f>SUM(EA8:EA31)</f>
        <v>19401</v>
      </c>
      <c r="EB32" s="133"/>
      <c r="EC32" s="208">
        <f>SUM(EC8:EC31)</f>
        <v>19401</v>
      </c>
      <c r="ED32" s="133"/>
      <c r="EE32" s="133"/>
      <c r="EF32" s="133"/>
      <c r="EG32" s="133"/>
      <c r="EH32" s="133"/>
      <c r="EI32" s="133"/>
      <c r="EJ32" s="208">
        <f>SUM(EJ8:EJ31)</f>
        <v>19599.299999999996</v>
      </c>
      <c r="EK32" s="133"/>
      <c r="EL32" s="208">
        <f>SUM(EL8:EL31)</f>
        <v>19599.299999999996</v>
      </c>
      <c r="EM32" s="133"/>
      <c r="EN32" s="133"/>
      <c r="EO32" s="133"/>
      <c r="EP32" s="133"/>
      <c r="EQ32" s="133"/>
      <c r="ER32" s="133"/>
      <c r="ES32" s="283">
        <f>SUM(ES8:ES31)</f>
        <v>21167.100000000002</v>
      </c>
      <c r="ET32" s="133"/>
      <c r="EU32" s="208">
        <f>SUM(EU8:EU31)</f>
        <v>21167.100000000002</v>
      </c>
      <c r="EV32" s="133"/>
      <c r="EW32" s="133"/>
      <c r="EX32" s="133"/>
      <c r="EY32" s="133"/>
      <c r="EZ32" s="133"/>
      <c r="FA32" s="133"/>
      <c r="FB32" s="208">
        <f>SUM(FB8:FB31)</f>
        <v>18901.400000000001</v>
      </c>
      <c r="FC32" s="208"/>
      <c r="FD32" s="208">
        <f>SUM(FD8:FD31)</f>
        <v>18901.400000000001</v>
      </c>
      <c r="FE32" s="133" t="s">
        <v>37</v>
      </c>
      <c r="FF32" s="133"/>
      <c r="FG32" s="133"/>
      <c r="FH32" s="133"/>
      <c r="FI32" s="133"/>
      <c r="FJ32" s="133"/>
      <c r="FK32" s="208">
        <f>SUM(FK8:FK31)</f>
        <v>18073.480000000003</v>
      </c>
      <c r="FL32" s="133"/>
      <c r="FM32" s="208">
        <f>SUM(FM8:FM31)</f>
        <v>18073.480000000003</v>
      </c>
      <c r="FN32" s="133"/>
      <c r="FO32" s="133"/>
      <c r="FP32" s="133"/>
      <c r="FQ32" s="133"/>
      <c r="FR32" s="133"/>
      <c r="FS32" s="133"/>
      <c r="FT32" s="208">
        <f>SUM(FT8:FT31)</f>
        <v>18479.850000000002</v>
      </c>
      <c r="FU32" s="133"/>
      <c r="FV32" s="208">
        <f>SUM(FV8:FV31)</f>
        <v>18479.850000000002</v>
      </c>
      <c r="FW32" s="133"/>
      <c r="FX32" s="133"/>
      <c r="FY32" s="133"/>
      <c r="FZ32" s="133"/>
      <c r="GA32" s="133"/>
      <c r="GB32" s="133"/>
      <c r="GC32" s="208">
        <f>SUM(GC8:GC31)</f>
        <v>17997.729999999996</v>
      </c>
      <c r="GD32" s="133"/>
      <c r="GE32" s="208">
        <f>SUM(GE8:GE31)</f>
        <v>17997.729999999996</v>
      </c>
      <c r="GF32" s="133"/>
      <c r="GG32" s="133"/>
      <c r="GH32" s="133"/>
      <c r="GI32" s="133"/>
      <c r="GJ32" s="133"/>
      <c r="GK32" s="133"/>
      <c r="GL32" s="208">
        <f>SUM(GL8:GL31)</f>
        <v>19493.699999999997</v>
      </c>
      <c r="GM32" s="133"/>
      <c r="GN32" s="283">
        <f>SUM(GN8:GN31)</f>
        <v>19493.699999999997</v>
      </c>
      <c r="GO32" s="133"/>
      <c r="GP32" s="133"/>
      <c r="GQ32" s="133"/>
      <c r="GR32" s="133"/>
      <c r="GS32" s="133"/>
      <c r="GT32" s="133"/>
      <c r="GU32" s="208">
        <f>SUM(GU8:GU31)</f>
        <v>18790.399999999998</v>
      </c>
      <c r="GV32" s="133"/>
      <c r="GW32" s="208">
        <f>SUM(GW8:GW31)</f>
        <v>18790.399999999998</v>
      </c>
      <c r="GX32" s="133"/>
      <c r="GY32" s="133"/>
      <c r="HD32" s="298">
        <f>SUM(HD8:HD31)</f>
        <v>18501.129999999997</v>
      </c>
      <c r="HF32" s="298">
        <f>SUM(HF8:HF31)</f>
        <v>18501.129999999997</v>
      </c>
      <c r="HJ32" s="133"/>
      <c r="HK32" s="133"/>
      <c r="HL32" s="133"/>
      <c r="HM32" s="208">
        <f>SUM(HM8:HM31)</f>
        <v>19327.299999999996</v>
      </c>
      <c r="HN32" s="133"/>
      <c r="HO32" s="208">
        <f>SUM(HO8:HO31)</f>
        <v>19327.299999999996</v>
      </c>
      <c r="HP32" s="133"/>
      <c r="HQ32" s="133"/>
      <c r="HV32" s="298">
        <f>SUM(HV8:HV31)</f>
        <v>19246</v>
      </c>
      <c r="HX32" s="298">
        <f>SUM(HX8:HX31)</f>
        <v>19246</v>
      </c>
      <c r="IE32" s="298">
        <f>SUM(IE8:IE31)</f>
        <v>17621.759999999998</v>
      </c>
      <c r="IG32" s="298">
        <f>SUM(IG8:IG31)</f>
        <v>17621.760999999999</v>
      </c>
      <c r="IN32" s="298">
        <f>SUM(IN8:IN31)</f>
        <v>18163.719999999998</v>
      </c>
      <c r="IP32" s="298">
        <f>SUM(IP8:IP31)</f>
        <v>18163.719999999998</v>
      </c>
      <c r="IW32" s="298">
        <f>SUM(IW8:IW31)</f>
        <v>18395.03</v>
      </c>
      <c r="IY32" s="298">
        <f>SUM(IY8:IY31)</f>
        <v>18395.03</v>
      </c>
      <c r="JF32" s="299">
        <f>SUM(JF8:JF31)</f>
        <v>19020.100000000002</v>
      </c>
      <c r="JH32" s="298">
        <f>SUM(JH8:JH31)</f>
        <v>19020.100000000002</v>
      </c>
      <c r="JN32" s="321"/>
      <c r="JO32" s="299">
        <f>SUM(JO8:JO31)</f>
        <v>19623.400000000001</v>
      </c>
      <c r="JP32" s="299"/>
      <c r="JQ32" s="299">
        <f>SUM(JQ8:JQ31)</f>
        <v>19623.400000000001</v>
      </c>
      <c r="JX32" s="298">
        <f>SUM(JX8:JX31)</f>
        <v>19176.399999999994</v>
      </c>
      <c r="JZ32" s="298">
        <f>SUM(JZ8:JZ31)</f>
        <v>19176.399999999994</v>
      </c>
      <c r="KG32" s="298">
        <f>SUM(KG8:KG31)</f>
        <v>19273.8</v>
      </c>
      <c r="KI32" s="298">
        <f>SUM(KI8:KI31)</f>
        <v>19273.8</v>
      </c>
      <c r="KP32" s="299">
        <f>SUM(KP8:KP31)</f>
        <v>19342.700000000004</v>
      </c>
      <c r="KR32" s="299">
        <f>SUM(KR8:KR31)</f>
        <v>19342.700000000004</v>
      </c>
      <c r="KY32" s="298">
        <f>SUM(KY8:KY31)</f>
        <v>17688.879999999997</v>
      </c>
      <c r="LA32" s="298">
        <f>SUM(LA8:LA31)</f>
        <v>17688.879999999997</v>
      </c>
      <c r="LH32" s="298">
        <f>SUM(LH8:LH31)</f>
        <v>18526.079999999994</v>
      </c>
      <c r="LJ32" s="298">
        <f>SUM(LJ8:LJ31)</f>
        <v>18526.079999999994</v>
      </c>
      <c r="LQ32" s="299">
        <f>SUM(LQ8:LQ31)</f>
        <v>17805.45</v>
      </c>
      <c r="LS32" s="299">
        <f>SUM(LS8:LS31)</f>
        <v>17805.45</v>
      </c>
      <c r="LZ32" s="298">
        <f>SUM(LZ8:LZ31)</f>
        <v>18836.280000000002</v>
      </c>
      <c r="MB32" s="298">
        <f>SUM(MB8:MB31)</f>
        <v>11140.149999999998</v>
      </c>
      <c r="MI32" s="298">
        <f>SUM(MI8:MI31)</f>
        <v>0</v>
      </c>
      <c r="MJ32" s="298"/>
      <c r="MK32" s="298">
        <f t="shared" ref="MK32" si="30">SUM(MK8:MK31)</f>
        <v>0</v>
      </c>
      <c r="MR32" s="298">
        <f>SUM(MR8:MR31)</f>
        <v>0</v>
      </c>
      <c r="MT32" s="298">
        <f>SUM(MT8:MT31)</f>
        <v>0</v>
      </c>
      <c r="NA32" s="298">
        <f>SUM(NA8:NA31)</f>
        <v>0</v>
      </c>
      <c r="NC32" s="298">
        <f>SUM(NC8:NC31)</f>
        <v>0</v>
      </c>
      <c r="NJ32" s="298">
        <f>SUM(NJ8:NJ31)</f>
        <v>0</v>
      </c>
      <c r="NL32" s="298">
        <f>SUM(NL8:NL31)</f>
        <v>0</v>
      </c>
      <c r="NS32" s="298">
        <f>SUM(NS8:NS31)</f>
        <v>0</v>
      </c>
      <c r="OB32" s="298">
        <f>SUM(OB8:OB31)</f>
        <v>0</v>
      </c>
      <c r="OK32" s="298">
        <f>SUM(OK8:OK31)</f>
        <v>0</v>
      </c>
      <c r="OM32" s="298">
        <f>SUM(OM8:OM31)</f>
        <v>0</v>
      </c>
      <c r="OT32" s="298">
        <f>SUM(OT8:OT31)</f>
        <v>0</v>
      </c>
      <c r="OV32" s="298">
        <f>SUM(OV8:OV31)</f>
        <v>0</v>
      </c>
      <c r="PC32" s="298">
        <f>SUM(PC8:PC31)</f>
        <v>0</v>
      </c>
      <c r="PE32" s="298">
        <f>SUM(PE8:PE31)</f>
        <v>0</v>
      </c>
      <c r="PL32" s="298">
        <f>SUM(PL8:PL31)</f>
        <v>0</v>
      </c>
      <c r="PN32" s="298">
        <f>SUM(PN8:PN31)</f>
        <v>0</v>
      </c>
      <c r="PU32" s="298">
        <f>SUM(PU8:PU31)</f>
        <v>0</v>
      </c>
      <c r="PW32" s="298">
        <f>SUM(PW8:PW31)</f>
        <v>0</v>
      </c>
      <c r="QD32" s="298">
        <f>SUM(QD8:QD31)</f>
        <v>0</v>
      </c>
      <c r="QF32" s="298">
        <f>SUM(QF8:QF31)</f>
        <v>0</v>
      </c>
      <c r="QM32" s="298">
        <f>SUM(QM8:QM31)</f>
        <v>0</v>
      </c>
      <c r="QO32" s="298">
        <f>SUM(QO8:QO31)</f>
        <v>0</v>
      </c>
      <c r="QV32" s="298">
        <f>SUM(QV8:QV31)</f>
        <v>0</v>
      </c>
      <c r="QX32" s="298">
        <f>SUM(QX8:QX31)</f>
        <v>0</v>
      </c>
      <c r="RE32" s="298">
        <f>SUM(RE8:RE31)</f>
        <v>0</v>
      </c>
      <c r="RG32" s="298">
        <f>SUM(RG8:RG31)</f>
        <v>0</v>
      </c>
      <c r="RN32" s="298">
        <f>SUM(RN8:RN31)</f>
        <v>0</v>
      </c>
      <c r="RP32" s="298">
        <f>SUM(RP8:RP31)</f>
        <v>0</v>
      </c>
      <c r="RW32" s="298">
        <f>SUM(RW8:RW31)</f>
        <v>0</v>
      </c>
      <c r="RY32" s="298">
        <f>SUM(RY8:RY31)</f>
        <v>0</v>
      </c>
      <c r="SF32" s="298">
        <f>SUM(SF8:SF31)</f>
        <v>0</v>
      </c>
      <c r="SH32" s="298">
        <f>SUM(SH8:SH31)</f>
        <v>0</v>
      </c>
      <c r="SO32" s="298">
        <f>SUM(SO8:SO31)</f>
        <v>0</v>
      </c>
      <c r="SQ32" s="298">
        <f>SUM(SQ8:SQ31)</f>
        <v>0</v>
      </c>
      <c r="SX32" s="298">
        <f>SUM(SX8:SX31)</f>
        <v>0</v>
      </c>
      <c r="SZ32" s="298">
        <f>SUM(SZ8:SZ31)</f>
        <v>0</v>
      </c>
      <c r="TG32" s="298">
        <f>SUM(TG8:TG31)</f>
        <v>0</v>
      </c>
      <c r="TI32" s="298">
        <f>SUM(TI8:TI31)</f>
        <v>0</v>
      </c>
    </row>
    <row r="33" spans="1:529" s="131" customFormat="1" ht="18.75" customHeight="1" thickTop="1" thickBot="1" x14ac:dyDescent="0.3">
      <c r="A33" s="313">
        <v>30</v>
      </c>
      <c r="B33" s="133" t="str">
        <f t="shared" ref="B33:H33" si="31">JL5</f>
        <v>SEABOARD FOODS</v>
      </c>
      <c r="C33" s="133" t="str">
        <f t="shared" si="31"/>
        <v>Seaboard</v>
      </c>
      <c r="D33" s="200" t="str">
        <f t="shared" si="31"/>
        <v>PED. 5001443</v>
      </c>
      <c r="E33" s="302">
        <f t="shared" si="31"/>
        <v>42117</v>
      </c>
      <c r="F33" s="171">
        <f t="shared" si="31"/>
        <v>19553.82</v>
      </c>
      <c r="G33" s="124">
        <f t="shared" si="31"/>
        <v>21</v>
      </c>
      <c r="H33" s="65">
        <f t="shared" si="31"/>
        <v>19623.400000000001</v>
      </c>
      <c r="I33" s="208">
        <f t="shared" si="28"/>
        <v>-69.580000000001746</v>
      </c>
      <c r="N33" s="614" t="s">
        <v>21</v>
      </c>
      <c r="O33" s="615"/>
      <c r="P33" s="322">
        <f>Q5-P32</f>
        <v>0</v>
      </c>
      <c r="W33" s="614" t="s">
        <v>21</v>
      </c>
      <c r="X33" s="615"/>
      <c r="Y33" s="322">
        <f>Z5-Y32</f>
        <v>0</v>
      </c>
      <c r="AF33" s="715" t="s">
        <v>21</v>
      </c>
      <c r="AG33" s="716"/>
      <c r="AH33" s="322">
        <f>AI5-AH32</f>
        <v>-28.580000000001746</v>
      </c>
      <c r="AO33" s="715" t="s">
        <v>21</v>
      </c>
      <c r="AP33" s="716"/>
      <c r="AQ33" s="322">
        <f>AR5-AQ32</f>
        <v>-100.56000000000131</v>
      </c>
      <c r="AV33" s="237"/>
      <c r="AX33" s="715" t="s">
        <v>21</v>
      </c>
      <c r="AY33" s="716"/>
      <c r="AZ33" s="322">
        <f>BA5-AZ32</f>
        <v>0</v>
      </c>
      <c r="BP33" s="715" t="s">
        <v>21</v>
      </c>
      <c r="BQ33" s="716"/>
      <c r="BR33" s="219">
        <f>BS5-BR32</f>
        <v>0</v>
      </c>
      <c r="BY33" s="715" t="s">
        <v>21</v>
      </c>
      <c r="BZ33" s="716"/>
      <c r="CA33" s="219">
        <f>CB5-CA32</f>
        <v>-0.5</v>
      </c>
      <c r="CH33" s="715" t="s">
        <v>21</v>
      </c>
      <c r="CI33" s="716"/>
      <c r="CJ33" s="323">
        <f>CK5-CJ32</f>
        <v>0</v>
      </c>
      <c r="CQ33" s="715" t="s">
        <v>21</v>
      </c>
      <c r="CR33" s="716"/>
      <c r="CS33" s="322">
        <f>CT5-CS32</f>
        <v>-55.329999999998108</v>
      </c>
      <c r="CZ33" s="715" t="s">
        <v>21</v>
      </c>
      <c r="DA33" s="716"/>
      <c r="DB33" s="322">
        <f>DC5-DB32</f>
        <v>0</v>
      </c>
      <c r="DI33" s="715" t="s">
        <v>21</v>
      </c>
      <c r="DJ33" s="716"/>
      <c r="DK33" s="322">
        <f>DL5-DK32</f>
        <v>0</v>
      </c>
      <c r="DR33" s="715" t="s">
        <v>21</v>
      </c>
      <c r="DS33" s="716"/>
      <c r="DT33" s="322">
        <f>DU5-DT32</f>
        <v>0</v>
      </c>
      <c r="EA33" s="715" t="s">
        <v>21</v>
      </c>
      <c r="EB33" s="716"/>
      <c r="EC33" s="322">
        <f>ED5-EC32</f>
        <v>0</v>
      </c>
      <c r="EJ33" s="715" t="s">
        <v>21</v>
      </c>
      <c r="EK33" s="716"/>
      <c r="EL33" s="322">
        <f>EM5-EL32</f>
        <v>0</v>
      </c>
      <c r="ES33" s="309" t="s">
        <v>21</v>
      </c>
      <c r="ET33" s="310"/>
      <c r="EU33" s="322">
        <f>EV5-EU32</f>
        <v>0</v>
      </c>
      <c r="FB33" s="715" t="s">
        <v>21</v>
      </c>
      <c r="FC33" s="716"/>
      <c r="FD33" s="322">
        <f>FE5-FD32</f>
        <v>0</v>
      </c>
      <c r="FK33" s="715" t="s">
        <v>21</v>
      </c>
      <c r="FL33" s="716"/>
      <c r="FM33" s="322">
        <f>FN5-FM32</f>
        <v>0</v>
      </c>
      <c r="FT33" s="715" t="s">
        <v>21</v>
      </c>
      <c r="FU33" s="716"/>
      <c r="FV33" s="322">
        <f>FW5-FV32</f>
        <v>0</v>
      </c>
      <c r="GC33" s="715" t="s">
        <v>21</v>
      </c>
      <c r="GD33" s="716"/>
      <c r="GE33" s="322">
        <f>GF5-GE32</f>
        <v>0</v>
      </c>
      <c r="GL33" s="309" t="s">
        <v>21</v>
      </c>
      <c r="GM33" s="310"/>
      <c r="GN33" s="322">
        <f>GO5-GN32</f>
        <v>0</v>
      </c>
      <c r="GR33" s="133"/>
      <c r="GS33" s="133"/>
      <c r="GT33" s="133"/>
      <c r="GU33" s="722" t="s">
        <v>21</v>
      </c>
      <c r="GV33" s="723"/>
      <c r="GW33" s="323">
        <f>GX5-GW32</f>
        <v>0</v>
      </c>
      <c r="GX33" s="133"/>
      <c r="GY33" s="133"/>
      <c r="HD33" s="715" t="s">
        <v>21</v>
      </c>
      <c r="HE33" s="716"/>
      <c r="HF33" s="322">
        <f>HG5-HF32</f>
        <v>0</v>
      </c>
      <c r="HJ33" s="133"/>
      <c r="HK33" s="133"/>
      <c r="HL33" s="133"/>
      <c r="HM33" s="722" t="s">
        <v>21</v>
      </c>
      <c r="HN33" s="723"/>
      <c r="HO33" s="323">
        <f>HP5-HO32</f>
        <v>0</v>
      </c>
      <c r="HP33" s="133"/>
      <c r="HQ33" s="133"/>
      <c r="HV33" s="715" t="s">
        <v>21</v>
      </c>
      <c r="HW33" s="716"/>
      <c r="HX33" s="322">
        <f>HY5-HX32</f>
        <v>0</v>
      </c>
      <c r="IE33" s="425" t="s">
        <v>21</v>
      </c>
      <c r="IF33" s="426"/>
      <c r="IG33" s="322">
        <f>IH5-IG32</f>
        <v>-1.0000000002037268E-3</v>
      </c>
      <c r="IN33" s="425" t="s">
        <v>21</v>
      </c>
      <c r="IO33" s="426"/>
      <c r="IP33" s="322">
        <f>IQ5-IP32</f>
        <v>0</v>
      </c>
      <c r="IW33" s="309" t="s">
        <v>21</v>
      </c>
      <c r="IX33" s="310"/>
      <c r="IY33" s="322">
        <f>IZ5-IY32</f>
        <v>0</v>
      </c>
      <c r="JF33" s="309" t="s">
        <v>21</v>
      </c>
      <c r="JG33" s="310"/>
      <c r="JH33" s="322">
        <f>JI5-JH32</f>
        <v>0</v>
      </c>
      <c r="JX33" s="309" t="s">
        <v>21</v>
      </c>
      <c r="JY33" s="310"/>
      <c r="JZ33" s="322">
        <f>KA5-JZ32</f>
        <v>0</v>
      </c>
      <c r="KG33" s="309" t="s">
        <v>21</v>
      </c>
      <c r="KH33" s="310"/>
      <c r="KI33" s="322">
        <f>KJ5-KI32</f>
        <v>0</v>
      </c>
      <c r="KP33" s="715" t="s">
        <v>21</v>
      </c>
      <c r="KQ33" s="716"/>
      <c r="KR33" s="322">
        <f>KS5-KR32</f>
        <v>0</v>
      </c>
      <c r="KY33" s="505" t="s">
        <v>21</v>
      </c>
      <c r="KZ33" s="506"/>
      <c r="LA33" s="322">
        <f>LB5-LA32</f>
        <v>0</v>
      </c>
      <c r="LH33" s="553" t="s">
        <v>21</v>
      </c>
      <c r="LI33" s="554"/>
      <c r="LJ33" s="322">
        <f>LK5-LJ32</f>
        <v>0</v>
      </c>
      <c r="LQ33" s="715" t="s">
        <v>21</v>
      </c>
      <c r="LR33" s="716"/>
      <c r="LS33" s="322">
        <f>LT5-LS32</f>
        <v>0</v>
      </c>
      <c r="LZ33" s="553" t="s">
        <v>21</v>
      </c>
      <c r="MA33" s="554"/>
      <c r="MB33" s="322">
        <f>MC5-MB32</f>
        <v>7696.130000000001</v>
      </c>
      <c r="MI33" s="715" t="s">
        <v>21</v>
      </c>
      <c r="MJ33" s="716"/>
      <c r="MK33" s="322">
        <f>ML5-MK32</f>
        <v>0</v>
      </c>
      <c r="MR33" s="715" t="s">
        <v>21</v>
      </c>
      <c r="MS33" s="716"/>
      <c r="MT33" s="322">
        <f>MU5-MT32</f>
        <v>0</v>
      </c>
      <c r="NA33" s="715" t="s">
        <v>21</v>
      </c>
      <c r="NB33" s="716"/>
      <c r="NC33" s="322">
        <f>ND5-NC32</f>
        <v>0</v>
      </c>
      <c r="NJ33" s="715" t="s">
        <v>21</v>
      </c>
      <c r="NK33" s="716"/>
      <c r="NL33" s="322">
        <f>NM5-NL32</f>
        <v>0</v>
      </c>
      <c r="NS33" s="715" t="s">
        <v>21</v>
      </c>
      <c r="NT33" s="716"/>
      <c r="NU33" s="322">
        <f>NV5-NU31</f>
        <v>0</v>
      </c>
      <c r="OB33" s="715" t="s">
        <v>21</v>
      </c>
      <c r="OC33" s="716"/>
      <c r="OD33" s="322">
        <f>OE5-OD31</f>
        <v>0</v>
      </c>
      <c r="OK33" s="715" t="s">
        <v>21</v>
      </c>
      <c r="OL33" s="716"/>
      <c r="OM33" s="322">
        <f>SUM(ON5-OM32)</f>
        <v>0</v>
      </c>
      <c r="OT33" s="715" t="s">
        <v>21</v>
      </c>
      <c r="OU33" s="716"/>
      <c r="OV33" s="322">
        <f>SUM(OW5-OV32)</f>
        <v>0</v>
      </c>
      <c r="PC33" s="715" t="s">
        <v>21</v>
      </c>
      <c r="PD33" s="716"/>
      <c r="PE33" s="322">
        <f>SUM(PF5-PE32)</f>
        <v>0</v>
      </c>
      <c r="PL33" s="715" t="s">
        <v>21</v>
      </c>
      <c r="PM33" s="716"/>
      <c r="PN33" s="322">
        <f>SUM(PO5-PN32)</f>
        <v>0</v>
      </c>
      <c r="PU33" s="715" t="s">
        <v>21</v>
      </c>
      <c r="PV33" s="716"/>
      <c r="PW33" s="322">
        <f>SUM(PX5-PW32)</f>
        <v>0</v>
      </c>
      <c r="QD33" s="715" t="s">
        <v>21</v>
      </c>
      <c r="QE33" s="716"/>
      <c r="QF33" s="322">
        <f>SUM(QG5-QF32)</f>
        <v>0</v>
      </c>
      <c r="QM33" s="715" t="s">
        <v>21</v>
      </c>
      <c r="QN33" s="716"/>
      <c r="QO33" s="322">
        <f>SUM(QP5-QO32)</f>
        <v>0</v>
      </c>
      <c r="QV33" s="715" t="s">
        <v>21</v>
      </c>
      <c r="QW33" s="716"/>
      <c r="QX33" s="322">
        <f>SUM(QY5-QX32)</f>
        <v>0</v>
      </c>
      <c r="RE33" s="715" t="s">
        <v>21</v>
      </c>
      <c r="RF33" s="716"/>
      <c r="RG33" s="322">
        <f>SUM(RH5-RG32)</f>
        <v>0</v>
      </c>
      <c r="RN33" s="715" t="s">
        <v>21</v>
      </c>
      <c r="RO33" s="716"/>
      <c r="RP33" s="322">
        <f>SUM(RQ5-RP32)</f>
        <v>0</v>
      </c>
      <c r="RW33" s="715" t="s">
        <v>21</v>
      </c>
      <c r="RX33" s="716"/>
      <c r="RY33" s="322">
        <f>SUM(RZ5-RY32)</f>
        <v>0</v>
      </c>
      <c r="SF33" s="715" t="s">
        <v>21</v>
      </c>
      <c r="SG33" s="716"/>
      <c r="SH33" s="322">
        <f>SUM(SI5-SH32)</f>
        <v>0</v>
      </c>
      <c r="SO33" s="715" t="s">
        <v>21</v>
      </c>
      <c r="SP33" s="716"/>
      <c r="SQ33" s="322">
        <f>SUM(SR5-SQ32)</f>
        <v>0</v>
      </c>
      <c r="SX33" s="715" t="s">
        <v>21</v>
      </c>
      <c r="SY33" s="716"/>
      <c r="SZ33" s="322">
        <f>SUM(TA5-SZ32)</f>
        <v>0</v>
      </c>
      <c r="TG33" s="715" t="s">
        <v>21</v>
      </c>
      <c r="TH33" s="716"/>
      <c r="TI33" s="322">
        <f>TJ5-TI32</f>
        <v>0</v>
      </c>
    </row>
    <row r="34" spans="1:529" s="131" customFormat="1" ht="16.5" thickBot="1" x14ac:dyDescent="0.3">
      <c r="A34" s="313">
        <v>31</v>
      </c>
      <c r="B34" s="133" t="str">
        <f t="shared" ref="B34:H34" si="32">JU5</f>
        <v>GRANJERO FELIZ</v>
      </c>
      <c r="C34" s="133" t="str">
        <f t="shared" si="32"/>
        <v>Smithfield</v>
      </c>
      <c r="D34" s="200" t="str">
        <f t="shared" si="32"/>
        <v>PED. 5002341</v>
      </c>
      <c r="E34" s="302">
        <f t="shared" si="32"/>
        <v>42117</v>
      </c>
      <c r="F34" s="171">
        <f t="shared" si="32"/>
        <v>19187.990000000002</v>
      </c>
      <c r="G34" s="124">
        <f t="shared" si="32"/>
        <v>21</v>
      </c>
      <c r="H34" s="65">
        <f t="shared" si="32"/>
        <v>19176.400000000001</v>
      </c>
      <c r="I34" s="208">
        <f t="shared" si="28"/>
        <v>11.590000000000146</v>
      </c>
      <c r="N34" s="616" t="s">
        <v>4</v>
      </c>
      <c r="O34" s="617"/>
      <c r="P34" s="68"/>
      <c r="W34" s="616" t="s">
        <v>4</v>
      </c>
      <c r="X34" s="617"/>
      <c r="Y34" s="68"/>
      <c r="AF34" s="717" t="s">
        <v>4</v>
      </c>
      <c r="AG34" s="718"/>
      <c r="AH34" s="68"/>
      <c r="AO34" s="717" t="s">
        <v>4</v>
      </c>
      <c r="AP34" s="718"/>
      <c r="AQ34" s="68"/>
      <c r="AV34" s="237"/>
      <c r="AX34" s="717" t="s">
        <v>4</v>
      </c>
      <c r="AY34" s="718"/>
      <c r="AZ34" s="68"/>
      <c r="BP34" s="717" t="s">
        <v>4</v>
      </c>
      <c r="BQ34" s="718"/>
      <c r="BR34" s="68"/>
      <c r="BY34" s="717" t="s">
        <v>4</v>
      </c>
      <c r="BZ34" s="718"/>
      <c r="CA34" s="68"/>
      <c r="CH34" s="717" t="s">
        <v>4</v>
      </c>
      <c r="CI34" s="718"/>
      <c r="CJ34" s="68"/>
      <c r="CQ34" s="717" t="s">
        <v>4</v>
      </c>
      <c r="CR34" s="718"/>
      <c r="CS34" s="68"/>
      <c r="CZ34" s="717" t="s">
        <v>4</v>
      </c>
      <c r="DA34" s="718"/>
      <c r="DB34" s="68"/>
      <c r="DI34" s="717" t="s">
        <v>4</v>
      </c>
      <c r="DJ34" s="718"/>
      <c r="DK34" s="68"/>
      <c r="DR34" s="717" t="s">
        <v>4</v>
      </c>
      <c r="DS34" s="718"/>
      <c r="DT34" s="68"/>
      <c r="EA34" s="717" t="s">
        <v>4</v>
      </c>
      <c r="EB34" s="718"/>
      <c r="EC34" s="68"/>
      <c r="EJ34" s="717" t="s">
        <v>4</v>
      </c>
      <c r="EK34" s="718"/>
      <c r="EL34" s="68">
        <v>0</v>
      </c>
      <c r="ES34" s="311" t="s">
        <v>4</v>
      </c>
      <c r="ET34" s="312"/>
      <c r="EU34" s="68"/>
      <c r="FB34" s="717" t="s">
        <v>4</v>
      </c>
      <c r="FC34" s="718"/>
      <c r="FD34" s="68"/>
      <c r="FK34" s="717" t="s">
        <v>4</v>
      </c>
      <c r="FL34" s="718"/>
      <c r="FM34" s="68"/>
      <c r="FT34" s="717" t="s">
        <v>4</v>
      </c>
      <c r="FU34" s="718"/>
      <c r="FV34" s="68"/>
      <c r="GC34" s="717" t="s">
        <v>4</v>
      </c>
      <c r="GD34" s="718"/>
      <c r="GE34" s="68">
        <v>0</v>
      </c>
      <c r="GL34" s="311" t="s">
        <v>4</v>
      </c>
      <c r="GM34" s="312"/>
      <c r="GN34" s="68"/>
      <c r="GR34" s="133"/>
      <c r="GS34" s="133"/>
      <c r="GT34" s="133"/>
      <c r="GU34" s="720" t="s">
        <v>4</v>
      </c>
      <c r="GV34" s="721"/>
      <c r="GW34" s="346"/>
      <c r="GX34" s="133"/>
      <c r="GY34" s="133"/>
      <c r="HD34" s="717" t="s">
        <v>4</v>
      </c>
      <c r="HE34" s="718"/>
      <c r="HF34" s="68"/>
      <c r="HJ34" s="133"/>
      <c r="HK34" s="133"/>
      <c r="HL34" s="133"/>
      <c r="HM34" s="720" t="s">
        <v>4</v>
      </c>
      <c r="HN34" s="721"/>
      <c r="HO34" s="346"/>
      <c r="HP34" s="133"/>
      <c r="HQ34" s="133"/>
      <c r="HV34" s="717" t="s">
        <v>4</v>
      </c>
      <c r="HW34" s="718"/>
      <c r="HX34" s="68"/>
      <c r="IE34" s="427" t="s">
        <v>4</v>
      </c>
      <c r="IF34" s="428"/>
      <c r="IG34" s="68"/>
      <c r="IN34" s="427" t="s">
        <v>4</v>
      </c>
      <c r="IO34" s="428"/>
      <c r="IP34" s="68"/>
      <c r="IW34" s="311" t="s">
        <v>4</v>
      </c>
      <c r="IX34" s="312"/>
      <c r="IY34" s="68"/>
      <c r="JF34" s="311" t="s">
        <v>4</v>
      </c>
      <c r="JG34" s="312"/>
      <c r="JH34" s="68"/>
      <c r="JO34" s="309" t="s">
        <v>21</v>
      </c>
      <c r="JP34" s="310"/>
      <c r="JQ34" s="322">
        <f>JR5-JQ32</f>
        <v>0</v>
      </c>
      <c r="JX34" s="311" t="s">
        <v>4</v>
      </c>
      <c r="JY34" s="312"/>
      <c r="JZ34" s="68"/>
      <c r="KG34" s="311" t="s">
        <v>4</v>
      </c>
      <c r="KH34" s="312"/>
      <c r="KI34" s="68"/>
      <c r="KP34" s="717" t="s">
        <v>4</v>
      </c>
      <c r="KQ34" s="718"/>
      <c r="KR34" s="68"/>
      <c r="KY34" s="507" t="s">
        <v>4</v>
      </c>
      <c r="KZ34" s="508"/>
      <c r="LA34" s="68"/>
      <c r="LH34" s="555" t="s">
        <v>4</v>
      </c>
      <c r="LI34" s="556"/>
      <c r="LJ34" s="68"/>
      <c r="LQ34" s="717" t="s">
        <v>4</v>
      </c>
      <c r="LR34" s="718"/>
      <c r="LS34" s="68"/>
      <c r="LZ34" s="555" t="s">
        <v>4</v>
      </c>
      <c r="MA34" s="556"/>
      <c r="MB34" s="68"/>
      <c r="MI34" s="717" t="s">
        <v>4</v>
      </c>
      <c r="MJ34" s="718"/>
      <c r="MK34" s="68"/>
      <c r="MR34" s="717" t="s">
        <v>4</v>
      </c>
      <c r="MS34" s="718"/>
      <c r="MT34" s="68"/>
      <c r="NA34" s="717" t="s">
        <v>4</v>
      </c>
      <c r="NB34" s="718"/>
      <c r="NC34" s="68"/>
      <c r="NJ34" s="717" t="s">
        <v>4</v>
      </c>
      <c r="NK34" s="718"/>
      <c r="NL34" s="68"/>
      <c r="NS34" s="717" t="s">
        <v>4</v>
      </c>
      <c r="NT34" s="718"/>
      <c r="NU34" s="68"/>
      <c r="OB34" s="717" t="s">
        <v>4</v>
      </c>
      <c r="OC34" s="718"/>
      <c r="OD34" s="68"/>
      <c r="OK34" s="717" t="s">
        <v>4</v>
      </c>
      <c r="OL34" s="718"/>
      <c r="OM34" s="68"/>
      <c r="OT34" s="717" t="s">
        <v>4</v>
      </c>
      <c r="OU34" s="718"/>
      <c r="OV34" s="68"/>
      <c r="PC34" s="717" t="s">
        <v>4</v>
      </c>
      <c r="PD34" s="718"/>
      <c r="PE34" s="68"/>
      <c r="PL34" s="717" t="s">
        <v>4</v>
      </c>
      <c r="PM34" s="718"/>
      <c r="PN34" s="68"/>
      <c r="PU34" s="717" t="s">
        <v>4</v>
      </c>
      <c r="PV34" s="718"/>
      <c r="PW34" s="68"/>
      <c r="QD34" s="717" t="s">
        <v>4</v>
      </c>
      <c r="QE34" s="718"/>
      <c r="QF34" s="68"/>
      <c r="QM34" s="717" t="s">
        <v>4</v>
      </c>
      <c r="QN34" s="718"/>
      <c r="QO34" s="68"/>
      <c r="QV34" s="717" t="s">
        <v>4</v>
      </c>
      <c r="QW34" s="718"/>
      <c r="QX34" s="68"/>
      <c r="RE34" s="717" t="s">
        <v>4</v>
      </c>
      <c r="RF34" s="718"/>
      <c r="RG34" s="68"/>
      <c r="RN34" s="717" t="s">
        <v>4</v>
      </c>
      <c r="RO34" s="718"/>
      <c r="RP34" s="68"/>
      <c r="RW34" s="717" t="s">
        <v>4</v>
      </c>
      <c r="RX34" s="718"/>
      <c r="RY34" s="68"/>
      <c r="SF34" s="717" t="s">
        <v>4</v>
      </c>
      <c r="SG34" s="718"/>
      <c r="SH34" s="68"/>
      <c r="SO34" s="717" t="s">
        <v>4</v>
      </c>
      <c r="SP34" s="718"/>
      <c r="SQ34" s="68"/>
      <c r="SX34" s="717" t="s">
        <v>4</v>
      </c>
      <c r="SY34" s="718"/>
      <c r="SZ34" s="68"/>
      <c r="TG34" s="717" t="s">
        <v>4</v>
      </c>
      <c r="TH34" s="718"/>
      <c r="TI34" s="68"/>
    </row>
    <row r="35" spans="1:529" s="131" customFormat="1" ht="16.5" thickBot="1" x14ac:dyDescent="0.3">
      <c r="A35" s="313">
        <v>32</v>
      </c>
      <c r="B35" s="133" t="str">
        <f t="shared" ref="B35:H35" si="33">KD5</f>
        <v>SEABOARD FOODS</v>
      </c>
      <c r="C35" s="133" t="str">
        <f t="shared" si="33"/>
        <v>Seaboard</v>
      </c>
      <c r="D35" s="200" t="str">
        <f t="shared" si="33"/>
        <v>PED. 5001455</v>
      </c>
      <c r="E35" s="302">
        <f t="shared" si="33"/>
        <v>42119</v>
      </c>
      <c r="F35" s="171">
        <f t="shared" si="33"/>
        <v>19306.55</v>
      </c>
      <c r="G35" s="124">
        <f t="shared" si="33"/>
        <v>21</v>
      </c>
      <c r="H35" s="65">
        <f t="shared" si="33"/>
        <v>19273.8</v>
      </c>
      <c r="I35" s="208">
        <f t="shared" si="28"/>
        <v>32.75</v>
      </c>
      <c r="AF35" s="485" t="s">
        <v>4</v>
      </c>
      <c r="AG35" s="486"/>
      <c r="AH35" s="68"/>
      <c r="AV35" s="237"/>
      <c r="GR35" s="133"/>
      <c r="GS35" s="133"/>
      <c r="GT35" s="133"/>
      <c r="GU35" s="133"/>
      <c r="GV35" s="133"/>
      <c r="GW35" s="133"/>
      <c r="GX35" s="133"/>
      <c r="GY35" s="133"/>
      <c r="HJ35" s="133"/>
      <c r="HK35" s="133"/>
      <c r="HL35" s="133"/>
      <c r="HM35" s="133"/>
      <c r="HN35" s="133"/>
      <c r="HO35" s="133"/>
      <c r="HP35" s="133"/>
      <c r="HQ35" s="133"/>
      <c r="JO35" s="311" t="s">
        <v>4</v>
      </c>
      <c r="JP35" s="312"/>
      <c r="JQ35" s="68"/>
    </row>
    <row r="36" spans="1:529" s="131" customFormat="1" x14ac:dyDescent="0.25">
      <c r="A36" s="313">
        <v>33</v>
      </c>
      <c r="B36" s="133" t="str">
        <f t="shared" ref="B36:H36" si="34">KM5</f>
        <v>SEABOARD FOODS</v>
      </c>
      <c r="C36" s="133" t="str">
        <f t="shared" si="34"/>
        <v>Seaboard</v>
      </c>
      <c r="D36" s="200" t="str">
        <f t="shared" si="34"/>
        <v>PED. 5001454</v>
      </c>
      <c r="E36" s="302">
        <f t="shared" si="34"/>
        <v>42119</v>
      </c>
      <c r="F36" s="171">
        <f t="shared" si="34"/>
        <v>19381.099999999999</v>
      </c>
      <c r="G36" s="124">
        <f t="shared" si="34"/>
        <v>21</v>
      </c>
      <c r="H36" s="65">
        <f t="shared" si="34"/>
        <v>19342.7</v>
      </c>
      <c r="I36" s="208">
        <f t="shared" si="28"/>
        <v>38.399999999997817</v>
      </c>
      <c r="AV36" s="237"/>
      <c r="KK36" s="133"/>
      <c r="LC36" s="133"/>
    </row>
    <row r="37" spans="1:529" s="131" customFormat="1" ht="16.5" thickBot="1" x14ac:dyDescent="0.3">
      <c r="A37" s="313">
        <v>34</v>
      </c>
      <c r="B37" s="133" t="str">
        <f t="shared" ref="B37:H37" si="35">KV5</f>
        <v>SMITHFIELD FARMLAND</v>
      </c>
      <c r="C37" s="133" t="str">
        <f t="shared" si="35"/>
        <v>Farmland</v>
      </c>
      <c r="D37" s="200" t="str">
        <f t="shared" si="35"/>
        <v>PED. 5001453</v>
      </c>
      <c r="E37" s="302">
        <f t="shared" si="35"/>
        <v>42119</v>
      </c>
      <c r="F37" s="171">
        <f t="shared" si="35"/>
        <v>17686.11</v>
      </c>
      <c r="G37" s="124">
        <f t="shared" si="35"/>
        <v>22</v>
      </c>
      <c r="H37" s="65">
        <f t="shared" si="35"/>
        <v>17688.88</v>
      </c>
      <c r="I37" s="208">
        <f t="shared" si="28"/>
        <v>-2.7700000000004366</v>
      </c>
      <c r="AV37" s="237"/>
    </row>
    <row r="38" spans="1:529" s="131" customFormat="1" x14ac:dyDescent="0.25">
      <c r="A38" s="313">
        <v>35</v>
      </c>
      <c r="B38" s="133" t="str">
        <f t="shared" ref="B38:H38" si="36">LE5</f>
        <v>CIMEIRA SA DE RL DE CV</v>
      </c>
      <c r="C38" s="133" t="str">
        <f t="shared" si="36"/>
        <v>INDIANA</v>
      </c>
      <c r="D38" s="324" t="str">
        <f t="shared" si="36"/>
        <v>PED. 5003292</v>
      </c>
      <c r="E38" s="302">
        <f t="shared" si="36"/>
        <v>42122</v>
      </c>
      <c r="F38" s="283">
        <f t="shared" si="36"/>
        <v>18500.63</v>
      </c>
      <c r="G38" s="124">
        <f t="shared" si="36"/>
        <v>22</v>
      </c>
      <c r="H38" s="283">
        <f t="shared" si="36"/>
        <v>18526.080000000002</v>
      </c>
      <c r="I38" s="208">
        <f t="shared" si="28"/>
        <v>-25.450000000000728</v>
      </c>
      <c r="AV38" s="237"/>
      <c r="BG38" s="715" t="s">
        <v>21</v>
      </c>
      <c r="BH38" s="716"/>
      <c r="BI38" s="322">
        <f>BJ5-BI32</f>
        <v>0</v>
      </c>
    </row>
    <row r="39" spans="1:529" s="131" customFormat="1" ht="16.5" thickBot="1" x14ac:dyDescent="0.3">
      <c r="A39" s="313">
        <v>36</v>
      </c>
      <c r="B39" s="131" t="str">
        <f t="shared" ref="B39:H39" si="37">LN5</f>
        <v>SMITHFIELD FARMLAND</v>
      </c>
      <c r="C39" s="131" t="str">
        <f t="shared" si="37"/>
        <v>Farmland</v>
      </c>
      <c r="D39" s="325" t="str">
        <f t="shared" si="37"/>
        <v>PED. 5003310</v>
      </c>
      <c r="E39" s="326">
        <f t="shared" si="37"/>
        <v>42122</v>
      </c>
      <c r="F39" s="298">
        <f t="shared" si="37"/>
        <v>17802.900000000001</v>
      </c>
      <c r="G39" s="327">
        <f t="shared" si="37"/>
        <v>22</v>
      </c>
      <c r="H39" s="328">
        <f t="shared" si="37"/>
        <v>17805.45</v>
      </c>
      <c r="I39" s="208">
        <f t="shared" si="28"/>
        <v>-2.5499999999992724</v>
      </c>
      <c r="AV39" s="237"/>
      <c r="BG39" s="717" t="s">
        <v>4</v>
      </c>
      <c r="BH39" s="718"/>
      <c r="BI39" s="68"/>
    </row>
    <row r="40" spans="1:529" x14ac:dyDescent="0.25">
      <c r="A40" s="25">
        <v>37</v>
      </c>
      <c r="B40" t="str">
        <f t="shared" ref="B40:H40" si="38">LW5</f>
        <v>SMITHFIELD FARMLAND</v>
      </c>
      <c r="C40" t="str">
        <f t="shared" si="38"/>
        <v>Farmland</v>
      </c>
      <c r="D40" s="196" t="str">
        <f t="shared" si="38"/>
        <v>PED. 5003324</v>
      </c>
      <c r="E40" s="252">
        <f t="shared" si="38"/>
        <v>42123</v>
      </c>
      <c r="F40" s="6">
        <f t="shared" si="38"/>
        <v>18836.09</v>
      </c>
      <c r="G40" s="66">
        <f t="shared" si="38"/>
        <v>22</v>
      </c>
      <c r="H40" s="170">
        <f t="shared" si="38"/>
        <v>18836.28</v>
      </c>
      <c r="I40" s="18">
        <f t="shared" si="28"/>
        <v>-0.18999999999869033</v>
      </c>
    </row>
    <row r="41" spans="1:529" x14ac:dyDescent="0.25">
      <c r="A41" s="25">
        <v>38</v>
      </c>
      <c r="B41">
        <f t="shared" ref="B41:H41" si="39">MF5</f>
        <v>0</v>
      </c>
      <c r="C41">
        <f t="shared" si="39"/>
        <v>0</v>
      </c>
      <c r="D41" s="23">
        <f t="shared" si="39"/>
        <v>0</v>
      </c>
      <c r="E41" s="252">
        <f t="shared" si="39"/>
        <v>0</v>
      </c>
      <c r="F41" s="6">
        <f t="shared" si="39"/>
        <v>0</v>
      </c>
      <c r="G41" s="66">
        <f t="shared" si="39"/>
        <v>0</v>
      </c>
      <c r="H41" s="170">
        <f t="shared" si="39"/>
        <v>0</v>
      </c>
      <c r="I41" s="18">
        <f t="shared" si="28"/>
        <v>0</v>
      </c>
    </row>
    <row r="42" spans="1:529" x14ac:dyDescent="0.25">
      <c r="A42" s="25">
        <v>39</v>
      </c>
      <c r="B42">
        <f t="shared" ref="B42:H42" si="40">MO5</f>
        <v>0</v>
      </c>
      <c r="C42">
        <f t="shared" si="40"/>
        <v>0</v>
      </c>
      <c r="D42" s="23">
        <f t="shared" si="40"/>
        <v>0</v>
      </c>
      <c r="E42" s="252">
        <f t="shared" si="40"/>
        <v>0</v>
      </c>
      <c r="F42" s="6">
        <f t="shared" si="40"/>
        <v>0</v>
      </c>
      <c r="G42" s="66">
        <f t="shared" si="40"/>
        <v>0</v>
      </c>
      <c r="H42" s="170">
        <f t="shared" si="40"/>
        <v>0</v>
      </c>
      <c r="I42" s="18">
        <f t="shared" si="28"/>
        <v>0</v>
      </c>
    </row>
    <row r="43" spans="1:529" x14ac:dyDescent="0.25">
      <c r="A43" s="25">
        <v>40</v>
      </c>
      <c r="B43">
        <f t="shared" ref="B43:H43" si="41">MX5</f>
        <v>0</v>
      </c>
      <c r="C43">
        <f t="shared" si="41"/>
        <v>0</v>
      </c>
      <c r="D43" s="23">
        <f t="shared" si="41"/>
        <v>0</v>
      </c>
      <c r="E43" s="252">
        <f t="shared" si="41"/>
        <v>0</v>
      </c>
      <c r="F43" s="6">
        <f t="shared" si="41"/>
        <v>0</v>
      </c>
      <c r="G43" s="66">
        <f t="shared" si="41"/>
        <v>0</v>
      </c>
      <c r="H43" s="170">
        <f t="shared" si="41"/>
        <v>0</v>
      </c>
      <c r="I43" s="18">
        <f t="shared" si="28"/>
        <v>0</v>
      </c>
    </row>
    <row r="44" spans="1:529" x14ac:dyDescent="0.25">
      <c r="A44" s="25">
        <v>41</v>
      </c>
      <c r="B44">
        <f t="shared" ref="B44:H44" si="42">NG5</f>
        <v>0</v>
      </c>
      <c r="C44">
        <f t="shared" si="42"/>
        <v>0</v>
      </c>
      <c r="D44" s="23">
        <f t="shared" si="42"/>
        <v>0</v>
      </c>
      <c r="E44" s="252">
        <f t="shared" si="42"/>
        <v>0</v>
      </c>
      <c r="F44" s="6">
        <f t="shared" si="42"/>
        <v>0</v>
      </c>
      <c r="G44" s="66">
        <f t="shared" si="42"/>
        <v>0</v>
      </c>
      <c r="H44" s="170">
        <f t="shared" si="42"/>
        <v>0</v>
      </c>
      <c r="I44" s="18">
        <f t="shared" si="28"/>
        <v>0</v>
      </c>
    </row>
    <row r="45" spans="1:529" x14ac:dyDescent="0.25">
      <c r="A45" s="25">
        <v>42</v>
      </c>
      <c r="B45">
        <f t="shared" ref="B45:H45" si="43">NP5</f>
        <v>0</v>
      </c>
      <c r="C45">
        <f t="shared" si="43"/>
        <v>0</v>
      </c>
      <c r="D45" s="23">
        <f t="shared" si="43"/>
        <v>0</v>
      </c>
      <c r="E45" s="252">
        <f t="shared" si="43"/>
        <v>0</v>
      </c>
      <c r="F45" s="6">
        <f t="shared" si="43"/>
        <v>0</v>
      </c>
      <c r="G45" s="66">
        <f t="shared" si="43"/>
        <v>0</v>
      </c>
      <c r="H45" s="170">
        <f t="shared" si="43"/>
        <v>0</v>
      </c>
      <c r="I45" s="18">
        <f t="shared" si="28"/>
        <v>0</v>
      </c>
    </row>
    <row r="46" spans="1:529" x14ac:dyDescent="0.25">
      <c r="A46" s="25">
        <v>43</v>
      </c>
      <c r="B46">
        <f t="shared" ref="B46:H46" si="44">NY5</f>
        <v>0</v>
      </c>
      <c r="C46">
        <f t="shared" si="44"/>
        <v>0</v>
      </c>
      <c r="D46" s="23">
        <f t="shared" si="44"/>
        <v>0</v>
      </c>
      <c r="E46" s="252">
        <f t="shared" si="44"/>
        <v>0</v>
      </c>
      <c r="F46" s="6">
        <f t="shared" si="44"/>
        <v>0</v>
      </c>
      <c r="G46" s="66">
        <f t="shared" si="44"/>
        <v>0</v>
      </c>
      <c r="H46" s="170">
        <f t="shared" si="44"/>
        <v>0</v>
      </c>
      <c r="I46" s="18">
        <f t="shared" si="28"/>
        <v>0</v>
      </c>
    </row>
    <row r="47" spans="1:529" x14ac:dyDescent="0.25">
      <c r="A47" s="25">
        <v>44</v>
      </c>
      <c r="B47">
        <f t="shared" ref="B47:H47" si="45">OH5</f>
        <v>0</v>
      </c>
      <c r="C47">
        <f t="shared" si="45"/>
        <v>0</v>
      </c>
      <c r="D47" s="23">
        <f t="shared" si="45"/>
        <v>0</v>
      </c>
      <c r="E47" s="252">
        <f t="shared" si="45"/>
        <v>0</v>
      </c>
      <c r="F47" s="6">
        <f t="shared" si="45"/>
        <v>0</v>
      </c>
      <c r="G47" s="66">
        <f t="shared" si="45"/>
        <v>0</v>
      </c>
      <c r="H47" s="170">
        <f t="shared" si="45"/>
        <v>0</v>
      </c>
      <c r="I47" s="18">
        <f t="shared" si="28"/>
        <v>0</v>
      </c>
    </row>
    <row r="48" spans="1:529" x14ac:dyDescent="0.25">
      <c r="A48" s="25">
        <v>45</v>
      </c>
      <c r="B48" s="304">
        <f t="shared" ref="B48:H48" si="46">OQ5</f>
        <v>0</v>
      </c>
      <c r="C48" s="304">
        <f t="shared" si="46"/>
        <v>0</v>
      </c>
      <c r="D48" s="23">
        <f t="shared" si="46"/>
        <v>0</v>
      </c>
      <c r="E48" s="252">
        <f t="shared" si="46"/>
        <v>0</v>
      </c>
      <c r="F48" s="6">
        <f t="shared" si="46"/>
        <v>0</v>
      </c>
      <c r="G48" s="66">
        <f t="shared" si="46"/>
        <v>0</v>
      </c>
      <c r="H48" s="170">
        <f t="shared" si="46"/>
        <v>0</v>
      </c>
      <c r="I48" s="18">
        <f t="shared" si="28"/>
        <v>0</v>
      </c>
    </row>
    <row r="49" spans="1:9" x14ac:dyDescent="0.25">
      <c r="A49" s="25">
        <v>46</v>
      </c>
      <c r="B49" s="304">
        <f t="shared" ref="B49:H49" si="47">OZ5</f>
        <v>0</v>
      </c>
      <c r="C49" s="304">
        <f t="shared" si="47"/>
        <v>0</v>
      </c>
      <c r="D49" s="23">
        <f t="shared" si="47"/>
        <v>0</v>
      </c>
      <c r="E49" s="252">
        <f t="shared" si="47"/>
        <v>0</v>
      </c>
      <c r="F49" s="6">
        <f t="shared" si="47"/>
        <v>0</v>
      </c>
      <c r="G49" s="66">
        <f t="shared" si="47"/>
        <v>0</v>
      </c>
      <c r="H49" s="170">
        <f t="shared" si="47"/>
        <v>0</v>
      </c>
      <c r="I49" s="18">
        <f t="shared" si="28"/>
        <v>0</v>
      </c>
    </row>
    <row r="50" spans="1:9" x14ac:dyDescent="0.25">
      <c r="A50" s="25">
        <v>47</v>
      </c>
      <c r="B50" s="304">
        <f>PI5</f>
        <v>0</v>
      </c>
      <c r="C50" s="304">
        <f>PJ5</f>
        <v>0</v>
      </c>
      <c r="D50" s="23">
        <f>PK5</f>
        <v>0</v>
      </c>
      <c r="E50" s="252">
        <f>PU5</f>
        <v>0</v>
      </c>
      <c r="F50" s="6">
        <f>PM5</f>
        <v>0</v>
      </c>
      <c r="G50" s="66">
        <f>PN5</f>
        <v>0</v>
      </c>
      <c r="H50" s="170">
        <f>PO5</f>
        <v>0</v>
      </c>
      <c r="I50" s="18">
        <f t="shared" si="28"/>
        <v>0</v>
      </c>
    </row>
    <row r="51" spans="1:9" x14ac:dyDescent="0.25">
      <c r="A51" s="25">
        <v>48</v>
      </c>
      <c r="B51" s="304">
        <f t="shared" ref="B51:H51" si="48">PR5</f>
        <v>0</v>
      </c>
      <c r="C51" s="304">
        <f t="shared" si="48"/>
        <v>0</v>
      </c>
      <c r="D51" s="23">
        <f t="shared" si="48"/>
        <v>0</v>
      </c>
      <c r="E51" s="252">
        <f t="shared" si="48"/>
        <v>0</v>
      </c>
      <c r="F51" s="6">
        <f t="shared" si="48"/>
        <v>0</v>
      </c>
      <c r="G51" s="66">
        <f t="shared" si="48"/>
        <v>0</v>
      </c>
      <c r="H51" s="170">
        <f t="shared" si="48"/>
        <v>0</v>
      </c>
      <c r="I51" s="18">
        <f t="shared" si="28"/>
        <v>0</v>
      </c>
    </row>
    <row r="52" spans="1:9" x14ac:dyDescent="0.25">
      <c r="A52" s="25">
        <v>49</v>
      </c>
      <c r="B52" s="304">
        <f t="shared" ref="B52:H52" si="49">QA5</f>
        <v>0</v>
      </c>
      <c r="C52" s="304">
        <f t="shared" si="49"/>
        <v>0</v>
      </c>
      <c r="D52" s="23">
        <f t="shared" si="49"/>
        <v>0</v>
      </c>
      <c r="E52" s="252">
        <f t="shared" si="49"/>
        <v>0</v>
      </c>
      <c r="F52" s="6">
        <f t="shared" si="49"/>
        <v>0</v>
      </c>
      <c r="G52" s="66">
        <f t="shared" si="49"/>
        <v>0</v>
      </c>
      <c r="H52" s="170">
        <f t="shared" si="49"/>
        <v>0</v>
      </c>
      <c r="I52" s="18">
        <f t="shared" si="28"/>
        <v>0</v>
      </c>
    </row>
    <row r="53" spans="1:9" x14ac:dyDescent="0.25">
      <c r="A53" s="25">
        <v>50</v>
      </c>
      <c r="B53" s="304">
        <f t="shared" ref="B53:H53" si="50">QJ5</f>
        <v>0</v>
      </c>
      <c r="C53" s="304">
        <f t="shared" si="50"/>
        <v>0</v>
      </c>
      <c r="D53" s="23">
        <f t="shared" si="50"/>
        <v>0</v>
      </c>
      <c r="E53" s="252">
        <f t="shared" si="50"/>
        <v>0</v>
      </c>
      <c r="F53" s="6">
        <f t="shared" si="50"/>
        <v>0</v>
      </c>
      <c r="G53" s="66">
        <f t="shared" si="50"/>
        <v>0</v>
      </c>
      <c r="H53" s="170">
        <f t="shared" si="50"/>
        <v>0</v>
      </c>
      <c r="I53" s="18">
        <f t="shared" si="28"/>
        <v>0</v>
      </c>
    </row>
    <row r="54" spans="1:9" x14ac:dyDescent="0.25">
      <c r="A54" s="25">
        <v>51</v>
      </c>
      <c r="B54">
        <f t="shared" ref="B54:H54" si="51">QS5</f>
        <v>0</v>
      </c>
      <c r="C54">
        <f t="shared" si="51"/>
        <v>0</v>
      </c>
      <c r="D54" s="23">
        <f t="shared" si="51"/>
        <v>0</v>
      </c>
      <c r="E54" s="252">
        <f t="shared" si="51"/>
        <v>0</v>
      </c>
      <c r="F54" s="6">
        <f t="shared" si="51"/>
        <v>0</v>
      </c>
      <c r="G54" s="66">
        <f t="shared" si="51"/>
        <v>0</v>
      </c>
      <c r="H54" s="170">
        <f t="shared" si="51"/>
        <v>0</v>
      </c>
      <c r="I54" s="18">
        <f t="shared" si="28"/>
        <v>0</v>
      </c>
    </row>
    <row r="55" spans="1:9" x14ac:dyDescent="0.25">
      <c r="A55" s="25">
        <v>52</v>
      </c>
      <c r="B55">
        <f t="shared" ref="B55:H55" si="52">RB5</f>
        <v>0</v>
      </c>
      <c r="C55">
        <f t="shared" si="52"/>
        <v>0</v>
      </c>
      <c r="D55" s="23">
        <f t="shared" si="52"/>
        <v>0</v>
      </c>
      <c r="E55" s="252">
        <f t="shared" si="52"/>
        <v>0</v>
      </c>
      <c r="F55" s="6">
        <f t="shared" si="52"/>
        <v>0</v>
      </c>
      <c r="G55" s="66">
        <f t="shared" si="52"/>
        <v>0</v>
      </c>
      <c r="H55" s="170">
        <f t="shared" si="52"/>
        <v>0</v>
      </c>
      <c r="I55" s="18">
        <f t="shared" si="28"/>
        <v>0</v>
      </c>
    </row>
    <row r="56" spans="1:9" x14ac:dyDescent="0.25">
      <c r="A56" s="25">
        <v>53</v>
      </c>
      <c r="B56">
        <f>RK5</f>
        <v>0</v>
      </c>
      <c r="C56">
        <f>RL5</f>
        <v>0</v>
      </c>
      <c r="D56" s="23">
        <f>RM5</f>
        <v>0</v>
      </c>
      <c r="E56" s="252">
        <f>RE5</f>
        <v>0</v>
      </c>
      <c r="F56" s="6">
        <f>RO5</f>
        <v>0</v>
      </c>
      <c r="G56" s="66">
        <f>RP5</f>
        <v>0</v>
      </c>
      <c r="H56" s="170">
        <f>RQ5</f>
        <v>0</v>
      </c>
      <c r="I56" s="18">
        <f t="shared" si="28"/>
        <v>0</v>
      </c>
    </row>
    <row r="57" spans="1:9" x14ac:dyDescent="0.25">
      <c r="A57" s="25">
        <v>54</v>
      </c>
      <c r="B57">
        <f t="shared" ref="B57:H57" si="53">RT5</f>
        <v>0</v>
      </c>
      <c r="C57">
        <f t="shared" si="53"/>
        <v>0</v>
      </c>
      <c r="D57" s="23">
        <f t="shared" si="53"/>
        <v>0</v>
      </c>
      <c r="E57" s="252">
        <f t="shared" si="53"/>
        <v>0</v>
      </c>
      <c r="F57" s="6">
        <f t="shared" si="53"/>
        <v>0</v>
      </c>
      <c r="G57" s="305">
        <f t="shared" si="53"/>
        <v>0</v>
      </c>
      <c r="H57" s="170">
        <f t="shared" si="53"/>
        <v>0</v>
      </c>
      <c r="I57" s="18">
        <f t="shared" si="28"/>
        <v>0</v>
      </c>
    </row>
    <row r="58" spans="1:9" x14ac:dyDescent="0.25">
      <c r="A58" s="25">
        <v>55</v>
      </c>
      <c r="B58">
        <f t="shared" ref="B58:H58" si="54">SC5</f>
        <v>0</v>
      </c>
      <c r="C58">
        <f t="shared" si="54"/>
        <v>0</v>
      </c>
      <c r="D58" s="23">
        <f t="shared" si="54"/>
        <v>0</v>
      </c>
      <c r="E58" s="252">
        <f t="shared" si="54"/>
        <v>0</v>
      </c>
      <c r="F58" s="6">
        <f t="shared" si="54"/>
        <v>0</v>
      </c>
      <c r="G58" s="66">
        <f t="shared" si="54"/>
        <v>0</v>
      </c>
      <c r="H58" s="170">
        <f t="shared" si="54"/>
        <v>0</v>
      </c>
      <c r="I58" s="18">
        <f t="shared" si="28"/>
        <v>0</v>
      </c>
    </row>
    <row r="59" spans="1:9" x14ac:dyDescent="0.25">
      <c r="A59" s="25">
        <v>56</v>
      </c>
      <c r="B59">
        <f t="shared" ref="B59:H59" si="55">SL5</f>
        <v>0</v>
      </c>
      <c r="C59">
        <f t="shared" si="55"/>
        <v>0</v>
      </c>
      <c r="D59" s="23">
        <f t="shared" si="55"/>
        <v>0</v>
      </c>
      <c r="E59" s="252">
        <f t="shared" si="55"/>
        <v>0</v>
      </c>
      <c r="F59" s="6">
        <f t="shared" si="55"/>
        <v>0</v>
      </c>
      <c r="G59" s="66">
        <f t="shared" si="55"/>
        <v>0</v>
      </c>
      <c r="H59" s="170">
        <f t="shared" si="55"/>
        <v>0</v>
      </c>
      <c r="I59" s="18">
        <f t="shared" si="28"/>
        <v>0</v>
      </c>
    </row>
    <row r="60" spans="1:9" x14ac:dyDescent="0.25">
      <c r="A60" s="25">
        <v>57</v>
      </c>
      <c r="B60">
        <f t="shared" ref="B60:H60" si="56">SU5</f>
        <v>0</v>
      </c>
      <c r="C60">
        <f t="shared" si="56"/>
        <v>0</v>
      </c>
      <c r="D60" s="23">
        <f t="shared" si="56"/>
        <v>0</v>
      </c>
      <c r="E60" s="252">
        <f t="shared" si="56"/>
        <v>0</v>
      </c>
      <c r="F60" s="6">
        <f t="shared" si="56"/>
        <v>0</v>
      </c>
      <c r="G60" s="66">
        <f t="shared" si="56"/>
        <v>0</v>
      </c>
      <c r="H60" s="170">
        <f t="shared" si="56"/>
        <v>0</v>
      </c>
      <c r="I60" s="18">
        <f t="shared" si="28"/>
        <v>0</v>
      </c>
    </row>
    <row r="61" spans="1:9" x14ac:dyDescent="0.25">
      <c r="A61" s="25">
        <v>58</v>
      </c>
      <c r="B61">
        <f t="shared" ref="B61:H61" si="57">TD5</f>
        <v>0</v>
      </c>
      <c r="C61">
        <f t="shared" si="57"/>
        <v>0</v>
      </c>
      <c r="D61" s="23">
        <f t="shared" si="57"/>
        <v>0</v>
      </c>
      <c r="E61" s="252">
        <f t="shared" si="57"/>
        <v>0</v>
      </c>
      <c r="F61" s="6">
        <f t="shared" si="57"/>
        <v>0</v>
      </c>
      <c r="G61" s="66">
        <f t="shared" si="57"/>
        <v>0</v>
      </c>
      <c r="H61" s="170">
        <f t="shared" si="57"/>
        <v>0</v>
      </c>
      <c r="I61" s="18">
        <f t="shared" si="28"/>
        <v>0</v>
      </c>
    </row>
    <row r="62" spans="1:9" x14ac:dyDescent="0.25">
      <c r="A62" s="25">
        <v>59</v>
      </c>
      <c r="G62" s="66"/>
      <c r="I62" s="18">
        <f t="shared" si="28"/>
        <v>0</v>
      </c>
    </row>
    <row r="63" spans="1:9" x14ac:dyDescent="0.25">
      <c r="A63" s="25">
        <v>60</v>
      </c>
      <c r="G63" s="66"/>
      <c r="I63" s="18">
        <f t="shared" si="28"/>
        <v>0</v>
      </c>
    </row>
    <row r="64" spans="1:9" x14ac:dyDescent="0.25">
      <c r="G64" s="66"/>
    </row>
    <row r="65" spans="7:7" x14ac:dyDescent="0.25">
      <c r="G65" s="66"/>
    </row>
    <row r="66" spans="7:7" x14ac:dyDescent="0.25">
      <c r="G66" s="66"/>
    </row>
    <row r="67" spans="7:7" x14ac:dyDescent="0.25">
      <c r="G67" s="66"/>
    </row>
    <row r="68" spans="7:7" x14ac:dyDescent="0.25">
      <c r="G68" s="66"/>
    </row>
    <row r="69" spans="7:7" x14ac:dyDescent="0.25">
      <c r="G69" s="66"/>
    </row>
  </sheetData>
  <mergeCells count="146">
    <mergeCell ref="HV33:HW33"/>
    <mergeCell ref="GU34:GV34"/>
    <mergeCell ref="HD34:HE34"/>
    <mergeCell ref="HV34:HW34"/>
    <mergeCell ref="LW1:MC1"/>
    <mergeCell ref="MF1:ML1"/>
    <mergeCell ref="KM1:KS1"/>
    <mergeCell ref="LE1:LK1"/>
    <mergeCell ref="AF33:AG33"/>
    <mergeCell ref="AF34:AG34"/>
    <mergeCell ref="LQ33:LR33"/>
    <mergeCell ref="LQ34:LR34"/>
    <mergeCell ref="EA33:EB33"/>
    <mergeCell ref="EA34:EB34"/>
    <mergeCell ref="KP34:KQ34"/>
    <mergeCell ref="MI33:MJ33"/>
    <mergeCell ref="MI34:MJ34"/>
    <mergeCell ref="EJ34:EK34"/>
    <mergeCell ref="FB33:FC33"/>
    <mergeCell ref="FK33:FL33"/>
    <mergeCell ref="FT33:FU33"/>
    <mergeCell ref="GC33:GD33"/>
    <mergeCell ref="AO34:AP34"/>
    <mergeCell ref="AO33:AP33"/>
    <mergeCell ref="AX33:AY33"/>
    <mergeCell ref="CZ34:DA34"/>
    <mergeCell ref="DI34:DJ34"/>
    <mergeCell ref="CQ33:CR33"/>
    <mergeCell ref="DI33:DJ33"/>
    <mergeCell ref="CQ34:CR34"/>
    <mergeCell ref="EJ33:EK33"/>
    <mergeCell ref="FK34:FL34"/>
    <mergeCell ref="HM34:HN34"/>
    <mergeCell ref="FT34:FU34"/>
    <mergeCell ref="GC34:GD34"/>
    <mergeCell ref="CZ33:DA33"/>
    <mergeCell ref="DR33:DS33"/>
    <mergeCell ref="DR34:DS34"/>
    <mergeCell ref="GU33:GV33"/>
    <mergeCell ref="HD33:HE33"/>
    <mergeCell ref="HM33:HN33"/>
    <mergeCell ref="AX34:AY34"/>
    <mergeCell ref="FB34:FC34"/>
    <mergeCell ref="OZ1:PF1"/>
    <mergeCell ref="PC33:PD33"/>
    <mergeCell ref="PC34:PD34"/>
    <mergeCell ref="OT33:OU33"/>
    <mergeCell ref="IB1:IH1"/>
    <mergeCell ref="KV1:LB1"/>
    <mergeCell ref="JU1:KA1"/>
    <mergeCell ref="JC1:JI1"/>
    <mergeCell ref="IT1:IZ1"/>
    <mergeCell ref="KP33:KQ33"/>
    <mergeCell ref="JL1:JR1"/>
    <mergeCell ref="IK1:IQ1"/>
    <mergeCell ref="NG1:NM1"/>
    <mergeCell ref="MX1:ND1"/>
    <mergeCell ref="NA33:NB33"/>
    <mergeCell ref="LN1:LT1"/>
    <mergeCell ref="KD1:KJ1"/>
    <mergeCell ref="OT34:OU34"/>
    <mergeCell ref="NA34:NB34"/>
    <mergeCell ref="OK34:OL34"/>
    <mergeCell ref="OQ1:OW1"/>
    <mergeCell ref="MR33:MS33"/>
    <mergeCell ref="MR34:MS34"/>
    <mergeCell ref="MO1:MU1"/>
    <mergeCell ref="K1:Q1"/>
    <mergeCell ref="T1:Z1"/>
    <mergeCell ref="HS1:HY1"/>
    <mergeCell ref="HJ1:HP1"/>
    <mergeCell ref="HA1:HG1"/>
    <mergeCell ref="GR1:GX1"/>
    <mergeCell ref="GI1:GO1"/>
    <mergeCell ref="CN1:CT1"/>
    <mergeCell ref="AC1:AI1"/>
    <mergeCell ref="AL1:AR1"/>
    <mergeCell ref="DF1:DL1"/>
    <mergeCell ref="CW1:DC1"/>
    <mergeCell ref="EG1:EM1"/>
    <mergeCell ref="FZ1:GF1"/>
    <mergeCell ref="FQ1:FW1"/>
    <mergeCell ref="FH1:FN1"/>
    <mergeCell ref="EY1:FE1"/>
    <mergeCell ref="EP1:EV1"/>
    <mergeCell ref="AU1:BA1"/>
    <mergeCell ref="DO1:DU1"/>
    <mergeCell ref="DX1:ED1"/>
    <mergeCell ref="BG39:BH39"/>
    <mergeCell ref="BP33:BQ33"/>
    <mergeCell ref="BP34:BQ34"/>
    <mergeCell ref="BG38:BH38"/>
    <mergeCell ref="CE1:CK1"/>
    <mergeCell ref="CH33:CI33"/>
    <mergeCell ref="CH34:CI34"/>
    <mergeCell ref="BM1:BS1"/>
    <mergeCell ref="BV1:CB1"/>
    <mergeCell ref="BD1:BJ1"/>
    <mergeCell ref="BY34:BZ34"/>
    <mergeCell ref="BY33:BZ33"/>
    <mergeCell ref="QA1:QG1"/>
    <mergeCell ref="QD33:QE33"/>
    <mergeCell ref="QD34:QE34"/>
    <mergeCell ref="QJ1:QP1"/>
    <mergeCell ref="QM33:QN33"/>
    <mergeCell ref="QM34:QN34"/>
    <mergeCell ref="PI1:PO1"/>
    <mergeCell ref="PR1:PX1"/>
    <mergeCell ref="PU33:PV33"/>
    <mergeCell ref="PU34:PV34"/>
    <mergeCell ref="PL33:PM33"/>
    <mergeCell ref="PL34:PM34"/>
    <mergeCell ref="NJ33:NK33"/>
    <mergeCell ref="NJ34:NK34"/>
    <mergeCell ref="NP1:NV1"/>
    <mergeCell ref="NS33:NT33"/>
    <mergeCell ref="NS34:NT34"/>
    <mergeCell ref="NY1:OE1"/>
    <mergeCell ref="OB33:OC33"/>
    <mergeCell ref="OB34:OC34"/>
    <mergeCell ref="OH1:ON1"/>
    <mergeCell ref="OK33:OL33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TD1:TJ1"/>
    <mergeCell ref="TG33:TH33"/>
    <mergeCell ref="TG34:TH34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RE34:RF34"/>
    <mergeCell ref="RK1:RQ1"/>
    <mergeCell ref="RN33:RO33"/>
    <mergeCell ref="RN34:RO34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0"/>
  <sheetViews>
    <sheetView workbookViewId="0">
      <selection activeCell="A2" sqref="A2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</cols>
  <sheetData>
    <row r="1" spans="1:9" ht="40.5" x14ac:dyDescent="0.55000000000000004">
      <c r="A1" s="719" t="s">
        <v>342</v>
      </c>
      <c r="B1" s="719"/>
      <c r="C1" s="719"/>
      <c r="D1" s="719"/>
      <c r="E1" s="719"/>
      <c r="F1" s="719"/>
      <c r="G1" s="719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9" ht="15.75" thickTop="1" x14ac:dyDescent="0.25">
      <c r="A4" s="16"/>
      <c r="B4" s="124"/>
      <c r="C4" s="272"/>
      <c r="D4" s="64"/>
      <c r="E4" s="103"/>
      <c r="F4" s="104"/>
      <c r="G4" s="124"/>
      <c r="H4" s="16"/>
    </row>
    <row r="5" spans="1:9" x14ac:dyDescent="0.25">
      <c r="A5" s="16" t="s">
        <v>44</v>
      </c>
      <c r="B5" s="497" t="s">
        <v>205</v>
      </c>
      <c r="C5" s="109" t="s">
        <v>204</v>
      </c>
      <c r="D5" s="163">
        <v>42049</v>
      </c>
      <c r="E5" s="168">
        <v>3296.1</v>
      </c>
      <c r="F5" s="104">
        <v>4</v>
      </c>
      <c r="G5" s="64">
        <f>F65</f>
        <v>2299.5</v>
      </c>
      <c r="H5" s="10">
        <f>E5-G5+E6+E4</f>
        <v>996.59999999999991</v>
      </c>
    </row>
    <row r="6" spans="1:9" ht="15.75" thickBot="1" x14ac:dyDescent="0.3">
      <c r="A6" s="16"/>
      <c r="B6" s="497" t="s">
        <v>206</v>
      </c>
      <c r="C6" s="347"/>
      <c r="D6" s="62"/>
      <c r="E6" s="153"/>
      <c r="F6" s="104"/>
      <c r="G6" s="16"/>
    </row>
    <row r="7" spans="1:9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</row>
    <row r="8" spans="1:9" ht="15.75" thickTop="1" x14ac:dyDescent="0.25">
      <c r="A8" s="92" t="s">
        <v>33</v>
      </c>
      <c r="B8" s="275"/>
      <c r="C8" s="20">
        <v>1</v>
      </c>
      <c r="D8" s="114">
        <v>841.4</v>
      </c>
      <c r="E8" s="466"/>
      <c r="F8" s="114">
        <v>0</v>
      </c>
      <c r="G8" s="467"/>
      <c r="H8" s="468"/>
      <c r="I8" s="16"/>
    </row>
    <row r="9" spans="1:9" x14ac:dyDescent="0.25">
      <c r="A9" s="151"/>
      <c r="B9" s="275"/>
      <c r="C9" s="20">
        <v>2</v>
      </c>
      <c r="D9" s="114">
        <v>822.8</v>
      </c>
      <c r="E9" s="167"/>
      <c r="F9" s="114">
        <v>0</v>
      </c>
      <c r="G9" s="115"/>
      <c r="H9" s="116"/>
      <c r="I9" s="16"/>
    </row>
    <row r="10" spans="1:9" x14ac:dyDescent="0.25">
      <c r="A10" s="173"/>
      <c r="B10" s="275"/>
      <c r="C10" s="20">
        <v>3</v>
      </c>
      <c r="D10" s="114">
        <v>837.7</v>
      </c>
      <c r="E10" s="167">
        <v>42052</v>
      </c>
      <c r="F10" s="114">
        <v>837.7</v>
      </c>
      <c r="G10" s="115" t="s">
        <v>232</v>
      </c>
      <c r="H10" s="116">
        <v>38</v>
      </c>
      <c r="I10" s="16"/>
    </row>
    <row r="11" spans="1:9" x14ac:dyDescent="0.25">
      <c r="A11" s="147" t="s">
        <v>34</v>
      </c>
      <c r="B11" s="275"/>
      <c r="C11" s="20">
        <v>4</v>
      </c>
      <c r="D11" s="114">
        <v>794.2</v>
      </c>
      <c r="E11" s="167">
        <v>42051</v>
      </c>
      <c r="F11" s="114">
        <v>794.2</v>
      </c>
      <c r="G11" s="115" t="s">
        <v>230</v>
      </c>
      <c r="H11" s="116">
        <v>38</v>
      </c>
      <c r="I11" s="16"/>
    </row>
    <row r="12" spans="1:9" x14ac:dyDescent="0.25">
      <c r="A12" s="152"/>
      <c r="B12" s="275"/>
      <c r="C12" s="20"/>
      <c r="D12" s="114"/>
      <c r="E12" s="167">
        <v>42050</v>
      </c>
      <c r="F12" s="114">
        <v>498</v>
      </c>
      <c r="G12" s="115" t="s">
        <v>231</v>
      </c>
      <c r="H12" s="116">
        <v>38</v>
      </c>
      <c r="I12" s="16"/>
    </row>
    <row r="13" spans="1:9" x14ac:dyDescent="0.25">
      <c r="A13" s="119"/>
      <c r="B13" s="308"/>
      <c r="C13" s="20"/>
      <c r="D13" s="114"/>
      <c r="E13" s="167">
        <v>42052</v>
      </c>
      <c r="F13" s="114">
        <v>169.6</v>
      </c>
      <c r="G13" s="115" t="s">
        <v>233</v>
      </c>
      <c r="H13" s="116">
        <v>38</v>
      </c>
      <c r="I13" s="16"/>
    </row>
    <row r="14" spans="1:9" x14ac:dyDescent="0.25">
      <c r="A14" s="59"/>
      <c r="B14" s="275"/>
      <c r="C14" s="20"/>
      <c r="D14" s="114"/>
      <c r="E14" s="167"/>
      <c r="F14" s="114">
        <f t="shared" ref="F14:F63" si="0">D14</f>
        <v>0</v>
      </c>
      <c r="G14" s="115"/>
      <c r="H14" s="116"/>
      <c r="I14" s="16"/>
    </row>
    <row r="15" spans="1:9" x14ac:dyDescent="0.25">
      <c r="B15" s="275"/>
      <c r="C15" s="20"/>
      <c r="D15" s="114"/>
      <c r="E15" s="167"/>
      <c r="F15" s="114">
        <f t="shared" si="0"/>
        <v>0</v>
      </c>
      <c r="G15" s="115"/>
      <c r="H15" s="116"/>
      <c r="I15" s="16"/>
    </row>
    <row r="16" spans="1:9" x14ac:dyDescent="0.25">
      <c r="A16" s="258"/>
      <c r="B16" s="275"/>
      <c r="C16" s="20"/>
      <c r="D16" s="114"/>
      <c r="E16" s="167"/>
      <c r="F16" s="114">
        <f t="shared" si="0"/>
        <v>0</v>
      </c>
      <c r="G16" s="115"/>
      <c r="H16" s="116"/>
      <c r="I16" s="16"/>
    </row>
    <row r="17" spans="1:9" x14ac:dyDescent="0.25">
      <c r="A17" s="258"/>
      <c r="B17" s="275"/>
      <c r="C17" s="20"/>
      <c r="D17" s="114"/>
      <c r="E17" s="167"/>
      <c r="F17" s="114">
        <f t="shared" si="0"/>
        <v>0</v>
      </c>
      <c r="G17" s="115"/>
      <c r="H17" s="116"/>
      <c r="I17" s="16"/>
    </row>
    <row r="18" spans="1:9" x14ac:dyDescent="0.25">
      <c r="A18" s="258"/>
      <c r="B18" s="275"/>
      <c r="C18" s="20"/>
      <c r="D18" s="114"/>
      <c r="E18" s="167"/>
      <c r="F18" s="114">
        <f t="shared" si="0"/>
        <v>0</v>
      </c>
      <c r="G18" s="115"/>
      <c r="H18" s="116"/>
      <c r="I18" s="16"/>
    </row>
    <row r="19" spans="1:9" x14ac:dyDescent="0.25">
      <c r="A19" s="258"/>
      <c r="B19" s="275"/>
      <c r="C19" s="20"/>
      <c r="D19" s="114"/>
      <c r="E19" s="167"/>
      <c r="F19" s="114">
        <f t="shared" si="0"/>
        <v>0</v>
      </c>
      <c r="G19" s="115"/>
      <c r="H19" s="116"/>
      <c r="I19" s="16"/>
    </row>
    <row r="20" spans="1:9" x14ac:dyDescent="0.25">
      <c r="A20" s="258"/>
      <c r="B20" s="275"/>
      <c r="C20" s="20"/>
      <c r="D20" s="114"/>
      <c r="E20" s="167"/>
      <c r="F20" s="114">
        <f t="shared" si="0"/>
        <v>0</v>
      </c>
      <c r="G20" s="115"/>
      <c r="H20" s="116"/>
      <c r="I20" s="16"/>
    </row>
    <row r="21" spans="1:9" x14ac:dyDescent="0.25">
      <c r="A21" s="259"/>
      <c r="B21" s="275"/>
      <c r="C21" s="20"/>
      <c r="D21" s="114"/>
      <c r="E21" s="167"/>
      <c r="F21" s="114">
        <f t="shared" si="0"/>
        <v>0</v>
      </c>
      <c r="G21" s="115"/>
      <c r="H21" s="116"/>
      <c r="I21" s="16"/>
    </row>
    <row r="22" spans="1:9" x14ac:dyDescent="0.25">
      <c r="A22" s="258"/>
      <c r="B22" s="275"/>
      <c r="C22" s="20"/>
      <c r="D22" s="114"/>
      <c r="E22" s="167"/>
      <c r="F22" s="114">
        <f t="shared" si="0"/>
        <v>0</v>
      </c>
      <c r="G22" s="115"/>
      <c r="H22" s="116"/>
      <c r="I22" s="16"/>
    </row>
    <row r="23" spans="1:9" x14ac:dyDescent="0.25">
      <c r="A23" s="258"/>
      <c r="B23" s="275"/>
      <c r="C23" s="20"/>
      <c r="D23" s="114"/>
      <c r="E23" s="167"/>
      <c r="F23" s="114">
        <f t="shared" si="0"/>
        <v>0</v>
      </c>
      <c r="G23" s="115"/>
      <c r="H23" s="116"/>
      <c r="I23" s="16"/>
    </row>
    <row r="24" spans="1:9" x14ac:dyDescent="0.25">
      <c r="A24" s="258"/>
      <c r="B24" s="275"/>
      <c r="C24" s="20"/>
      <c r="D24" s="114"/>
      <c r="E24" s="167"/>
      <c r="F24" s="114">
        <f t="shared" si="0"/>
        <v>0</v>
      </c>
      <c r="G24" s="115"/>
      <c r="H24" s="116"/>
      <c r="I24" s="16"/>
    </row>
    <row r="25" spans="1:9" x14ac:dyDescent="0.25">
      <c r="A25" s="258"/>
      <c r="B25" s="275"/>
      <c r="C25" s="20"/>
      <c r="D25" s="114"/>
      <c r="E25" s="167"/>
      <c r="F25" s="114">
        <f t="shared" si="0"/>
        <v>0</v>
      </c>
      <c r="G25" s="115"/>
      <c r="H25" s="116"/>
      <c r="I25" s="16"/>
    </row>
    <row r="26" spans="1:9" x14ac:dyDescent="0.25">
      <c r="A26" s="259"/>
      <c r="B26" s="275"/>
      <c r="C26" s="20"/>
      <c r="D26" s="114"/>
      <c r="E26" s="167"/>
      <c r="F26" s="114">
        <f t="shared" si="0"/>
        <v>0</v>
      </c>
      <c r="G26" s="115"/>
      <c r="H26" s="116"/>
      <c r="I26" s="16"/>
    </row>
    <row r="27" spans="1:9" x14ac:dyDescent="0.25">
      <c r="A27" s="258"/>
      <c r="B27" s="275"/>
      <c r="C27" s="20"/>
      <c r="D27" s="114"/>
      <c r="E27" s="167"/>
      <c r="F27" s="114">
        <f t="shared" si="0"/>
        <v>0</v>
      </c>
      <c r="G27" s="115"/>
      <c r="H27" s="116"/>
      <c r="I27" s="16"/>
    </row>
    <row r="28" spans="1:9" x14ac:dyDescent="0.25">
      <c r="A28" s="258"/>
      <c r="B28" s="275"/>
      <c r="C28" s="20"/>
      <c r="D28" s="114"/>
      <c r="E28" s="167"/>
      <c r="F28" s="114">
        <f t="shared" si="0"/>
        <v>0</v>
      </c>
      <c r="G28" s="115"/>
      <c r="H28" s="116"/>
      <c r="I28" s="16"/>
    </row>
    <row r="29" spans="1:9" x14ac:dyDescent="0.25">
      <c r="A29" s="258"/>
      <c r="B29" s="275"/>
      <c r="C29" s="20"/>
      <c r="D29" s="114"/>
      <c r="E29" s="167"/>
      <c r="F29" s="114">
        <f t="shared" si="0"/>
        <v>0</v>
      </c>
      <c r="G29" s="115"/>
      <c r="H29" s="116"/>
    </row>
    <row r="30" spans="1:9" x14ac:dyDescent="0.25">
      <c r="A30" s="258"/>
      <c r="B30" s="275"/>
      <c r="C30" s="20"/>
      <c r="D30" s="114"/>
      <c r="E30" s="167"/>
      <c r="F30" s="114">
        <f t="shared" si="0"/>
        <v>0</v>
      </c>
      <c r="G30" s="115"/>
      <c r="H30" s="116"/>
    </row>
    <row r="31" spans="1:9" x14ac:dyDescent="0.25">
      <c r="A31" s="258"/>
      <c r="B31" s="275"/>
      <c r="C31" s="20"/>
      <c r="D31" s="114"/>
      <c r="E31" s="167"/>
      <c r="F31" s="114">
        <f t="shared" si="0"/>
        <v>0</v>
      </c>
      <c r="G31" s="115"/>
      <c r="H31" s="116"/>
    </row>
    <row r="32" spans="1:9" x14ac:dyDescent="0.25">
      <c r="A32" s="258"/>
      <c r="B32" s="275"/>
      <c r="C32" s="20"/>
      <c r="D32" s="114"/>
      <c r="E32" s="167"/>
      <c r="F32" s="114">
        <f t="shared" si="0"/>
        <v>0</v>
      </c>
      <c r="G32" s="115"/>
      <c r="H32" s="116"/>
    </row>
    <row r="33" spans="1:8" x14ac:dyDescent="0.25">
      <c r="A33" s="258"/>
      <c r="B33" s="275"/>
      <c r="C33" s="20"/>
      <c r="D33" s="114"/>
      <c r="E33" s="167"/>
      <c r="F33" s="114">
        <f t="shared" si="0"/>
        <v>0</v>
      </c>
      <c r="G33" s="115"/>
      <c r="H33" s="116"/>
    </row>
    <row r="34" spans="1:8" x14ac:dyDescent="0.25">
      <c r="A34" s="258"/>
      <c r="B34" s="275"/>
      <c r="C34" s="20"/>
      <c r="D34" s="114"/>
      <c r="E34" s="167"/>
      <c r="F34" s="114">
        <f t="shared" si="0"/>
        <v>0</v>
      </c>
      <c r="G34" s="115"/>
      <c r="H34" s="116"/>
    </row>
    <row r="35" spans="1:8" x14ac:dyDescent="0.25">
      <c r="A35" s="258"/>
      <c r="B35" s="275"/>
      <c r="C35" s="20"/>
      <c r="D35" s="114"/>
      <c r="E35" s="167"/>
      <c r="F35" s="114">
        <f t="shared" si="0"/>
        <v>0</v>
      </c>
      <c r="G35" s="115"/>
      <c r="H35" s="116"/>
    </row>
    <row r="36" spans="1:8" x14ac:dyDescent="0.25">
      <c r="A36" s="258"/>
      <c r="B36" s="275"/>
      <c r="C36" s="20"/>
      <c r="D36" s="114"/>
      <c r="E36" s="167"/>
      <c r="F36" s="114">
        <f t="shared" si="0"/>
        <v>0</v>
      </c>
      <c r="G36" s="115"/>
      <c r="H36" s="116"/>
    </row>
    <row r="37" spans="1:8" x14ac:dyDescent="0.25">
      <c r="A37" s="258"/>
      <c r="B37" s="275"/>
      <c r="C37" s="20"/>
      <c r="D37" s="114"/>
      <c r="E37" s="167"/>
      <c r="F37" s="114">
        <f t="shared" si="0"/>
        <v>0</v>
      </c>
      <c r="G37" s="115"/>
      <c r="H37" s="116"/>
    </row>
    <row r="38" spans="1:8" x14ac:dyDescent="0.25">
      <c r="A38" s="258"/>
      <c r="B38" s="275"/>
      <c r="C38" s="20"/>
      <c r="D38" s="114"/>
      <c r="E38" s="167"/>
      <c r="F38" s="114">
        <f t="shared" si="0"/>
        <v>0</v>
      </c>
      <c r="G38" s="115"/>
      <c r="H38" s="116"/>
    </row>
    <row r="39" spans="1:8" x14ac:dyDescent="0.25">
      <c r="A39" s="258"/>
      <c r="B39" s="275"/>
      <c r="C39" s="20"/>
      <c r="D39" s="114"/>
      <c r="E39" s="167"/>
      <c r="F39" s="114">
        <f t="shared" si="0"/>
        <v>0</v>
      </c>
      <c r="G39" s="115"/>
      <c r="H39" s="116"/>
    </row>
    <row r="40" spans="1:8" x14ac:dyDescent="0.25">
      <c r="A40" s="258"/>
      <c r="B40" s="275"/>
      <c r="C40" s="20"/>
      <c r="D40" s="114"/>
      <c r="E40" s="167"/>
      <c r="F40" s="114">
        <f t="shared" si="0"/>
        <v>0</v>
      </c>
      <c r="G40" s="115"/>
      <c r="H40" s="116"/>
    </row>
    <row r="41" spans="1:8" x14ac:dyDescent="0.25">
      <c r="A41" s="258"/>
      <c r="B41" s="275"/>
      <c r="C41" s="20"/>
      <c r="D41" s="114"/>
      <c r="E41" s="167"/>
      <c r="F41" s="114">
        <f t="shared" si="0"/>
        <v>0</v>
      </c>
      <c r="G41" s="115"/>
      <c r="H41" s="116"/>
    </row>
    <row r="42" spans="1:8" x14ac:dyDescent="0.25">
      <c r="A42" s="258"/>
      <c r="B42" s="275"/>
      <c r="C42" s="20"/>
      <c r="D42" s="114"/>
      <c r="E42" s="167"/>
      <c r="F42" s="114">
        <f t="shared" si="0"/>
        <v>0</v>
      </c>
      <c r="G42" s="115"/>
      <c r="H42" s="116"/>
    </row>
    <row r="43" spans="1:8" x14ac:dyDescent="0.25">
      <c r="A43" s="258"/>
      <c r="B43" s="275"/>
      <c r="C43" s="20"/>
      <c r="D43" s="114"/>
      <c r="E43" s="167"/>
      <c r="F43" s="114">
        <f t="shared" si="0"/>
        <v>0</v>
      </c>
      <c r="G43" s="115"/>
      <c r="H43" s="116"/>
    </row>
    <row r="44" spans="1:8" x14ac:dyDescent="0.25">
      <c r="A44" s="258"/>
      <c r="B44" s="275"/>
      <c r="C44" s="20"/>
      <c r="D44" s="114"/>
      <c r="E44" s="167"/>
      <c r="F44" s="114">
        <f t="shared" si="0"/>
        <v>0</v>
      </c>
      <c r="G44" s="115"/>
      <c r="H44" s="116"/>
    </row>
    <row r="45" spans="1:8" x14ac:dyDescent="0.25">
      <c r="A45" s="258"/>
      <c r="B45" s="275"/>
      <c r="C45" s="20"/>
      <c r="D45" s="114"/>
      <c r="E45" s="167"/>
      <c r="F45" s="114">
        <f t="shared" si="0"/>
        <v>0</v>
      </c>
      <c r="G45" s="115"/>
      <c r="H45" s="116"/>
    </row>
    <row r="46" spans="1:8" x14ac:dyDescent="0.25">
      <c r="A46" s="258"/>
      <c r="B46" s="275"/>
      <c r="C46" s="20"/>
      <c r="D46" s="114"/>
      <c r="E46" s="167"/>
      <c r="F46" s="114">
        <f t="shared" si="0"/>
        <v>0</v>
      </c>
      <c r="G46" s="115"/>
      <c r="H46" s="116"/>
    </row>
    <row r="47" spans="1:8" x14ac:dyDescent="0.25">
      <c r="A47" s="258"/>
      <c r="B47" s="275"/>
      <c r="C47" s="20"/>
      <c r="D47" s="114"/>
      <c r="E47" s="167"/>
      <c r="F47" s="114">
        <f t="shared" si="0"/>
        <v>0</v>
      </c>
      <c r="G47" s="115"/>
      <c r="H47" s="116"/>
    </row>
    <row r="48" spans="1:8" x14ac:dyDescent="0.25">
      <c r="A48" s="258"/>
      <c r="B48" s="275"/>
      <c r="C48" s="20"/>
      <c r="D48" s="114"/>
      <c r="E48" s="167"/>
      <c r="F48" s="114">
        <f t="shared" si="0"/>
        <v>0</v>
      </c>
      <c r="G48" s="115"/>
      <c r="H48" s="116"/>
    </row>
    <row r="49" spans="1:8" x14ac:dyDescent="0.25">
      <c r="A49" s="258"/>
      <c r="B49" s="275"/>
      <c r="C49" s="20"/>
      <c r="D49" s="114"/>
      <c r="E49" s="167"/>
      <c r="F49" s="114">
        <f t="shared" si="0"/>
        <v>0</v>
      </c>
      <c r="G49" s="115"/>
      <c r="H49" s="116"/>
    </row>
    <row r="50" spans="1:8" x14ac:dyDescent="0.25">
      <c r="A50" s="258"/>
      <c r="B50" s="275"/>
      <c r="C50" s="20"/>
      <c r="D50" s="114"/>
      <c r="E50" s="167"/>
      <c r="F50" s="114">
        <f t="shared" si="0"/>
        <v>0</v>
      </c>
      <c r="G50" s="115"/>
      <c r="H50" s="116"/>
    </row>
    <row r="51" spans="1:8" x14ac:dyDescent="0.25">
      <c r="A51" s="258"/>
      <c r="B51" s="275"/>
      <c r="C51" s="20"/>
      <c r="D51" s="114"/>
      <c r="E51" s="167"/>
      <c r="F51" s="114">
        <f t="shared" si="0"/>
        <v>0</v>
      </c>
      <c r="G51" s="115"/>
      <c r="H51" s="116"/>
    </row>
    <row r="52" spans="1:8" x14ac:dyDescent="0.25">
      <c r="A52" s="258"/>
      <c r="B52" s="275"/>
      <c r="C52" s="20"/>
      <c r="D52" s="114"/>
      <c r="E52" s="167"/>
      <c r="F52" s="114">
        <f t="shared" si="0"/>
        <v>0</v>
      </c>
      <c r="G52" s="115"/>
      <c r="H52" s="116"/>
    </row>
    <row r="53" spans="1:8" x14ac:dyDescent="0.25">
      <c r="A53" s="258"/>
      <c r="B53" s="275"/>
      <c r="C53" s="20"/>
      <c r="D53" s="114"/>
      <c r="E53" s="167"/>
      <c r="F53" s="114">
        <f t="shared" si="0"/>
        <v>0</v>
      </c>
      <c r="G53" s="115"/>
      <c r="H53" s="116"/>
    </row>
    <row r="54" spans="1:8" x14ac:dyDescent="0.25">
      <c r="A54" s="258"/>
      <c r="B54" s="275"/>
      <c r="C54" s="20"/>
      <c r="D54" s="114"/>
      <c r="E54" s="167"/>
      <c r="F54" s="114">
        <f t="shared" si="0"/>
        <v>0</v>
      </c>
      <c r="G54" s="115"/>
      <c r="H54" s="116"/>
    </row>
    <row r="55" spans="1:8" x14ac:dyDescent="0.25">
      <c r="A55" s="258"/>
      <c r="B55" s="275"/>
      <c r="C55" s="20"/>
      <c r="D55" s="114"/>
      <c r="E55" s="167"/>
      <c r="F55" s="114">
        <f t="shared" si="0"/>
        <v>0</v>
      </c>
      <c r="G55" s="115"/>
      <c r="H55" s="116"/>
    </row>
    <row r="56" spans="1:8" x14ac:dyDescent="0.25">
      <c r="A56" s="258"/>
      <c r="B56" s="275"/>
      <c r="C56" s="20"/>
      <c r="D56" s="114"/>
      <c r="E56" s="167"/>
      <c r="F56" s="114">
        <f t="shared" si="0"/>
        <v>0</v>
      </c>
      <c r="G56" s="115"/>
      <c r="H56" s="116"/>
    </row>
    <row r="57" spans="1:8" x14ac:dyDescent="0.25">
      <c r="A57" s="258"/>
      <c r="B57" s="275"/>
      <c r="C57" s="20"/>
      <c r="D57" s="114"/>
      <c r="E57" s="167"/>
      <c r="F57" s="114">
        <f t="shared" si="0"/>
        <v>0</v>
      </c>
      <c r="G57" s="115"/>
      <c r="H57" s="116"/>
    </row>
    <row r="58" spans="1:8" x14ac:dyDescent="0.25">
      <c r="A58" s="258"/>
      <c r="B58" s="275"/>
      <c r="C58" s="20"/>
      <c r="D58" s="114"/>
      <c r="E58" s="167"/>
      <c r="F58" s="114">
        <f t="shared" si="0"/>
        <v>0</v>
      </c>
      <c r="G58" s="115"/>
      <c r="H58" s="116"/>
    </row>
    <row r="59" spans="1:8" x14ac:dyDescent="0.25">
      <c r="A59" s="258"/>
      <c r="B59" s="275"/>
      <c r="C59" s="20"/>
      <c r="D59" s="114"/>
      <c r="E59" s="167"/>
      <c r="F59" s="114">
        <f t="shared" si="0"/>
        <v>0</v>
      </c>
      <c r="G59" s="115"/>
      <c r="H59" s="116"/>
    </row>
    <row r="60" spans="1:8" x14ac:dyDescent="0.25">
      <c r="A60" s="258"/>
      <c r="B60" s="275"/>
      <c r="C60" s="20"/>
      <c r="D60" s="114"/>
      <c r="E60" s="167"/>
      <c r="F60" s="114">
        <f t="shared" si="0"/>
        <v>0</v>
      </c>
      <c r="G60" s="115"/>
      <c r="H60" s="116"/>
    </row>
    <row r="61" spans="1:8" x14ac:dyDescent="0.25">
      <c r="A61" s="258"/>
      <c r="B61" s="275"/>
      <c r="C61" s="20"/>
      <c r="D61" s="114"/>
      <c r="E61" s="167"/>
      <c r="F61" s="114">
        <f t="shared" si="0"/>
        <v>0</v>
      </c>
      <c r="G61" s="115"/>
      <c r="H61" s="116"/>
    </row>
    <row r="62" spans="1:8" x14ac:dyDescent="0.25">
      <c r="A62" s="258"/>
      <c r="B62" s="275"/>
      <c r="C62" s="20"/>
      <c r="D62" s="114"/>
      <c r="E62" s="167"/>
      <c r="F62" s="114">
        <f t="shared" si="0"/>
        <v>0</v>
      </c>
      <c r="G62" s="115"/>
      <c r="H62" s="116"/>
    </row>
    <row r="63" spans="1:8" x14ac:dyDescent="0.25">
      <c r="A63" s="258"/>
      <c r="B63" s="275"/>
      <c r="C63" s="20"/>
      <c r="D63" s="114"/>
      <c r="E63" s="167"/>
      <c r="F63" s="114">
        <f t="shared" si="0"/>
        <v>0</v>
      </c>
      <c r="G63" s="115"/>
      <c r="H63" s="116"/>
    </row>
    <row r="64" spans="1:8" ht="15.75" thickBot="1" x14ac:dyDescent="0.3">
      <c r="A64" s="258"/>
      <c r="B64" s="276"/>
      <c r="C64" s="80"/>
      <c r="D64" s="365"/>
      <c r="E64" s="273"/>
      <c r="F64" s="239">
        <v>0</v>
      </c>
      <c r="G64" s="240"/>
      <c r="H64" s="238"/>
    </row>
    <row r="65" spans="3:7" ht="15.75" thickTop="1" x14ac:dyDescent="0.25">
      <c r="C65" s="9">
        <f>SUM(C8:C64)</f>
        <v>10</v>
      </c>
      <c r="D65" s="9">
        <f>SUM(D8:D64)</f>
        <v>3296.0999999999995</v>
      </c>
      <c r="F65" s="9">
        <f>SUM(F8:F64)</f>
        <v>2299.5</v>
      </c>
    </row>
    <row r="67" spans="3:7" ht="15.75" thickBot="1" x14ac:dyDescent="0.3"/>
    <row r="68" spans="3:7" ht="15.75" thickBot="1" x14ac:dyDescent="0.3">
      <c r="D68" s="61" t="s">
        <v>4</v>
      </c>
      <c r="E68" s="93">
        <v>0</v>
      </c>
    </row>
    <row r="69" spans="3:7" ht="15.75" thickBot="1" x14ac:dyDescent="0.3"/>
    <row r="70" spans="3:7" ht="15.75" thickBot="1" x14ac:dyDescent="0.3">
      <c r="C70" s="724" t="s">
        <v>11</v>
      </c>
      <c r="D70" s="725"/>
      <c r="E70" s="95">
        <f>G5-F65</f>
        <v>0</v>
      </c>
      <c r="F70" s="124"/>
      <c r="G70" s="16"/>
    </row>
  </sheetData>
  <mergeCells count="2">
    <mergeCell ref="A1:G1"/>
    <mergeCell ref="C70:D70"/>
  </mergeCells>
  <pageMargins left="0.31496062992125984" right="0.31496062992125984" top="0.74803149606299213" bottom="0.74803149606299213" header="0.31496062992125984" footer="0.31496062992125984"/>
  <pageSetup scale="9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37"/>
  <sheetViews>
    <sheetView topLeftCell="H1" workbookViewId="0">
      <pane xSplit="1" ySplit="6" topLeftCell="I28" activePane="bottomRight" state="frozen"/>
      <selection activeCell="H1" sqref="H1"/>
      <selection pane="topRight" activeCell="I1" sqref="I1"/>
      <selection pane="bottomLeft" activeCell="H7" sqref="H7"/>
      <selection pane="bottomRight" activeCell="Q10" sqref="Q10"/>
    </sheetView>
  </sheetViews>
  <sheetFormatPr baseColWidth="10" defaultRowHeight="15" x14ac:dyDescent="0.25"/>
  <cols>
    <col min="1" max="1" width="35.42578125" bestFit="1" customWidth="1"/>
    <col min="2" max="2" width="18" customWidth="1"/>
    <col min="3" max="3" width="14.7109375" customWidth="1"/>
    <col min="10" max="10" width="35.42578125" bestFit="1" customWidth="1"/>
    <col min="11" max="11" width="18" customWidth="1"/>
    <col min="12" max="12" width="14.7109375" customWidth="1"/>
  </cols>
  <sheetData>
    <row r="1" spans="1:17" ht="40.5" x14ac:dyDescent="0.55000000000000004">
      <c r="A1" s="719" t="s">
        <v>343</v>
      </c>
      <c r="B1" s="719"/>
      <c r="C1" s="719"/>
      <c r="D1" s="719"/>
      <c r="E1" s="719"/>
      <c r="F1" s="719"/>
      <c r="G1" s="719"/>
      <c r="H1" s="14">
        <v>1</v>
      </c>
      <c r="J1" s="714" t="s">
        <v>371</v>
      </c>
      <c r="K1" s="714"/>
      <c r="L1" s="714"/>
      <c r="M1" s="714"/>
      <c r="N1" s="714"/>
      <c r="O1" s="714"/>
      <c r="P1" s="714"/>
      <c r="Q1" s="14">
        <v>1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6"/>
      <c r="B4" s="464">
        <v>155</v>
      </c>
      <c r="C4" t="s">
        <v>153</v>
      </c>
      <c r="D4" s="242">
        <v>42034</v>
      </c>
      <c r="E4" s="103">
        <v>395.76</v>
      </c>
      <c r="F4" s="104">
        <v>24</v>
      </c>
      <c r="G4" s="124"/>
      <c r="H4" s="16"/>
      <c r="J4" s="16"/>
      <c r="K4" s="464"/>
      <c r="M4" s="242"/>
      <c r="N4" s="103"/>
      <c r="O4" s="104"/>
      <c r="P4" s="124"/>
      <c r="Q4" s="16"/>
    </row>
    <row r="5" spans="1:17" x14ac:dyDescent="0.25">
      <c r="A5" s="16" t="s">
        <v>53</v>
      </c>
      <c r="B5" s="124" t="s">
        <v>54</v>
      </c>
      <c r="C5" s="272" t="s">
        <v>151</v>
      </c>
      <c r="D5" s="421">
        <v>42026</v>
      </c>
      <c r="E5" s="168">
        <v>145.02000000000001</v>
      </c>
      <c r="F5" s="104">
        <v>9</v>
      </c>
      <c r="G5" s="682">
        <f>F32</f>
        <v>559.06000000000006</v>
      </c>
      <c r="H5" s="10">
        <f>E5-G5+E6+E4</f>
        <v>0</v>
      </c>
      <c r="J5" s="16" t="s">
        <v>53</v>
      </c>
      <c r="K5" s="124" t="s">
        <v>54</v>
      </c>
      <c r="L5" s="272">
        <v>165</v>
      </c>
      <c r="M5" s="421">
        <v>42117</v>
      </c>
      <c r="N5" s="168">
        <v>1010.2</v>
      </c>
      <c r="O5" s="104">
        <v>56</v>
      </c>
      <c r="P5" s="64">
        <f>O32</f>
        <v>126.80000000000001</v>
      </c>
      <c r="Q5" s="10">
        <f>N5-P5+N6+N4</f>
        <v>916.5200000000001</v>
      </c>
    </row>
    <row r="6" spans="1:17" ht="15.75" thickBot="1" x14ac:dyDescent="0.3">
      <c r="A6" s="16"/>
      <c r="B6" s="124"/>
      <c r="C6" s="347"/>
      <c r="D6" s="62"/>
      <c r="E6" s="153">
        <v>18.28</v>
      </c>
      <c r="F6" s="104"/>
      <c r="G6" s="16"/>
      <c r="J6" s="16"/>
      <c r="K6" s="124"/>
      <c r="L6" s="347"/>
      <c r="M6" s="62"/>
      <c r="N6" s="153">
        <v>33.119999999999997</v>
      </c>
      <c r="O6" s="104">
        <v>1</v>
      </c>
      <c r="P6" s="16"/>
    </row>
    <row r="7" spans="1:17" ht="16.5" thickTop="1" thickBot="1" x14ac:dyDescent="0.3">
      <c r="B7" s="107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7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275"/>
      <c r="C8" s="20">
        <v>5</v>
      </c>
      <c r="D8" s="405">
        <v>89</v>
      </c>
      <c r="E8" s="406">
        <v>42033</v>
      </c>
      <c r="F8" s="405">
        <f t="shared" ref="F8:F30" si="0">D8</f>
        <v>89</v>
      </c>
      <c r="G8" s="403" t="s">
        <v>190</v>
      </c>
      <c r="H8" s="338">
        <v>150</v>
      </c>
      <c r="J8" s="92" t="s">
        <v>33</v>
      </c>
      <c r="K8" s="275"/>
      <c r="L8" s="20">
        <v>2</v>
      </c>
      <c r="M8" s="114">
        <v>35.119999999999997</v>
      </c>
      <c r="N8" s="167">
        <v>42114</v>
      </c>
      <c r="O8" s="114">
        <f t="shared" ref="O8:O30" si="1">M8</f>
        <v>35.119999999999997</v>
      </c>
      <c r="P8" s="115" t="s">
        <v>597</v>
      </c>
      <c r="Q8" s="116">
        <v>160</v>
      </c>
    </row>
    <row r="9" spans="1:17" x14ac:dyDescent="0.25">
      <c r="A9" s="151"/>
      <c r="B9" s="275"/>
      <c r="C9" s="20">
        <v>5</v>
      </c>
      <c r="D9" s="100">
        <v>85.16</v>
      </c>
      <c r="E9" s="187">
        <v>42044</v>
      </c>
      <c r="F9" s="100">
        <f t="shared" si="0"/>
        <v>85.16</v>
      </c>
      <c r="G9" s="111" t="s">
        <v>221</v>
      </c>
      <c r="H9" s="101">
        <v>160</v>
      </c>
      <c r="J9" s="151"/>
      <c r="K9" s="275"/>
      <c r="L9" s="20">
        <v>5</v>
      </c>
      <c r="M9" s="114">
        <v>91.68</v>
      </c>
      <c r="N9" s="167">
        <v>42119</v>
      </c>
      <c r="O9" s="114">
        <f t="shared" si="1"/>
        <v>91.68</v>
      </c>
      <c r="P9" s="115" t="s">
        <v>629</v>
      </c>
      <c r="Q9" s="116">
        <v>185</v>
      </c>
    </row>
    <row r="10" spans="1:17" x14ac:dyDescent="0.25">
      <c r="A10" s="173"/>
      <c r="B10" s="275"/>
      <c r="C10" s="20">
        <v>5</v>
      </c>
      <c r="D10" s="100">
        <v>81.599999999999994</v>
      </c>
      <c r="E10" s="187">
        <v>42058</v>
      </c>
      <c r="F10" s="100">
        <f t="shared" si="0"/>
        <v>81.599999999999994</v>
      </c>
      <c r="G10" s="111" t="s">
        <v>242</v>
      </c>
      <c r="H10" s="101">
        <v>160</v>
      </c>
      <c r="J10" s="173"/>
      <c r="K10" s="275"/>
      <c r="L10" s="20"/>
      <c r="M10" s="114"/>
      <c r="N10" s="167"/>
      <c r="O10" s="114">
        <f t="shared" si="1"/>
        <v>0</v>
      </c>
      <c r="P10" s="115"/>
      <c r="Q10" s="116"/>
    </row>
    <row r="11" spans="1:17" x14ac:dyDescent="0.25">
      <c r="A11" s="147" t="s">
        <v>34</v>
      </c>
      <c r="B11" s="275"/>
      <c r="C11" s="20">
        <v>1</v>
      </c>
      <c r="D11" s="452">
        <v>2</v>
      </c>
      <c r="E11" s="611">
        <v>42070</v>
      </c>
      <c r="F11" s="452">
        <f t="shared" si="0"/>
        <v>2</v>
      </c>
      <c r="G11" s="612" t="s">
        <v>287</v>
      </c>
      <c r="H11" s="613">
        <v>160</v>
      </c>
      <c r="J11" s="147" t="s">
        <v>34</v>
      </c>
      <c r="K11" s="275"/>
      <c r="L11" s="20"/>
      <c r="M11" s="114"/>
      <c r="N11" s="167"/>
      <c r="O11" s="114">
        <f t="shared" si="1"/>
        <v>0</v>
      </c>
      <c r="P11" s="115"/>
      <c r="Q11" s="116"/>
    </row>
    <row r="12" spans="1:17" x14ac:dyDescent="0.25">
      <c r="A12" s="152"/>
      <c r="B12" s="275"/>
      <c r="C12" s="20">
        <v>2</v>
      </c>
      <c r="D12" s="452">
        <v>34.56</v>
      </c>
      <c r="E12" s="611">
        <v>42073</v>
      </c>
      <c r="F12" s="452">
        <f t="shared" si="0"/>
        <v>34.56</v>
      </c>
      <c r="G12" s="612" t="s">
        <v>292</v>
      </c>
      <c r="H12" s="613">
        <v>160</v>
      </c>
      <c r="J12" s="152"/>
      <c r="K12" s="275"/>
      <c r="L12" s="20"/>
      <c r="M12" s="114"/>
      <c r="N12" s="167"/>
      <c r="O12" s="114">
        <f t="shared" si="1"/>
        <v>0</v>
      </c>
      <c r="P12" s="115"/>
      <c r="Q12" s="116"/>
    </row>
    <row r="13" spans="1:17" x14ac:dyDescent="0.25">
      <c r="A13" s="119"/>
      <c r="B13" s="308"/>
      <c r="C13" s="20">
        <v>1</v>
      </c>
      <c r="D13" s="452">
        <v>15.36</v>
      </c>
      <c r="E13" s="611">
        <v>42077</v>
      </c>
      <c r="F13" s="452">
        <f t="shared" si="0"/>
        <v>15.36</v>
      </c>
      <c r="G13" s="612" t="s">
        <v>300</v>
      </c>
      <c r="H13" s="613">
        <v>160</v>
      </c>
      <c r="J13" s="119"/>
      <c r="K13" s="308"/>
      <c r="L13" s="20"/>
      <c r="M13" s="114"/>
      <c r="N13" s="167"/>
      <c r="O13" s="114">
        <f t="shared" si="1"/>
        <v>0</v>
      </c>
      <c r="P13" s="115"/>
      <c r="Q13" s="116"/>
    </row>
    <row r="14" spans="1:17" x14ac:dyDescent="0.25">
      <c r="A14" s="59"/>
      <c r="B14" s="275"/>
      <c r="C14" s="20">
        <v>3</v>
      </c>
      <c r="D14" s="452">
        <v>48.54</v>
      </c>
      <c r="E14" s="611">
        <v>42082</v>
      </c>
      <c r="F14" s="452">
        <f t="shared" si="0"/>
        <v>48.54</v>
      </c>
      <c r="G14" s="612" t="s">
        <v>310</v>
      </c>
      <c r="H14" s="613">
        <v>160</v>
      </c>
      <c r="J14" s="59"/>
      <c r="K14" s="275"/>
      <c r="L14" s="20"/>
      <c r="M14" s="114"/>
      <c r="N14" s="167"/>
      <c r="O14" s="114">
        <f t="shared" si="1"/>
        <v>0</v>
      </c>
      <c r="P14" s="115"/>
      <c r="Q14" s="116"/>
    </row>
    <row r="15" spans="1:17" x14ac:dyDescent="0.25">
      <c r="B15" s="275"/>
      <c r="C15" s="20">
        <v>5</v>
      </c>
      <c r="D15" s="452">
        <v>85.52</v>
      </c>
      <c r="E15" s="611">
        <v>42089</v>
      </c>
      <c r="F15" s="452">
        <f t="shared" si="0"/>
        <v>85.52</v>
      </c>
      <c r="G15" s="612" t="s">
        <v>322</v>
      </c>
      <c r="H15" s="613">
        <v>160</v>
      </c>
      <c r="K15" s="275"/>
      <c r="L15" s="20"/>
      <c r="M15" s="114"/>
      <c r="N15" s="167"/>
      <c r="O15" s="114">
        <f t="shared" si="1"/>
        <v>0</v>
      </c>
      <c r="P15" s="115"/>
      <c r="Q15" s="116"/>
    </row>
    <row r="16" spans="1:17" x14ac:dyDescent="0.25">
      <c r="A16" s="258"/>
      <c r="B16" s="275"/>
      <c r="C16" s="20">
        <v>5</v>
      </c>
      <c r="D16" s="452">
        <v>84.2</v>
      </c>
      <c r="E16" s="611">
        <v>42101</v>
      </c>
      <c r="F16" s="452">
        <f t="shared" si="0"/>
        <v>84.2</v>
      </c>
      <c r="G16" s="612" t="s">
        <v>540</v>
      </c>
      <c r="H16" s="613">
        <v>160</v>
      </c>
      <c r="J16" s="258"/>
      <c r="K16" s="275"/>
      <c r="L16" s="20"/>
      <c r="M16" s="114"/>
      <c r="N16" s="167"/>
      <c r="O16" s="114">
        <f t="shared" si="1"/>
        <v>0</v>
      </c>
      <c r="P16" s="115"/>
      <c r="Q16" s="116"/>
    </row>
    <row r="17" spans="1:17" x14ac:dyDescent="0.25">
      <c r="A17" s="258"/>
      <c r="B17" s="275"/>
      <c r="C17" s="20"/>
      <c r="D17" s="452"/>
      <c r="E17" s="611"/>
      <c r="F17" s="452">
        <f t="shared" si="0"/>
        <v>0</v>
      </c>
      <c r="G17" s="612"/>
      <c r="H17" s="613"/>
      <c r="J17" s="258"/>
      <c r="K17" s="275"/>
      <c r="L17" s="20"/>
      <c r="M17" s="114"/>
      <c r="N17" s="167"/>
      <c r="O17" s="114">
        <f t="shared" si="1"/>
        <v>0</v>
      </c>
      <c r="P17" s="115"/>
      <c r="Q17" s="116"/>
    </row>
    <row r="18" spans="1:17" x14ac:dyDescent="0.25">
      <c r="A18" s="258"/>
      <c r="B18" s="275"/>
      <c r="C18" s="20"/>
      <c r="D18" s="452"/>
      <c r="E18" s="611"/>
      <c r="F18" s="452">
        <f t="shared" si="0"/>
        <v>0</v>
      </c>
      <c r="G18" s="612"/>
      <c r="H18" s="613"/>
      <c r="J18" s="258"/>
      <c r="K18" s="275"/>
      <c r="L18" s="20"/>
      <c r="M18" s="114"/>
      <c r="N18" s="167"/>
      <c r="O18" s="114">
        <f t="shared" si="1"/>
        <v>0</v>
      </c>
      <c r="P18" s="115"/>
      <c r="Q18" s="116"/>
    </row>
    <row r="19" spans="1:17" x14ac:dyDescent="0.25">
      <c r="A19" s="258"/>
      <c r="B19" s="275"/>
      <c r="C19" s="20">
        <v>1</v>
      </c>
      <c r="D19" s="452"/>
      <c r="E19" s="611"/>
      <c r="F19" s="452">
        <v>33.119999999999997</v>
      </c>
      <c r="G19" s="612"/>
      <c r="H19" s="613"/>
      <c r="J19" s="258"/>
      <c r="K19" s="275"/>
      <c r="L19" s="20"/>
      <c r="M19" s="114"/>
      <c r="N19" s="167"/>
      <c r="O19" s="114">
        <f t="shared" si="1"/>
        <v>0</v>
      </c>
      <c r="P19" s="115"/>
      <c r="Q19" s="116"/>
    </row>
    <row r="20" spans="1:17" x14ac:dyDescent="0.25">
      <c r="A20" s="258"/>
      <c r="B20" s="275"/>
      <c r="C20" s="20"/>
      <c r="D20" s="452"/>
      <c r="E20" s="611"/>
      <c r="F20" s="452">
        <f t="shared" si="0"/>
        <v>0</v>
      </c>
      <c r="G20" s="612"/>
      <c r="H20" s="613"/>
      <c r="J20" s="258"/>
      <c r="K20" s="275"/>
      <c r="L20" s="20"/>
      <c r="M20" s="114"/>
      <c r="N20" s="167"/>
      <c r="O20" s="114">
        <f t="shared" si="1"/>
        <v>0</v>
      </c>
      <c r="P20" s="115"/>
      <c r="Q20" s="116"/>
    </row>
    <row r="21" spans="1:17" x14ac:dyDescent="0.25">
      <c r="A21" s="259"/>
      <c r="B21" s="275"/>
      <c r="C21" s="20"/>
      <c r="D21" s="452"/>
      <c r="E21" s="611"/>
      <c r="F21" s="452">
        <f t="shared" si="0"/>
        <v>0</v>
      </c>
      <c r="G21" s="612"/>
      <c r="H21" s="613"/>
      <c r="J21" s="259"/>
      <c r="K21" s="275"/>
      <c r="L21" s="20"/>
      <c r="M21" s="114"/>
      <c r="N21" s="167"/>
      <c r="O21" s="114">
        <f t="shared" si="1"/>
        <v>0</v>
      </c>
      <c r="P21" s="115"/>
      <c r="Q21" s="116"/>
    </row>
    <row r="22" spans="1:17" x14ac:dyDescent="0.25">
      <c r="A22" s="258"/>
      <c r="B22" s="275"/>
      <c r="C22" s="20"/>
      <c r="D22" s="452"/>
      <c r="E22" s="611"/>
      <c r="F22" s="452">
        <f t="shared" si="0"/>
        <v>0</v>
      </c>
      <c r="G22" s="612"/>
      <c r="H22" s="613"/>
      <c r="J22" s="258"/>
      <c r="K22" s="275"/>
      <c r="L22" s="20"/>
      <c r="M22" s="114"/>
      <c r="N22" s="167"/>
      <c r="O22" s="114">
        <f t="shared" si="1"/>
        <v>0</v>
      </c>
      <c r="P22" s="115"/>
      <c r="Q22" s="116"/>
    </row>
    <row r="23" spans="1:17" x14ac:dyDescent="0.25">
      <c r="A23" s="258"/>
      <c r="B23" s="275"/>
      <c r="C23" s="20"/>
      <c r="D23" s="452"/>
      <c r="E23" s="611"/>
      <c r="F23" s="452">
        <f t="shared" si="0"/>
        <v>0</v>
      </c>
      <c r="G23" s="612"/>
      <c r="H23" s="613"/>
      <c r="J23" s="258"/>
      <c r="K23" s="275"/>
      <c r="L23" s="20"/>
      <c r="M23" s="114"/>
      <c r="N23" s="167"/>
      <c r="O23" s="114">
        <f t="shared" si="1"/>
        <v>0</v>
      </c>
      <c r="P23" s="115"/>
      <c r="Q23" s="116"/>
    </row>
    <row r="24" spans="1:17" x14ac:dyDescent="0.25">
      <c r="A24" s="258"/>
      <c r="B24" s="275"/>
      <c r="C24" s="20"/>
      <c r="D24" s="452"/>
      <c r="E24" s="611"/>
      <c r="F24" s="452">
        <f t="shared" si="0"/>
        <v>0</v>
      </c>
      <c r="G24" s="612"/>
      <c r="H24" s="613"/>
      <c r="J24" s="258"/>
      <c r="K24" s="275"/>
      <c r="L24" s="20"/>
      <c r="M24" s="114"/>
      <c r="N24" s="167"/>
      <c r="O24" s="114">
        <f t="shared" si="1"/>
        <v>0</v>
      </c>
      <c r="P24" s="115"/>
      <c r="Q24" s="116"/>
    </row>
    <row r="25" spans="1:17" x14ac:dyDescent="0.25">
      <c r="A25" s="258"/>
      <c r="B25" s="275"/>
      <c r="C25" s="20"/>
      <c r="D25" s="452"/>
      <c r="E25" s="611"/>
      <c r="F25" s="452">
        <f t="shared" si="0"/>
        <v>0</v>
      </c>
      <c r="G25" s="612"/>
      <c r="H25" s="613"/>
      <c r="J25" s="258"/>
      <c r="K25" s="275"/>
      <c r="L25" s="20"/>
      <c r="M25" s="114"/>
      <c r="N25" s="167"/>
      <c r="O25" s="114">
        <f t="shared" si="1"/>
        <v>0</v>
      </c>
      <c r="P25" s="115"/>
      <c r="Q25" s="116"/>
    </row>
    <row r="26" spans="1:17" x14ac:dyDescent="0.25">
      <c r="A26" s="259"/>
      <c r="B26" s="275"/>
      <c r="C26" s="20"/>
      <c r="D26" s="452"/>
      <c r="E26" s="611"/>
      <c r="F26" s="452">
        <f t="shared" si="0"/>
        <v>0</v>
      </c>
      <c r="G26" s="612"/>
      <c r="H26" s="613"/>
      <c r="J26" s="259"/>
      <c r="K26" s="275"/>
      <c r="L26" s="20"/>
      <c r="M26" s="114"/>
      <c r="N26" s="167"/>
      <c r="O26" s="114">
        <f t="shared" si="1"/>
        <v>0</v>
      </c>
      <c r="P26" s="115"/>
      <c r="Q26" s="116"/>
    </row>
    <row r="27" spans="1:17" x14ac:dyDescent="0.25">
      <c r="A27" s="258"/>
      <c r="B27" s="275"/>
      <c r="C27" s="20"/>
      <c r="D27" s="452"/>
      <c r="E27" s="611"/>
      <c r="F27" s="452">
        <f t="shared" si="0"/>
        <v>0</v>
      </c>
      <c r="G27" s="612"/>
      <c r="H27" s="613"/>
      <c r="J27" s="258"/>
      <c r="K27" s="275"/>
      <c r="L27" s="20"/>
      <c r="M27" s="114"/>
      <c r="N27" s="167"/>
      <c r="O27" s="114">
        <f t="shared" si="1"/>
        <v>0</v>
      </c>
      <c r="P27" s="115"/>
      <c r="Q27" s="116"/>
    </row>
    <row r="28" spans="1:17" x14ac:dyDescent="0.25">
      <c r="A28" s="258"/>
      <c r="B28" s="275"/>
      <c r="C28" s="20"/>
      <c r="D28" s="452"/>
      <c r="E28" s="611"/>
      <c r="F28" s="452">
        <f t="shared" si="0"/>
        <v>0</v>
      </c>
      <c r="G28" s="612"/>
      <c r="H28" s="613"/>
      <c r="J28" s="258"/>
      <c r="K28" s="275"/>
      <c r="L28" s="20"/>
      <c r="M28" s="114"/>
      <c r="N28" s="167"/>
      <c r="O28" s="114">
        <f t="shared" si="1"/>
        <v>0</v>
      </c>
      <c r="P28" s="115"/>
      <c r="Q28" s="116"/>
    </row>
    <row r="29" spans="1:17" x14ac:dyDescent="0.25">
      <c r="A29" s="258"/>
      <c r="B29" s="275"/>
      <c r="C29" s="20"/>
      <c r="D29" s="452"/>
      <c r="E29" s="611"/>
      <c r="F29" s="452">
        <f t="shared" si="0"/>
        <v>0</v>
      </c>
      <c r="G29" s="612"/>
      <c r="H29" s="613"/>
      <c r="J29" s="258"/>
      <c r="K29" s="275"/>
      <c r="L29" s="20"/>
      <c r="M29" s="114"/>
      <c r="N29" s="167"/>
      <c r="O29" s="114">
        <f t="shared" si="1"/>
        <v>0</v>
      </c>
      <c r="P29" s="115"/>
      <c r="Q29" s="116"/>
    </row>
    <row r="30" spans="1:17" x14ac:dyDescent="0.25">
      <c r="A30" s="258"/>
      <c r="B30" s="275"/>
      <c r="C30" s="20"/>
      <c r="D30" s="452"/>
      <c r="E30" s="611"/>
      <c r="F30" s="452">
        <f t="shared" si="0"/>
        <v>0</v>
      </c>
      <c r="G30" s="612"/>
      <c r="H30" s="613"/>
      <c r="J30" s="258"/>
      <c r="K30" s="275"/>
      <c r="L30" s="20"/>
      <c r="M30" s="114"/>
      <c r="N30" s="167"/>
      <c r="O30" s="114">
        <f t="shared" si="1"/>
        <v>0</v>
      </c>
      <c r="P30" s="115"/>
      <c r="Q30" s="116"/>
    </row>
    <row r="31" spans="1:17" ht="15.75" thickBot="1" x14ac:dyDescent="0.3">
      <c r="A31" s="258"/>
      <c r="B31" s="276"/>
      <c r="C31" s="80"/>
      <c r="D31" s="365"/>
      <c r="E31" s="273"/>
      <c r="F31" s="239"/>
      <c r="G31" s="240"/>
      <c r="H31" s="238"/>
      <c r="J31" s="258"/>
      <c r="K31" s="276"/>
      <c r="L31" s="80"/>
      <c r="M31" s="365"/>
      <c r="N31" s="273"/>
      <c r="O31" s="239"/>
      <c r="P31" s="240"/>
      <c r="Q31" s="238"/>
    </row>
    <row r="32" spans="1:17" ht="15.75" thickTop="1" x14ac:dyDescent="0.25">
      <c r="C32" s="9">
        <f>SUM(C8:C31)</f>
        <v>33</v>
      </c>
      <c r="D32" s="9">
        <f>SUM(D8:D31)</f>
        <v>525.94000000000005</v>
      </c>
      <c r="F32" s="9">
        <f>SUM(F8:F31)</f>
        <v>559.06000000000006</v>
      </c>
      <c r="L32" s="9">
        <f>SUM(L8:L31)</f>
        <v>7</v>
      </c>
      <c r="M32" s="9">
        <f>SUM(M8:M31)</f>
        <v>126.80000000000001</v>
      </c>
      <c r="O32" s="9">
        <f>SUM(O8:O31)</f>
        <v>126.80000000000001</v>
      </c>
    </row>
    <row r="34" spans="3:16" ht="15.75" thickBot="1" x14ac:dyDescent="0.3"/>
    <row r="35" spans="3:16" ht="15.75" thickBot="1" x14ac:dyDescent="0.3">
      <c r="D35" s="61" t="s">
        <v>4</v>
      </c>
      <c r="E35" s="93">
        <f>F5-C32+F4+F6</f>
        <v>0</v>
      </c>
      <c r="M35" s="61" t="s">
        <v>4</v>
      </c>
      <c r="N35" s="93">
        <f>O5-L32+O4+O6</f>
        <v>50</v>
      </c>
    </row>
    <row r="36" spans="3:16" ht="15.75" thickBot="1" x14ac:dyDescent="0.3"/>
    <row r="37" spans="3:16" ht="15.75" thickBot="1" x14ac:dyDescent="0.3">
      <c r="C37" s="724" t="s">
        <v>11</v>
      </c>
      <c r="D37" s="725"/>
      <c r="E37" s="95">
        <f>E5+E6-F32+E4</f>
        <v>0</v>
      </c>
      <c r="F37" s="124"/>
      <c r="G37" s="16"/>
      <c r="L37" s="724" t="s">
        <v>11</v>
      </c>
      <c r="M37" s="725"/>
      <c r="N37" s="95">
        <f>N5+N6-O32+N4</f>
        <v>916.52</v>
      </c>
      <c r="O37" s="124"/>
      <c r="P37" s="16"/>
    </row>
  </sheetData>
  <mergeCells count="4">
    <mergeCell ref="A1:G1"/>
    <mergeCell ref="C37:D37"/>
    <mergeCell ref="J1:P1"/>
    <mergeCell ref="L37:M37"/>
  </mergeCells>
  <pageMargins left="0.7" right="0.7" top="0.75" bottom="0.75" header="0.3" footer="0.3"/>
  <pageSetup orientation="portrait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I82"/>
  <sheetViews>
    <sheetView workbookViewId="0">
      <pane xSplit="1" ySplit="8" topLeftCell="B69" activePane="bottomRight" state="frozen"/>
      <selection pane="topRight" activeCell="B1" sqref="B1"/>
      <selection pane="bottomLeft" activeCell="A9" sqref="A9"/>
      <selection pane="bottomRight" activeCell="H17" sqref="H17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9" ht="40.5" x14ac:dyDescent="0.55000000000000004">
      <c r="A1" s="719" t="s">
        <v>344</v>
      </c>
      <c r="B1" s="719"/>
      <c r="C1" s="719"/>
      <c r="D1" s="719"/>
      <c r="E1" s="719"/>
      <c r="F1" s="719"/>
      <c r="G1" s="719"/>
      <c r="H1" s="14">
        <v>1</v>
      </c>
    </row>
    <row r="2" spans="1:9" ht="15.75" thickBot="1" x14ac:dyDescent="0.3">
      <c r="C2" s="22"/>
      <c r="D2" s="66"/>
      <c r="F2" s="66"/>
    </row>
    <row r="3" spans="1:9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9" ht="15.75" thickTop="1" x14ac:dyDescent="0.25">
      <c r="A4" s="119"/>
      <c r="B4" s="119"/>
      <c r="C4" s="463">
        <v>29</v>
      </c>
      <c r="D4" s="119"/>
      <c r="E4" s="119"/>
      <c r="F4" s="119"/>
      <c r="G4" s="457"/>
      <c r="H4" s="386"/>
    </row>
    <row r="5" spans="1:9" ht="15.75" x14ac:dyDescent="0.25">
      <c r="A5" s="16" t="s">
        <v>58</v>
      </c>
      <c r="B5" s="124" t="s">
        <v>83</v>
      </c>
      <c r="C5" s="383" t="s">
        <v>152</v>
      </c>
      <c r="D5" s="412">
        <v>42027</v>
      </c>
      <c r="E5" s="153">
        <v>4487.99</v>
      </c>
      <c r="F5" s="104">
        <v>330</v>
      </c>
      <c r="G5" s="208">
        <f>F77</f>
        <v>1510.71</v>
      </c>
      <c r="H5" s="10">
        <f>E4+E5+E6+E7-G5</f>
        <v>2977.2799999999997</v>
      </c>
    </row>
    <row r="6" spans="1:9" x14ac:dyDescent="0.25">
      <c r="A6" s="16"/>
      <c r="B6" s="15"/>
      <c r="C6" s="347"/>
      <c r="D6" s="378"/>
      <c r="E6" s="153"/>
      <c r="F6" s="104"/>
      <c r="G6" s="64"/>
    </row>
    <row r="7" spans="1:9" ht="15.75" thickBot="1" x14ac:dyDescent="0.3">
      <c r="A7" s="16"/>
      <c r="B7" s="26"/>
      <c r="C7" s="347"/>
      <c r="D7" s="377"/>
      <c r="E7" s="153"/>
      <c r="F7" s="104"/>
      <c r="G7" s="16"/>
    </row>
    <row r="8" spans="1:9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9" ht="15.75" thickTop="1" x14ac:dyDescent="0.25">
      <c r="A9" s="92" t="s">
        <v>33</v>
      </c>
      <c r="B9" s="2"/>
      <c r="C9" s="20">
        <v>20</v>
      </c>
      <c r="D9" s="262">
        <v>272.2</v>
      </c>
      <c r="E9" s="265">
        <v>42028</v>
      </c>
      <c r="F9" s="262">
        <f t="shared" ref="F9:F72" si="0">D9</f>
        <v>272.2</v>
      </c>
      <c r="G9" s="263" t="s">
        <v>182</v>
      </c>
      <c r="H9" s="264">
        <v>31</v>
      </c>
    </row>
    <row r="10" spans="1:9" x14ac:dyDescent="0.25">
      <c r="A10" s="295"/>
      <c r="B10" s="2"/>
      <c r="C10" s="20">
        <v>10</v>
      </c>
      <c r="D10" s="262">
        <v>136.1</v>
      </c>
      <c r="E10" s="265">
        <v>42030</v>
      </c>
      <c r="F10" s="262">
        <f t="shared" si="0"/>
        <v>136.1</v>
      </c>
      <c r="G10" s="263" t="s">
        <v>184</v>
      </c>
      <c r="H10" s="264">
        <v>31</v>
      </c>
    </row>
    <row r="11" spans="1:9" x14ac:dyDescent="0.25">
      <c r="A11" s="296"/>
      <c r="B11" s="2"/>
      <c r="C11" s="20">
        <v>3</v>
      </c>
      <c r="D11" s="100">
        <v>40.83</v>
      </c>
      <c r="E11" s="187">
        <v>42040</v>
      </c>
      <c r="F11" s="100">
        <f t="shared" si="0"/>
        <v>40.83</v>
      </c>
      <c r="G11" s="111" t="s">
        <v>215</v>
      </c>
      <c r="H11" s="101">
        <v>31</v>
      </c>
    </row>
    <row r="12" spans="1:9" x14ac:dyDescent="0.25">
      <c r="A12" s="147" t="s">
        <v>34</v>
      </c>
      <c r="B12" s="2"/>
      <c r="C12" s="20">
        <v>30</v>
      </c>
      <c r="D12" s="100">
        <v>408.3</v>
      </c>
      <c r="E12" s="187">
        <v>42045</v>
      </c>
      <c r="F12" s="100">
        <f t="shared" si="0"/>
        <v>408.3</v>
      </c>
      <c r="G12" s="111" t="s">
        <v>224</v>
      </c>
      <c r="H12" s="101">
        <v>31</v>
      </c>
    </row>
    <row r="13" spans="1:9" x14ac:dyDescent="0.25">
      <c r="A13" s="297"/>
      <c r="B13" s="2"/>
      <c r="C13" s="20">
        <v>3</v>
      </c>
      <c r="D13" s="405">
        <v>40.83</v>
      </c>
      <c r="E13" s="406">
        <v>42068</v>
      </c>
      <c r="F13" s="405">
        <f t="shared" si="0"/>
        <v>40.83</v>
      </c>
      <c r="G13" s="403" t="s">
        <v>282</v>
      </c>
      <c r="H13" s="338">
        <v>36</v>
      </c>
    </row>
    <row r="14" spans="1:9" x14ac:dyDescent="0.25">
      <c r="A14" s="181"/>
      <c r="B14" s="2"/>
      <c r="C14" s="20">
        <v>20</v>
      </c>
      <c r="D14" s="405">
        <v>272.2</v>
      </c>
      <c r="E14" s="406">
        <v>42083</v>
      </c>
      <c r="F14" s="405">
        <f t="shared" si="0"/>
        <v>272.2</v>
      </c>
      <c r="G14" s="403" t="s">
        <v>311</v>
      </c>
      <c r="H14" s="338">
        <v>36</v>
      </c>
    </row>
    <row r="15" spans="1:9" x14ac:dyDescent="0.25">
      <c r="A15" s="59"/>
      <c r="B15" s="2">
        <v>13.61</v>
      </c>
      <c r="C15" s="20">
        <v>5</v>
      </c>
      <c r="D15" s="452">
        <f>C15*B15</f>
        <v>68.05</v>
      </c>
      <c r="E15" s="611">
        <v>42105</v>
      </c>
      <c r="F15" s="452">
        <f t="shared" si="0"/>
        <v>68.05</v>
      </c>
      <c r="G15" s="612" t="s">
        <v>559</v>
      </c>
      <c r="H15" s="613">
        <v>36</v>
      </c>
      <c r="I15" s="627"/>
    </row>
    <row r="16" spans="1:9" x14ac:dyDescent="0.25">
      <c r="B16" s="2">
        <v>13.61</v>
      </c>
      <c r="C16" s="20">
        <v>20</v>
      </c>
      <c r="D16" s="452">
        <f t="shared" ref="D16:D68" si="1">C16*B16</f>
        <v>272.2</v>
      </c>
      <c r="E16" s="611">
        <v>42119</v>
      </c>
      <c r="F16" s="452">
        <f t="shared" si="0"/>
        <v>272.2</v>
      </c>
      <c r="G16" s="612" t="s">
        <v>631</v>
      </c>
      <c r="H16" s="613">
        <v>36</v>
      </c>
      <c r="I16" s="627"/>
    </row>
    <row r="17" spans="1:9" x14ac:dyDescent="0.25">
      <c r="A17" s="258"/>
      <c r="B17" s="2">
        <v>13.61</v>
      </c>
      <c r="C17" s="20"/>
      <c r="D17" s="452">
        <f t="shared" si="1"/>
        <v>0</v>
      </c>
      <c r="E17" s="611"/>
      <c r="F17" s="452">
        <f t="shared" si="0"/>
        <v>0</v>
      </c>
      <c r="G17" s="612"/>
      <c r="H17" s="613"/>
      <c r="I17" s="627"/>
    </row>
    <row r="18" spans="1:9" x14ac:dyDescent="0.25">
      <c r="A18" s="258"/>
      <c r="B18" s="2">
        <v>13.61</v>
      </c>
      <c r="C18" s="20"/>
      <c r="D18" s="452">
        <f t="shared" si="1"/>
        <v>0</v>
      </c>
      <c r="E18" s="611"/>
      <c r="F18" s="452">
        <f t="shared" si="0"/>
        <v>0</v>
      </c>
      <c r="G18" s="612"/>
      <c r="H18" s="613"/>
      <c r="I18" s="627"/>
    </row>
    <row r="19" spans="1:9" x14ac:dyDescent="0.25">
      <c r="A19" s="258"/>
      <c r="B19" s="2">
        <v>13.61</v>
      </c>
      <c r="C19" s="20"/>
      <c r="D19" s="452">
        <f t="shared" si="1"/>
        <v>0</v>
      </c>
      <c r="E19" s="611"/>
      <c r="F19" s="452">
        <f t="shared" si="0"/>
        <v>0</v>
      </c>
      <c r="G19" s="612"/>
      <c r="H19" s="613"/>
      <c r="I19" s="627"/>
    </row>
    <row r="20" spans="1:9" x14ac:dyDescent="0.25">
      <c r="A20" s="258"/>
      <c r="B20" s="2">
        <v>13.61</v>
      </c>
      <c r="C20" s="20"/>
      <c r="D20" s="452">
        <f t="shared" si="1"/>
        <v>0</v>
      </c>
      <c r="E20" s="611"/>
      <c r="F20" s="452">
        <f t="shared" si="0"/>
        <v>0</v>
      </c>
      <c r="G20" s="612"/>
      <c r="H20" s="613"/>
      <c r="I20" s="627"/>
    </row>
    <row r="21" spans="1:9" x14ac:dyDescent="0.25">
      <c r="A21" s="258"/>
      <c r="B21" s="2">
        <v>13.61</v>
      </c>
      <c r="C21" s="20"/>
      <c r="D21" s="452">
        <f t="shared" si="1"/>
        <v>0</v>
      </c>
      <c r="E21" s="611"/>
      <c r="F21" s="452">
        <f t="shared" si="0"/>
        <v>0</v>
      </c>
      <c r="G21" s="612"/>
      <c r="H21" s="613"/>
      <c r="I21" s="627"/>
    </row>
    <row r="22" spans="1:9" x14ac:dyDescent="0.25">
      <c r="A22" s="259"/>
      <c r="B22" s="2">
        <v>13.61</v>
      </c>
      <c r="C22" s="20"/>
      <c r="D22" s="452">
        <f t="shared" si="1"/>
        <v>0</v>
      </c>
      <c r="E22" s="611"/>
      <c r="F22" s="452">
        <f t="shared" si="0"/>
        <v>0</v>
      </c>
      <c r="G22" s="612"/>
      <c r="H22" s="613"/>
      <c r="I22" s="627"/>
    </row>
    <row r="23" spans="1:9" x14ac:dyDescent="0.25">
      <c r="A23" s="258"/>
      <c r="B23" s="2">
        <v>13.61</v>
      </c>
      <c r="C23" s="20"/>
      <c r="D23" s="452">
        <f t="shared" si="1"/>
        <v>0</v>
      </c>
      <c r="E23" s="611"/>
      <c r="F23" s="452">
        <f t="shared" si="0"/>
        <v>0</v>
      </c>
      <c r="G23" s="612"/>
      <c r="H23" s="613"/>
      <c r="I23" s="627"/>
    </row>
    <row r="24" spans="1:9" x14ac:dyDescent="0.25">
      <c r="A24" s="258"/>
      <c r="B24" s="2">
        <v>13.61</v>
      </c>
      <c r="C24" s="20"/>
      <c r="D24" s="452">
        <f t="shared" si="1"/>
        <v>0</v>
      </c>
      <c r="E24" s="611"/>
      <c r="F24" s="452">
        <f t="shared" si="0"/>
        <v>0</v>
      </c>
      <c r="G24" s="612"/>
      <c r="H24" s="613"/>
      <c r="I24" s="627"/>
    </row>
    <row r="25" spans="1:9" x14ac:dyDescent="0.25">
      <c r="A25" s="258"/>
      <c r="B25" s="2">
        <v>13.61</v>
      </c>
      <c r="C25" s="20"/>
      <c r="D25" s="452">
        <f t="shared" si="1"/>
        <v>0</v>
      </c>
      <c r="E25" s="611"/>
      <c r="F25" s="452">
        <f t="shared" si="0"/>
        <v>0</v>
      </c>
      <c r="G25" s="612"/>
      <c r="H25" s="613"/>
      <c r="I25" s="627"/>
    </row>
    <row r="26" spans="1:9" x14ac:dyDescent="0.25">
      <c r="A26" s="258"/>
      <c r="B26" s="2">
        <v>13.61</v>
      </c>
      <c r="C26" s="20"/>
      <c r="D26" s="452">
        <f t="shared" si="1"/>
        <v>0</v>
      </c>
      <c r="E26" s="611"/>
      <c r="F26" s="452">
        <f t="shared" si="0"/>
        <v>0</v>
      </c>
      <c r="G26" s="612"/>
      <c r="H26" s="613"/>
      <c r="I26" s="627"/>
    </row>
    <row r="27" spans="1:9" x14ac:dyDescent="0.25">
      <c r="A27" s="258"/>
      <c r="B27" s="2">
        <v>13.61</v>
      </c>
      <c r="C27" s="20"/>
      <c r="D27" s="452">
        <f t="shared" si="1"/>
        <v>0</v>
      </c>
      <c r="E27" s="611"/>
      <c r="F27" s="452">
        <f t="shared" si="0"/>
        <v>0</v>
      </c>
      <c r="G27" s="612"/>
      <c r="H27" s="613"/>
      <c r="I27" s="627"/>
    </row>
    <row r="28" spans="1:9" x14ac:dyDescent="0.25">
      <c r="A28" s="258"/>
      <c r="B28" s="2">
        <v>13.61</v>
      </c>
      <c r="C28" s="20"/>
      <c r="D28" s="452">
        <f t="shared" si="1"/>
        <v>0</v>
      </c>
      <c r="E28" s="611"/>
      <c r="F28" s="452">
        <f t="shared" si="0"/>
        <v>0</v>
      </c>
      <c r="G28" s="612"/>
      <c r="H28" s="613"/>
      <c r="I28" s="627"/>
    </row>
    <row r="29" spans="1:9" x14ac:dyDescent="0.25">
      <c r="A29" s="258"/>
      <c r="B29" s="2">
        <v>13.61</v>
      </c>
      <c r="C29" s="20"/>
      <c r="D29" s="452">
        <f t="shared" si="1"/>
        <v>0</v>
      </c>
      <c r="E29" s="611"/>
      <c r="F29" s="452">
        <f t="shared" si="0"/>
        <v>0</v>
      </c>
      <c r="G29" s="612"/>
      <c r="H29" s="613"/>
      <c r="I29" s="627"/>
    </row>
    <row r="30" spans="1:9" x14ac:dyDescent="0.25">
      <c r="A30" s="258"/>
      <c r="B30" s="2">
        <v>13.61</v>
      </c>
      <c r="C30" s="20"/>
      <c r="D30" s="452">
        <f t="shared" si="1"/>
        <v>0</v>
      </c>
      <c r="E30" s="611"/>
      <c r="F30" s="452">
        <f t="shared" si="0"/>
        <v>0</v>
      </c>
      <c r="G30" s="612"/>
      <c r="H30" s="613"/>
      <c r="I30" s="627"/>
    </row>
    <row r="31" spans="1:9" x14ac:dyDescent="0.25">
      <c r="A31" s="258"/>
      <c r="B31" s="2">
        <v>13.61</v>
      </c>
      <c r="C31" s="20"/>
      <c r="D31" s="452">
        <f t="shared" si="1"/>
        <v>0</v>
      </c>
      <c r="E31" s="611"/>
      <c r="F31" s="452">
        <f t="shared" si="0"/>
        <v>0</v>
      </c>
      <c r="G31" s="612"/>
      <c r="H31" s="613"/>
      <c r="I31" s="627"/>
    </row>
    <row r="32" spans="1:9" x14ac:dyDescent="0.25">
      <c r="A32" s="258"/>
      <c r="B32" s="2">
        <v>13.61</v>
      </c>
      <c r="C32" s="20"/>
      <c r="D32" s="452">
        <f t="shared" si="1"/>
        <v>0</v>
      </c>
      <c r="E32" s="611"/>
      <c r="F32" s="452">
        <f t="shared" si="0"/>
        <v>0</v>
      </c>
      <c r="G32" s="612"/>
      <c r="H32" s="613"/>
      <c r="I32" s="627"/>
    </row>
    <row r="33" spans="1:9" x14ac:dyDescent="0.25">
      <c r="A33" s="258"/>
      <c r="B33" s="2">
        <v>13.61</v>
      </c>
      <c r="C33" s="20"/>
      <c r="D33" s="452">
        <f t="shared" si="1"/>
        <v>0</v>
      </c>
      <c r="E33" s="611"/>
      <c r="F33" s="452">
        <f t="shared" si="0"/>
        <v>0</v>
      </c>
      <c r="G33" s="612"/>
      <c r="H33" s="613"/>
      <c r="I33" s="627"/>
    </row>
    <row r="34" spans="1:9" x14ac:dyDescent="0.25">
      <c r="A34" s="258"/>
      <c r="B34" s="2">
        <v>13.61</v>
      </c>
      <c r="C34" s="20"/>
      <c r="D34" s="452">
        <f t="shared" si="1"/>
        <v>0</v>
      </c>
      <c r="E34" s="611"/>
      <c r="F34" s="452">
        <f t="shared" si="0"/>
        <v>0</v>
      </c>
      <c r="G34" s="612"/>
      <c r="H34" s="613"/>
      <c r="I34" s="627"/>
    </row>
    <row r="35" spans="1:9" x14ac:dyDescent="0.25">
      <c r="A35" s="258" t="s">
        <v>22</v>
      </c>
      <c r="B35" s="2">
        <v>13.61</v>
      </c>
      <c r="C35" s="20"/>
      <c r="D35" s="452">
        <f t="shared" si="1"/>
        <v>0</v>
      </c>
      <c r="E35" s="611"/>
      <c r="F35" s="452">
        <f t="shared" si="0"/>
        <v>0</v>
      </c>
      <c r="G35" s="612"/>
      <c r="H35" s="613"/>
      <c r="I35" s="627"/>
    </row>
    <row r="36" spans="1:9" x14ac:dyDescent="0.25">
      <c r="A36" s="259"/>
      <c r="B36" s="2">
        <v>13.61</v>
      </c>
      <c r="C36" s="20"/>
      <c r="D36" s="452">
        <f t="shared" si="1"/>
        <v>0</v>
      </c>
      <c r="E36" s="611"/>
      <c r="F36" s="452">
        <f t="shared" si="0"/>
        <v>0</v>
      </c>
      <c r="G36" s="612"/>
      <c r="H36" s="613"/>
      <c r="I36" s="627"/>
    </row>
    <row r="37" spans="1:9" x14ac:dyDescent="0.25">
      <c r="A37" s="258"/>
      <c r="B37" s="2">
        <v>13.61</v>
      </c>
      <c r="C37" s="20"/>
      <c r="D37" s="452">
        <f t="shared" si="1"/>
        <v>0</v>
      </c>
      <c r="E37" s="611"/>
      <c r="F37" s="452">
        <f t="shared" si="0"/>
        <v>0</v>
      </c>
      <c r="G37" s="612"/>
      <c r="H37" s="613"/>
      <c r="I37" s="627"/>
    </row>
    <row r="38" spans="1:9" x14ac:dyDescent="0.25">
      <c r="A38" s="258"/>
      <c r="B38" s="2">
        <v>13.61</v>
      </c>
      <c r="C38" s="20"/>
      <c r="D38" s="452">
        <f t="shared" si="1"/>
        <v>0</v>
      </c>
      <c r="E38" s="611"/>
      <c r="F38" s="452">
        <f t="shared" si="0"/>
        <v>0</v>
      </c>
      <c r="G38" s="612"/>
      <c r="H38" s="613"/>
      <c r="I38" s="627"/>
    </row>
    <row r="39" spans="1:9" x14ac:dyDescent="0.25">
      <c r="A39" s="258"/>
      <c r="B39" s="2">
        <v>13.61</v>
      </c>
      <c r="C39" s="20"/>
      <c r="D39" s="405">
        <f t="shared" si="1"/>
        <v>0</v>
      </c>
      <c r="E39" s="187"/>
      <c r="F39" s="100">
        <f t="shared" si="0"/>
        <v>0</v>
      </c>
      <c r="G39" s="111"/>
      <c r="H39" s="101"/>
    </row>
    <row r="40" spans="1:9" x14ac:dyDescent="0.25">
      <c r="A40" s="258"/>
      <c r="B40" s="2">
        <v>13.61</v>
      </c>
      <c r="C40" s="20"/>
      <c r="D40" s="405">
        <f t="shared" si="1"/>
        <v>0</v>
      </c>
      <c r="E40" s="187"/>
      <c r="F40" s="100">
        <f t="shared" si="0"/>
        <v>0</v>
      </c>
      <c r="G40" s="111"/>
      <c r="H40" s="101"/>
    </row>
    <row r="41" spans="1:9" x14ac:dyDescent="0.25">
      <c r="A41" s="258"/>
      <c r="B41" s="2">
        <v>13.61</v>
      </c>
      <c r="C41" s="20"/>
      <c r="D41" s="405">
        <f t="shared" si="1"/>
        <v>0</v>
      </c>
      <c r="E41" s="187"/>
      <c r="F41" s="100">
        <f t="shared" si="0"/>
        <v>0</v>
      </c>
      <c r="G41" s="111"/>
      <c r="H41" s="101"/>
    </row>
    <row r="42" spans="1:9" x14ac:dyDescent="0.25">
      <c r="A42" s="258"/>
      <c r="B42" s="2">
        <v>13.61</v>
      </c>
      <c r="C42" s="20"/>
      <c r="D42" s="405">
        <f t="shared" si="1"/>
        <v>0</v>
      </c>
      <c r="E42" s="187"/>
      <c r="F42" s="100">
        <f t="shared" si="0"/>
        <v>0</v>
      </c>
      <c r="G42" s="111"/>
      <c r="H42" s="101"/>
    </row>
    <row r="43" spans="1:9" x14ac:dyDescent="0.25">
      <c r="A43" s="258"/>
      <c r="B43" s="2">
        <v>13.61</v>
      </c>
      <c r="C43" s="20"/>
      <c r="D43" s="405">
        <f t="shared" si="1"/>
        <v>0</v>
      </c>
      <c r="E43" s="187"/>
      <c r="F43" s="100">
        <f t="shared" si="0"/>
        <v>0</v>
      </c>
      <c r="G43" s="111"/>
      <c r="H43" s="101"/>
    </row>
    <row r="44" spans="1:9" x14ac:dyDescent="0.25">
      <c r="A44" s="258"/>
      <c r="B44" s="2">
        <v>13.61</v>
      </c>
      <c r="C44" s="20"/>
      <c r="D44" s="405">
        <f t="shared" si="1"/>
        <v>0</v>
      </c>
      <c r="E44" s="187"/>
      <c r="F44" s="100">
        <f t="shared" si="0"/>
        <v>0</v>
      </c>
      <c r="G44" s="111"/>
      <c r="H44" s="101"/>
    </row>
    <row r="45" spans="1:9" x14ac:dyDescent="0.25">
      <c r="A45" s="258"/>
      <c r="B45" s="2">
        <v>13.61</v>
      </c>
      <c r="C45" s="20"/>
      <c r="D45" s="405">
        <f t="shared" si="1"/>
        <v>0</v>
      </c>
      <c r="E45" s="187"/>
      <c r="F45" s="100">
        <f t="shared" si="0"/>
        <v>0</v>
      </c>
      <c r="G45" s="111"/>
      <c r="H45" s="101"/>
    </row>
    <row r="46" spans="1:9" x14ac:dyDescent="0.25">
      <c r="A46" s="258"/>
      <c r="B46" s="2">
        <v>13.61</v>
      </c>
      <c r="C46" s="20"/>
      <c r="D46" s="405">
        <f t="shared" si="1"/>
        <v>0</v>
      </c>
      <c r="E46" s="187"/>
      <c r="F46" s="100">
        <f t="shared" si="0"/>
        <v>0</v>
      </c>
      <c r="G46" s="111"/>
      <c r="H46" s="101"/>
    </row>
    <row r="47" spans="1:9" x14ac:dyDescent="0.25">
      <c r="A47" s="258"/>
      <c r="B47" s="2">
        <v>13.61</v>
      </c>
      <c r="C47" s="20"/>
      <c r="D47" s="405">
        <f t="shared" si="1"/>
        <v>0</v>
      </c>
      <c r="E47" s="187"/>
      <c r="F47" s="100">
        <f t="shared" si="0"/>
        <v>0</v>
      </c>
      <c r="G47" s="111"/>
      <c r="H47" s="101"/>
    </row>
    <row r="48" spans="1:9" x14ac:dyDescent="0.25">
      <c r="A48" s="258"/>
      <c r="B48" s="2">
        <v>13.61</v>
      </c>
      <c r="C48" s="20"/>
      <c r="D48" s="405">
        <f t="shared" si="1"/>
        <v>0</v>
      </c>
      <c r="E48" s="187"/>
      <c r="F48" s="100">
        <f t="shared" si="0"/>
        <v>0</v>
      </c>
      <c r="G48" s="111"/>
      <c r="H48" s="101"/>
    </row>
    <row r="49" spans="1:8" x14ac:dyDescent="0.25">
      <c r="A49" s="258"/>
      <c r="B49" s="2">
        <v>13.61</v>
      </c>
      <c r="C49" s="20"/>
      <c r="D49" s="405">
        <f t="shared" si="1"/>
        <v>0</v>
      </c>
      <c r="E49" s="187"/>
      <c r="F49" s="100">
        <f t="shared" si="0"/>
        <v>0</v>
      </c>
      <c r="G49" s="111"/>
      <c r="H49" s="101"/>
    </row>
    <row r="50" spans="1:8" x14ac:dyDescent="0.25">
      <c r="A50" s="258"/>
      <c r="B50" s="2">
        <v>13.61</v>
      </c>
      <c r="C50" s="20"/>
      <c r="D50" s="405">
        <f t="shared" si="1"/>
        <v>0</v>
      </c>
      <c r="E50" s="187"/>
      <c r="F50" s="100">
        <f t="shared" si="0"/>
        <v>0</v>
      </c>
      <c r="G50" s="111"/>
      <c r="H50" s="101"/>
    </row>
    <row r="51" spans="1:8" x14ac:dyDescent="0.25">
      <c r="A51" s="258"/>
      <c r="B51" s="2">
        <v>13.61</v>
      </c>
      <c r="C51" s="20"/>
      <c r="D51" s="405">
        <f t="shared" si="1"/>
        <v>0</v>
      </c>
      <c r="E51" s="187"/>
      <c r="F51" s="100">
        <f t="shared" si="0"/>
        <v>0</v>
      </c>
      <c r="G51" s="111"/>
      <c r="H51" s="101"/>
    </row>
    <row r="52" spans="1:8" x14ac:dyDescent="0.25">
      <c r="A52" s="258"/>
      <c r="B52" s="2">
        <v>13.61</v>
      </c>
      <c r="C52" s="20"/>
      <c r="D52" s="405">
        <f t="shared" si="1"/>
        <v>0</v>
      </c>
      <c r="E52" s="187"/>
      <c r="F52" s="100">
        <f t="shared" si="0"/>
        <v>0</v>
      </c>
      <c r="G52" s="111"/>
      <c r="H52" s="101"/>
    </row>
    <row r="53" spans="1:8" x14ac:dyDescent="0.25">
      <c r="A53" s="258"/>
      <c r="B53" s="2">
        <v>13.61</v>
      </c>
      <c r="C53" s="20"/>
      <c r="D53" s="405">
        <f t="shared" si="1"/>
        <v>0</v>
      </c>
      <c r="E53" s="187"/>
      <c r="F53" s="100">
        <f t="shared" si="0"/>
        <v>0</v>
      </c>
      <c r="G53" s="111"/>
      <c r="H53" s="101"/>
    </row>
    <row r="54" spans="1:8" x14ac:dyDescent="0.25">
      <c r="A54" s="258"/>
      <c r="B54" s="2">
        <v>13.61</v>
      </c>
      <c r="C54" s="20"/>
      <c r="D54" s="405">
        <f t="shared" si="1"/>
        <v>0</v>
      </c>
      <c r="E54" s="187"/>
      <c r="F54" s="100">
        <f t="shared" si="0"/>
        <v>0</v>
      </c>
      <c r="G54" s="111"/>
      <c r="H54" s="101"/>
    </row>
    <row r="55" spans="1:8" x14ac:dyDescent="0.25">
      <c r="A55" s="258"/>
      <c r="B55" s="2">
        <v>13.61</v>
      </c>
      <c r="C55" s="20"/>
      <c r="D55" s="405">
        <f t="shared" si="1"/>
        <v>0</v>
      </c>
      <c r="E55" s="187"/>
      <c r="F55" s="100">
        <f t="shared" si="0"/>
        <v>0</v>
      </c>
      <c r="G55" s="111"/>
      <c r="H55" s="101"/>
    </row>
    <row r="56" spans="1:8" x14ac:dyDescent="0.25">
      <c r="A56" s="258"/>
      <c r="B56" s="2">
        <v>13.61</v>
      </c>
      <c r="C56" s="20"/>
      <c r="D56" s="405">
        <f t="shared" si="1"/>
        <v>0</v>
      </c>
      <c r="E56" s="187"/>
      <c r="F56" s="100">
        <f t="shared" si="0"/>
        <v>0</v>
      </c>
      <c r="G56" s="111"/>
      <c r="H56" s="101"/>
    </row>
    <row r="57" spans="1:8" x14ac:dyDescent="0.25">
      <c r="A57" s="258"/>
      <c r="B57" s="2">
        <v>13.61</v>
      </c>
      <c r="C57" s="20"/>
      <c r="D57" s="405">
        <f t="shared" si="1"/>
        <v>0</v>
      </c>
      <c r="E57" s="187"/>
      <c r="F57" s="100">
        <f t="shared" si="0"/>
        <v>0</v>
      </c>
      <c r="G57" s="111"/>
      <c r="H57" s="101"/>
    </row>
    <row r="58" spans="1:8" x14ac:dyDescent="0.25">
      <c r="A58" s="258"/>
      <c r="B58" s="2">
        <v>13.61</v>
      </c>
      <c r="C58" s="20"/>
      <c r="D58" s="405">
        <f t="shared" si="1"/>
        <v>0</v>
      </c>
      <c r="E58" s="187"/>
      <c r="F58" s="100">
        <f t="shared" si="0"/>
        <v>0</v>
      </c>
      <c r="G58" s="111"/>
      <c r="H58" s="101"/>
    </row>
    <row r="59" spans="1:8" x14ac:dyDescent="0.25">
      <c r="A59" s="258"/>
      <c r="B59" s="2">
        <v>13.61</v>
      </c>
      <c r="C59" s="20"/>
      <c r="D59" s="405">
        <f t="shared" si="1"/>
        <v>0</v>
      </c>
      <c r="E59" s="187"/>
      <c r="F59" s="100">
        <f t="shared" si="0"/>
        <v>0</v>
      </c>
      <c r="G59" s="111"/>
      <c r="H59" s="101"/>
    </row>
    <row r="60" spans="1:8" x14ac:dyDescent="0.25">
      <c r="A60" s="258"/>
      <c r="B60" s="2">
        <v>13.61</v>
      </c>
      <c r="C60" s="20"/>
      <c r="D60" s="405">
        <f t="shared" si="1"/>
        <v>0</v>
      </c>
      <c r="E60" s="187"/>
      <c r="F60" s="100">
        <f t="shared" si="0"/>
        <v>0</v>
      </c>
      <c r="G60" s="111"/>
      <c r="H60" s="101"/>
    </row>
    <row r="61" spans="1:8" x14ac:dyDescent="0.25">
      <c r="A61" s="258"/>
      <c r="B61" s="2">
        <v>13.61</v>
      </c>
      <c r="C61" s="20"/>
      <c r="D61" s="405">
        <f t="shared" si="1"/>
        <v>0</v>
      </c>
      <c r="E61" s="187"/>
      <c r="F61" s="100">
        <f t="shared" si="0"/>
        <v>0</v>
      </c>
      <c r="G61" s="111"/>
      <c r="H61" s="101"/>
    </row>
    <row r="62" spans="1:8" x14ac:dyDescent="0.25">
      <c r="A62" s="258"/>
      <c r="B62" s="2">
        <v>13.61</v>
      </c>
      <c r="C62" s="20"/>
      <c r="D62" s="405">
        <f t="shared" si="1"/>
        <v>0</v>
      </c>
      <c r="E62" s="187"/>
      <c r="F62" s="100">
        <f t="shared" si="0"/>
        <v>0</v>
      </c>
      <c r="G62" s="111"/>
      <c r="H62" s="101"/>
    </row>
    <row r="63" spans="1:8" x14ac:dyDescent="0.25">
      <c r="A63" s="258"/>
      <c r="B63" s="2">
        <v>13.61</v>
      </c>
      <c r="C63" s="20"/>
      <c r="D63" s="405">
        <f t="shared" si="1"/>
        <v>0</v>
      </c>
      <c r="E63" s="187"/>
      <c r="F63" s="100">
        <f t="shared" si="0"/>
        <v>0</v>
      </c>
      <c r="G63" s="111"/>
      <c r="H63" s="101"/>
    </row>
    <row r="64" spans="1:8" x14ac:dyDescent="0.25">
      <c r="A64" s="258"/>
      <c r="B64" s="2">
        <v>13.61</v>
      </c>
      <c r="C64" s="20"/>
      <c r="D64" s="405">
        <f t="shared" si="1"/>
        <v>0</v>
      </c>
      <c r="E64" s="187"/>
      <c r="F64" s="100">
        <f t="shared" si="0"/>
        <v>0</v>
      </c>
      <c r="G64" s="111"/>
      <c r="H64" s="101"/>
    </row>
    <row r="65" spans="1:8" x14ac:dyDescent="0.25">
      <c r="A65" s="258"/>
      <c r="B65" s="2">
        <v>13.61</v>
      </c>
      <c r="C65" s="20"/>
      <c r="D65" s="405">
        <f t="shared" si="1"/>
        <v>0</v>
      </c>
      <c r="E65" s="187"/>
      <c r="F65" s="100">
        <f t="shared" si="0"/>
        <v>0</v>
      </c>
      <c r="G65" s="111"/>
      <c r="H65" s="101"/>
    </row>
    <row r="66" spans="1:8" x14ac:dyDescent="0.25">
      <c r="A66" s="258"/>
      <c r="B66" s="2">
        <v>13.61</v>
      </c>
      <c r="C66" s="20"/>
      <c r="D66" s="405">
        <f t="shared" si="1"/>
        <v>0</v>
      </c>
      <c r="E66" s="187"/>
      <c r="F66" s="100">
        <f t="shared" si="0"/>
        <v>0</v>
      </c>
      <c r="G66" s="111"/>
      <c r="H66" s="101"/>
    </row>
    <row r="67" spans="1:8" x14ac:dyDescent="0.25">
      <c r="A67" s="258"/>
      <c r="B67" s="2">
        <v>13.61</v>
      </c>
      <c r="C67" s="20"/>
      <c r="D67" s="405">
        <f t="shared" si="1"/>
        <v>0</v>
      </c>
      <c r="E67" s="187"/>
      <c r="F67" s="100">
        <f t="shared" si="0"/>
        <v>0</v>
      </c>
      <c r="G67" s="111"/>
      <c r="H67" s="101"/>
    </row>
    <row r="68" spans="1:8" x14ac:dyDescent="0.25">
      <c r="A68" s="258"/>
      <c r="B68" s="7"/>
      <c r="C68" s="20"/>
      <c r="D68" s="405">
        <f t="shared" si="1"/>
        <v>0</v>
      </c>
      <c r="E68" s="187"/>
      <c r="F68" s="100">
        <f t="shared" si="0"/>
        <v>0</v>
      </c>
      <c r="G68" s="111"/>
      <c r="H68" s="101"/>
    </row>
    <row r="69" spans="1:8" x14ac:dyDescent="0.25">
      <c r="A69" s="258"/>
      <c r="B69" s="7"/>
      <c r="C69" s="20"/>
      <c r="D69" s="100"/>
      <c r="E69" s="187"/>
      <c r="F69" s="100">
        <f t="shared" si="0"/>
        <v>0</v>
      </c>
      <c r="G69" s="111"/>
      <c r="H69" s="101"/>
    </row>
    <row r="70" spans="1:8" x14ac:dyDescent="0.25">
      <c r="A70" s="258"/>
      <c r="B70" s="7"/>
      <c r="C70" s="20"/>
      <c r="D70" s="100"/>
      <c r="E70" s="187"/>
      <c r="F70" s="100">
        <f t="shared" si="0"/>
        <v>0</v>
      </c>
      <c r="G70" s="111"/>
      <c r="H70" s="101"/>
    </row>
    <row r="71" spans="1:8" x14ac:dyDescent="0.25">
      <c r="A71" s="258"/>
      <c r="B71" s="7"/>
      <c r="C71" s="20"/>
      <c r="D71" s="100"/>
      <c r="E71" s="187"/>
      <c r="F71" s="100">
        <f t="shared" si="0"/>
        <v>0</v>
      </c>
      <c r="G71" s="111"/>
      <c r="H71" s="101"/>
    </row>
    <row r="72" spans="1:8" x14ac:dyDescent="0.25">
      <c r="A72" s="258"/>
      <c r="B72" s="7"/>
      <c r="C72" s="20"/>
      <c r="D72" s="100"/>
      <c r="E72" s="187"/>
      <c r="F72" s="100">
        <f t="shared" si="0"/>
        <v>0</v>
      </c>
      <c r="G72" s="111"/>
      <c r="H72" s="101"/>
    </row>
    <row r="73" spans="1:8" x14ac:dyDescent="0.25">
      <c r="A73" s="258"/>
      <c r="B73" s="7"/>
      <c r="C73" s="20"/>
      <c r="D73" s="100"/>
      <c r="E73" s="187"/>
      <c r="F73" s="100">
        <f t="shared" ref="F73:F75" si="2">D73</f>
        <v>0</v>
      </c>
      <c r="G73" s="111"/>
      <c r="H73" s="101"/>
    </row>
    <row r="74" spans="1:8" x14ac:dyDescent="0.25">
      <c r="A74" s="258"/>
      <c r="B74" s="7"/>
      <c r="C74" s="20"/>
      <c r="D74" s="100"/>
      <c r="E74" s="187"/>
      <c r="F74" s="100">
        <f t="shared" si="2"/>
        <v>0</v>
      </c>
      <c r="G74" s="111"/>
      <c r="H74" s="101"/>
    </row>
    <row r="75" spans="1:8" x14ac:dyDescent="0.25">
      <c r="A75" s="258"/>
      <c r="B75" s="7"/>
      <c r="C75" s="20"/>
      <c r="D75" s="100"/>
      <c r="E75" s="187"/>
      <c r="F75" s="100">
        <f t="shared" si="2"/>
        <v>0</v>
      </c>
      <c r="G75" s="111"/>
      <c r="H75" s="101"/>
    </row>
    <row r="76" spans="1:8" ht="15.75" thickBot="1" x14ac:dyDescent="0.3">
      <c r="A76" s="258"/>
      <c r="B76" s="21"/>
      <c r="C76" s="80"/>
      <c r="D76" s="212"/>
      <c r="E76" s="213"/>
      <c r="F76" s="203"/>
      <c r="G76" s="204"/>
      <c r="H76" s="101"/>
    </row>
    <row r="77" spans="1:8" x14ac:dyDescent="0.25">
      <c r="C77" s="82">
        <f>SUM(C9:C76)</f>
        <v>111</v>
      </c>
      <c r="D77" s="9">
        <f>SUM(D9:D76)</f>
        <v>1510.71</v>
      </c>
      <c r="F77" s="9">
        <f>SUM(F9:F76)</f>
        <v>1510.71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219</v>
      </c>
    </row>
    <row r="81" spans="3:7" ht="15.75" thickBot="1" x14ac:dyDescent="0.3"/>
    <row r="82" spans="3:7" ht="15.75" thickBot="1" x14ac:dyDescent="0.3">
      <c r="C82" s="724" t="s">
        <v>11</v>
      </c>
      <c r="D82" s="725"/>
      <c r="E82" s="95">
        <f>E5+E6-F77+E7</f>
        <v>2977.2799999999997</v>
      </c>
      <c r="F82" s="124"/>
      <c r="G82" s="16"/>
    </row>
  </sheetData>
  <mergeCells count="2">
    <mergeCell ref="A1:G1"/>
    <mergeCell ref="C82:D8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96"/>
  <sheetViews>
    <sheetView topLeftCell="F1" workbookViewId="0">
      <pane ySplit="7" topLeftCell="A49" activePane="bottomLeft" state="frozen"/>
      <selection pane="bottomLeft" activeCell="R60" sqref="R60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</cols>
  <sheetData>
    <row r="1" spans="1:17" ht="40.5" x14ac:dyDescent="0.55000000000000004">
      <c r="A1" s="719" t="s">
        <v>345</v>
      </c>
      <c r="B1" s="719"/>
      <c r="C1" s="719"/>
      <c r="D1" s="719"/>
      <c r="E1" s="719"/>
      <c r="F1" s="719"/>
      <c r="G1" s="719"/>
      <c r="H1" s="14">
        <v>1</v>
      </c>
      <c r="J1" s="719" t="str">
        <f>A1</f>
        <v>INVENTARIO  DE  MARZO    2015</v>
      </c>
      <c r="K1" s="719"/>
      <c r="L1" s="719"/>
      <c r="M1" s="719"/>
      <c r="N1" s="719"/>
      <c r="O1" s="719"/>
      <c r="P1" s="719"/>
      <c r="Q1" s="14">
        <f>H1+1</f>
        <v>2</v>
      </c>
    </row>
    <row r="2" spans="1:17" ht="15.75" thickBot="1" x14ac:dyDescent="0.3">
      <c r="A2" s="32"/>
      <c r="C2" s="22"/>
      <c r="D2" s="66"/>
      <c r="F2" s="66"/>
      <c r="J2" s="32"/>
      <c r="L2" s="22"/>
      <c r="M2" s="66"/>
      <c r="O2" s="66"/>
    </row>
    <row r="3" spans="1:17" ht="16.5" thickTop="1" thickBot="1" x14ac:dyDescent="0.3">
      <c r="A3" s="105" t="s">
        <v>0</v>
      </c>
      <c r="B3" s="260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260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16"/>
      <c r="B4" s="228"/>
      <c r="C4" s="200"/>
      <c r="D4" s="16"/>
      <c r="E4" s="103">
        <v>27.22</v>
      </c>
      <c r="F4" s="104">
        <v>2</v>
      </c>
      <c r="G4" s="124"/>
      <c r="J4" s="16"/>
      <c r="K4" s="228"/>
      <c r="L4" s="200">
        <v>45</v>
      </c>
      <c r="M4" s="16"/>
      <c r="N4" s="103"/>
      <c r="O4" s="104"/>
      <c r="P4" s="124"/>
    </row>
    <row r="5" spans="1:17" x14ac:dyDescent="0.25">
      <c r="A5" s="16" t="s">
        <v>45</v>
      </c>
      <c r="B5" s="411" t="s">
        <v>51</v>
      </c>
      <c r="C5" s="400"/>
      <c r="D5" s="163">
        <v>41926</v>
      </c>
      <c r="E5" s="185">
        <v>11024.1</v>
      </c>
      <c r="F5" s="119">
        <v>810</v>
      </c>
      <c r="G5" s="64">
        <f>F91</f>
        <v>11037.710000000005</v>
      </c>
      <c r="H5" s="10">
        <f>E4+E5+E6-G5</f>
        <v>13.609999999995125</v>
      </c>
      <c r="J5" s="16" t="s">
        <v>150</v>
      </c>
      <c r="K5" s="411" t="s">
        <v>51</v>
      </c>
      <c r="L5" s="400"/>
      <c r="M5" s="163">
        <v>42027</v>
      </c>
      <c r="N5" s="185">
        <v>4001.34</v>
      </c>
      <c r="O5" s="119">
        <v>294</v>
      </c>
      <c r="P5" s="64">
        <f>O57</f>
        <v>3348.06</v>
      </c>
      <c r="Q5" s="10">
        <f>N4+N5+N6-P5</f>
        <v>653.2800000000002</v>
      </c>
    </row>
    <row r="6" spans="1:17" ht="15.75" thickBot="1" x14ac:dyDescent="0.3">
      <c r="A6" s="16"/>
      <c r="B6" s="228"/>
      <c r="C6" s="15"/>
      <c r="D6" s="62"/>
      <c r="E6" s="153"/>
      <c r="F6" s="104"/>
      <c r="G6" s="16"/>
      <c r="J6" s="16"/>
      <c r="K6" s="484" t="s">
        <v>50</v>
      </c>
      <c r="L6" s="15"/>
      <c r="M6" s="62"/>
      <c r="N6" s="153"/>
      <c r="O6" s="104"/>
      <c r="P6" s="16"/>
    </row>
    <row r="7" spans="1:17" ht="16.5" thickTop="1" thickBot="1" x14ac:dyDescent="0.3">
      <c r="B7" s="261" t="s">
        <v>7</v>
      </c>
      <c r="C7" s="35" t="s">
        <v>8</v>
      </c>
      <c r="D7" s="370"/>
      <c r="E7" s="42" t="s">
        <v>2</v>
      </c>
      <c r="F7" s="12" t="s">
        <v>9</v>
      </c>
      <c r="G7" s="13" t="s">
        <v>15</v>
      </c>
      <c r="H7" s="32"/>
      <c r="K7" s="261" t="s">
        <v>7</v>
      </c>
      <c r="L7" s="35" t="s">
        <v>8</v>
      </c>
      <c r="M7" s="370"/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2" t="s">
        <v>33</v>
      </c>
      <c r="B8" s="597">
        <v>13.61</v>
      </c>
      <c r="C8" s="598">
        <v>3</v>
      </c>
      <c r="D8" s="599">
        <f t="shared" ref="D8:D71" si="0">C8*B8</f>
        <v>40.83</v>
      </c>
      <c r="E8" s="444">
        <v>41986</v>
      </c>
      <c r="F8" s="405">
        <f t="shared" ref="F8:F55" si="1">D8</f>
        <v>40.83</v>
      </c>
      <c r="G8" s="403" t="s">
        <v>106</v>
      </c>
      <c r="H8" s="338">
        <v>49</v>
      </c>
      <c r="J8" s="92" t="s">
        <v>33</v>
      </c>
      <c r="K8" s="202">
        <v>13.61</v>
      </c>
      <c r="L8" s="20">
        <v>5</v>
      </c>
      <c r="M8" s="405">
        <f t="shared" ref="M8:M56" si="2">L8*K8</f>
        <v>68.05</v>
      </c>
      <c r="N8" s="444">
        <v>42105</v>
      </c>
      <c r="O8" s="405">
        <f t="shared" ref="O8:O55" si="3">M8</f>
        <v>68.05</v>
      </c>
      <c r="P8" s="403" t="s">
        <v>559</v>
      </c>
      <c r="Q8" s="338">
        <v>52</v>
      </c>
    </row>
    <row r="9" spans="1:17" x14ac:dyDescent="0.25">
      <c r="A9" s="151"/>
      <c r="B9" s="600">
        <v>13.61</v>
      </c>
      <c r="C9" s="20">
        <v>1</v>
      </c>
      <c r="D9" s="601">
        <f t="shared" si="0"/>
        <v>13.61</v>
      </c>
      <c r="E9" s="444">
        <v>41989</v>
      </c>
      <c r="F9" s="405">
        <f t="shared" si="1"/>
        <v>13.61</v>
      </c>
      <c r="G9" s="403" t="s">
        <v>108</v>
      </c>
      <c r="H9" s="338">
        <v>49</v>
      </c>
      <c r="J9" s="151"/>
      <c r="K9" s="202">
        <v>13.61</v>
      </c>
      <c r="L9" s="20">
        <v>35</v>
      </c>
      <c r="M9" s="405">
        <f t="shared" si="2"/>
        <v>476.34999999999997</v>
      </c>
      <c r="N9" s="444">
        <v>42109</v>
      </c>
      <c r="O9" s="405">
        <f t="shared" si="3"/>
        <v>476.34999999999997</v>
      </c>
      <c r="P9" s="403" t="s">
        <v>577</v>
      </c>
      <c r="Q9" s="338">
        <v>52</v>
      </c>
    </row>
    <row r="10" spans="1:17" x14ac:dyDescent="0.25">
      <c r="A10" s="15"/>
      <c r="B10" s="600">
        <v>13.61</v>
      </c>
      <c r="C10" s="20">
        <v>5</v>
      </c>
      <c r="D10" s="601">
        <f t="shared" si="0"/>
        <v>68.05</v>
      </c>
      <c r="E10" s="444">
        <v>41991</v>
      </c>
      <c r="F10" s="405">
        <f t="shared" si="1"/>
        <v>68.05</v>
      </c>
      <c r="G10" s="403" t="s">
        <v>114</v>
      </c>
      <c r="H10" s="338">
        <v>49</v>
      </c>
      <c r="J10" s="15"/>
      <c r="K10" s="202">
        <v>13.61</v>
      </c>
      <c r="L10" s="20">
        <v>33</v>
      </c>
      <c r="M10" s="405">
        <f t="shared" si="2"/>
        <v>449.13</v>
      </c>
      <c r="N10" s="444">
        <v>42109</v>
      </c>
      <c r="O10" s="405">
        <f t="shared" si="3"/>
        <v>449.13</v>
      </c>
      <c r="P10" s="403" t="s">
        <v>581</v>
      </c>
      <c r="Q10" s="338">
        <v>52</v>
      </c>
    </row>
    <row r="11" spans="1:17" x14ac:dyDescent="0.25">
      <c r="A11" s="147" t="s">
        <v>34</v>
      </c>
      <c r="B11" s="600">
        <v>13.61</v>
      </c>
      <c r="C11" s="20">
        <v>20</v>
      </c>
      <c r="D11" s="601">
        <f t="shared" si="0"/>
        <v>272.2</v>
      </c>
      <c r="E11" s="444">
        <v>41991</v>
      </c>
      <c r="F11" s="405">
        <f t="shared" si="1"/>
        <v>272.2</v>
      </c>
      <c r="G11" s="403" t="s">
        <v>115</v>
      </c>
      <c r="H11" s="338">
        <v>49</v>
      </c>
      <c r="J11" s="147" t="s">
        <v>34</v>
      </c>
      <c r="K11" s="202">
        <v>13.61</v>
      </c>
      <c r="L11" s="20">
        <v>10</v>
      </c>
      <c r="M11" s="405">
        <f t="shared" si="2"/>
        <v>136.1</v>
      </c>
      <c r="N11" s="444">
        <v>42112</v>
      </c>
      <c r="O11" s="405">
        <f t="shared" si="3"/>
        <v>136.1</v>
      </c>
      <c r="P11" s="403" t="s">
        <v>592</v>
      </c>
      <c r="Q11" s="338">
        <v>48</v>
      </c>
    </row>
    <row r="12" spans="1:17" x14ac:dyDescent="0.25">
      <c r="A12" s="152"/>
      <c r="B12" s="600">
        <v>13.61</v>
      </c>
      <c r="C12" s="20">
        <v>4</v>
      </c>
      <c r="D12" s="601">
        <f t="shared" si="0"/>
        <v>54.44</v>
      </c>
      <c r="E12" s="444">
        <v>41991</v>
      </c>
      <c r="F12" s="405">
        <f t="shared" si="1"/>
        <v>54.44</v>
      </c>
      <c r="G12" s="403" t="s">
        <v>117</v>
      </c>
      <c r="H12" s="338">
        <v>49</v>
      </c>
      <c r="J12" s="152"/>
      <c r="K12" s="202">
        <v>13.61</v>
      </c>
      <c r="L12" s="20">
        <v>35</v>
      </c>
      <c r="M12" s="405">
        <f t="shared" si="2"/>
        <v>476.34999999999997</v>
      </c>
      <c r="N12" s="444">
        <v>42116</v>
      </c>
      <c r="O12" s="405">
        <f t="shared" si="3"/>
        <v>476.34999999999997</v>
      </c>
      <c r="P12" s="403" t="s">
        <v>606</v>
      </c>
      <c r="Q12" s="338">
        <v>48</v>
      </c>
    </row>
    <row r="13" spans="1:17" x14ac:dyDescent="0.25">
      <c r="A13" s="119"/>
      <c r="B13" s="600">
        <v>13.61</v>
      </c>
      <c r="C13" s="20">
        <v>7</v>
      </c>
      <c r="D13" s="601">
        <f t="shared" si="0"/>
        <v>95.27</v>
      </c>
      <c r="E13" s="444">
        <v>41992</v>
      </c>
      <c r="F13" s="405">
        <f t="shared" si="1"/>
        <v>95.27</v>
      </c>
      <c r="G13" s="403" t="s">
        <v>120</v>
      </c>
      <c r="H13" s="338">
        <v>49</v>
      </c>
      <c r="J13" s="119"/>
      <c r="K13" s="202">
        <v>13.61</v>
      </c>
      <c r="L13" s="20">
        <v>5</v>
      </c>
      <c r="M13" s="405">
        <f t="shared" si="2"/>
        <v>68.05</v>
      </c>
      <c r="N13" s="444">
        <v>42119</v>
      </c>
      <c r="O13" s="405">
        <f t="shared" si="3"/>
        <v>68.05</v>
      </c>
      <c r="P13" s="403" t="s">
        <v>629</v>
      </c>
      <c r="Q13" s="338">
        <v>48</v>
      </c>
    </row>
    <row r="14" spans="1:17" x14ac:dyDescent="0.25">
      <c r="A14" s="59"/>
      <c r="B14" s="600">
        <v>13.61</v>
      </c>
      <c r="C14" s="20">
        <v>5</v>
      </c>
      <c r="D14" s="601">
        <f t="shared" si="0"/>
        <v>68.05</v>
      </c>
      <c r="E14" s="444">
        <v>41995</v>
      </c>
      <c r="F14" s="405">
        <f t="shared" si="1"/>
        <v>68.05</v>
      </c>
      <c r="G14" s="403" t="s">
        <v>126</v>
      </c>
      <c r="H14" s="338">
        <v>49</v>
      </c>
      <c r="J14" s="59"/>
      <c r="K14" s="202">
        <v>13.61</v>
      </c>
      <c r="L14" s="20">
        <v>20</v>
      </c>
      <c r="M14" s="405">
        <f t="shared" si="2"/>
        <v>272.2</v>
      </c>
      <c r="N14" s="444">
        <v>42119</v>
      </c>
      <c r="O14" s="405">
        <f t="shared" si="3"/>
        <v>272.2</v>
      </c>
      <c r="P14" s="403" t="s">
        <v>631</v>
      </c>
      <c r="Q14" s="338">
        <v>48</v>
      </c>
    </row>
    <row r="15" spans="1:17" x14ac:dyDescent="0.25">
      <c r="A15" t="s">
        <v>22</v>
      </c>
      <c r="B15" s="600">
        <v>13.61</v>
      </c>
      <c r="C15" s="20">
        <v>15</v>
      </c>
      <c r="D15" s="601">
        <f t="shared" si="0"/>
        <v>204.14999999999998</v>
      </c>
      <c r="E15" s="444">
        <v>42000</v>
      </c>
      <c r="F15" s="405">
        <f t="shared" si="1"/>
        <v>204.14999999999998</v>
      </c>
      <c r="G15" s="403" t="s">
        <v>139</v>
      </c>
      <c r="H15" s="338">
        <v>49</v>
      </c>
      <c r="J15" t="s">
        <v>22</v>
      </c>
      <c r="K15" s="202">
        <v>13.61</v>
      </c>
      <c r="L15" s="20">
        <v>35</v>
      </c>
      <c r="M15" s="405">
        <f t="shared" si="2"/>
        <v>476.34999999999997</v>
      </c>
      <c r="N15" s="444">
        <v>42123</v>
      </c>
      <c r="O15" s="405">
        <f t="shared" si="3"/>
        <v>476.34999999999997</v>
      </c>
      <c r="P15" s="403" t="s">
        <v>645</v>
      </c>
      <c r="Q15" s="338">
        <v>48</v>
      </c>
    </row>
    <row r="16" spans="1:17" x14ac:dyDescent="0.25">
      <c r="B16" s="600">
        <v>13.61</v>
      </c>
      <c r="C16" s="20">
        <v>10</v>
      </c>
      <c r="D16" s="601">
        <f t="shared" si="0"/>
        <v>136.1</v>
      </c>
      <c r="E16" s="444">
        <v>42000</v>
      </c>
      <c r="F16" s="405">
        <f t="shared" si="1"/>
        <v>136.1</v>
      </c>
      <c r="G16" s="403" t="s">
        <v>140</v>
      </c>
      <c r="H16" s="338">
        <v>49</v>
      </c>
      <c r="K16" s="202">
        <v>13.61</v>
      </c>
      <c r="L16" s="20">
        <v>68</v>
      </c>
      <c r="M16" s="405">
        <f t="shared" si="2"/>
        <v>925.48</v>
      </c>
      <c r="N16" s="444">
        <v>42123</v>
      </c>
      <c r="O16" s="405">
        <f t="shared" si="3"/>
        <v>925.48</v>
      </c>
      <c r="P16" s="403" t="s">
        <v>648</v>
      </c>
      <c r="Q16" s="338">
        <v>48</v>
      </c>
    </row>
    <row r="17" spans="2:17" x14ac:dyDescent="0.25">
      <c r="B17" s="600">
        <v>13.61</v>
      </c>
      <c r="C17" s="20">
        <v>10</v>
      </c>
      <c r="D17" s="601">
        <f t="shared" si="0"/>
        <v>136.1</v>
      </c>
      <c r="E17" s="444">
        <v>42004</v>
      </c>
      <c r="F17" s="405">
        <f t="shared" si="1"/>
        <v>136.1</v>
      </c>
      <c r="G17" s="403" t="s">
        <v>147</v>
      </c>
      <c r="H17" s="338">
        <v>49</v>
      </c>
      <c r="K17" s="202">
        <v>13.61</v>
      </c>
      <c r="L17" s="20"/>
      <c r="M17" s="405">
        <f t="shared" si="2"/>
        <v>0</v>
      </c>
      <c r="N17" s="444"/>
      <c r="O17" s="405">
        <f t="shared" si="3"/>
        <v>0</v>
      </c>
      <c r="P17" s="403"/>
      <c r="Q17" s="338"/>
    </row>
    <row r="18" spans="2:17" x14ac:dyDescent="0.25">
      <c r="B18" s="600">
        <v>13.61</v>
      </c>
      <c r="C18" s="20">
        <v>4</v>
      </c>
      <c r="D18" s="601">
        <f t="shared" si="0"/>
        <v>54.44</v>
      </c>
      <c r="E18" s="444">
        <v>42004</v>
      </c>
      <c r="F18" s="405">
        <f t="shared" si="1"/>
        <v>54.44</v>
      </c>
      <c r="G18" s="403" t="s">
        <v>149</v>
      </c>
      <c r="H18" s="338">
        <v>49</v>
      </c>
      <c r="K18" s="202">
        <v>13.61</v>
      </c>
      <c r="L18" s="20"/>
      <c r="M18" s="405">
        <f t="shared" si="2"/>
        <v>0</v>
      </c>
      <c r="N18" s="444"/>
      <c r="O18" s="405">
        <f t="shared" si="3"/>
        <v>0</v>
      </c>
      <c r="P18" s="403"/>
      <c r="Q18" s="338"/>
    </row>
    <row r="19" spans="2:17" x14ac:dyDescent="0.25">
      <c r="B19" s="600">
        <v>13.61</v>
      </c>
      <c r="C19" s="20">
        <v>20</v>
      </c>
      <c r="D19" s="601">
        <f t="shared" si="0"/>
        <v>272.2</v>
      </c>
      <c r="E19" s="444">
        <v>42369</v>
      </c>
      <c r="F19" s="405">
        <f t="shared" si="1"/>
        <v>272.2</v>
      </c>
      <c r="G19" s="403" t="s">
        <v>154</v>
      </c>
      <c r="H19" s="338">
        <v>49</v>
      </c>
      <c r="K19" s="202">
        <v>13.61</v>
      </c>
      <c r="L19" s="20"/>
      <c r="M19" s="405">
        <f t="shared" si="2"/>
        <v>0</v>
      </c>
      <c r="N19" s="444"/>
      <c r="O19" s="405">
        <f t="shared" si="3"/>
        <v>0</v>
      </c>
      <c r="P19" s="403"/>
      <c r="Q19" s="338"/>
    </row>
    <row r="20" spans="2:17" x14ac:dyDescent="0.25">
      <c r="B20" s="600">
        <v>13.61</v>
      </c>
      <c r="C20" s="20">
        <v>20</v>
      </c>
      <c r="D20" s="602">
        <f t="shared" si="0"/>
        <v>272.2</v>
      </c>
      <c r="E20" s="473">
        <v>42007</v>
      </c>
      <c r="F20" s="397">
        <f t="shared" si="1"/>
        <v>272.2</v>
      </c>
      <c r="G20" s="398" t="s">
        <v>156</v>
      </c>
      <c r="H20" s="399">
        <v>49</v>
      </c>
      <c r="K20" s="202">
        <v>13.61</v>
      </c>
      <c r="L20" s="20"/>
      <c r="M20" s="405">
        <f t="shared" si="2"/>
        <v>0</v>
      </c>
      <c r="N20" s="444"/>
      <c r="O20" s="405">
        <f t="shared" si="3"/>
        <v>0</v>
      </c>
      <c r="P20" s="403"/>
      <c r="Q20" s="338"/>
    </row>
    <row r="21" spans="2:17" x14ac:dyDescent="0.25">
      <c r="B21" s="600">
        <v>13.61</v>
      </c>
      <c r="C21" s="20">
        <v>88</v>
      </c>
      <c r="D21" s="602">
        <f t="shared" si="0"/>
        <v>1197.6799999999998</v>
      </c>
      <c r="E21" s="473">
        <v>42009</v>
      </c>
      <c r="F21" s="397">
        <f t="shared" si="1"/>
        <v>1197.6799999999998</v>
      </c>
      <c r="G21" s="398" t="s">
        <v>158</v>
      </c>
      <c r="H21" s="399">
        <v>49</v>
      </c>
      <c r="K21" s="202">
        <v>13.61</v>
      </c>
      <c r="L21" s="20"/>
      <c r="M21" s="405">
        <f t="shared" si="2"/>
        <v>0</v>
      </c>
      <c r="N21" s="444"/>
      <c r="O21" s="405">
        <f t="shared" si="3"/>
        <v>0</v>
      </c>
      <c r="P21" s="403"/>
      <c r="Q21" s="338"/>
    </row>
    <row r="22" spans="2:17" x14ac:dyDescent="0.25">
      <c r="B22" s="600">
        <v>13.61</v>
      </c>
      <c r="C22" s="20">
        <v>10</v>
      </c>
      <c r="D22" s="602">
        <f t="shared" si="0"/>
        <v>136.1</v>
      </c>
      <c r="E22" s="473">
        <v>42009</v>
      </c>
      <c r="F22" s="397">
        <f t="shared" si="1"/>
        <v>136.1</v>
      </c>
      <c r="G22" s="398" t="s">
        <v>159</v>
      </c>
      <c r="H22" s="399">
        <v>49</v>
      </c>
      <c r="K22" s="202">
        <v>13.61</v>
      </c>
      <c r="L22" s="20"/>
      <c r="M22" s="405">
        <f t="shared" si="2"/>
        <v>0</v>
      </c>
      <c r="N22" s="444"/>
      <c r="O22" s="405">
        <f t="shared" si="3"/>
        <v>0</v>
      </c>
      <c r="P22" s="403"/>
      <c r="Q22" s="338"/>
    </row>
    <row r="23" spans="2:17" x14ac:dyDescent="0.25">
      <c r="B23" s="600">
        <v>13.61</v>
      </c>
      <c r="C23" s="20">
        <v>5</v>
      </c>
      <c r="D23" s="602">
        <f t="shared" si="0"/>
        <v>68.05</v>
      </c>
      <c r="E23" s="473">
        <v>42012</v>
      </c>
      <c r="F23" s="397">
        <f t="shared" si="1"/>
        <v>68.05</v>
      </c>
      <c r="G23" s="398" t="s">
        <v>161</v>
      </c>
      <c r="H23" s="399">
        <v>49</v>
      </c>
      <c r="K23" s="202">
        <v>13.61</v>
      </c>
      <c r="L23" s="20"/>
      <c r="M23" s="405">
        <f t="shared" si="2"/>
        <v>0</v>
      </c>
      <c r="N23" s="444"/>
      <c r="O23" s="405">
        <f t="shared" si="3"/>
        <v>0</v>
      </c>
      <c r="P23" s="403"/>
      <c r="Q23" s="338"/>
    </row>
    <row r="24" spans="2:17" x14ac:dyDescent="0.25">
      <c r="B24" s="600">
        <v>13.61</v>
      </c>
      <c r="C24" s="20">
        <v>5</v>
      </c>
      <c r="D24" s="602">
        <f t="shared" si="0"/>
        <v>68.05</v>
      </c>
      <c r="E24" s="473">
        <v>42014</v>
      </c>
      <c r="F24" s="397">
        <f t="shared" si="1"/>
        <v>68.05</v>
      </c>
      <c r="G24" s="398" t="s">
        <v>165</v>
      </c>
      <c r="H24" s="399">
        <v>49</v>
      </c>
      <c r="K24" s="202">
        <v>13.61</v>
      </c>
      <c r="L24" s="20"/>
      <c r="M24" s="405">
        <f t="shared" si="2"/>
        <v>0</v>
      </c>
      <c r="N24" s="444"/>
      <c r="O24" s="405">
        <f t="shared" si="3"/>
        <v>0</v>
      </c>
      <c r="P24" s="403"/>
      <c r="Q24" s="338"/>
    </row>
    <row r="25" spans="2:17" x14ac:dyDescent="0.25">
      <c r="B25" s="600">
        <v>13.61</v>
      </c>
      <c r="C25" s="20">
        <v>20</v>
      </c>
      <c r="D25" s="602">
        <f t="shared" si="0"/>
        <v>272.2</v>
      </c>
      <c r="E25" s="473">
        <v>42014</v>
      </c>
      <c r="F25" s="397">
        <f t="shared" si="1"/>
        <v>272.2</v>
      </c>
      <c r="G25" s="398" t="s">
        <v>166</v>
      </c>
      <c r="H25" s="399">
        <v>49</v>
      </c>
      <c r="K25" s="202">
        <v>13.61</v>
      </c>
      <c r="L25" s="20"/>
      <c r="M25" s="405">
        <f t="shared" si="2"/>
        <v>0</v>
      </c>
      <c r="N25" s="444"/>
      <c r="O25" s="405">
        <f t="shared" si="3"/>
        <v>0</v>
      </c>
      <c r="P25" s="403"/>
      <c r="Q25" s="338"/>
    </row>
    <row r="26" spans="2:17" x14ac:dyDescent="0.25">
      <c r="B26" s="600">
        <v>13.61</v>
      </c>
      <c r="C26" s="20">
        <v>5</v>
      </c>
      <c r="D26" s="602">
        <f t="shared" si="0"/>
        <v>68.05</v>
      </c>
      <c r="E26" s="473">
        <v>42017</v>
      </c>
      <c r="F26" s="397">
        <f t="shared" si="1"/>
        <v>68.05</v>
      </c>
      <c r="G26" s="398" t="s">
        <v>168</v>
      </c>
      <c r="H26" s="399">
        <v>49</v>
      </c>
      <c r="K26" s="202">
        <v>13.61</v>
      </c>
      <c r="L26" s="20"/>
      <c r="M26" s="405">
        <f t="shared" si="2"/>
        <v>0</v>
      </c>
      <c r="N26" s="444"/>
      <c r="O26" s="405">
        <f t="shared" si="3"/>
        <v>0</v>
      </c>
      <c r="P26" s="403"/>
      <c r="Q26" s="338"/>
    </row>
    <row r="27" spans="2:17" x14ac:dyDescent="0.25">
      <c r="B27" s="600">
        <v>13.61</v>
      </c>
      <c r="C27" s="20">
        <v>5</v>
      </c>
      <c r="D27" s="602">
        <f t="shared" si="0"/>
        <v>68.05</v>
      </c>
      <c r="E27" s="473">
        <v>42020</v>
      </c>
      <c r="F27" s="397">
        <f t="shared" si="1"/>
        <v>68.05</v>
      </c>
      <c r="G27" s="398" t="s">
        <v>171</v>
      </c>
      <c r="H27" s="399">
        <v>49</v>
      </c>
      <c r="K27" s="202">
        <v>13.61</v>
      </c>
      <c r="L27" s="20"/>
      <c r="M27" s="405">
        <f t="shared" si="2"/>
        <v>0</v>
      </c>
      <c r="N27" s="444"/>
      <c r="O27" s="405">
        <f t="shared" si="3"/>
        <v>0</v>
      </c>
      <c r="P27" s="403"/>
      <c r="Q27" s="338"/>
    </row>
    <row r="28" spans="2:17" x14ac:dyDescent="0.25">
      <c r="B28" s="600">
        <v>13.61</v>
      </c>
      <c r="C28" s="20">
        <v>1</v>
      </c>
      <c r="D28" s="602">
        <f t="shared" si="0"/>
        <v>13.61</v>
      </c>
      <c r="E28" s="473">
        <v>42021</v>
      </c>
      <c r="F28" s="397">
        <f t="shared" si="1"/>
        <v>13.61</v>
      </c>
      <c r="G28" s="398" t="s">
        <v>172</v>
      </c>
      <c r="H28" s="399">
        <v>49</v>
      </c>
      <c r="K28" s="202">
        <v>13.61</v>
      </c>
      <c r="L28" s="20"/>
      <c r="M28" s="405">
        <f t="shared" si="2"/>
        <v>0</v>
      </c>
      <c r="N28" s="444"/>
      <c r="O28" s="405">
        <f t="shared" si="3"/>
        <v>0</v>
      </c>
      <c r="P28" s="403"/>
      <c r="Q28" s="338"/>
    </row>
    <row r="29" spans="2:17" x14ac:dyDescent="0.25">
      <c r="B29" s="600">
        <v>13.61</v>
      </c>
      <c r="C29" s="20">
        <v>20</v>
      </c>
      <c r="D29" s="602">
        <f t="shared" si="0"/>
        <v>272.2</v>
      </c>
      <c r="E29" s="473">
        <v>42023</v>
      </c>
      <c r="F29" s="397">
        <f t="shared" si="1"/>
        <v>272.2</v>
      </c>
      <c r="G29" s="398" t="s">
        <v>173</v>
      </c>
      <c r="H29" s="399">
        <v>49</v>
      </c>
      <c r="K29" s="202">
        <v>13.61</v>
      </c>
      <c r="L29" s="20"/>
      <c r="M29" s="405">
        <f t="shared" si="2"/>
        <v>0</v>
      </c>
      <c r="N29" s="444"/>
      <c r="O29" s="405">
        <f t="shared" si="3"/>
        <v>0</v>
      </c>
      <c r="P29" s="403"/>
      <c r="Q29" s="338"/>
    </row>
    <row r="30" spans="2:17" x14ac:dyDescent="0.25">
      <c r="B30" s="600">
        <v>13.61</v>
      </c>
      <c r="C30" s="20">
        <v>5</v>
      </c>
      <c r="D30" s="602">
        <f t="shared" si="0"/>
        <v>68.05</v>
      </c>
      <c r="E30" s="473">
        <v>42025</v>
      </c>
      <c r="F30" s="397">
        <f t="shared" si="1"/>
        <v>68.05</v>
      </c>
      <c r="G30" s="398" t="s">
        <v>174</v>
      </c>
      <c r="H30" s="399">
        <v>49</v>
      </c>
      <c r="K30" s="202">
        <v>13.61</v>
      </c>
      <c r="L30" s="20"/>
      <c r="M30" s="405">
        <f t="shared" si="2"/>
        <v>0</v>
      </c>
      <c r="N30" s="444"/>
      <c r="O30" s="405">
        <f t="shared" si="3"/>
        <v>0</v>
      </c>
      <c r="P30" s="403"/>
      <c r="Q30" s="338"/>
    </row>
    <row r="31" spans="2:17" x14ac:dyDescent="0.25">
      <c r="B31" s="600">
        <v>13.61</v>
      </c>
      <c r="C31" s="20">
        <v>20</v>
      </c>
      <c r="D31" s="602">
        <f t="shared" si="0"/>
        <v>272.2</v>
      </c>
      <c r="E31" s="473">
        <v>42025</v>
      </c>
      <c r="F31" s="397">
        <f t="shared" si="1"/>
        <v>272.2</v>
      </c>
      <c r="G31" s="398" t="s">
        <v>176</v>
      </c>
      <c r="H31" s="399">
        <v>49</v>
      </c>
      <c r="K31" s="202">
        <v>13.61</v>
      </c>
      <c r="L31" s="20"/>
      <c r="M31" s="405">
        <f t="shared" si="2"/>
        <v>0</v>
      </c>
      <c r="N31" s="444"/>
      <c r="O31" s="405">
        <f t="shared" si="3"/>
        <v>0</v>
      </c>
      <c r="P31" s="403"/>
      <c r="Q31" s="338"/>
    </row>
    <row r="32" spans="2:17" x14ac:dyDescent="0.25">
      <c r="B32" s="600">
        <v>13.61</v>
      </c>
      <c r="C32" s="20">
        <v>3</v>
      </c>
      <c r="D32" s="602">
        <f t="shared" si="0"/>
        <v>40.83</v>
      </c>
      <c r="E32" s="473">
        <v>42026</v>
      </c>
      <c r="F32" s="397">
        <f t="shared" si="1"/>
        <v>40.83</v>
      </c>
      <c r="G32" s="398" t="s">
        <v>177</v>
      </c>
      <c r="H32" s="399">
        <v>48</v>
      </c>
      <c r="K32" s="202">
        <v>13.61</v>
      </c>
      <c r="L32" s="20"/>
      <c r="M32" s="405">
        <f t="shared" si="2"/>
        <v>0</v>
      </c>
      <c r="N32" s="444"/>
      <c r="O32" s="405">
        <f t="shared" si="3"/>
        <v>0</v>
      </c>
      <c r="P32" s="403"/>
      <c r="Q32" s="338"/>
    </row>
    <row r="33" spans="2:17" x14ac:dyDescent="0.25">
      <c r="B33" s="600">
        <v>13.61</v>
      </c>
      <c r="C33" s="20">
        <v>10</v>
      </c>
      <c r="D33" s="602">
        <f t="shared" si="0"/>
        <v>136.1</v>
      </c>
      <c r="E33" s="473">
        <v>42030</v>
      </c>
      <c r="F33" s="397">
        <f t="shared" si="1"/>
        <v>136.1</v>
      </c>
      <c r="G33" s="398" t="s">
        <v>184</v>
      </c>
      <c r="H33" s="399">
        <v>48</v>
      </c>
      <c r="K33" s="202">
        <v>13.61</v>
      </c>
      <c r="L33" s="20"/>
      <c r="M33" s="405">
        <f t="shared" si="2"/>
        <v>0</v>
      </c>
      <c r="N33" s="444"/>
      <c r="O33" s="405">
        <f t="shared" si="3"/>
        <v>0</v>
      </c>
      <c r="P33" s="403"/>
      <c r="Q33" s="338"/>
    </row>
    <row r="34" spans="2:17" x14ac:dyDescent="0.25">
      <c r="B34" s="600">
        <v>13.61</v>
      </c>
      <c r="C34" s="20">
        <v>15</v>
      </c>
      <c r="D34" s="602">
        <f t="shared" si="0"/>
        <v>204.14999999999998</v>
      </c>
      <c r="E34" s="473">
        <v>42031</v>
      </c>
      <c r="F34" s="397">
        <f t="shared" si="1"/>
        <v>204.14999999999998</v>
      </c>
      <c r="G34" s="398" t="s">
        <v>185</v>
      </c>
      <c r="H34" s="399">
        <v>48</v>
      </c>
      <c r="K34" s="202">
        <v>13.61</v>
      </c>
      <c r="L34" s="20"/>
      <c r="M34" s="405">
        <f t="shared" si="2"/>
        <v>0</v>
      </c>
      <c r="N34" s="444"/>
      <c r="O34" s="405">
        <f t="shared" si="3"/>
        <v>0</v>
      </c>
      <c r="P34" s="403"/>
      <c r="Q34" s="338"/>
    </row>
    <row r="35" spans="2:17" x14ac:dyDescent="0.25">
      <c r="B35" s="600">
        <v>13.61</v>
      </c>
      <c r="C35" s="20">
        <v>1</v>
      </c>
      <c r="D35" s="602">
        <f t="shared" si="0"/>
        <v>13.61</v>
      </c>
      <c r="E35" s="473">
        <v>42032</v>
      </c>
      <c r="F35" s="397">
        <f t="shared" si="1"/>
        <v>13.61</v>
      </c>
      <c r="G35" s="398" t="s">
        <v>187</v>
      </c>
      <c r="H35" s="399">
        <v>48</v>
      </c>
      <c r="K35" s="202">
        <v>13.61</v>
      </c>
      <c r="L35" s="20"/>
      <c r="M35" s="405">
        <f t="shared" si="2"/>
        <v>0</v>
      </c>
      <c r="N35" s="444"/>
      <c r="O35" s="405">
        <f t="shared" si="3"/>
        <v>0</v>
      </c>
      <c r="P35" s="403"/>
      <c r="Q35" s="338"/>
    </row>
    <row r="36" spans="2:17" x14ac:dyDescent="0.25">
      <c r="B36" s="600">
        <v>13.61</v>
      </c>
      <c r="C36" s="20">
        <v>48</v>
      </c>
      <c r="D36" s="602">
        <f t="shared" si="0"/>
        <v>653.28</v>
      </c>
      <c r="E36" s="473">
        <v>42032</v>
      </c>
      <c r="F36" s="397">
        <f t="shared" si="1"/>
        <v>653.28</v>
      </c>
      <c r="G36" s="398" t="s">
        <v>188</v>
      </c>
      <c r="H36" s="399">
        <v>48</v>
      </c>
      <c r="K36" s="202">
        <v>13.61</v>
      </c>
      <c r="L36" s="20"/>
      <c r="M36" s="405">
        <f t="shared" si="2"/>
        <v>0</v>
      </c>
      <c r="N36" s="444"/>
      <c r="O36" s="405">
        <f t="shared" si="3"/>
        <v>0</v>
      </c>
      <c r="P36" s="403"/>
      <c r="Q36" s="338"/>
    </row>
    <row r="37" spans="2:17" x14ac:dyDescent="0.25">
      <c r="B37" s="600">
        <v>13.61</v>
      </c>
      <c r="C37" s="20">
        <v>3</v>
      </c>
      <c r="D37" s="602">
        <f t="shared" si="0"/>
        <v>40.83</v>
      </c>
      <c r="E37" s="473">
        <v>42034</v>
      </c>
      <c r="F37" s="397">
        <f t="shared" si="1"/>
        <v>40.83</v>
      </c>
      <c r="G37" s="398" t="s">
        <v>191</v>
      </c>
      <c r="H37" s="399">
        <v>48</v>
      </c>
      <c r="K37" s="202">
        <v>13.61</v>
      </c>
      <c r="L37" s="20"/>
      <c r="M37" s="405">
        <f t="shared" si="2"/>
        <v>0</v>
      </c>
      <c r="N37" s="444"/>
      <c r="O37" s="405">
        <f t="shared" si="3"/>
        <v>0</v>
      </c>
      <c r="P37" s="403"/>
      <c r="Q37" s="338"/>
    </row>
    <row r="38" spans="2:17" x14ac:dyDescent="0.25">
      <c r="B38" s="600">
        <v>13.61</v>
      </c>
      <c r="C38" s="20">
        <v>2</v>
      </c>
      <c r="D38" s="602">
        <f t="shared" si="0"/>
        <v>27.22</v>
      </c>
      <c r="E38" s="473">
        <v>42034</v>
      </c>
      <c r="F38" s="397">
        <f t="shared" si="1"/>
        <v>27.22</v>
      </c>
      <c r="G38" s="398" t="s">
        <v>193</v>
      </c>
      <c r="H38" s="399">
        <v>48</v>
      </c>
      <c r="K38" s="202">
        <v>13.61</v>
      </c>
      <c r="L38" s="20"/>
      <c r="M38" s="405">
        <f t="shared" si="2"/>
        <v>0</v>
      </c>
      <c r="N38" s="444"/>
      <c r="O38" s="405">
        <f t="shared" si="3"/>
        <v>0</v>
      </c>
      <c r="P38" s="403"/>
      <c r="Q38" s="338"/>
    </row>
    <row r="39" spans="2:17" x14ac:dyDescent="0.25">
      <c r="B39" s="600">
        <v>13.61</v>
      </c>
      <c r="C39" s="20">
        <v>10</v>
      </c>
      <c r="D39" s="602">
        <f t="shared" si="0"/>
        <v>136.1</v>
      </c>
      <c r="E39" s="473">
        <v>42034</v>
      </c>
      <c r="F39" s="397">
        <f t="shared" si="1"/>
        <v>136.1</v>
      </c>
      <c r="G39" s="398" t="s">
        <v>194</v>
      </c>
      <c r="H39" s="399">
        <v>48</v>
      </c>
      <c r="K39" s="202">
        <v>13.61</v>
      </c>
      <c r="L39" s="20"/>
      <c r="M39" s="405">
        <f t="shared" si="2"/>
        <v>0</v>
      </c>
      <c r="N39" s="444"/>
      <c r="O39" s="405">
        <f t="shared" si="3"/>
        <v>0</v>
      </c>
      <c r="P39" s="403"/>
      <c r="Q39" s="338"/>
    </row>
    <row r="40" spans="2:17" x14ac:dyDescent="0.25">
      <c r="B40" s="600">
        <v>13.61</v>
      </c>
      <c r="C40" s="20">
        <v>5</v>
      </c>
      <c r="D40" s="603">
        <f t="shared" si="0"/>
        <v>68.05</v>
      </c>
      <c r="E40" s="387">
        <v>42038</v>
      </c>
      <c r="F40" s="100">
        <f t="shared" si="1"/>
        <v>68.05</v>
      </c>
      <c r="G40" s="111" t="s">
        <v>212</v>
      </c>
      <c r="H40" s="101">
        <v>48</v>
      </c>
      <c r="K40" s="202">
        <v>13.61</v>
      </c>
      <c r="L40" s="20"/>
      <c r="M40" s="405">
        <f t="shared" si="2"/>
        <v>0</v>
      </c>
      <c r="N40" s="444"/>
      <c r="O40" s="405">
        <f t="shared" si="3"/>
        <v>0</v>
      </c>
      <c r="P40" s="403"/>
      <c r="Q40" s="338"/>
    </row>
    <row r="41" spans="2:17" x14ac:dyDescent="0.25">
      <c r="B41" s="600">
        <v>13.61</v>
      </c>
      <c r="C41" s="20">
        <v>3</v>
      </c>
      <c r="D41" s="603">
        <f t="shared" si="0"/>
        <v>40.83</v>
      </c>
      <c r="E41" s="387">
        <v>42040</v>
      </c>
      <c r="F41" s="100">
        <f t="shared" si="1"/>
        <v>40.83</v>
      </c>
      <c r="G41" s="111" t="s">
        <v>215</v>
      </c>
      <c r="H41" s="101">
        <v>48</v>
      </c>
      <c r="K41" s="202">
        <v>13.61</v>
      </c>
      <c r="L41" s="20"/>
      <c r="M41" s="405">
        <f t="shared" si="2"/>
        <v>0</v>
      </c>
      <c r="N41" s="444"/>
      <c r="O41" s="405">
        <f t="shared" si="3"/>
        <v>0</v>
      </c>
      <c r="P41" s="403"/>
      <c r="Q41" s="338"/>
    </row>
    <row r="42" spans="2:17" x14ac:dyDescent="0.25">
      <c r="B42" s="600">
        <v>13.61</v>
      </c>
      <c r="C42" s="20">
        <v>10</v>
      </c>
      <c r="D42" s="603">
        <f t="shared" si="0"/>
        <v>136.1</v>
      </c>
      <c r="E42" s="387">
        <v>42041</v>
      </c>
      <c r="F42" s="100">
        <f t="shared" si="1"/>
        <v>136.1</v>
      </c>
      <c r="G42" s="111" t="s">
        <v>218</v>
      </c>
      <c r="H42" s="101">
        <v>48</v>
      </c>
      <c r="K42" s="202">
        <v>13.61</v>
      </c>
      <c r="L42" s="20"/>
      <c r="M42" s="405">
        <f t="shared" si="2"/>
        <v>0</v>
      </c>
      <c r="N42" s="444"/>
      <c r="O42" s="405">
        <f t="shared" si="3"/>
        <v>0</v>
      </c>
      <c r="P42" s="403"/>
      <c r="Q42" s="338"/>
    </row>
    <row r="43" spans="2:17" x14ac:dyDescent="0.25">
      <c r="B43" s="600">
        <v>13.61</v>
      </c>
      <c r="C43" s="20">
        <v>64</v>
      </c>
      <c r="D43" s="603">
        <f t="shared" si="0"/>
        <v>871.04</v>
      </c>
      <c r="E43" s="387">
        <v>42045</v>
      </c>
      <c r="F43" s="100">
        <f t="shared" si="1"/>
        <v>871.04</v>
      </c>
      <c r="G43" s="111" t="s">
        <v>224</v>
      </c>
      <c r="H43" s="101">
        <v>48</v>
      </c>
      <c r="K43" s="202">
        <v>13.61</v>
      </c>
      <c r="L43" s="20"/>
      <c r="M43" s="405">
        <f t="shared" si="2"/>
        <v>0</v>
      </c>
      <c r="N43" s="444"/>
      <c r="O43" s="405">
        <f t="shared" si="3"/>
        <v>0</v>
      </c>
      <c r="P43" s="403"/>
      <c r="Q43" s="338"/>
    </row>
    <row r="44" spans="2:17" x14ac:dyDescent="0.25">
      <c r="B44" s="600">
        <v>13.61</v>
      </c>
      <c r="C44" s="20">
        <v>2</v>
      </c>
      <c r="D44" s="603">
        <f t="shared" si="0"/>
        <v>27.22</v>
      </c>
      <c r="E44" s="387">
        <v>42049</v>
      </c>
      <c r="F44" s="100">
        <f t="shared" si="1"/>
        <v>27.22</v>
      </c>
      <c r="G44" s="111" t="s">
        <v>227</v>
      </c>
      <c r="H44" s="101">
        <v>48</v>
      </c>
      <c r="K44" s="202">
        <v>13.61</v>
      </c>
      <c r="L44" s="20"/>
      <c r="M44" s="405">
        <f t="shared" si="2"/>
        <v>0</v>
      </c>
      <c r="N44" s="444"/>
      <c r="O44" s="405">
        <f t="shared" si="3"/>
        <v>0</v>
      </c>
      <c r="P44" s="403"/>
      <c r="Q44" s="338"/>
    </row>
    <row r="45" spans="2:17" x14ac:dyDescent="0.25">
      <c r="B45" s="600">
        <v>13.61</v>
      </c>
      <c r="C45" s="20">
        <v>5</v>
      </c>
      <c r="D45" s="603">
        <f t="shared" si="0"/>
        <v>68.05</v>
      </c>
      <c r="E45" s="387">
        <v>42049</v>
      </c>
      <c r="F45" s="100">
        <f t="shared" si="1"/>
        <v>68.05</v>
      </c>
      <c r="G45" s="111" t="s">
        <v>228</v>
      </c>
      <c r="H45" s="101">
        <v>48</v>
      </c>
      <c r="K45" s="202">
        <v>13.61</v>
      </c>
      <c r="L45" s="20"/>
      <c r="M45" s="405">
        <f t="shared" si="2"/>
        <v>0</v>
      </c>
      <c r="N45" s="444"/>
      <c r="O45" s="405">
        <f t="shared" si="3"/>
        <v>0</v>
      </c>
      <c r="P45" s="403"/>
      <c r="Q45" s="338"/>
    </row>
    <row r="46" spans="2:17" x14ac:dyDescent="0.25">
      <c r="B46" s="600">
        <v>13.61</v>
      </c>
      <c r="C46" s="20">
        <v>12</v>
      </c>
      <c r="D46" s="603">
        <f t="shared" si="0"/>
        <v>163.32</v>
      </c>
      <c r="E46" s="387">
        <v>42049</v>
      </c>
      <c r="F46" s="100">
        <f t="shared" si="1"/>
        <v>163.32</v>
      </c>
      <c r="G46" s="111" t="s">
        <v>229</v>
      </c>
      <c r="H46" s="101">
        <v>48</v>
      </c>
      <c r="K46" s="202">
        <v>13.61</v>
      </c>
      <c r="L46" s="20"/>
      <c r="M46" s="405">
        <f t="shared" si="2"/>
        <v>0</v>
      </c>
      <c r="N46" s="444"/>
      <c r="O46" s="405">
        <f t="shared" si="3"/>
        <v>0</v>
      </c>
      <c r="P46" s="403"/>
      <c r="Q46" s="338"/>
    </row>
    <row r="47" spans="2:17" x14ac:dyDescent="0.25">
      <c r="B47" s="600">
        <v>13.61</v>
      </c>
      <c r="C47" s="20">
        <v>5</v>
      </c>
      <c r="D47" s="603">
        <f t="shared" si="0"/>
        <v>68.05</v>
      </c>
      <c r="E47" s="387">
        <v>42055</v>
      </c>
      <c r="F47" s="100">
        <f t="shared" si="1"/>
        <v>68.05</v>
      </c>
      <c r="G47" s="111" t="s">
        <v>238</v>
      </c>
      <c r="H47" s="101">
        <v>48</v>
      </c>
      <c r="K47" s="202">
        <v>13.61</v>
      </c>
      <c r="L47" s="20"/>
      <c r="M47" s="405">
        <f t="shared" si="2"/>
        <v>0</v>
      </c>
      <c r="N47" s="444"/>
      <c r="O47" s="405">
        <f t="shared" si="3"/>
        <v>0</v>
      </c>
      <c r="P47" s="403"/>
      <c r="Q47" s="338"/>
    </row>
    <row r="48" spans="2:17" x14ac:dyDescent="0.25">
      <c r="B48" s="600">
        <v>13.61</v>
      </c>
      <c r="C48" s="20">
        <v>50</v>
      </c>
      <c r="D48" s="603">
        <f t="shared" si="0"/>
        <v>680.5</v>
      </c>
      <c r="E48" s="387">
        <v>42061</v>
      </c>
      <c r="F48" s="100">
        <f t="shared" si="1"/>
        <v>680.5</v>
      </c>
      <c r="G48" s="111" t="s">
        <v>245</v>
      </c>
      <c r="H48" s="101">
        <v>48</v>
      </c>
      <c r="K48" s="202">
        <v>13.61</v>
      </c>
      <c r="L48" s="20"/>
      <c r="M48" s="405">
        <f t="shared" si="2"/>
        <v>0</v>
      </c>
      <c r="N48" s="444"/>
      <c r="O48" s="405">
        <f t="shared" si="3"/>
        <v>0</v>
      </c>
      <c r="P48" s="403"/>
      <c r="Q48" s="338"/>
    </row>
    <row r="49" spans="2:17" x14ac:dyDescent="0.25">
      <c r="B49" s="600">
        <v>13.61</v>
      </c>
      <c r="C49" s="20">
        <v>5</v>
      </c>
      <c r="D49" s="603">
        <f t="shared" si="0"/>
        <v>68.05</v>
      </c>
      <c r="E49" s="387">
        <v>42062</v>
      </c>
      <c r="F49" s="100">
        <f t="shared" si="1"/>
        <v>68.05</v>
      </c>
      <c r="G49" s="111" t="s">
        <v>247</v>
      </c>
      <c r="H49" s="101">
        <v>48</v>
      </c>
      <c r="K49" s="202">
        <v>13.61</v>
      </c>
      <c r="L49" s="20"/>
      <c r="M49" s="405">
        <f t="shared" si="2"/>
        <v>0</v>
      </c>
      <c r="N49" s="444"/>
      <c r="O49" s="405">
        <f t="shared" si="3"/>
        <v>0</v>
      </c>
      <c r="P49" s="403"/>
      <c r="Q49" s="338"/>
    </row>
    <row r="50" spans="2:17" x14ac:dyDescent="0.25">
      <c r="B50" s="600">
        <v>13.61</v>
      </c>
      <c r="C50" s="20">
        <v>8</v>
      </c>
      <c r="D50" s="601">
        <f t="shared" si="0"/>
        <v>108.88</v>
      </c>
      <c r="E50" s="444">
        <v>42065</v>
      </c>
      <c r="F50" s="405">
        <f t="shared" si="1"/>
        <v>108.88</v>
      </c>
      <c r="G50" s="403" t="s">
        <v>275</v>
      </c>
      <c r="H50" s="338">
        <v>48</v>
      </c>
      <c r="K50" s="202">
        <v>13.61</v>
      </c>
      <c r="L50" s="20"/>
      <c r="M50" s="405">
        <f t="shared" si="2"/>
        <v>0</v>
      </c>
      <c r="N50" s="444"/>
      <c r="O50" s="405">
        <f t="shared" si="3"/>
        <v>0</v>
      </c>
      <c r="P50" s="403"/>
      <c r="Q50" s="338"/>
    </row>
    <row r="51" spans="2:17" x14ac:dyDescent="0.25">
      <c r="B51" s="600">
        <v>13.61</v>
      </c>
      <c r="C51" s="20">
        <v>3</v>
      </c>
      <c r="D51" s="601">
        <f t="shared" si="0"/>
        <v>40.83</v>
      </c>
      <c r="E51" s="444">
        <v>42068</v>
      </c>
      <c r="F51" s="405">
        <f t="shared" si="1"/>
        <v>40.83</v>
      </c>
      <c r="G51" s="403" t="s">
        <v>282</v>
      </c>
      <c r="H51" s="338">
        <v>48</v>
      </c>
      <c r="K51" s="202">
        <v>13.61</v>
      </c>
      <c r="L51" s="20"/>
      <c r="M51" s="405">
        <f t="shared" si="2"/>
        <v>0</v>
      </c>
      <c r="N51" s="444"/>
      <c r="O51" s="405">
        <f t="shared" si="3"/>
        <v>0</v>
      </c>
      <c r="P51" s="403"/>
      <c r="Q51" s="338"/>
    </row>
    <row r="52" spans="2:17" x14ac:dyDescent="0.25">
      <c r="B52" s="600">
        <v>13.61</v>
      </c>
      <c r="C52" s="20">
        <v>5</v>
      </c>
      <c r="D52" s="601">
        <f t="shared" si="0"/>
        <v>68.05</v>
      </c>
      <c r="E52" s="444">
        <v>42072</v>
      </c>
      <c r="F52" s="405">
        <f t="shared" si="1"/>
        <v>68.05</v>
      </c>
      <c r="G52" s="403" t="s">
        <v>288</v>
      </c>
      <c r="H52" s="338">
        <v>48</v>
      </c>
      <c r="K52" s="202">
        <v>13.61</v>
      </c>
      <c r="L52" s="20"/>
      <c r="M52" s="405">
        <f t="shared" si="2"/>
        <v>0</v>
      </c>
      <c r="N52" s="444"/>
      <c r="O52" s="405">
        <f t="shared" si="3"/>
        <v>0</v>
      </c>
      <c r="P52" s="403"/>
      <c r="Q52" s="338"/>
    </row>
    <row r="53" spans="2:17" x14ac:dyDescent="0.25">
      <c r="B53" s="600">
        <v>13.61</v>
      </c>
      <c r="C53" s="20">
        <v>64</v>
      </c>
      <c r="D53" s="601">
        <f t="shared" si="0"/>
        <v>871.04</v>
      </c>
      <c r="E53" s="444">
        <v>42072</v>
      </c>
      <c r="F53" s="405">
        <f t="shared" si="1"/>
        <v>871.04</v>
      </c>
      <c r="G53" s="403" t="s">
        <v>289</v>
      </c>
      <c r="H53" s="338">
        <v>48</v>
      </c>
      <c r="K53" s="202">
        <v>13.61</v>
      </c>
      <c r="L53" s="20"/>
      <c r="M53" s="405">
        <f t="shared" si="2"/>
        <v>0</v>
      </c>
      <c r="N53" s="444"/>
      <c r="O53" s="405">
        <f t="shared" si="3"/>
        <v>0</v>
      </c>
      <c r="P53" s="403"/>
      <c r="Q53" s="338"/>
    </row>
    <row r="54" spans="2:17" x14ac:dyDescent="0.25">
      <c r="B54" s="600">
        <v>13.61</v>
      </c>
      <c r="C54" s="20">
        <v>10</v>
      </c>
      <c r="D54" s="601">
        <f t="shared" si="0"/>
        <v>136.1</v>
      </c>
      <c r="E54" s="444">
        <v>42072</v>
      </c>
      <c r="F54" s="405">
        <f t="shared" si="1"/>
        <v>136.1</v>
      </c>
      <c r="G54" s="403" t="s">
        <v>290</v>
      </c>
      <c r="H54" s="338">
        <v>48</v>
      </c>
      <c r="K54" s="202">
        <v>13.61</v>
      </c>
      <c r="L54" s="20"/>
      <c r="M54" s="405">
        <f t="shared" si="2"/>
        <v>0</v>
      </c>
      <c r="N54" s="444"/>
      <c r="O54" s="405">
        <f t="shared" si="3"/>
        <v>0</v>
      </c>
      <c r="P54" s="403"/>
      <c r="Q54" s="338"/>
    </row>
    <row r="55" spans="2:17" x14ac:dyDescent="0.25">
      <c r="B55" s="600">
        <v>13.61</v>
      </c>
      <c r="C55" s="20">
        <v>5</v>
      </c>
      <c r="D55" s="601">
        <f t="shared" si="0"/>
        <v>68.05</v>
      </c>
      <c r="E55" s="444">
        <v>42075</v>
      </c>
      <c r="F55" s="405">
        <f t="shared" si="1"/>
        <v>68.05</v>
      </c>
      <c r="G55" s="403" t="s">
        <v>295</v>
      </c>
      <c r="H55" s="338">
        <v>48</v>
      </c>
      <c r="K55" s="202">
        <v>13.61</v>
      </c>
      <c r="L55" s="20"/>
      <c r="M55" s="405">
        <f t="shared" si="2"/>
        <v>0</v>
      </c>
      <c r="N55" s="444"/>
      <c r="O55" s="405">
        <f t="shared" si="3"/>
        <v>0</v>
      </c>
      <c r="P55" s="403"/>
      <c r="Q55" s="338"/>
    </row>
    <row r="56" spans="2:17" ht="15.75" thickBot="1" x14ac:dyDescent="0.3">
      <c r="B56" s="600">
        <v>13.61</v>
      </c>
      <c r="C56" s="20">
        <v>20</v>
      </c>
      <c r="D56" s="601">
        <f t="shared" si="0"/>
        <v>272.2</v>
      </c>
      <c r="E56" s="406">
        <v>42079</v>
      </c>
      <c r="F56" s="405">
        <f>D56</f>
        <v>272.2</v>
      </c>
      <c r="G56" s="403" t="s">
        <v>304</v>
      </c>
      <c r="H56" s="338">
        <v>48</v>
      </c>
      <c r="K56" s="202">
        <v>13.61</v>
      </c>
      <c r="L56" s="315"/>
      <c r="M56" s="445">
        <f t="shared" si="2"/>
        <v>0</v>
      </c>
      <c r="N56" s="408"/>
      <c r="O56" s="407">
        <f>M56</f>
        <v>0</v>
      </c>
      <c r="P56" s="404"/>
      <c r="Q56" s="338"/>
    </row>
    <row r="57" spans="2:17" x14ac:dyDescent="0.25">
      <c r="B57" s="600">
        <v>13.61</v>
      </c>
      <c r="C57" s="20">
        <v>20</v>
      </c>
      <c r="D57" s="601">
        <f t="shared" si="0"/>
        <v>272.2</v>
      </c>
      <c r="E57" s="590">
        <v>42080</v>
      </c>
      <c r="F57" s="405">
        <f t="shared" ref="F57:F90" si="4">D57</f>
        <v>272.2</v>
      </c>
      <c r="G57" s="447" t="s">
        <v>305</v>
      </c>
      <c r="H57" s="338">
        <v>48</v>
      </c>
      <c r="L57" s="82">
        <f>SUM(L8:L56)</f>
        <v>246</v>
      </c>
      <c r="M57" s="9">
        <f>SUM(M8:M56)</f>
        <v>3348.06</v>
      </c>
      <c r="O57" s="9">
        <f>SUM(O8:O56)</f>
        <v>3348.06</v>
      </c>
    </row>
    <row r="58" spans="2:17" x14ac:dyDescent="0.25">
      <c r="B58" s="600">
        <v>13.61</v>
      </c>
      <c r="C58" s="20">
        <v>10</v>
      </c>
      <c r="D58" s="601">
        <f t="shared" si="0"/>
        <v>136.1</v>
      </c>
      <c r="E58" s="590">
        <v>42081</v>
      </c>
      <c r="F58" s="405">
        <f t="shared" si="4"/>
        <v>136.1</v>
      </c>
      <c r="G58" s="447" t="s">
        <v>307</v>
      </c>
      <c r="H58" s="338">
        <v>48</v>
      </c>
    </row>
    <row r="59" spans="2:17" ht="15.75" thickBot="1" x14ac:dyDescent="0.3">
      <c r="B59" s="600">
        <v>13.61</v>
      </c>
      <c r="C59" s="20">
        <v>34</v>
      </c>
      <c r="D59" s="601">
        <f t="shared" si="0"/>
        <v>462.74</v>
      </c>
      <c r="E59" s="590">
        <v>42088</v>
      </c>
      <c r="F59" s="608">
        <f t="shared" si="4"/>
        <v>462.74</v>
      </c>
      <c r="G59" s="609" t="s">
        <v>320</v>
      </c>
      <c r="H59" s="610">
        <v>48</v>
      </c>
      <c r="I59" s="607"/>
    </row>
    <row r="60" spans="2:17" ht="15.75" thickBot="1" x14ac:dyDescent="0.3">
      <c r="B60" s="600">
        <v>13.61</v>
      </c>
      <c r="C60" s="20">
        <v>10</v>
      </c>
      <c r="D60" s="601">
        <f t="shared" si="0"/>
        <v>136.1</v>
      </c>
      <c r="E60" s="590">
        <v>42091</v>
      </c>
      <c r="F60" s="405">
        <f t="shared" si="4"/>
        <v>136.1</v>
      </c>
      <c r="G60" s="447" t="s">
        <v>332</v>
      </c>
      <c r="H60" s="338">
        <v>48</v>
      </c>
      <c r="M60" s="61" t="s">
        <v>4</v>
      </c>
      <c r="N60" s="93">
        <f>O4+O5+O6-L57</f>
        <v>48</v>
      </c>
    </row>
    <row r="61" spans="2:17" ht="15.75" thickBot="1" x14ac:dyDescent="0.3">
      <c r="B61" s="600">
        <v>13.61</v>
      </c>
      <c r="C61" s="20">
        <v>10</v>
      </c>
      <c r="D61" s="622">
        <f t="shared" si="0"/>
        <v>136.1</v>
      </c>
      <c r="E61" s="490">
        <v>42098</v>
      </c>
      <c r="F61" s="452">
        <f t="shared" si="4"/>
        <v>136.1</v>
      </c>
      <c r="G61" s="491" t="s">
        <v>519</v>
      </c>
      <c r="H61" s="684">
        <v>48</v>
      </c>
    </row>
    <row r="62" spans="2:17" ht="15.75" thickBot="1" x14ac:dyDescent="0.3">
      <c r="B62" s="600">
        <v>13.61</v>
      </c>
      <c r="C62" s="20">
        <v>20</v>
      </c>
      <c r="D62" s="622">
        <f t="shared" si="0"/>
        <v>272.2</v>
      </c>
      <c r="E62" s="490">
        <v>42103</v>
      </c>
      <c r="F62" s="452">
        <f t="shared" si="4"/>
        <v>272.2</v>
      </c>
      <c r="G62" s="491" t="s">
        <v>551</v>
      </c>
      <c r="H62" s="684">
        <v>48</v>
      </c>
      <c r="L62" s="724" t="s">
        <v>11</v>
      </c>
      <c r="M62" s="725"/>
      <c r="N62" s="95">
        <f>N4+N5+N6-O57</f>
        <v>653.2800000000002</v>
      </c>
      <c r="O62" s="124"/>
      <c r="P62" s="16"/>
    </row>
    <row r="63" spans="2:17" x14ac:dyDescent="0.25">
      <c r="B63" s="600">
        <v>13.61</v>
      </c>
      <c r="C63" s="20">
        <v>31</v>
      </c>
      <c r="D63" s="622">
        <f t="shared" si="0"/>
        <v>421.90999999999997</v>
      </c>
      <c r="E63" s="490">
        <v>42104</v>
      </c>
      <c r="F63" s="452">
        <f t="shared" si="4"/>
        <v>421.90999999999997</v>
      </c>
      <c r="G63" s="612" t="s">
        <v>558</v>
      </c>
      <c r="H63" s="684">
        <v>48</v>
      </c>
      <c r="O63" s="16"/>
      <c r="P63" s="16"/>
    </row>
    <row r="64" spans="2:17" x14ac:dyDescent="0.25">
      <c r="B64" s="600">
        <v>13.61</v>
      </c>
      <c r="C64" s="20"/>
      <c r="D64" s="622">
        <f t="shared" si="0"/>
        <v>0</v>
      </c>
      <c r="E64" s="490"/>
      <c r="F64" s="452">
        <f t="shared" si="4"/>
        <v>0</v>
      </c>
      <c r="G64" s="491"/>
      <c r="H64" s="684"/>
    </row>
    <row r="65" spans="1:11" x14ac:dyDescent="0.25">
      <c r="B65" s="600">
        <v>13.61</v>
      </c>
      <c r="C65" s="7"/>
      <c r="D65" s="622">
        <f t="shared" si="0"/>
        <v>0</v>
      </c>
      <c r="E65" s="623"/>
      <c r="F65" s="452">
        <f t="shared" si="4"/>
        <v>0</v>
      </c>
      <c r="G65" s="491"/>
      <c r="H65" s="684"/>
    </row>
    <row r="66" spans="1:11" x14ac:dyDescent="0.25">
      <c r="A66" s="184"/>
      <c r="B66" s="600">
        <v>13.61</v>
      </c>
      <c r="C66" s="7"/>
      <c r="D66" s="622">
        <f t="shared" si="0"/>
        <v>0</v>
      </c>
      <c r="E66" s="623"/>
      <c r="F66" s="452">
        <f t="shared" si="4"/>
        <v>0</v>
      </c>
      <c r="G66" s="491"/>
      <c r="H66" s="684"/>
      <c r="J66" s="184"/>
      <c r="K66" s="230"/>
    </row>
    <row r="67" spans="1:11" x14ac:dyDescent="0.25">
      <c r="B67" s="600">
        <v>13.61</v>
      </c>
      <c r="C67" s="7"/>
      <c r="D67" s="622">
        <f t="shared" si="0"/>
        <v>0</v>
      </c>
      <c r="E67" s="623"/>
      <c r="F67" s="452">
        <f t="shared" si="4"/>
        <v>0</v>
      </c>
      <c r="G67" s="491"/>
      <c r="H67" s="684"/>
    </row>
    <row r="68" spans="1:11" x14ac:dyDescent="0.25">
      <c r="B68" s="600">
        <v>13.61</v>
      </c>
      <c r="C68" s="7"/>
      <c r="D68" s="622">
        <f t="shared" si="0"/>
        <v>0</v>
      </c>
      <c r="E68" s="623"/>
      <c r="F68" s="452">
        <f t="shared" si="4"/>
        <v>0</v>
      </c>
      <c r="G68" s="491"/>
      <c r="H68" s="684"/>
    </row>
    <row r="69" spans="1:11" x14ac:dyDescent="0.25">
      <c r="B69" s="600">
        <v>13.61</v>
      </c>
      <c r="C69" s="7"/>
      <c r="D69" s="622">
        <f t="shared" si="0"/>
        <v>0</v>
      </c>
      <c r="E69" s="623"/>
      <c r="F69" s="452">
        <f t="shared" si="4"/>
        <v>0</v>
      </c>
      <c r="G69" s="491"/>
      <c r="H69" s="684"/>
    </row>
    <row r="70" spans="1:11" x14ac:dyDescent="0.25">
      <c r="B70" s="600">
        <v>13.61</v>
      </c>
      <c r="C70" s="7"/>
      <c r="D70" s="622">
        <f t="shared" si="0"/>
        <v>0</v>
      </c>
      <c r="E70" s="623"/>
      <c r="F70" s="452">
        <f t="shared" si="4"/>
        <v>0</v>
      </c>
      <c r="G70" s="491"/>
      <c r="H70" s="684"/>
    </row>
    <row r="71" spans="1:11" x14ac:dyDescent="0.25">
      <c r="B71" s="600">
        <v>13.61</v>
      </c>
      <c r="C71" s="7"/>
      <c r="D71" s="622">
        <f t="shared" si="0"/>
        <v>0</v>
      </c>
      <c r="E71" s="623"/>
      <c r="F71" s="452">
        <f t="shared" si="4"/>
        <v>0</v>
      </c>
      <c r="G71" s="491"/>
      <c r="H71" s="684"/>
    </row>
    <row r="72" spans="1:11" x14ac:dyDescent="0.25">
      <c r="B72" s="600">
        <v>13.61</v>
      </c>
      <c r="C72" s="7"/>
      <c r="D72" s="622">
        <f t="shared" ref="D72:D90" si="5">C72*B72</f>
        <v>0</v>
      </c>
      <c r="E72" s="623"/>
      <c r="F72" s="452">
        <f t="shared" si="4"/>
        <v>0</v>
      </c>
      <c r="G72" s="491"/>
      <c r="H72" s="684"/>
    </row>
    <row r="73" spans="1:11" x14ac:dyDescent="0.25">
      <c r="B73" s="600">
        <v>13.61</v>
      </c>
      <c r="C73" s="7"/>
      <c r="D73" s="622">
        <f t="shared" si="5"/>
        <v>0</v>
      </c>
      <c r="E73" s="623"/>
      <c r="F73" s="452">
        <f t="shared" si="4"/>
        <v>0</v>
      </c>
      <c r="G73" s="491"/>
      <c r="H73" s="684"/>
    </row>
    <row r="74" spans="1:11" x14ac:dyDescent="0.25">
      <c r="B74" s="600">
        <v>13.61</v>
      </c>
      <c r="C74" s="7"/>
      <c r="D74" s="622">
        <f t="shared" si="5"/>
        <v>0</v>
      </c>
      <c r="E74" s="623"/>
      <c r="F74" s="452">
        <f t="shared" si="4"/>
        <v>0</v>
      </c>
      <c r="G74" s="491"/>
      <c r="H74" s="684"/>
    </row>
    <row r="75" spans="1:11" x14ac:dyDescent="0.25">
      <c r="B75" s="600">
        <v>13.61</v>
      </c>
      <c r="C75" s="7"/>
      <c r="D75" s="622">
        <f t="shared" si="5"/>
        <v>0</v>
      </c>
      <c r="E75" s="623"/>
      <c r="F75" s="452">
        <f t="shared" si="4"/>
        <v>0</v>
      </c>
      <c r="G75" s="491"/>
      <c r="H75" s="684"/>
    </row>
    <row r="76" spans="1:11" x14ac:dyDescent="0.25">
      <c r="B76" s="600">
        <v>13.61</v>
      </c>
      <c r="C76" s="7"/>
      <c r="D76" s="622">
        <f t="shared" si="5"/>
        <v>0</v>
      </c>
      <c r="E76" s="623"/>
      <c r="F76" s="452">
        <f t="shared" si="4"/>
        <v>0</v>
      </c>
      <c r="G76" s="491"/>
      <c r="H76" s="684"/>
    </row>
    <row r="77" spans="1:11" x14ac:dyDescent="0.25">
      <c r="B77" s="600">
        <v>13.61</v>
      </c>
      <c r="C77" s="7"/>
      <c r="D77" s="622">
        <f t="shared" si="5"/>
        <v>0</v>
      </c>
      <c r="E77" s="623"/>
      <c r="F77" s="452">
        <f t="shared" si="4"/>
        <v>0</v>
      </c>
      <c r="G77" s="491"/>
      <c r="H77" s="684"/>
    </row>
    <row r="78" spans="1:11" x14ac:dyDescent="0.25">
      <c r="B78" s="600">
        <v>13.61</v>
      </c>
      <c r="C78" s="7"/>
      <c r="D78" s="622">
        <f t="shared" si="5"/>
        <v>0</v>
      </c>
      <c r="E78" s="623"/>
      <c r="F78" s="452">
        <f t="shared" si="4"/>
        <v>0</v>
      </c>
      <c r="G78" s="624"/>
      <c r="H78" s="684"/>
    </row>
    <row r="79" spans="1:11" x14ac:dyDescent="0.25">
      <c r="B79" s="600">
        <v>13.61</v>
      </c>
      <c r="C79" s="7"/>
      <c r="D79" s="622">
        <f t="shared" si="5"/>
        <v>0</v>
      </c>
      <c r="E79" s="623"/>
      <c r="F79" s="452">
        <f t="shared" si="4"/>
        <v>0</v>
      </c>
      <c r="G79" s="624"/>
      <c r="H79" s="684"/>
    </row>
    <row r="80" spans="1:11" x14ac:dyDescent="0.25">
      <c r="B80" s="600">
        <v>13.61</v>
      </c>
      <c r="C80" s="7"/>
      <c r="D80" s="622">
        <f t="shared" si="5"/>
        <v>0</v>
      </c>
      <c r="E80" s="623"/>
      <c r="F80" s="452">
        <f t="shared" si="4"/>
        <v>0</v>
      </c>
      <c r="G80" s="624"/>
      <c r="H80" s="684"/>
    </row>
    <row r="81" spans="2:8" x14ac:dyDescent="0.25">
      <c r="B81" s="600">
        <v>13.61</v>
      </c>
      <c r="C81" s="7"/>
      <c r="D81" s="622">
        <f t="shared" si="5"/>
        <v>0</v>
      </c>
      <c r="E81" s="623"/>
      <c r="F81" s="452">
        <f t="shared" si="4"/>
        <v>0</v>
      </c>
      <c r="G81" s="624"/>
      <c r="H81" s="684"/>
    </row>
    <row r="82" spans="2:8" x14ac:dyDescent="0.25">
      <c r="B82" s="600">
        <v>13.61</v>
      </c>
      <c r="C82" s="7"/>
      <c r="D82" s="622">
        <f t="shared" si="5"/>
        <v>0</v>
      </c>
      <c r="E82" s="623"/>
      <c r="F82" s="452">
        <f t="shared" si="4"/>
        <v>0</v>
      </c>
      <c r="G82" s="624"/>
      <c r="H82" s="684"/>
    </row>
    <row r="83" spans="2:8" x14ac:dyDescent="0.25">
      <c r="B83" s="600">
        <v>13.61</v>
      </c>
      <c r="C83" s="7"/>
      <c r="D83" s="622">
        <f t="shared" si="5"/>
        <v>0</v>
      </c>
      <c r="E83" s="623"/>
      <c r="F83" s="452">
        <f t="shared" si="4"/>
        <v>0</v>
      </c>
      <c r="G83" s="624"/>
      <c r="H83" s="684"/>
    </row>
    <row r="84" spans="2:8" x14ac:dyDescent="0.25">
      <c r="B84" s="600">
        <v>13.61</v>
      </c>
      <c r="C84" s="7"/>
      <c r="D84" s="622">
        <f t="shared" si="5"/>
        <v>0</v>
      </c>
      <c r="E84" s="623"/>
      <c r="F84" s="452">
        <f t="shared" si="4"/>
        <v>0</v>
      </c>
      <c r="G84" s="624"/>
      <c r="H84" s="684"/>
    </row>
    <row r="85" spans="2:8" x14ac:dyDescent="0.25">
      <c r="B85" s="600">
        <v>13.61</v>
      </c>
      <c r="C85" s="7"/>
      <c r="D85" s="622">
        <f t="shared" si="5"/>
        <v>0</v>
      </c>
      <c r="E85" s="623"/>
      <c r="F85" s="452">
        <f t="shared" si="4"/>
        <v>0</v>
      </c>
      <c r="G85" s="624"/>
      <c r="H85" s="684"/>
    </row>
    <row r="86" spans="2:8" x14ac:dyDescent="0.25">
      <c r="B86" s="600">
        <v>13.61</v>
      </c>
      <c r="C86" s="7"/>
      <c r="D86" s="622">
        <f t="shared" si="5"/>
        <v>0</v>
      </c>
      <c r="E86" s="625"/>
      <c r="F86" s="452">
        <f t="shared" si="4"/>
        <v>0</v>
      </c>
      <c r="G86" s="626"/>
      <c r="H86" s="685"/>
    </row>
    <row r="87" spans="2:8" x14ac:dyDescent="0.25">
      <c r="B87" s="600">
        <v>13.61</v>
      </c>
      <c r="C87" s="7"/>
      <c r="D87" s="622">
        <f t="shared" si="5"/>
        <v>0</v>
      </c>
      <c r="E87" s="625"/>
      <c r="F87" s="452">
        <f t="shared" si="4"/>
        <v>0</v>
      </c>
      <c r="G87" s="626"/>
      <c r="H87" s="685"/>
    </row>
    <row r="88" spans="2:8" x14ac:dyDescent="0.25">
      <c r="B88" s="600">
        <v>13.61</v>
      </c>
      <c r="C88" s="7"/>
      <c r="D88" s="622">
        <f t="shared" si="5"/>
        <v>0</v>
      </c>
      <c r="E88" s="625"/>
      <c r="F88" s="452">
        <f t="shared" si="4"/>
        <v>0</v>
      </c>
      <c r="G88" s="626"/>
      <c r="H88" s="685"/>
    </row>
    <row r="89" spans="2:8" x14ac:dyDescent="0.25">
      <c r="B89" s="600">
        <v>13.61</v>
      </c>
      <c r="C89" s="7"/>
      <c r="D89" s="622">
        <f t="shared" si="5"/>
        <v>0</v>
      </c>
      <c r="E89" s="625"/>
      <c r="F89" s="452">
        <f t="shared" si="4"/>
        <v>0</v>
      </c>
      <c r="G89" s="626"/>
      <c r="H89" s="685"/>
    </row>
    <row r="90" spans="2:8" ht="15.75" thickBot="1" x14ac:dyDescent="0.3">
      <c r="B90" s="604">
        <v>13.61</v>
      </c>
      <c r="C90" s="32"/>
      <c r="D90" s="628">
        <f t="shared" si="5"/>
        <v>0</v>
      </c>
      <c r="E90" s="629"/>
      <c r="F90" s="630">
        <f t="shared" si="4"/>
        <v>0</v>
      </c>
      <c r="G90" s="631"/>
      <c r="H90" s="686"/>
    </row>
    <row r="91" spans="2:8" ht="15.75" thickTop="1" x14ac:dyDescent="0.25">
      <c r="C91" s="82">
        <f>SUM(C8:C63)</f>
        <v>811</v>
      </c>
      <c r="D91" s="605">
        <f>SUM(D8:D90)</f>
        <v>11037.710000000005</v>
      </c>
      <c r="E91" s="131"/>
      <c r="F91" s="605">
        <f>SUM(F8:F90)</f>
        <v>11037.710000000005</v>
      </c>
    </row>
    <row r="93" spans="2:8" ht="15.75" thickBot="1" x14ac:dyDescent="0.3"/>
    <row r="94" spans="2:8" ht="15.75" thickBot="1" x14ac:dyDescent="0.3">
      <c r="D94" s="61" t="s">
        <v>4</v>
      </c>
      <c r="E94" s="93">
        <f>F4+F5+F6-C91</f>
        <v>1</v>
      </c>
    </row>
    <row r="95" spans="2:8" ht="15.75" thickBot="1" x14ac:dyDescent="0.3"/>
    <row r="96" spans="2:8" ht="15.75" thickBot="1" x14ac:dyDescent="0.3">
      <c r="C96" s="724" t="s">
        <v>11</v>
      </c>
      <c r="D96" s="725"/>
      <c r="E96" s="95">
        <f>E4+E5+E6-F91</f>
        <v>13.609999999995125</v>
      </c>
      <c r="F96" s="124"/>
      <c r="G96" s="16"/>
    </row>
  </sheetData>
  <mergeCells count="4">
    <mergeCell ref="A1:G1"/>
    <mergeCell ref="C96:D96"/>
    <mergeCell ref="J1:P1"/>
    <mergeCell ref="L62:M62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2"/>
  <sheetViews>
    <sheetView topLeftCell="H1" workbookViewId="0">
      <pane xSplit="1" ySplit="7" topLeftCell="I14" activePane="bottomRight" state="frozen"/>
      <selection activeCell="H1" sqref="H1"/>
      <selection pane="topRight" activeCell="I1" sqref="I1"/>
      <selection pane="bottomLeft" activeCell="H8" sqref="H8"/>
      <selection pane="bottomRight" activeCell="Q25" sqref="Q25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7" max="17" width="9.42578125" customWidth="1"/>
  </cols>
  <sheetData>
    <row r="1" spans="1:17" ht="40.5" x14ac:dyDescent="0.55000000000000004">
      <c r="A1" s="719" t="s">
        <v>339</v>
      </c>
      <c r="B1" s="719"/>
      <c r="C1" s="719"/>
      <c r="D1" s="719"/>
      <c r="E1" s="719"/>
      <c r="F1" s="719"/>
      <c r="G1" s="719"/>
      <c r="H1" s="14">
        <v>1</v>
      </c>
      <c r="J1" s="714" t="s">
        <v>371</v>
      </c>
      <c r="K1" s="714"/>
      <c r="L1" s="714"/>
      <c r="M1" s="714"/>
      <c r="N1" s="714"/>
      <c r="O1" s="714"/>
      <c r="P1" s="714"/>
      <c r="Q1" s="14">
        <v>1</v>
      </c>
    </row>
    <row r="2" spans="1:17" ht="15.75" thickBot="1" x14ac:dyDescent="0.3">
      <c r="C2" s="22"/>
      <c r="D2" s="66"/>
      <c r="F2" s="66"/>
      <c r="L2" s="22"/>
      <c r="M2" s="66"/>
      <c r="O2" s="66"/>
    </row>
    <row r="3" spans="1:17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  <c r="J3" s="105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35</v>
      </c>
      <c r="Q3" s="49" t="s">
        <v>11</v>
      </c>
    </row>
    <row r="4" spans="1:17" ht="15.75" thickTop="1" x14ac:dyDescent="0.25">
      <c r="A4" s="256"/>
      <c r="B4" s="256"/>
      <c r="C4" s="209"/>
      <c r="D4" s="256"/>
      <c r="E4" s="256"/>
      <c r="F4" s="256"/>
      <c r="G4" s="458"/>
      <c r="H4" s="386"/>
      <c r="J4" s="256"/>
      <c r="K4" s="256"/>
      <c r="L4" s="209"/>
      <c r="M4" s="256"/>
      <c r="N4" s="256"/>
      <c r="O4" s="256"/>
      <c r="P4" s="458"/>
      <c r="Q4" s="386"/>
    </row>
    <row r="5" spans="1:17" ht="15.75" x14ac:dyDescent="0.25">
      <c r="A5" s="16"/>
      <c r="B5" s="15" t="s">
        <v>49</v>
      </c>
      <c r="C5" s="383"/>
      <c r="D5" s="412"/>
      <c r="E5" s="153">
        <v>809.3</v>
      </c>
      <c r="F5" s="104">
        <v>29</v>
      </c>
      <c r="G5" s="201"/>
      <c r="J5" s="16"/>
      <c r="K5" s="15" t="s">
        <v>49</v>
      </c>
      <c r="L5" s="383"/>
      <c r="M5" s="412"/>
      <c r="N5" s="153">
        <v>384.78</v>
      </c>
      <c r="O5" s="104">
        <v>13</v>
      </c>
      <c r="P5" s="201"/>
    </row>
    <row r="6" spans="1:17" ht="15.75" x14ac:dyDescent="0.25">
      <c r="A6" s="496" t="s">
        <v>45</v>
      </c>
      <c r="B6" s="420" t="s">
        <v>47</v>
      </c>
      <c r="C6" s="347" t="s">
        <v>252</v>
      </c>
      <c r="D6" s="378">
        <v>42072</v>
      </c>
      <c r="E6" s="153">
        <v>18491.88</v>
      </c>
      <c r="F6" s="104">
        <v>642</v>
      </c>
      <c r="G6" s="683">
        <f>F77</f>
        <v>19301.18</v>
      </c>
      <c r="H6" s="10">
        <f>E6-G6+E7+E5</f>
        <v>0</v>
      </c>
      <c r="J6" s="496" t="s">
        <v>55</v>
      </c>
      <c r="K6" s="420" t="s">
        <v>47</v>
      </c>
      <c r="L6" s="347" t="s">
        <v>372</v>
      </c>
      <c r="M6" s="378">
        <v>42105</v>
      </c>
      <c r="N6" s="153">
        <v>18453.490000000002</v>
      </c>
      <c r="O6" s="104">
        <v>650</v>
      </c>
      <c r="P6" s="64">
        <f>O77</f>
        <v>10254.9</v>
      </c>
      <c r="Q6" s="10">
        <f>N6-P6+N7+N5</f>
        <v>8583.3700000000026</v>
      </c>
    </row>
    <row r="7" spans="1:17" ht="15.75" thickBot="1" x14ac:dyDescent="0.3">
      <c r="A7" s="16"/>
      <c r="B7" s="26"/>
      <c r="C7" s="347"/>
      <c r="D7" s="377"/>
      <c r="E7" s="153"/>
      <c r="F7" s="104"/>
      <c r="G7" s="16"/>
      <c r="J7" s="16"/>
      <c r="K7" s="26"/>
      <c r="L7" s="347"/>
      <c r="M7" s="377"/>
      <c r="N7" s="153"/>
      <c r="O7" s="104"/>
      <c r="P7" s="16"/>
    </row>
    <row r="8" spans="1:17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  <c r="K8" s="107" t="s">
        <v>7</v>
      </c>
      <c r="L8" s="35" t="s">
        <v>8</v>
      </c>
      <c r="M8" s="41" t="s">
        <v>3</v>
      </c>
      <c r="N8" s="42" t="s">
        <v>2</v>
      </c>
      <c r="O8" s="12" t="s">
        <v>9</v>
      </c>
      <c r="P8" s="13" t="s">
        <v>15</v>
      </c>
      <c r="Q8" s="32"/>
    </row>
    <row r="9" spans="1:17" ht="15.75" thickTop="1" x14ac:dyDescent="0.25">
      <c r="A9" s="92" t="s">
        <v>33</v>
      </c>
      <c r="B9" s="2"/>
      <c r="C9" s="20">
        <v>30</v>
      </c>
      <c r="D9" s="114">
        <v>862.3</v>
      </c>
      <c r="E9" s="167">
        <v>42083</v>
      </c>
      <c r="F9" s="114">
        <f t="shared" ref="F9:F72" si="0">D9</f>
        <v>862.3</v>
      </c>
      <c r="G9" s="606" t="s">
        <v>311</v>
      </c>
      <c r="H9" s="116">
        <v>96</v>
      </c>
      <c r="J9" s="92" t="s">
        <v>33</v>
      </c>
      <c r="K9" s="2"/>
      <c r="L9" s="20">
        <v>30</v>
      </c>
      <c r="M9" s="114">
        <v>844.8</v>
      </c>
      <c r="N9" s="167">
        <v>42111</v>
      </c>
      <c r="O9" s="114">
        <f t="shared" ref="O9:O72" si="1">M9</f>
        <v>844.8</v>
      </c>
      <c r="P9" s="606" t="s">
        <v>588</v>
      </c>
      <c r="Q9" s="116">
        <v>96</v>
      </c>
    </row>
    <row r="10" spans="1:17" x14ac:dyDescent="0.25">
      <c r="A10" s="295" t="s">
        <v>253</v>
      </c>
      <c r="B10" s="2"/>
      <c r="C10" s="20">
        <v>30</v>
      </c>
      <c r="D10" s="114">
        <v>900.1</v>
      </c>
      <c r="E10" s="167">
        <v>42084</v>
      </c>
      <c r="F10" s="114">
        <f t="shared" si="0"/>
        <v>900.1</v>
      </c>
      <c r="G10" s="115" t="s">
        <v>312</v>
      </c>
      <c r="H10" s="116">
        <v>96</v>
      </c>
      <c r="J10" s="295" t="s">
        <v>373</v>
      </c>
      <c r="K10" s="2"/>
      <c r="L10" s="20">
        <v>30</v>
      </c>
      <c r="M10" s="114">
        <v>830.3</v>
      </c>
      <c r="N10" s="167">
        <v>42111</v>
      </c>
      <c r="O10" s="114">
        <f t="shared" si="1"/>
        <v>830.3</v>
      </c>
      <c r="P10" s="115" t="s">
        <v>589</v>
      </c>
      <c r="Q10" s="116">
        <v>96</v>
      </c>
    </row>
    <row r="11" spans="1:17" x14ac:dyDescent="0.25">
      <c r="A11" s="296" t="s">
        <v>254</v>
      </c>
      <c r="B11" s="2"/>
      <c r="C11" s="20">
        <v>30</v>
      </c>
      <c r="D11" s="114">
        <v>829.6</v>
      </c>
      <c r="E11" s="167">
        <v>42086</v>
      </c>
      <c r="F11" s="114">
        <f t="shared" si="0"/>
        <v>829.6</v>
      </c>
      <c r="G11" s="115" t="s">
        <v>314</v>
      </c>
      <c r="H11" s="116">
        <v>96</v>
      </c>
      <c r="J11" s="296" t="s">
        <v>374</v>
      </c>
      <c r="K11" s="2"/>
      <c r="L11" s="20">
        <v>30</v>
      </c>
      <c r="M11" s="114">
        <v>824.1</v>
      </c>
      <c r="N11" s="167">
        <v>42112</v>
      </c>
      <c r="O11" s="114">
        <f t="shared" si="1"/>
        <v>824.1</v>
      </c>
      <c r="P11" s="115" t="s">
        <v>592</v>
      </c>
      <c r="Q11" s="116">
        <v>96</v>
      </c>
    </row>
    <row r="12" spans="1:17" x14ac:dyDescent="0.25">
      <c r="A12" s="147" t="s">
        <v>34</v>
      </c>
      <c r="B12" s="2"/>
      <c r="C12" s="20">
        <v>10</v>
      </c>
      <c r="D12" s="114">
        <v>295</v>
      </c>
      <c r="E12" s="167">
        <v>42086</v>
      </c>
      <c r="F12" s="114">
        <f t="shared" si="0"/>
        <v>295</v>
      </c>
      <c r="G12" s="115" t="s">
        <v>315</v>
      </c>
      <c r="H12" s="116">
        <v>96</v>
      </c>
      <c r="J12" s="147" t="s">
        <v>34</v>
      </c>
      <c r="K12" s="2"/>
      <c r="L12" s="20">
        <v>5</v>
      </c>
      <c r="M12" s="114">
        <v>147.4</v>
      </c>
      <c r="N12" s="167">
        <v>42112</v>
      </c>
      <c r="O12" s="114">
        <f t="shared" si="1"/>
        <v>147.4</v>
      </c>
      <c r="P12" s="115" t="s">
        <v>594</v>
      </c>
      <c r="Q12" s="116">
        <v>96</v>
      </c>
    </row>
    <row r="13" spans="1:17" x14ac:dyDescent="0.25">
      <c r="A13" s="297" t="s">
        <v>255</v>
      </c>
      <c r="B13" s="2"/>
      <c r="C13" s="20">
        <v>30</v>
      </c>
      <c r="D13" s="114">
        <v>851.5</v>
      </c>
      <c r="E13" s="167">
        <v>42087</v>
      </c>
      <c r="F13" s="114">
        <f t="shared" si="0"/>
        <v>851.5</v>
      </c>
      <c r="G13" s="115" t="s">
        <v>317</v>
      </c>
      <c r="H13" s="116">
        <v>96</v>
      </c>
      <c r="J13" s="297" t="s">
        <v>263</v>
      </c>
      <c r="K13" s="2"/>
      <c r="L13" s="20">
        <v>30</v>
      </c>
      <c r="M13" s="114">
        <v>865</v>
      </c>
      <c r="N13" s="167">
        <v>42115</v>
      </c>
      <c r="O13" s="114">
        <f t="shared" si="1"/>
        <v>865</v>
      </c>
      <c r="P13" s="115" t="s">
        <v>601</v>
      </c>
      <c r="Q13" s="116">
        <v>96</v>
      </c>
    </row>
    <row r="14" spans="1:17" x14ac:dyDescent="0.25">
      <c r="A14" s="181" t="s">
        <v>251</v>
      </c>
      <c r="B14" s="2"/>
      <c r="C14" s="20">
        <v>30</v>
      </c>
      <c r="D14" s="114">
        <v>825.5</v>
      </c>
      <c r="E14" s="167">
        <v>42089</v>
      </c>
      <c r="F14" s="114">
        <f t="shared" si="0"/>
        <v>825.5</v>
      </c>
      <c r="G14" s="115" t="s">
        <v>321</v>
      </c>
      <c r="H14" s="116">
        <v>96</v>
      </c>
      <c r="J14" s="181" t="s">
        <v>375</v>
      </c>
      <c r="K14" s="2"/>
      <c r="L14" s="20">
        <v>30</v>
      </c>
      <c r="M14" s="114">
        <v>834.7</v>
      </c>
      <c r="N14" s="167">
        <v>42116</v>
      </c>
      <c r="O14" s="114">
        <f t="shared" si="1"/>
        <v>834.7</v>
      </c>
      <c r="P14" s="115" t="s">
        <v>604</v>
      </c>
      <c r="Q14" s="116">
        <v>96</v>
      </c>
    </row>
    <row r="15" spans="1:17" x14ac:dyDescent="0.25">
      <c r="A15" s="59"/>
      <c r="B15" s="2"/>
      <c r="C15" s="20">
        <v>30</v>
      </c>
      <c r="D15" s="114">
        <v>849.2</v>
      </c>
      <c r="E15" s="167">
        <v>42089</v>
      </c>
      <c r="F15" s="114">
        <f t="shared" si="0"/>
        <v>849.2</v>
      </c>
      <c r="G15" s="115" t="s">
        <v>322</v>
      </c>
      <c r="H15" s="116">
        <v>96</v>
      </c>
      <c r="J15" s="59"/>
      <c r="K15" s="2"/>
      <c r="L15" s="20">
        <v>30</v>
      </c>
      <c r="M15" s="114">
        <v>851.4</v>
      </c>
      <c r="N15" s="167">
        <v>42117</v>
      </c>
      <c r="O15" s="114">
        <f t="shared" si="1"/>
        <v>851.4</v>
      </c>
      <c r="P15" s="115" t="s">
        <v>615</v>
      </c>
      <c r="Q15" s="116">
        <v>96</v>
      </c>
    </row>
    <row r="16" spans="1:17" x14ac:dyDescent="0.25">
      <c r="B16" s="2"/>
      <c r="C16" s="20">
        <v>5</v>
      </c>
      <c r="D16" s="114">
        <v>157.5</v>
      </c>
      <c r="E16" s="167">
        <v>42091</v>
      </c>
      <c r="F16" s="114">
        <f t="shared" si="0"/>
        <v>157.5</v>
      </c>
      <c r="G16" s="115" t="s">
        <v>331</v>
      </c>
      <c r="H16" s="116">
        <v>96</v>
      </c>
      <c r="K16" s="2"/>
      <c r="L16" s="20">
        <v>5</v>
      </c>
      <c r="M16" s="114">
        <v>148.80000000000001</v>
      </c>
      <c r="N16" s="167">
        <v>42118</v>
      </c>
      <c r="O16" s="114">
        <f t="shared" si="1"/>
        <v>148.80000000000001</v>
      </c>
      <c r="P16" s="115" t="s">
        <v>621</v>
      </c>
      <c r="Q16" s="116">
        <v>96</v>
      </c>
    </row>
    <row r="17" spans="1:17" x14ac:dyDescent="0.25">
      <c r="A17" s="258"/>
      <c r="B17" s="7"/>
      <c r="C17" s="20">
        <v>4</v>
      </c>
      <c r="D17" s="114">
        <v>115.9</v>
      </c>
      <c r="E17" s="167">
        <v>42093</v>
      </c>
      <c r="F17" s="114">
        <f t="shared" si="0"/>
        <v>115.9</v>
      </c>
      <c r="G17" s="115" t="s">
        <v>333</v>
      </c>
      <c r="H17" s="116">
        <v>96</v>
      </c>
      <c r="J17" s="258"/>
      <c r="K17" s="7"/>
      <c r="L17" s="20">
        <v>30</v>
      </c>
      <c r="M17" s="114">
        <v>840</v>
      </c>
      <c r="N17" s="167">
        <v>42119</v>
      </c>
      <c r="O17" s="114">
        <f t="shared" si="1"/>
        <v>840</v>
      </c>
      <c r="P17" s="115" t="s">
        <v>629</v>
      </c>
      <c r="Q17" s="116">
        <v>96</v>
      </c>
    </row>
    <row r="18" spans="1:17" x14ac:dyDescent="0.25">
      <c r="A18" s="258"/>
      <c r="B18" s="7"/>
      <c r="C18" s="20">
        <v>20</v>
      </c>
      <c r="D18" s="114">
        <v>581.9</v>
      </c>
      <c r="E18" s="167">
        <v>42093</v>
      </c>
      <c r="F18" s="114">
        <f t="shared" si="0"/>
        <v>581.9</v>
      </c>
      <c r="G18" s="115" t="s">
        <v>334</v>
      </c>
      <c r="H18" s="116">
        <v>96</v>
      </c>
      <c r="J18" s="258"/>
      <c r="K18" s="7"/>
      <c r="L18" s="20">
        <v>30</v>
      </c>
      <c r="M18" s="114">
        <v>807.8</v>
      </c>
      <c r="N18" s="167">
        <v>42121</v>
      </c>
      <c r="O18" s="114">
        <f t="shared" si="1"/>
        <v>807.8</v>
      </c>
      <c r="P18" s="115" t="s">
        <v>635</v>
      </c>
      <c r="Q18" s="116">
        <v>96</v>
      </c>
    </row>
    <row r="19" spans="1:17" x14ac:dyDescent="0.25">
      <c r="A19" s="258"/>
      <c r="B19" s="7"/>
      <c r="C19" s="20">
        <v>20</v>
      </c>
      <c r="D19" s="114">
        <v>579.29999999999995</v>
      </c>
      <c r="E19" s="167">
        <v>42094</v>
      </c>
      <c r="F19" s="114">
        <f t="shared" si="0"/>
        <v>579.29999999999995</v>
      </c>
      <c r="G19" s="115" t="s">
        <v>335</v>
      </c>
      <c r="H19" s="116">
        <v>96</v>
      </c>
      <c r="J19" s="258"/>
      <c r="K19" s="7"/>
      <c r="L19" s="20">
        <v>1</v>
      </c>
      <c r="M19" s="114">
        <v>25.2</v>
      </c>
      <c r="N19" s="167">
        <v>42121</v>
      </c>
      <c r="O19" s="114">
        <f t="shared" si="1"/>
        <v>25.2</v>
      </c>
      <c r="P19" s="115" t="s">
        <v>636</v>
      </c>
      <c r="Q19" s="116">
        <v>96</v>
      </c>
    </row>
    <row r="20" spans="1:17" x14ac:dyDescent="0.25">
      <c r="A20" s="258"/>
      <c r="B20" s="7"/>
      <c r="C20" s="20">
        <v>30</v>
      </c>
      <c r="D20" s="114">
        <v>858.6</v>
      </c>
      <c r="E20" s="167">
        <v>42094</v>
      </c>
      <c r="F20" s="114">
        <f t="shared" si="0"/>
        <v>858.6</v>
      </c>
      <c r="G20" s="115" t="s">
        <v>337</v>
      </c>
      <c r="H20" s="116">
        <v>96</v>
      </c>
      <c r="J20" s="258"/>
      <c r="K20" s="7"/>
      <c r="L20" s="20">
        <v>30</v>
      </c>
      <c r="M20" s="114">
        <v>845.9</v>
      </c>
      <c r="N20" s="167">
        <v>42121</v>
      </c>
      <c r="O20" s="114">
        <f t="shared" si="1"/>
        <v>845.9</v>
      </c>
      <c r="P20" s="115" t="s">
        <v>637</v>
      </c>
      <c r="Q20" s="116">
        <v>96</v>
      </c>
    </row>
    <row r="21" spans="1:17" x14ac:dyDescent="0.25">
      <c r="A21" s="258"/>
      <c r="B21" s="7"/>
      <c r="C21" s="20">
        <v>30</v>
      </c>
      <c r="D21" s="452">
        <v>868.2</v>
      </c>
      <c r="E21" s="611">
        <v>42095</v>
      </c>
      <c r="F21" s="452">
        <f t="shared" si="0"/>
        <v>868.2</v>
      </c>
      <c r="G21" s="612" t="s">
        <v>491</v>
      </c>
      <c r="H21" s="613">
        <v>96</v>
      </c>
      <c r="J21" s="258"/>
      <c r="K21" s="7"/>
      <c r="L21" s="20">
        <v>5</v>
      </c>
      <c r="M21" s="114">
        <v>146.9</v>
      </c>
      <c r="N21" s="167">
        <v>42123</v>
      </c>
      <c r="O21" s="114">
        <f t="shared" si="1"/>
        <v>146.9</v>
      </c>
      <c r="P21" s="115" t="s">
        <v>644</v>
      </c>
      <c r="Q21" s="116">
        <v>96</v>
      </c>
    </row>
    <row r="22" spans="1:17" x14ac:dyDescent="0.25">
      <c r="A22" s="259"/>
      <c r="B22" s="7"/>
      <c r="C22" s="20">
        <v>4</v>
      </c>
      <c r="D22" s="452">
        <v>115.3</v>
      </c>
      <c r="E22" s="611">
        <v>42096</v>
      </c>
      <c r="F22" s="452">
        <f t="shared" si="0"/>
        <v>115.3</v>
      </c>
      <c r="G22" s="612" t="s">
        <v>504</v>
      </c>
      <c r="H22" s="613">
        <v>96</v>
      </c>
      <c r="J22" s="259"/>
      <c r="K22" s="7"/>
      <c r="L22" s="20">
        <v>20</v>
      </c>
      <c r="M22" s="114">
        <v>558.20000000000005</v>
      </c>
      <c r="N22" s="167">
        <v>42123</v>
      </c>
      <c r="O22" s="114">
        <f t="shared" si="1"/>
        <v>558.20000000000005</v>
      </c>
      <c r="P22" s="115" t="s">
        <v>646</v>
      </c>
      <c r="Q22" s="116">
        <v>96</v>
      </c>
    </row>
    <row r="23" spans="1:17" x14ac:dyDescent="0.25">
      <c r="A23" s="258"/>
      <c r="B23" s="7"/>
      <c r="C23" s="20">
        <v>30</v>
      </c>
      <c r="D23" s="452">
        <v>871.2</v>
      </c>
      <c r="E23" s="611">
        <v>42096</v>
      </c>
      <c r="F23" s="452">
        <f t="shared" si="0"/>
        <v>871.2</v>
      </c>
      <c r="G23" s="612" t="s">
        <v>508</v>
      </c>
      <c r="H23" s="613">
        <v>96</v>
      </c>
      <c r="J23" s="258"/>
      <c r="K23" s="7"/>
      <c r="L23" s="20">
        <v>30</v>
      </c>
      <c r="M23" s="114">
        <v>868.4</v>
      </c>
      <c r="N23" s="167">
        <v>42123</v>
      </c>
      <c r="O23" s="114">
        <f t="shared" si="1"/>
        <v>868.4</v>
      </c>
      <c r="P23" s="115" t="s">
        <v>647</v>
      </c>
      <c r="Q23" s="116">
        <v>96</v>
      </c>
    </row>
    <row r="24" spans="1:17" x14ac:dyDescent="0.25">
      <c r="A24" s="258"/>
      <c r="B24" s="7"/>
      <c r="C24" s="20">
        <v>10</v>
      </c>
      <c r="D24" s="452">
        <v>287.5</v>
      </c>
      <c r="E24" s="611">
        <v>42096</v>
      </c>
      <c r="F24" s="452">
        <f t="shared" si="0"/>
        <v>287.5</v>
      </c>
      <c r="G24" s="612" t="s">
        <v>507</v>
      </c>
      <c r="H24" s="613">
        <v>96</v>
      </c>
      <c r="J24" s="258"/>
      <c r="K24" s="7"/>
      <c r="L24" s="20">
        <v>30</v>
      </c>
      <c r="M24" s="114">
        <v>816</v>
      </c>
      <c r="N24" s="167">
        <v>42123</v>
      </c>
      <c r="O24" s="114">
        <f t="shared" si="1"/>
        <v>816</v>
      </c>
      <c r="P24" s="115" t="s">
        <v>648</v>
      </c>
      <c r="Q24" s="116">
        <v>96</v>
      </c>
    </row>
    <row r="25" spans="1:17" x14ac:dyDescent="0.25">
      <c r="A25" s="258"/>
      <c r="B25" s="7"/>
      <c r="C25" s="20">
        <v>30</v>
      </c>
      <c r="D25" s="452">
        <v>861.2</v>
      </c>
      <c r="E25" s="611">
        <v>42096</v>
      </c>
      <c r="F25" s="452">
        <f t="shared" si="0"/>
        <v>861.2</v>
      </c>
      <c r="G25" s="612" t="s">
        <v>512</v>
      </c>
      <c r="H25" s="613">
        <v>96</v>
      </c>
      <c r="J25" s="258"/>
      <c r="K25" s="7"/>
      <c r="L25" s="20"/>
      <c r="M25" s="114"/>
      <c r="N25" s="167"/>
      <c r="O25" s="114">
        <f t="shared" si="1"/>
        <v>0</v>
      </c>
      <c r="P25" s="115"/>
      <c r="Q25" s="116"/>
    </row>
    <row r="26" spans="1:17" x14ac:dyDescent="0.25">
      <c r="A26" s="258"/>
      <c r="B26" s="7"/>
      <c r="C26" s="20">
        <v>5</v>
      </c>
      <c r="D26" s="452">
        <v>135.4</v>
      </c>
      <c r="E26" s="611">
        <v>42098</v>
      </c>
      <c r="F26" s="452">
        <f t="shared" si="0"/>
        <v>135.4</v>
      </c>
      <c r="G26" s="612" t="s">
        <v>514</v>
      </c>
      <c r="H26" s="613">
        <v>96</v>
      </c>
      <c r="J26" s="258"/>
      <c r="K26" s="7"/>
      <c r="L26" s="20"/>
      <c r="M26" s="114"/>
      <c r="N26" s="167"/>
      <c r="O26" s="114">
        <f t="shared" si="1"/>
        <v>0</v>
      </c>
      <c r="P26" s="115"/>
      <c r="Q26" s="116"/>
    </row>
    <row r="27" spans="1:17" x14ac:dyDescent="0.25">
      <c r="A27" s="258"/>
      <c r="B27" s="7"/>
      <c r="C27" s="20">
        <v>30</v>
      </c>
      <c r="D27" s="452">
        <v>870.9</v>
      </c>
      <c r="E27" s="611">
        <v>42098</v>
      </c>
      <c r="F27" s="452">
        <f t="shared" si="0"/>
        <v>870.9</v>
      </c>
      <c r="G27" s="612" t="s">
        <v>518</v>
      </c>
      <c r="H27" s="613">
        <v>92</v>
      </c>
      <c r="J27" s="258"/>
      <c r="K27" s="7"/>
      <c r="L27" s="20"/>
      <c r="M27" s="114"/>
      <c r="N27" s="167"/>
      <c r="O27" s="114">
        <f t="shared" si="1"/>
        <v>0</v>
      </c>
      <c r="P27" s="115"/>
      <c r="Q27" s="116"/>
    </row>
    <row r="28" spans="1:17" x14ac:dyDescent="0.25">
      <c r="A28" s="258"/>
      <c r="B28" s="7"/>
      <c r="C28" s="20">
        <v>20</v>
      </c>
      <c r="D28" s="452">
        <v>570.70000000000005</v>
      </c>
      <c r="E28" s="611">
        <v>42098</v>
      </c>
      <c r="F28" s="452">
        <f t="shared" si="0"/>
        <v>570.70000000000005</v>
      </c>
      <c r="G28" s="612" t="s">
        <v>525</v>
      </c>
      <c r="H28" s="613">
        <v>96</v>
      </c>
      <c r="J28" s="258"/>
      <c r="K28" s="7"/>
      <c r="L28" s="20"/>
      <c r="M28" s="114"/>
      <c r="N28" s="167"/>
      <c r="O28" s="114">
        <f t="shared" si="1"/>
        <v>0</v>
      </c>
      <c r="P28" s="115"/>
      <c r="Q28" s="116"/>
    </row>
    <row r="29" spans="1:17" x14ac:dyDescent="0.25">
      <c r="A29" s="258"/>
      <c r="B29" s="7"/>
      <c r="C29" s="20">
        <v>30</v>
      </c>
      <c r="D29" s="452">
        <v>885</v>
      </c>
      <c r="E29" s="611">
        <v>42100</v>
      </c>
      <c r="F29" s="452">
        <f t="shared" si="0"/>
        <v>885</v>
      </c>
      <c r="G29" s="612" t="s">
        <v>527</v>
      </c>
      <c r="H29" s="613">
        <v>96</v>
      </c>
      <c r="J29" s="258"/>
      <c r="K29" s="7"/>
      <c r="L29" s="20"/>
      <c r="M29" s="114"/>
      <c r="N29" s="167"/>
      <c r="O29" s="114">
        <f t="shared" si="1"/>
        <v>0</v>
      </c>
      <c r="P29" s="115"/>
      <c r="Q29" s="116"/>
    </row>
    <row r="30" spans="1:17" x14ac:dyDescent="0.25">
      <c r="A30" s="258"/>
      <c r="B30" s="7"/>
      <c r="C30" s="20">
        <v>4</v>
      </c>
      <c r="D30" s="452">
        <v>120.6</v>
      </c>
      <c r="E30" s="611">
        <v>42100</v>
      </c>
      <c r="F30" s="452">
        <f t="shared" si="0"/>
        <v>120.6</v>
      </c>
      <c r="G30" s="612" t="s">
        <v>534</v>
      </c>
      <c r="H30" s="613">
        <v>96</v>
      </c>
      <c r="J30" s="258"/>
      <c r="K30" s="7"/>
      <c r="L30" s="20"/>
      <c r="M30" s="114"/>
      <c r="N30" s="167"/>
      <c r="O30" s="114">
        <f t="shared" si="1"/>
        <v>0</v>
      </c>
      <c r="P30" s="115"/>
      <c r="Q30" s="116"/>
    </row>
    <row r="31" spans="1:17" x14ac:dyDescent="0.25">
      <c r="A31" s="258"/>
      <c r="B31" s="7"/>
      <c r="C31" s="20">
        <v>18</v>
      </c>
      <c r="D31" s="452">
        <v>513.70000000000005</v>
      </c>
      <c r="E31" s="611">
        <v>42101</v>
      </c>
      <c r="F31" s="452">
        <f t="shared" si="0"/>
        <v>513.70000000000005</v>
      </c>
      <c r="G31" s="612" t="s">
        <v>538</v>
      </c>
      <c r="H31" s="613">
        <v>96</v>
      </c>
      <c r="J31" s="258"/>
      <c r="K31" s="7"/>
      <c r="L31" s="20"/>
      <c r="M31" s="114"/>
      <c r="N31" s="167"/>
      <c r="O31" s="114">
        <f t="shared" si="1"/>
        <v>0</v>
      </c>
      <c r="P31" s="115"/>
      <c r="Q31" s="116"/>
    </row>
    <row r="32" spans="1:17" x14ac:dyDescent="0.25">
      <c r="A32" s="258"/>
      <c r="B32" s="7"/>
      <c r="C32" s="20">
        <v>30</v>
      </c>
      <c r="D32" s="452">
        <v>857.4</v>
      </c>
      <c r="E32" s="611">
        <v>42101</v>
      </c>
      <c r="F32" s="452">
        <f t="shared" si="0"/>
        <v>857.4</v>
      </c>
      <c r="G32" s="612" t="s">
        <v>539</v>
      </c>
      <c r="H32" s="613">
        <v>96</v>
      </c>
      <c r="J32" s="258"/>
      <c r="K32" s="7"/>
      <c r="L32" s="20"/>
      <c r="M32" s="114"/>
      <c r="N32" s="167"/>
      <c r="O32" s="114">
        <f t="shared" si="1"/>
        <v>0</v>
      </c>
      <c r="P32" s="115"/>
      <c r="Q32" s="116"/>
    </row>
    <row r="33" spans="1:17" x14ac:dyDescent="0.25">
      <c r="A33" s="258"/>
      <c r="B33" s="7"/>
      <c r="C33" s="20">
        <v>30</v>
      </c>
      <c r="D33" s="452">
        <v>849</v>
      </c>
      <c r="E33" s="611">
        <v>42103</v>
      </c>
      <c r="F33" s="452">
        <f t="shared" si="0"/>
        <v>849</v>
      </c>
      <c r="G33" s="612" t="s">
        <v>553</v>
      </c>
      <c r="H33" s="613">
        <v>96</v>
      </c>
      <c r="J33" s="258"/>
      <c r="K33" s="7"/>
      <c r="L33" s="20"/>
      <c r="M33" s="114"/>
      <c r="N33" s="167"/>
      <c r="O33" s="114">
        <f t="shared" si="1"/>
        <v>0</v>
      </c>
      <c r="P33" s="115"/>
      <c r="Q33" s="116"/>
    </row>
    <row r="34" spans="1:17" x14ac:dyDescent="0.25">
      <c r="A34" s="258"/>
      <c r="B34" s="7"/>
      <c r="C34" s="20">
        <v>30</v>
      </c>
      <c r="D34" s="452">
        <v>872.1</v>
      </c>
      <c r="E34" s="611">
        <v>42104</v>
      </c>
      <c r="F34" s="452">
        <f t="shared" si="0"/>
        <v>872.1</v>
      </c>
      <c r="G34" s="612" t="s">
        <v>558</v>
      </c>
      <c r="H34" s="613">
        <v>96</v>
      </c>
      <c r="J34" s="258"/>
      <c r="K34" s="7"/>
      <c r="L34" s="20"/>
      <c r="M34" s="114"/>
      <c r="N34" s="167"/>
      <c r="O34" s="114">
        <f t="shared" si="1"/>
        <v>0</v>
      </c>
      <c r="P34" s="115"/>
      <c r="Q34" s="116"/>
    </row>
    <row r="35" spans="1:17" x14ac:dyDescent="0.25">
      <c r="A35" s="258" t="s">
        <v>22</v>
      </c>
      <c r="B35" s="7"/>
      <c r="C35" s="20">
        <v>30</v>
      </c>
      <c r="D35" s="452">
        <v>846</v>
      </c>
      <c r="E35" s="611">
        <v>42105</v>
      </c>
      <c r="F35" s="452">
        <f t="shared" si="0"/>
        <v>846</v>
      </c>
      <c r="G35" s="612" t="s">
        <v>561</v>
      </c>
      <c r="H35" s="613">
        <v>96</v>
      </c>
      <c r="J35" s="258" t="s">
        <v>22</v>
      </c>
      <c r="K35" s="7"/>
      <c r="L35" s="20"/>
      <c r="M35" s="114"/>
      <c r="N35" s="167"/>
      <c r="O35" s="114">
        <f t="shared" si="1"/>
        <v>0</v>
      </c>
      <c r="P35" s="115"/>
      <c r="Q35" s="116"/>
    </row>
    <row r="36" spans="1:17" x14ac:dyDescent="0.25">
      <c r="A36" s="259"/>
      <c r="B36" s="7"/>
      <c r="C36" s="20">
        <v>5</v>
      </c>
      <c r="D36" s="452">
        <v>146.5</v>
      </c>
      <c r="E36" s="611">
        <v>42109</v>
      </c>
      <c r="F36" s="452">
        <f t="shared" si="0"/>
        <v>146.5</v>
      </c>
      <c r="G36" s="612" t="s">
        <v>578</v>
      </c>
      <c r="H36" s="613">
        <v>96</v>
      </c>
      <c r="J36" s="259"/>
      <c r="K36" s="7"/>
      <c r="L36" s="20"/>
      <c r="M36" s="114"/>
      <c r="N36" s="167"/>
      <c r="O36" s="114">
        <f t="shared" si="1"/>
        <v>0</v>
      </c>
      <c r="P36" s="115"/>
      <c r="Q36" s="116"/>
    </row>
    <row r="37" spans="1:17" x14ac:dyDescent="0.25">
      <c r="A37" s="258"/>
      <c r="B37" s="7"/>
      <c r="C37" s="20">
        <v>30</v>
      </c>
      <c r="D37" s="452">
        <v>854.6</v>
      </c>
      <c r="E37" s="611">
        <v>42109</v>
      </c>
      <c r="F37" s="452">
        <f t="shared" si="0"/>
        <v>854.6</v>
      </c>
      <c r="G37" s="612" t="s">
        <v>582</v>
      </c>
      <c r="H37" s="613">
        <v>96</v>
      </c>
      <c r="J37" s="258"/>
      <c r="K37" s="7"/>
      <c r="L37" s="20"/>
      <c r="M37" s="114"/>
      <c r="N37" s="167"/>
      <c r="O37" s="114">
        <f t="shared" si="1"/>
        <v>0</v>
      </c>
      <c r="P37" s="115"/>
      <c r="Q37" s="116"/>
    </row>
    <row r="38" spans="1:17" x14ac:dyDescent="0.25">
      <c r="A38" s="258"/>
      <c r="B38" s="7"/>
      <c r="C38" s="20">
        <v>23</v>
      </c>
      <c r="D38" s="452">
        <v>684.7</v>
      </c>
      <c r="E38" s="611">
        <v>42110</v>
      </c>
      <c r="F38" s="452">
        <f t="shared" si="0"/>
        <v>684.7</v>
      </c>
      <c r="G38" s="612" t="s">
        <v>585</v>
      </c>
      <c r="H38" s="613">
        <v>96</v>
      </c>
      <c r="J38" s="258"/>
      <c r="K38" s="7"/>
      <c r="L38" s="20"/>
      <c r="M38" s="114"/>
      <c r="N38" s="167"/>
      <c r="O38" s="114">
        <f t="shared" si="1"/>
        <v>0</v>
      </c>
      <c r="P38" s="115"/>
      <c r="Q38" s="116"/>
    </row>
    <row r="39" spans="1:17" x14ac:dyDescent="0.25">
      <c r="A39" s="258"/>
      <c r="B39" s="7"/>
      <c r="C39" s="20"/>
      <c r="D39" s="452"/>
      <c r="E39" s="611"/>
      <c r="F39" s="452">
        <f t="shared" si="0"/>
        <v>0</v>
      </c>
      <c r="G39" s="612"/>
      <c r="H39" s="613"/>
      <c r="J39" s="258"/>
      <c r="K39" s="7"/>
      <c r="L39" s="20"/>
      <c r="M39" s="114"/>
      <c r="N39" s="167"/>
      <c r="O39" s="114">
        <f t="shared" si="1"/>
        <v>0</v>
      </c>
      <c r="P39" s="115"/>
      <c r="Q39" s="116"/>
    </row>
    <row r="40" spans="1:17" x14ac:dyDescent="0.25">
      <c r="A40" s="258"/>
      <c r="B40" s="7"/>
      <c r="C40" s="20">
        <v>13</v>
      </c>
      <c r="D40" s="452"/>
      <c r="E40" s="611"/>
      <c r="F40" s="452">
        <v>384.78</v>
      </c>
      <c r="G40" s="612"/>
      <c r="H40" s="613"/>
      <c r="J40" s="258"/>
      <c r="K40" s="7"/>
      <c r="L40" s="20"/>
      <c r="M40" s="114"/>
      <c r="N40" s="167"/>
      <c r="O40" s="114">
        <f t="shared" si="1"/>
        <v>0</v>
      </c>
      <c r="P40" s="115"/>
      <c r="Q40" s="116"/>
    </row>
    <row r="41" spans="1:17" x14ac:dyDescent="0.25">
      <c r="A41" s="258"/>
      <c r="B41" s="7"/>
      <c r="C41" s="20"/>
      <c r="D41" s="452"/>
      <c r="E41" s="611"/>
      <c r="F41" s="452">
        <f t="shared" si="0"/>
        <v>0</v>
      </c>
      <c r="G41" s="612"/>
      <c r="H41" s="613"/>
      <c r="J41" s="258"/>
      <c r="K41" s="7"/>
      <c r="L41" s="20"/>
      <c r="M41" s="114"/>
      <c r="N41" s="167"/>
      <c r="O41" s="114">
        <f t="shared" si="1"/>
        <v>0</v>
      </c>
      <c r="P41" s="115"/>
      <c r="Q41" s="116"/>
    </row>
    <row r="42" spans="1:17" x14ac:dyDescent="0.25">
      <c r="A42" s="258"/>
      <c r="B42" s="7"/>
      <c r="C42" s="20"/>
      <c r="D42" s="452"/>
      <c r="E42" s="611"/>
      <c r="F42" s="452">
        <f t="shared" si="0"/>
        <v>0</v>
      </c>
      <c r="G42" s="612"/>
      <c r="H42" s="613"/>
      <c r="J42" s="258"/>
      <c r="K42" s="7"/>
      <c r="L42" s="20"/>
      <c r="M42" s="114"/>
      <c r="N42" s="167"/>
      <c r="O42" s="114">
        <f t="shared" si="1"/>
        <v>0</v>
      </c>
      <c r="P42" s="115"/>
      <c r="Q42" s="116"/>
    </row>
    <row r="43" spans="1:17" x14ac:dyDescent="0.25">
      <c r="A43" s="258"/>
      <c r="B43" s="7"/>
      <c r="C43" s="20"/>
      <c r="D43" s="452"/>
      <c r="E43" s="611"/>
      <c r="F43" s="452">
        <f t="shared" si="0"/>
        <v>0</v>
      </c>
      <c r="G43" s="612"/>
      <c r="H43" s="613"/>
      <c r="J43" s="258"/>
      <c r="K43" s="7"/>
      <c r="L43" s="20"/>
      <c r="M43" s="114"/>
      <c r="N43" s="167"/>
      <c r="O43" s="114">
        <f t="shared" si="1"/>
        <v>0</v>
      </c>
      <c r="P43" s="115"/>
      <c r="Q43" s="116"/>
    </row>
    <row r="44" spans="1:17" x14ac:dyDescent="0.25">
      <c r="A44" s="258"/>
      <c r="B44" s="7"/>
      <c r="C44" s="20"/>
      <c r="D44" s="452"/>
      <c r="E44" s="611"/>
      <c r="F44" s="452">
        <f t="shared" si="0"/>
        <v>0</v>
      </c>
      <c r="G44" s="612"/>
      <c r="H44" s="613"/>
      <c r="J44" s="258"/>
      <c r="K44" s="7"/>
      <c r="L44" s="20"/>
      <c r="M44" s="114"/>
      <c r="N44" s="167"/>
      <c r="O44" s="114">
        <f t="shared" si="1"/>
        <v>0</v>
      </c>
      <c r="P44" s="115"/>
      <c r="Q44" s="116"/>
    </row>
    <row r="45" spans="1:17" x14ac:dyDescent="0.25">
      <c r="A45" s="258"/>
      <c r="B45" s="7"/>
      <c r="C45" s="20"/>
      <c r="D45" s="452"/>
      <c r="E45" s="611"/>
      <c r="F45" s="452">
        <f t="shared" si="0"/>
        <v>0</v>
      </c>
      <c r="G45" s="612"/>
      <c r="H45" s="613"/>
      <c r="J45" s="258"/>
      <c r="K45" s="7"/>
      <c r="L45" s="20"/>
      <c r="M45" s="114"/>
      <c r="N45" s="167"/>
      <c r="O45" s="114">
        <f t="shared" si="1"/>
        <v>0</v>
      </c>
      <c r="P45" s="115"/>
      <c r="Q45" s="116"/>
    </row>
    <row r="46" spans="1:17" x14ac:dyDescent="0.25">
      <c r="A46" s="258"/>
      <c r="B46" s="7"/>
      <c r="C46" s="20"/>
      <c r="D46" s="452"/>
      <c r="E46" s="611"/>
      <c r="F46" s="452">
        <f t="shared" si="0"/>
        <v>0</v>
      </c>
      <c r="G46" s="612"/>
      <c r="H46" s="613"/>
      <c r="J46" s="258"/>
      <c r="K46" s="7"/>
      <c r="L46" s="20"/>
      <c r="M46" s="114"/>
      <c r="N46" s="167"/>
      <c r="O46" s="114">
        <f t="shared" si="1"/>
        <v>0</v>
      </c>
      <c r="P46" s="115"/>
      <c r="Q46" s="116"/>
    </row>
    <row r="47" spans="1:17" x14ac:dyDescent="0.25">
      <c r="A47" s="258"/>
      <c r="B47" s="7"/>
      <c r="C47" s="20"/>
      <c r="D47" s="452"/>
      <c r="E47" s="611"/>
      <c r="F47" s="452">
        <f t="shared" si="0"/>
        <v>0</v>
      </c>
      <c r="G47" s="612"/>
      <c r="H47" s="613"/>
      <c r="J47" s="258"/>
      <c r="K47" s="7"/>
      <c r="L47" s="20"/>
      <c r="M47" s="452"/>
      <c r="N47" s="611"/>
      <c r="O47" s="452">
        <f t="shared" si="1"/>
        <v>0</v>
      </c>
      <c r="P47" s="612"/>
      <c r="Q47" s="613"/>
    </row>
    <row r="48" spans="1:17" x14ac:dyDescent="0.25">
      <c r="A48" s="258"/>
      <c r="B48" s="7"/>
      <c r="C48" s="20"/>
      <c r="D48" s="452"/>
      <c r="E48" s="611"/>
      <c r="F48" s="452">
        <f t="shared" si="0"/>
        <v>0</v>
      </c>
      <c r="G48" s="612"/>
      <c r="H48" s="613"/>
      <c r="J48" s="258"/>
      <c r="K48" s="7"/>
      <c r="L48" s="20"/>
      <c r="M48" s="452"/>
      <c r="N48" s="611"/>
      <c r="O48" s="452">
        <f t="shared" si="1"/>
        <v>0</v>
      </c>
      <c r="P48" s="612"/>
      <c r="Q48" s="613"/>
    </row>
    <row r="49" spans="1:17" x14ac:dyDescent="0.25">
      <c r="A49" s="258"/>
      <c r="B49" s="7"/>
      <c r="C49" s="20"/>
      <c r="D49" s="452"/>
      <c r="E49" s="611"/>
      <c r="F49" s="452">
        <f t="shared" si="0"/>
        <v>0</v>
      </c>
      <c r="G49" s="612"/>
      <c r="H49" s="613"/>
      <c r="J49" s="258"/>
      <c r="K49" s="7"/>
      <c r="L49" s="20"/>
      <c r="M49" s="452"/>
      <c r="N49" s="611"/>
      <c r="O49" s="452">
        <f t="shared" si="1"/>
        <v>0</v>
      </c>
      <c r="P49" s="612"/>
      <c r="Q49" s="613"/>
    </row>
    <row r="50" spans="1:17" x14ac:dyDescent="0.25">
      <c r="A50" s="258"/>
      <c r="B50" s="7"/>
      <c r="C50" s="20"/>
      <c r="D50" s="452"/>
      <c r="E50" s="611"/>
      <c r="F50" s="452">
        <f t="shared" si="0"/>
        <v>0</v>
      </c>
      <c r="G50" s="612"/>
      <c r="H50" s="613"/>
      <c r="J50" s="258"/>
      <c r="K50" s="7"/>
      <c r="L50" s="20"/>
      <c r="M50" s="452"/>
      <c r="N50" s="611"/>
      <c r="O50" s="452">
        <f t="shared" si="1"/>
        <v>0</v>
      </c>
      <c r="P50" s="612"/>
      <c r="Q50" s="613"/>
    </row>
    <row r="51" spans="1:17" x14ac:dyDescent="0.25">
      <c r="A51" s="258"/>
      <c r="B51" s="7"/>
      <c r="C51" s="20"/>
      <c r="D51" s="452"/>
      <c r="E51" s="611"/>
      <c r="F51" s="452">
        <f t="shared" si="0"/>
        <v>0</v>
      </c>
      <c r="G51" s="612"/>
      <c r="H51" s="613"/>
      <c r="J51" s="258"/>
      <c r="K51" s="7"/>
      <c r="L51" s="20"/>
      <c r="M51" s="452"/>
      <c r="N51" s="611"/>
      <c r="O51" s="452">
        <f t="shared" si="1"/>
        <v>0</v>
      </c>
      <c r="P51" s="612"/>
      <c r="Q51" s="613"/>
    </row>
    <row r="52" spans="1:17" x14ac:dyDescent="0.25">
      <c r="A52" s="258"/>
      <c r="B52" s="7"/>
      <c r="C52" s="20"/>
      <c r="D52" s="452"/>
      <c r="E52" s="611"/>
      <c r="F52" s="452">
        <f t="shared" si="0"/>
        <v>0</v>
      </c>
      <c r="G52" s="612"/>
      <c r="H52" s="613"/>
      <c r="J52" s="258"/>
      <c r="K52" s="7"/>
      <c r="L52" s="20"/>
      <c r="M52" s="452"/>
      <c r="N52" s="611"/>
      <c r="O52" s="452">
        <f t="shared" si="1"/>
        <v>0</v>
      </c>
      <c r="P52" s="612"/>
      <c r="Q52" s="613"/>
    </row>
    <row r="53" spans="1:17" x14ac:dyDescent="0.25">
      <c r="A53" s="258"/>
      <c r="B53" s="7"/>
      <c r="C53" s="20"/>
      <c r="D53" s="452"/>
      <c r="E53" s="611"/>
      <c r="F53" s="452">
        <f t="shared" si="0"/>
        <v>0</v>
      </c>
      <c r="G53" s="612"/>
      <c r="H53" s="613"/>
      <c r="J53" s="258"/>
      <c r="K53" s="7"/>
      <c r="L53" s="20"/>
      <c r="M53" s="452"/>
      <c r="N53" s="611"/>
      <c r="O53" s="452">
        <f t="shared" si="1"/>
        <v>0</v>
      </c>
      <c r="P53" s="612"/>
      <c r="Q53" s="613"/>
    </row>
    <row r="54" spans="1:17" x14ac:dyDescent="0.25">
      <c r="A54" s="258"/>
      <c r="B54" s="7"/>
      <c r="C54" s="20"/>
      <c r="D54" s="452"/>
      <c r="E54" s="611"/>
      <c r="F54" s="452">
        <f t="shared" si="0"/>
        <v>0</v>
      </c>
      <c r="G54" s="612"/>
      <c r="H54" s="613"/>
      <c r="J54" s="258"/>
      <c r="K54" s="7"/>
      <c r="L54" s="20"/>
      <c r="M54" s="452"/>
      <c r="N54" s="611"/>
      <c r="O54" s="452">
        <f t="shared" si="1"/>
        <v>0</v>
      </c>
      <c r="P54" s="612"/>
      <c r="Q54" s="613"/>
    </row>
    <row r="55" spans="1:17" x14ac:dyDescent="0.25">
      <c r="A55" s="258"/>
      <c r="B55" s="7"/>
      <c r="C55" s="20"/>
      <c r="D55" s="452"/>
      <c r="E55" s="611"/>
      <c r="F55" s="452">
        <f t="shared" si="0"/>
        <v>0</v>
      </c>
      <c r="G55" s="612"/>
      <c r="H55" s="613"/>
      <c r="J55" s="258"/>
      <c r="K55" s="7"/>
      <c r="L55" s="20"/>
      <c r="M55" s="452"/>
      <c r="N55" s="611"/>
      <c r="O55" s="452">
        <f t="shared" si="1"/>
        <v>0</v>
      </c>
      <c r="P55" s="612"/>
      <c r="Q55" s="613"/>
    </row>
    <row r="56" spans="1:17" x14ac:dyDescent="0.25">
      <c r="A56" s="258"/>
      <c r="B56" s="7"/>
      <c r="C56" s="20"/>
      <c r="D56" s="452"/>
      <c r="E56" s="611"/>
      <c r="F56" s="452">
        <f t="shared" si="0"/>
        <v>0</v>
      </c>
      <c r="G56" s="612"/>
      <c r="H56" s="613"/>
      <c r="J56" s="258"/>
      <c r="K56" s="7"/>
      <c r="L56" s="20"/>
      <c r="M56" s="452"/>
      <c r="N56" s="611"/>
      <c r="O56" s="452">
        <f t="shared" si="1"/>
        <v>0</v>
      </c>
      <c r="P56" s="612"/>
      <c r="Q56" s="613"/>
    </row>
    <row r="57" spans="1:17" x14ac:dyDescent="0.25">
      <c r="A57" s="258"/>
      <c r="B57" s="7"/>
      <c r="C57" s="20"/>
      <c r="D57" s="452"/>
      <c r="E57" s="611"/>
      <c r="F57" s="452">
        <f t="shared" si="0"/>
        <v>0</v>
      </c>
      <c r="G57" s="612"/>
      <c r="H57" s="613"/>
      <c r="J57" s="258"/>
      <c r="K57" s="7"/>
      <c r="L57" s="20"/>
      <c r="M57" s="452"/>
      <c r="N57" s="611"/>
      <c r="O57" s="452">
        <f t="shared" si="1"/>
        <v>0</v>
      </c>
      <c r="P57" s="612"/>
      <c r="Q57" s="613"/>
    </row>
    <row r="58" spans="1:17" x14ac:dyDescent="0.25">
      <c r="A58" s="258"/>
      <c r="B58" s="7"/>
      <c r="C58" s="20"/>
      <c r="D58" s="452"/>
      <c r="E58" s="611"/>
      <c r="F58" s="452">
        <f t="shared" si="0"/>
        <v>0</v>
      </c>
      <c r="G58" s="612"/>
      <c r="H58" s="613"/>
      <c r="J58" s="258"/>
      <c r="K58" s="7"/>
      <c r="L58" s="20"/>
      <c r="M58" s="452"/>
      <c r="N58" s="611"/>
      <c r="O58" s="452">
        <f t="shared" si="1"/>
        <v>0</v>
      </c>
      <c r="P58" s="612"/>
      <c r="Q58" s="613"/>
    </row>
    <row r="59" spans="1:17" x14ac:dyDescent="0.25">
      <c r="A59" s="258"/>
      <c r="B59" s="7"/>
      <c r="C59" s="20"/>
      <c r="D59" s="452"/>
      <c r="E59" s="611"/>
      <c r="F59" s="452">
        <f t="shared" si="0"/>
        <v>0</v>
      </c>
      <c r="G59" s="612"/>
      <c r="H59" s="613"/>
      <c r="J59" s="258"/>
      <c r="K59" s="7"/>
      <c r="L59" s="20"/>
      <c r="M59" s="452"/>
      <c r="N59" s="611"/>
      <c r="O59" s="452">
        <f t="shared" si="1"/>
        <v>0</v>
      </c>
      <c r="P59" s="612"/>
      <c r="Q59" s="613"/>
    </row>
    <row r="60" spans="1:17" x14ac:dyDescent="0.25">
      <c r="A60" s="258"/>
      <c r="B60" s="7"/>
      <c r="C60" s="20"/>
      <c r="D60" s="114"/>
      <c r="E60" s="167"/>
      <c r="F60" s="114">
        <f t="shared" si="0"/>
        <v>0</v>
      </c>
      <c r="G60" s="115"/>
      <c r="H60" s="116"/>
      <c r="J60" s="258"/>
      <c r="K60" s="7"/>
      <c r="L60" s="20"/>
      <c r="M60" s="114"/>
      <c r="N60" s="167"/>
      <c r="O60" s="114">
        <f t="shared" si="1"/>
        <v>0</v>
      </c>
      <c r="P60" s="115"/>
      <c r="Q60" s="116"/>
    </row>
    <row r="61" spans="1:17" x14ac:dyDescent="0.25">
      <c r="A61" s="258"/>
      <c r="B61" s="7"/>
      <c r="C61" s="20"/>
      <c r="D61" s="114"/>
      <c r="E61" s="167"/>
      <c r="F61" s="114">
        <f t="shared" si="0"/>
        <v>0</v>
      </c>
      <c r="G61" s="115"/>
      <c r="H61" s="116"/>
      <c r="J61" s="258"/>
      <c r="K61" s="7"/>
      <c r="L61" s="20"/>
      <c r="M61" s="114"/>
      <c r="N61" s="167"/>
      <c r="O61" s="114">
        <f t="shared" si="1"/>
        <v>0</v>
      </c>
      <c r="P61" s="115"/>
      <c r="Q61" s="116"/>
    </row>
    <row r="62" spans="1:17" x14ac:dyDescent="0.25">
      <c r="A62" s="258"/>
      <c r="B62" s="7"/>
      <c r="C62" s="20"/>
      <c r="D62" s="114"/>
      <c r="E62" s="167"/>
      <c r="F62" s="114">
        <f t="shared" si="0"/>
        <v>0</v>
      </c>
      <c r="G62" s="115"/>
      <c r="H62" s="116"/>
      <c r="J62" s="258"/>
      <c r="K62" s="7"/>
      <c r="L62" s="20"/>
      <c r="M62" s="114"/>
      <c r="N62" s="167"/>
      <c r="O62" s="114">
        <f t="shared" si="1"/>
        <v>0</v>
      </c>
      <c r="P62" s="115"/>
      <c r="Q62" s="116"/>
    </row>
    <row r="63" spans="1:17" x14ac:dyDescent="0.25">
      <c r="A63" s="258"/>
      <c r="B63" s="7"/>
      <c r="C63" s="20"/>
      <c r="D63" s="114"/>
      <c r="E63" s="167"/>
      <c r="F63" s="114">
        <f t="shared" si="0"/>
        <v>0</v>
      </c>
      <c r="G63" s="115"/>
      <c r="H63" s="116"/>
      <c r="J63" s="258"/>
      <c r="K63" s="7"/>
      <c r="L63" s="20"/>
      <c r="M63" s="114"/>
      <c r="N63" s="167"/>
      <c r="O63" s="114">
        <f t="shared" si="1"/>
        <v>0</v>
      </c>
      <c r="P63" s="115"/>
      <c r="Q63" s="116"/>
    </row>
    <row r="64" spans="1:17" x14ac:dyDescent="0.25">
      <c r="A64" s="258"/>
      <c r="B64" s="7"/>
      <c r="C64" s="20"/>
      <c r="D64" s="114"/>
      <c r="E64" s="167"/>
      <c r="F64" s="114">
        <f t="shared" si="0"/>
        <v>0</v>
      </c>
      <c r="G64" s="115"/>
      <c r="H64" s="116"/>
      <c r="J64" s="258"/>
      <c r="K64" s="7"/>
      <c r="L64" s="20"/>
      <c r="M64" s="114"/>
      <c r="N64" s="167"/>
      <c r="O64" s="114">
        <f t="shared" si="1"/>
        <v>0</v>
      </c>
      <c r="P64" s="115"/>
      <c r="Q64" s="116"/>
    </row>
    <row r="65" spans="1:17" x14ac:dyDescent="0.25">
      <c r="A65" s="258"/>
      <c r="B65" s="7"/>
      <c r="C65" s="20"/>
      <c r="D65" s="114"/>
      <c r="E65" s="167"/>
      <c r="F65" s="114">
        <f t="shared" si="0"/>
        <v>0</v>
      </c>
      <c r="G65" s="115"/>
      <c r="H65" s="116"/>
      <c r="J65" s="258"/>
      <c r="K65" s="7"/>
      <c r="L65" s="20"/>
      <c r="M65" s="114"/>
      <c r="N65" s="167"/>
      <c r="O65" s="114">
        <f t="shared" si="1"/>
        <v>0</v>
      </c>
      <c r="P65" s="115"/>
      <c r="Q65" s="116"/>
    </row>
    <row r="66" spans="1:17" x14ac:dyDescent="0.25">
      <c r="A66" s="258"/>
      <c r="B66" s="7"/>
      <c r="C66" s="20"/>
      <c r="D66" s="114"/>
      <c r="E66" s="167"/>
      <c r="F66" s="114">
        <f t="shared" si="0"/>
        <v>0</v>
      </c>
      <c r="G66" s="115"/>
      <c r="H66" s="116"/>
      <c r="J66" s="258"/>
      <c r="K66" s="7"/>
      <c r="L66" s="20"/>
      <c r="M66" s="114"/>
      <c r="N66" s="167"/>
      <c r="O66" s="114">
        <f t="shared" si="1"/>
        <v>0</v>
      </c>
      <c r="P66" s="115"/>
      <c r="Q66" s="116"/>
    </row>
    <row r="67" spans="1:17" x14ac:dyDescent="0.25">
      <c r="A67" s="258"/>
      <c r="B67" s="7"/>
      <c r="C67" s="20"/>
      <c r="D67" s="114"/>
      <c r="E67" s="167"/>
      <c r="F67" s="114">
        <f t="shared" si="0"/>
        <v>0</v>
      </c>
      <c r="G67" s="115"/>
      <c r="H67" s="116"/>
      <c r="J67" s="258"/>
      <c r="K67" s="7"/>
      <c r="L67" s="20"/>
      <c r="M67" s="114"/>
      <c r="N67" s="167"/>
      <c r="O67" s="114">
        <f t="shared" si="1"/>
        <v>0</v>
      </c>
      <c r="P67" s="115"/>
      <c r="Q67" s="116"/>
    </row>
    <row r="68" spans="1:17" x14ac:dyDescent="0.25">
      <c r="A68" s="258"/>
      <c r="B68" s="7"/>
      <c r="C68" s="20"/>
      <c r="D68" s="114"/>
      <c r="E68" s="167"/>
      <c r="F68" s="114">
        <f t="shared" si="0"/>
        <v>0</v>
      </c>
      <c r="G68" s="115"/>
      <c r="H68" s="116"/>
      <c r="J68" s="258"/>
      <c r="K68" s="7"/>
      <c r="L68" s="20"/>
      <c r="M68" s="114"/>
      <c r="N68" s="167"/>
      <c r="O68" s="114">
        <f t="shared" si="1"/>
        <v>0</v>
      </c>
      <c r="P68" s="115"/>
      <c r="Q68" s="116"/>
    </row>
    <row r="69" spans="1:17" x14ac:dyDescent="0.25">
      <c r="A69" s="258"/>
      <c r="B69" s="7"/>
      <c r="C69" s="20"/>
      <c r="D69" s="114"/>
      <c r="E69" s="167"/>
      <c r="F69" s="114">
        <f t="shared" si="0"/>
        <v>0</v>
      </c>
      <c r="G69" s="115"/>
      <c r="H69" s="116"/>
      <c r="J69" s="258"/>
      <c r="K69" s="7"/>
      <c r="L69" s="20"/>
      <c r="M69" s="114"/>
      <c r="N69" s="167"/>
      <c r="O69" s="114">
        <f t="shared" si="1"/>
        <v>0</v>
      </c>
      <c r="P69" s="115"/>
      <c r="Q69" s="116"/>
    </row>
    <row r="70" spans="1:17" x14ac:dyDescent="0.25">
      <c r="A70" s="258"/>
      <c r="B70" s="7"/>
      <c r="C70" s="20"/>
      <c r="D70" s="114"/>
      <c r="E70" s="167"/>
      <c r="F70" s="114">
        <f t="shared" si="0"/>
        <v>0</v>
      </c>
      <c r="G70" s="115"/>
      <c r="H70" s="116"/>
      <c r="J70" s="258"/>
      <c r="K70" s="7"/>
      <c r="L70" s="20"/>
      <c r="M70" s="114"/>
      <c r="N70" s="167"/>
      <c r="O70" s="114">
        <f t="shared" si="1"/>
        <v>0</v>
      </c>
      <c r="P70" s="115"/>
      <c r="Q70" s="116"/>
    </row>
    <row r="71" spans="1:17" x14ac:dyDescent="0.25">
      <c r="A71" s="258"/>
      <c r="B71" s="7"/>
      <c r="C71" s="20"/>
      <c r="D71" s="114"/>
      <c r="E71" s="167"/>
      <c r="F71" s="114">
        <f t="shared" si="0"/>
        <v>0</v>
      </c>
      <c r="G71" s="115"/>
      <c r="H71" s="116"/>
      <c r="J71" s="258"/>
      <c r="K71" s="7"/>
      <c r="L71" s="20"/>
      <c r="M71" s="114"/>
      <c r="N71" s="167"/>
      <c r="O71" s="114">
        <f t="shared" si="1"/>
        <v>0</v>
      </c>
      <c r="P71" s="115"/>
      <c r="Q71" s="116"/>
    </row>
    <row r="72" spans="1:17" x14ac:dyDescent="0.25">
      <c r="A72" s="258"/>
      <c r="B72" s="7"/>
      <c r="C72" s="20"/>
      <c r="D72" s="114"/>
      <c r="E72" s="167"/>
      <c r="F72" s="114">
        <f t="shared" si="0"/>
        <v>0</v>
      </c>
      <c r="G72" s="115"/>
      <c r="H72" s="116"/>
      <c r="J72" s="258"/>
      <c r="K72" s="7"/>
      <c r="L72" s="20"/>
      <c r="M72" s="114"/>
      <c r="N72" s="167"/>
      <c r="O72" s="114">
        <f t="shared" si="1"/>
        <v>0</v>
      </c>
      <c r="P72" s="115"/>
      <c r="Q72" s="116"/>
    </row>
    <row r="73" spans="1:17" x14ac:dyDescent="0.25">
      <c r="A73" s="258"/>
      <c r="B73" s="7"/>
      <c r="C73" s="20"/>
      <c r="D73" s="114"/>
      <c r="E73" s="167"/>
      <c r="F73" s="114">
        <f t="shared" ref="F73:F75" si="2">D73</f>
        <v>0</v>
      </c>
      <c r="G73" s="115"/>
      <c r="H73" s="116"/>
      <c r="J73" s="258"/>
      <c r="K73" s="7"/>
      <c r="L73" s="20"/>
      <c r="M73" s="114"/>
      <c r="N73" s="167"/>
      <c r="O73" s="114">
        <f t="shared" ref="O73:O75" si="3">M73</f>
        <v>0</v>
      </c>
      <c r="P73" s="115"/>
      <c r="Q73" s="116"/>
    </row>
    <row r="74" spans="1:17" x14ac:dyDescent="0.25">
      <c r="A74" s="258"/>
      <c r="B74" s="7"/>
      <c r="C74" s="20"/>
      <c r="D74" s="114"/>
      <c r="E74" s="167"/>
      <c r="F74" s="114">
        <f t="shared" si="2"/>
        <v>0</v>
      </c>
      <c r="G74" s="115"/>
      <c r="H74" s="116"/>
      <c r="J74" s="258"/>
      <c r="K74" s="7"/>
      <c r="L74" s="20"/>
      <c r="M74" s="114"/>
      <c r="N74" s="167"/>
      <c r="O74" s="114">
        <f t="shared" si="3"/>
        <v>0</v>
      </c>
      <c r="P74" s="115"/>
      <c r="Q74" s="116"/>
    </row>
    <row r="75" spans="1:17" x14ac:dyDescent="0.25">
      <c r="A75" s="258"/>
      <c r="B75" s="7"/>
      <c r="C75" s="20"/>
      <c r="D75" s="405"/>
      <c r="E75" s="406"/>
      <c r="F75" s="405">
        <f t="shared" si="2"/>
        <v>0</v>
      </c>
      <c r="G75" s="403"/>
      <c r="H75" s="338"/>
      <c r="J75" s="258"/>
      <c r="K75" s="7"/>
      <c r="L75" s="20"/>
      <c r="M75" s="405"/>
      <c r="N75" s="406"/>
      <c r="O75" s="405">
        <f t="shared" si="3"/>
        <v>0</v>
      </c>
      <c r="P75" s="403"/>
      <c r="Q75" s="338"/>
    </row>
    <row r="76" spans="1:17" ht="15.75" thickBot="1" x14ac:dyDescent="0.3">
      <c r="A76" s="258"/>
      <c r="B76" s="21"/>
      <c r="C76" s="80"/>
      <c r="D76" s="212"/>
      <c r="E76" s="213"/>
      <c r="F76" s="203"/>
      <c r="G76" s="204"/>
      <c r="H76" s="101"/>
      <c r="J76" s="258"/>
      <c r="K76" s="21"/>
      <c r="L76" s="80"/>
      <c r="M76" s="212"/>
      <c r="N76" s="213"/>
      <c r="O76" s="203"/>
      <c r="P76" s="204"/>
      <c r="Q76" s="101"/>
    </row>
    <row r="77" spans="1:17" x14ac:dyDescent="0.25">
      <c r="C77" s="82">
        <f>SUM(C9:C76)</f>
        <v>671</v>
      </c>
      <c r="D77" s="9">
        <f>SUM(D9:D76)</f>
        <v>18916.400000000001</v>
      </c>
      <c r="F77" s="9">
        <f>SUM(F9:F76)</f>
        <v>19301.18</v>
      </c>
      <c r="L77" s="82">
        <f>SUM(L9:L76)</f>
        <v>366</v>
      </c>
      <c r="M77" s="9">
        <f>SUM(M9:M76)</f>
        <v>10254.9</v>
      </c>
      <c r="O77" s="9">
        <f>SUM(O9:O76)</f>
        <v>10254.9</v>
      </c>
    </row>
    <row r="79" spans="1:17" ht="15.75" thickBot="1" x14ac:dyDescent="0.3"/>
    <row r="80" spans="1:17" ht="15.75" thickBot="1" x14ac:dyDescent="0.3">
      <c r="D80" s="61" t="s">
        <v>4</v>
      </c>
      <c r="E80" s="93">
        <f>F5+F6-C77+F7</f>
        <v>0</v>
      </c>
      <c r="M80" s="61" t="s">
        <v>4</v>
      </c>
      <c r="N80" s="93">
        <f>O5+O6-L77+O7</f>
        <v>297</v>
      </c>
    </row>
    <row r="81" spans="3:16" ht="15.75" thickBot="1" x14ac:dyDescent="0.3"/>
    <row r="82" spans="3:16" ht="15.75" thickBot="1" x14ac:dyDescent="0.3">
      <c r="C82" s="724" t="s">
        <v>11</v>
      </c>
      <c r="D82" s="725"/>
      <c r="E82" s="95">
        <f>E5+E6-F77+E7</f>
        <v>0</v>
      </c>
      <c r="F82" s="124"/>
      <c r="G82" s="16"/>
      <c r="L82" s="724" t="s">
        <v>11</v>
      </c>
      <c r="M82" s="725"/>
      <c r="N82" s="95">
        <f>N5+N6-O77+N7</f>
        <v>8583.3700000000008</v>
      </c>
      <c r="O82" s="124"/>
      <c r="P82" s="16"/>
    </row>
  </sheetData>
  <mergeCells count="4">
    <mergeCell ref="A1:G1"/>
    <mergeCell ref="C82:D82"/>
    <mergeCell ref="J1:P1"/>
    <mergeCell ref="L82:M82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82"/>
  <sheetViews>
    <sheetView workbookViewId="0">
      <selection activeCell="H23" sqref="H23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9.42578125" customWidth="1"/>
  </cols>
  <sheetData>
    <row r="1" spans="1:8" ht="40.5" x14ac:dyDescent="0.55000000000000004">
      <c r="A1" s="719" t="s">
        <v>339</v>
      </c>
      <c r="B1" s="719"/>
      <c r="C1" s="719"/>
      <c r="D1" s="719"/>
      <c r="E1" s="719"/>
      <c r="F1" s="719"/>
      <c r="G1" s="719"/>
      <c r="H1" s="14">
        <v>2</v>
      </c>
    </row>
    <row r="2" spans="1:8" ht="15.75" thickBot="1" x14ac:dyDescent="0.3">
      <c r="C2" s="22"/>
      <c r="D2" s="66"/>
      <c r="F2" s="66"/>
    </row>
    <row r="3" spans="1:8" ht="16.5" thickTop="1" thickBot="1" x14ac:dyDescent="0.3">
      <c r="A3" s="105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35</v>
      </c>
      <c r="H3" s="49" t="s">
        <v>11</v>
      </c>
    </row>
    <row r="4" spans="1:8" ht="15.75" thickTop="1" x14ac:dyDescent="0.25">
      <c r="A4" s="256"/>
      <c r="B4" s="256"/>
      <c r="C4" s="209"/>
      <c r="D4" s="256"/>
      <c r="E4" s="256"/>
      <c r="F4" s="256"/>
      <c r="G4" s="386"/>
      <c r="H4" s="386"/>
    </row>
    <row r="5" spans="1:8" ht="15.75" x14ac:dyDescent="0.25">
      <c r="A5" s="16"/>
      <c r="B5" s="15" t="s">
        <v>65</v>
      </c>
      <c r="C5" s="436"/>
      <c r="D5" s="469">
        <v>11127.41</v>
      </c>
      <c r="E5" s="153">
        <v>285.10000000000002</v>
      </c>
      <c r="F5" s="104">
        <v>17</v>
      </c>
      <c r="G5" s="16"/>
    </row>
    <row r="6" spans="1:8" x14ac:dyDescent="0.25">
      <c r="A6" s="16" t="s">
        <v>44</v>
      </c>
      <c r="B6" s="483" t="s">
        <v>84</v>
      </c>
      <c r="C6" s="347"/>
      <c r="D6" s="378">
        <v>41990</v>
      </c>
      <c r="E6" s="153">
        <v>11110</v>
      </c>
      <c r="F6" s="104">
        <v>566</v>
      </c>
      <c r="G6" s="64">
        <f>F77</f>
        <v>3609.7499999999995</v>
      </c>
      <c r="H6" s="10">
        <f>E6-G6+E7+E5</f>
        <v>7785.35</v>
      </c>
    </row>
    <row r="7" spans="1:8" ht="15.75" thickBot="1" x14ac:dyDescent="0.3">
      <c r="A7" s="16"/>
      <c r="B7" s="26"/>
      <c r="C7" s="347"/>
      <c r="D7" s="377"/>
      <c r="E7" s="153"/>
      <c r="F7" s="104"/>
      <c r="G7" s="16"/>
    </row>
    <row r="8" spans="1:8" ht="16.5" thickTop="1" thickBot="1" x14ac:dyDescent="0.3">
      <c r="B8" s="107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8" ht="15.75" thickTop="1" x14ac:dyDescent="0.25">
      <c r="A9" s="92" t="s">
        <v>33</v>
      </c>
      <c r="B9" s="2"/>
      <c r="C9" s="20">
        <v>20</v>
      </c>
      <c r="D9" s="405">
        <v>346.55</v>
      </c>
      <c r="E9" s="406">
        <v>42075</v>
      </c>
      <c r="F9" s="405">
        <f t="shared" ref="F9:F11" si="0">D9</f>
        <v>346.55</v>
      </c>
      <c r="G9" s="403" t="s">
        <v>294</v>
      </c>
      <c r="H9" s="338">
        <v>50</v>
      </c>
    </row>
    <row r="10" spans="1:8" x14ac:dyDescent="0.25">
      <c r="A10" s="295"/>
      <c r="B10" s="2"/>
      <c r="C10" s="20">
        <v>10</v>
      </c>
      <c r="D10" s="405">
        <v>183.3</v>
      </c>
      <c r="E10" s="406">
        <v>42076</v>
      </c>
      <c r="F10" s="405">
        <f t="shared" si="0"/>
        <v>183.3</v>
      </c>
      <c r="G10" s="403" t="s">
        <v>296</v>
      </c>
      <c r="H10" s="338">
        <v>50</v>
      </c>
    </row>
    <row r="11" spans="1:8" x14ac:dyDescent="0.25">
      <c r="A11" s="296"/>
      <c r="B11" s="2"/>
      <c r="C11" s="20">
        <v>10</v>
      </c>
      <c r="D11" s="405">
        <v>193.55</v>
      </c>
      <c r="E11" s="406">
        <v>42081</v>
      </c>
      <c r="F11" s="405">
        <f t="shared" si="0"/>
        <v>193.55</v>
      </c>
      <c r="G11" s="403" t="s">
        <v>307</v>
      </c>
      <c r="H11" s="338">
        <v>50</v>
      </c>
    </row>
    <row r="12" spans="1:8" x14ac:dyDescent="0.25">
      <c r="A12" s="147" t="s">
        <v>34</v>
      </c>
      <c r="B12" s="2"/>
      <c r="C12" s="20">
        <v>30</v>
      </c>
      <c r="D12" s="405">
        <v>496.82</v>
      </c>
      <c r="E12" s="406">
        <v>42083</v>
      </c>
      <c r="F12" s="405">
        <f t="shared" ref="F12:F72" si="1">D12</f>
        <v>496.82</v>
      </c>
      <c r="G12" s="403" t="s">
        <v>311</v>
      </c>
      <c r="H12" s="338">
        <v>50</v>
      </c>
    </row>
    <row r="13" spans="1:8" x14ac:dyDescent="0.25">
      <c r="A13" s="297"/>
      <c r="B13" s="2"/>
      <c r="C13" s="20">
        <v>5</v>
      </c>
      <c r="D13" s="405">
        <v>81.66</v>
      </c>
      <c r="E13" s="406">
        <v>42086</v>
      </c>
      <c r="F13" s="405">
        <f t="shared" si="1"/>
        <v>81.66</v>
      </c>
      <c r="G13" s="403" t="s">
        <v>314</v>
      </c>
      <c r="H13" s="338">
        <v>50</v>
      </c>
    </row>
    <row r="14" spans="1:8" x14ac:dyDescent="0.25">
      <c r="A14" s="181"/>
      <c r="B14" s="2"/>
      <c r="C14" s="20">
        <v>20</v>
      </c>
      <c r="D14" s="405">
        <v>439.81</v>
      </c>
      <c r="E14" s="406">
        <v>42091</v>
      </c>
      <c r="F14" s="405">
        <f t="shared" si="1"/>
        <v>439.81</v>
      </c>
      <c r="G14" s="403" t="s">
        <v>329</v>
      </c>
      <c r="H14" s="338">
        <v>50</v>
      </c>
    </row>
    <row r="15" spans="1:8" x14ac:dyDescent="0.25">
      <c r="A15" s="59"/>
      <c r="B15" s="2"/>
      <c r="C15" s="20">
        <v>30</v>
      </c>
      <c r="D15" s="405">
        <v>418.25</v>
      </c>
      <c r="E15" s="406">
        <v>42091</v>
      </c>
      <c r="F15" s="405">
        <f t="shared" si="1"/>
        <v>418.25</v>
      </c>
      <c r="G15" s="403" t="s">
        <v>330</v>
      </c>
      <c r="H15" s="338">
        <v>50</v>
      </c>
    </row>
    <row r="16" spans="1:8" x14ac:dyDescent="0.25">
      <c r="B16" s="2"/>
      <c r="C16" s="20">
        <v>10</v>
      </c>
      <c r="D16" s="452">
        <v>204.46</v>
      </c>
      <c r="E16" s="611">
        <v>42096</v>
      </c>
      <c r="F16" s="452">
        <f t="shared" si="1"/>
        <v>204.46</v>
      </c>
      <c r="G16" s="612" t="s">
        <v>505</v>
      </c>
      <c r="H16" s="613">
        <v>50</v>
      </c>
    </row>
    <row r="17" spans="1:8" x14ac:dyDescent="0.25">
      <c r="A17" s="258"/>
      <c r="B17" s="7"/>
      <c r="C17" s="20">
        <v>5</v>
      </c>
      <c r="D17" s="452">
        <v>112.78</v>
      </c>
      <c r="E17" s="611">
        <v>42098</v>
      </c>
      <c r="F17" s="452">
        <f t="shared" si="1"/>
        <v>112.78</v>
      </c>
      <c r="G17" s="612" t="s">
        <v>518</v>
      </c>
      <c r="H17" s="613">
        <v>50</v>
      </c>
    </row>
    <row r="18" spans="1:8" x14ac:dyDescent="0.25">
      <c r="A18" s="258"/>
      <c r="B18" s="7"/>
      <c r="C18" s="20">
        <v>21</v>
      </c>
      <c r="D18" s="452">
        <v>467.41</v>
      </c>
      <c r="E18" s="611">
        <v>42108</v>
      </c>
      <c r="F18" s="452">
        <f t="shared" si="1"/>
        <v>467.41</v>
      </c>
      <c r="G18" s="612" t="s">
        <v>571</v>
      </c>
      <c r="H18" s="613">
        <v>50</v>
      </c>
    </row>
    <row r="19" spans="1:8" x14ac:dyDescent="0.25">
      <c r="A19" s="258"/>
      <c r="B19" s="7"/>
      <c r="C19" s="20">
        <v>5</v>
      </c>
      <c r="D19" s="452">
        <v>88.7</v>
      </c>
      <c r="E19" s="611">
        <v>42109</v>
      </c>
      <c r="F19" s="452">
        <f t="shared" si="1"/>
        <v>88.7</v>
      </c>
      <c r="G19" s="612" t="s">
        <v>582</v>
      </c>
      <c r="H19" s="613">
        <v>50</v>
      </c>
    </row>
    <row r="20" spans="1:8" x14ac:dyDescent="0.25">
      <c r="A20" s="258"/>
      <c r="B20" s="7"/>
      <c r="C20" s="20">
        <v>10</v>
      </c>
      <c r="D20" s="452">
        <v>189.14</v>
      </c>
      <c r="E20" s="611">
        <v>42111</v>
      </c>
      <c r="F20" s="452">
        <f t="shared" si="1"/>
        <v>189.14</v>
      </c>
      <c r="G20" s="612" t="s">
        <v>588</v>
      </c>
      <c r="H20" s="613">
        <v>50</v>
      </c>
    </row>
    <row r="21" spans="1:8" x14ac:dyDescent="0.25">
      <c r="A21" s="258"/>
      <c r="B21" s="7"/>
      <c r="C21" s="20">
        <v>10</v>
      </c>
      <c r="D21" s="452">
        <v>188.22</v>
      </c>
      <c r="E21" s="611">
        <v>42112</v>
      </c>
      <c r="F21" s="452">
        <f t="shared" si="1"/>
        <v>188.22</v>
      </c>
      <c r="G21" s="612" t="s">
        <v>592</v>
      </c>
      <c r="H21" s="613">
        <v>50</v>
      </c>
    </row>
    <row r="22" spans="1:8" x14ac:dyDescent="0.25">
      <c r="A22" s="259"/>
      <c r="B22" s="7"/>
      <c r="C22" s="20">
        <v>10</v>
      </c>
      <c r="D22" s="452">
        <v>199.1</v>
      </c>
      <c r="E22" s="611">
        <v>42118</v>
      </c>
      <c r="F22" s="452">
        <f t="shared" si="1"/>
        <v>199.1</v>
      </c>
      <c r="G22" s="612" t="s">
        <v>624</v>
      </c>
      <c r="H22" s="613">
        <v>50</v>
      </c>
    </row>
    <row r="23" spans="1:8" x14ac:dyDescent="0.25">
      <c r="A23" s="258"/>
      <c r="B23" s="7"/>
      <c r="C23" s="20"/>
      <c r="D23" s="452"/>
      <c r="E23" s="611"/>
      <c r="F23" s="452">
        <f t="shared" si="1"/>
        <v>0</v>
      </c>
      <c r="G23" s="612"/>
      <c r="H23" s="613"/>
    </row>
    <row r="24" spans="1:8" x14ac:dyDescent="0.25">
      <c r="A24" s="258"/>
      <c r="B24" s="7"/>
      <c r="C24" s="20"/>
      <c r="D24" s="452"/>
      <c r="E24" s="611"/>
      <c r="F24" s="452">
        <f t="shared" si="1"/>
        <v>0</v>
      </c>
      <c r="G24" s="612"/>
      <c r="H24" s="613"/>
    </row>
    <row r="25" spans="1:8" x14ac:dyDescent="0.25">
      <c r="A25" s="258"/>
      <c r="B25" s="7"/>
      <c r="C25" s="20"/>
      <c r="D25" s="452"/>
      <c r="E25" s="611"/>
      <c r="F25" s="452">
        <f t="shared" si="1"/>
        <v>0</v>
      </c>
      <c r="G25" s="612"/>
      <c r="H25" s="613"/>
    </row>
    <row r="26" spans="1:8" x14ac:dyDescent="0.25">
      <c r="A26" s="258"/>
      <c r="B26" s="7"/>
      <c r="C26" s="20"/>
      <c r="D26" s="452"/>
      <c r="E26" s="611"/>
      <c r="F26" s="452">
        <f t="shared" si="1"/>
        <v>0</v>
      </c>
      <c r="G26" s="612"/>
      <c r="H26" s="613"/>
    </row>
    <row r="27" spans="1:8" x14ac:dyDescent="0.25">
      <c r="A27" s="258"/>
      <c r="B27" s="7"/>
      <c r="C27" s="20"/>
      <c r="D27" s="452"/>
      <c r="E27" s="611"/>
      <c r="F27" s="452">
        <f t="shared" si="1"/>
        <v>0</v>
      </c>
      <c r="G27" s="612"/>
      <c r="H27" s="613"/>
    </row>
    <row r="28" spans="1:8" x14ac:dyDescent="0.25">
      <c r="A28" s="258"/>
      <c r="B28" s="7"/>
      <c r="C28" s="20"/>
      <c r="D28" s="452"/>
      <c r="E28" s="611"/>
      <c r="F28" s="452">
        <f t="shared" si="1"/>
        <v>0</v>
      </c>
      <c r="G28" s="612"/>
      <c r="H28" s="613"/>
    </row>
    <row r="29" spans="1:8" x14ac:dyDescent="0.25">
      <c r="A29" s="258"/>
      <c r="B29" s="7"/>
      <c r="C29" s="20"/>
      <c r="D29" s="452"/>
      <c r="E29" s="611"/>
      <c r="F29" s="452">
        <f t="shared" si="1"/>
        <v>0</v>
      </c>
      <c r="G29" s="612"/>
      <c r="H29" s="613"/>
    </row>
    <row r="30" spans="1:8" x14ac:dyDescent="0.25">
      <c r="A30" s="258"/>
      <c r="B30" s="7"/>
      <c r="C30" s="20"/>
      <c r="D30" s="452"/>
      <c r="E30" s="611"/>
      <c r="F30" s="452">
        <f t="shared" si="1"/>
        <v>0</v>
      </c>
      <c r="G30" s="612"/>
      <c r="H30" s="613"/>
    </row>
    <row r="31" spans="1:8" x14ac:dyDescent="0.25">
      <c r="A31" s="258"/>
      <c r="B31" s="7"/>
      <c r="C31" s="20"/>
      <c r="D31" s="452"/>
      <c r="E31" s="611"/>
      <c r="F31" s="452">
        <f t="shared" si="1"/>
        <v>0</v>
      </c>
      <c r="G31" s="612"/>
      <c r="H31" s="613"/>
    </row>
    <row r="32" spans="1:8" x14ac:dyDescent="0.25">
      <c r="A32" s="258"/>
      <c r="B32" s="7"/>
      <c r="C32" s="20"/>
      <c r="D32" s="452"/>
      <c r="E32" s="611"/>
      <c r="F32" s="452">
        <f t="shared" si="1"/>
        <v>0</v>
      </c>
      <c r="G32" s="612"/>
      <c r="H32" s="613"/>
    </row>
    <row r="33" spans="1:8" x14ac:dyDescent="0.25">
      <c r="A33" s="258"/>
      <c r="B33" s="7"/>
      <c r="C33" s="20"/>
      <c r="D33" s="452"/>
      <c r="E33" s="611"/>
      <c r="F33" s="452">
        <f t="shared" si="1"/>
        <v>0</v>
      </c>
      <c r="G33" s="612"/>
      <c r="H33" s="613"/>
    </row>
    <row r="34" spans="1:8" x14ac:dyDescent="0.25">
      <c r="A34" s="258"/>
      <c r="B34" s="7"/>
      <c r="C34" s="20"/>
      <c r="D34" s="452"/>
      <c r="E34" s="611"/>
      <c r="F34" s="452">
        <f t="shared" si="1"/>
        <v>0</v>
      </c>
      <c r="G34" s="612"/>
      <c r="H34" s="613"/>
    </row>
    <row r="35" spans="1:8" x14ac:dyDescent="0.25">
      <c r="A35" s="258" t="s">
        <v>22</v>
      </c>
      <c r="B35" s="7"/>
      <c r="C35" s="20"/>
      <c r="D35" s="452"/>
      <c r="E35" s="611"/>
      <c r="F35" s="452">
        <f t="shared" si="1"/>
        <v>0</v>
      </c>
      <c r="G35" s="612"/>
      <c r="H35" s="613"/>
    </row>
    <row r="36" spans="1:8" x14ac:dyDescent="0.25">
      <c r="A36" s="259"/>
      <c r="B36" s="7"/>
      <c r="C36" s="20"/>
      <c r="D36" s="452"/>
      <c r="E36" s="611"/>
      <c r="F36" s="452">
        <f t="shared" si="1"/>
        <v>0</v>
      </c>
      <c r="G36" s="612"/>
      <c r="H36" s="613"/>
    </row>
    <row r="37" spans="1:8" x14ac:dyDescent="0.25">
      <c r="A37" s="258"/>
      <c r="B37" s="7"/>
      <c r="C37" s="20"/>
      <c r="D37" s="452"/>
      <c r="E37" s="611"/>
      <c r="F37" s="452">
        <f t="shared" si="1"/>
        <v>0</v>
      </c>
      <c r="G37" s="612"/>
      <c r="H37" s="613"/>
    </row>
    <row r="38" spans="1:8" x14ac:dyDescent="0.25">
      <c r="A38" s="258"/>
      <c r="B38" s="7"/>
      <c r="C38" s="20"/>
      <c r="D38" s="452"/>
      <c r="E38" s="611"/>
      <c r="F38" s="452">
        <f t="shared" si="1"/>
        <v>0</v>
      </c>
      <c r="G38" s="612"/>
      <c r="H38" s="613"/>
    </row>
    <row r="39" spans="1:8" x14ac:dyDescent="0.25">
      <c r="A39" s="258"/>
      <c r="B39" s="7"/>
      <c r="C39" s="20"/>
      <c r="D39" s="452"/>
      <c r="E39" s="611"/>
      <c r="F39" s="452">
        <f t="shared" si="1"/>
        <v>0</v>
      </c>
      <c r="G39" s="612"/>
      <c r="H39" s="613"/>
    </row>
    <row r="40" spans="1:8" x14ac:dyDescent="0.25">
      <c r="A40" s="258"/>
      <c r="B40" s="7"/>
      <c r="C40" s="20"/>
      <c r="D40" s="452"/>
      <c r="E40" s="611"/>
      <c r="F40" s="452">
        <f t="shared" si="1"/>
        <v>0</v>
      </c>
      <c r="G40" s="612"/>
      <c r="H40" s="613"/>
    </row>
    <row r="41" spans="1:8" x14ac:dyDescent="0.25">
      <c r="A41" s="258"/>
      <c r="B41" s="7"/>
      <c r="C41" s="20"/>
      <c r="D41" s="452"/>
      <c r="E41" s="611"/>
      <c r="F41" s="452">
        <f t="shared" si="1"/>
        <v>0</v>
      </c>
      <c r="G41" s="612"/>
      <c r="H41" s="613"/>
    </row>
    <row r="42" spans="1:8" x14ac:dyDescent="0.25">
      <c r="A42" s="258"/>
      <c r="B42" s="7"/>
      <c r="C42" s="20"/>
      <c r="D42" s="100"/>
      <c r="E42" s="187"/>
      <c r="F42" s="100">
        <f t="shared" si="1"/>
        <v>0</v>
      </c>
      <c r="G42" s="111"/>
      <c r="H42" s="101"/>
    </row>
    <row r="43" spans="1:8" x14ac:dyDescent="0.25">
      <c r="A43" s="258"/>
      <c r="B43" s="7"/>
      <c r="C43" s="20"/>
      <c r="D43" s="100"/>
      <c r="E43" s="187"/>
      <c r="F43" s="100">
        <f t="shared" si="1"/>
        <v>0</v>
      </c>
      <c r="G43" s="111"/>
      <c r="H43" s="101"/>
    </row>
    <row r="44" spans="1:8" x14ac:dyDescent="0.25">
      <c r="A44" s="258"/>
      <c r="B44" s="7"/>
      <c r="C44" s="20"/>
      <c r="D44" s="100"/>
      <c r="E44" s="187"/>
      <c r="F44" s="100">
        <f t="shared" si="1"/>
        <v>0</v>
      </c>
      <c r="G44" s="111"/>
      <c r="H44" s="101"/>
    </row>
    <row r="45" spans="1:8" x14ac:dyDescent="0.25">
      <c r="A45" s="258"/>
      <c r="B45" s="7"/>
      <c r="C45" s="20"/>
      <c r="D45" s="100"/>
      <c r="E45" s="187"/>
      <c r="F45" s="100">
        <f t="shared" si="1"/>
        <v>0</v>
      </c>
      <c r="G45" s="111"/>
      <c r="H45" s="101"/>
    </row>
    <row r="46" spans="1:8" x14ac:dyDescent="0.25">
      <c r="A46" s="258"/>
      <c r="B46" s="7"/>
      <c r="C46" s="20"/>
      <c r="D46" s="100"/>
      <c r="E46" s="187"/>
      <c r="F46" s="100">
        <f t="shared" si="1"/>
        <v>0</v>
      </c>
      <c r="G46" s="111"/>
      <c r="H46" s="101"/>
    </row>
    <row r="47" spans="1:8" x14ac:dyDescent="0.25">
      <c r="A47" s="258"/>
      <c r="B47" s="7"/>
      <c r="C47" s="20"/>
      <c r="D47" s="100"/>
      <c r="E47" s="187"/>
      <c r="F47" s="100">
        <f t="shared" si="1"/>
        <v>0</v>
      </c>
      <c r="G47" s="111"/>
      <c r="H47" s="101"/>
    </row>
    <row r="48" spans="1:8" x14ac:dyDescent="0.25">
      <c r="A48" s="258"/>
      <c r="B48" s="7"/>
      <c r="C48" s="20"/>
      <c r="D48" s="100"/>
      <c r="E48" s="187"/>
      <c r="F48" s="100">
        <f t="shared" si="1"/>
        <v>0</v>
      </c>
      <c r="G48" s="111"/>
      <c r="H48" s="101"/>
    </row>
    <row r="49" spans="1:8" x14ac:dyDescent="0.25">
      <c r="A49" s="258"/>
      <c r="B49" s="7"/>
      <c r="C49" s="20"/>
      <c r="D49" s="100"/>
      <c r="E49" s="187"/>
      <c r="F49" s="100">
        <f t="shared" si="1"/>
        <v>0</v>
      </c>
      <c r="G49" s="111"/>
      <c r="H49" s="101"/>
    </row>
    <row r="50" spans="1:8" x14ac:dyDescent="0.25">
      <c r="A50" s="258"/>
      <c r="B50" s="7"/>
      <c r="C50" s="20"/>
      <c r="D50" s="100"/>
      <c r="E50" s="187"/>
      <c r="F50" s="100">
        <f t="shared" si="1"/>
        <v>0</v>
      </c>
      <c r="G50" s="111"/>
      <c r="H50" s="101"/>
    </row>
    <row r="51" spans="1:8" x14ac:dyDescent="0.25">
      <c r="A51" s="258"/>
      <c r="B51" s="7"/>
      <c r="C51" s="20"/>
      <c r="D51" s="100"/>
      <c r="E51" s="187"/>
      <c r="F51" s="100">
        <f t="shared" si="1"/>
        <v>0</v>
      </c>
      <c r="G51" s="111"/>
      <c r="H51" s="101"/>
    </row>
    <row r="52" spans="1:8" x14ac:dyDescent="0.25">
      <c r="A52" s="258"/>
      <c r="B52" s="7"/>
      <c r="C52" s="20"/>
      <c r="D52" s="100"/>
      <c r="E52" s="187"/>
      <c r="F52" s="100">
        <f t="shared" si="1"/>
        <v>0</v>
      </c>
      <c r="G52" s="111"/>
      <c r="H52" s="101"/>
    </row>
    <row r="53" spans="1:8" x14ac:dyDescent="0.25">
      <c r="A53" s="258"/>
      <c r="B53" s="7"/>
      <c r="C53" s="20"/>
      <c r="D53" s="100"/>
      <c r="E53" s="187"/>
      <c r="F53" s="100">
        <f t="shared" si="1"/>
        <v>0</v>
      </c>
      <c r="G53" s="111"/>
      <c r="H53" s="101"/>
    </row>
    <row r="54" spans="1:8" x14ac:dyDescent="0.25">
      <c r="A54" s="258"/>
      <c r="B54" s="7"/>
      <c r="C54" s="20"/>
      <c r="D54" s="100"/>
      <c r="E54" s="187"/>
      <c r="F54" s="100">
        <f t="shared" si="1"/>
        <v>0</v>
      </c>
      <c r="G54" s="111"/>
      <c r="H54" s="101"/>
    </row>
    <row r="55" spans="1:8" x14ac:dyDescent="0.25">
      <c r="A55" s="258"/>
      <c r="B55" s="7"/>
      <c r="C55" s="20"/>
      <c r="D55" s="100"/>
      <c r="E55" s="187"/>
      <c r="F55" s="100">
        <f t="shared" si="1"/>
        <v>0</v>
      </c>
      <c r="G55" s="111"/>
      <c r="H55" s="101"/>
    </row>
    <row r="56" spans="1:8" x14ac:dyDescent="0.25">
      <c r="A56" s="258"/>
      <c r="B56" s="7"/>
      <c r="C56" s="20"/>
      <c r="D56" s="100"/>
      <c r="E56" s="187"/>
      <c r="F56" s="100">
        <f t="shared" si="1"/>
        <v>0</v>
      </c>
      <c r="G56" s="111"/>
      <c r="H56" s="101"/>
    </row>
    <row r="57" spans="1:8" x14ac:dyDescent="0.25">
      <c r="A57" s="258"/>
      <c r="B57" s="7"/>
      <c r="C57" s="20"/>
      <c r="D57" s="100"/>
      <c r="E57" s="187"/>
      <c r="F57" s="100">
        <f t="shared" si="1"/>
        <v>0</v>
      </c>
      <c r="G57" s="111"/>
      <c r="H57" s="101"/>
    </row>
    <row r="58" spans="1:8" x14ac:dyDescent="0.25">
      <c r="A58" s="258"/>
      <c r="B58" s="7"/>
      <c r="C58" s="20"/>
      <c r="D58" s="100"/>
      <c r="E58" s="187"/>
      <c r="F58" s="100">
        <f t="shared" si="1"/>
        <v>0</v>
      </c>
      <c r="G58" s="111"/>
      <c r="H58" s="101"/>
    </row>
    <row r="59" spans="1:8" x14ac:dyDescent="0.25">
      <c r="A59" s="258"/>
      <c r="B59" s="7"/>
      <c r="C59" s="20"/>
      <c r="D59" s="100"/>
      <c r="E59" s="187"/>
      <c r="F59" s="100">
        <f t="shared" si="1"/>
        <v>0</v>
      </c>
      <c r="G59" s="111"/>
      <c r="H59" s="101"/>
    </row>
    <row r="60" spans="1:8" x14ac:dyDescent="0.25">
      <c r="A60" s="258"/>
      <c r="B60" s="7"/>
      <c r="C60" s="20"/>
      <c r="D60" s="100"/>
      <c r="E60" s="187"/>
      <c r="F60" s="100">
        <f t="shared" si="1"/>
        <v>0</v>
      </c>
      <c r="G60" s="111"/>
      <c r="H60" s="101"/>
    </row>
    <row r="61" spans="1:8" x14ac:dyDescent="0.25">
      <c r="A61" s="258"/>
      <c r="B61" s="7"/>
      <c r="C61" s="20"/>
      <c r="D61" s="100"/>
      <c r="E61" s="187"/>
      <c r="F61" s="100">
        <f t="shared" si="1"/>
        <v>0</v>
      </c>
      <c r="G61" s="111"/>
      <c r="H61" s="101"/>
    </row>
    <row r="62" spans="1:8" x14ac:dyDescent="0.25">
      <c r="A62" s="258"/>
      <c r="B62" s="7"/>
      <c r="C62" s="20"/>
      <c r="D62" s="100"/>
      <c r="E62" s="187"/>
      <c r="F62" s="100">
        <f t="shared" si="1"/>
        <v>0</v>
      </c>
      <c r="G62" s="111"/>
      <c r="H62" s="101"/>
    </row>
    <row r="63" spans="1:8" x14ac:dyDescent="0.25">
      <c r="A63" s="258"/>
      <c r="B63" s="7"/>
      <c r="C63" s="20"/>
      <c r="D63" s="100"/>
      <c r="E63" s="187"/>
      <c r="F63" s="100">
        <f t="shared" si="1"/>
        <v>0</v>
      </c>
      <c r="G63" s="111"/>
      <c r="H63" s="101"/>
    </row>
    <row r="64" spans="1:8" x14ac:dyDescent="0.25">
      <c r="A64" s="258"/>
      <c r="B64" s="7"/>
      <c r="C64" s="20"/>
      <c r="D64" s="100"/>
      <c r="E64" s="187"/>
      <c r="F64" s="100">
        <f t="shared" si="1"/>
        <v>0</v>
      </c>
      <c r="G64" s="111"/>
      <c r="H64" s="101"/>
    </row>
    <row r="65" spans="1:8" x14ac:dyDescent="0.25">
      <c r="A65" s="258"/>
      <c r="B65" s="7"/>
      <c r="C65" s="20"/>
      <c r="D65" s="100"/>
      <c r="E65" s="187"/>
      <c r="F65" s="100">
        <f t="shared" si="1"/>
        <v>0</v>
      </c>
      <c r="G65" s="111"/>
      <c r="H65" s="101"/>
    </row>
    <row r="66" spans="1:8" x14ac:dyDescent="0.25">
      <c r="A66" s="258"/>
      <c r="B66" s="7"/>
      <c r="C66" s="20"/>
      <c r="D66" s="100"/>
      <c r="E66" s="187"/>
      <c r="F66" s="100">
        <f t="shared" si="1"/>
        <v>0</v>
      </c>
      <c r="G66" s="111"/>
      <c r="H66" s="101"/>
    </row>
    <row r="67" spans="1:8" x14ac:dyDescent="0.25">
      <c r="A67" s="258"/>
      <c r="B67" s="7"/>
      <c r="C67" s="20"/>
      <c r="D67" s="100"/>
      <c r="E67" s="187"/>
      <c r="F67" s="100">
        <f t="shared" si="1"/>
        <v>0</v>
      </c>
      <c r="G67" s="111"/>
      <c r="H67" s="101"/>
    </row>
    <row r="68" spans="1:8" x14ac:dyDescent="0.25">
      <c r="A68" s="258"/>
      <c r="B68" s="7"/>
      <c r="C68" s="20"/>
      <c r="D68" s="100"/>
      <c r="E68" s="187"/>
      <c r="F68" s="100">
        <f t="shared" si="1"/>
        <v>0</v>
      </c>
      <c r="G68" s="111"/>
      <c r="H68" s="101"/>
    </row>
    <row r="69" spans="1:8" x14ac:dyDescent="0.25">
      <c r="A69" s="258"/>
      <c r="B69" s="7"/>
      <c r="C69" s="20"/>
      <c r="D69" s="100"/>
      <c r="E69" s="187"/>
      <c r="F69" s="100">
        <f t="shared" si="1"/>
        <v>0</v>
      </c>
      <c r="G69" s="111"/>
      <c r="H69" s="101"/>
    </row>
    <row r="70" spans="1:8" x14ac:dyDescent="0.25">
      <c r="A70" s="258"/>
      <c r="B70" s="7"/>
      <c r="C70" s="20"/>
      <c r="D70" s="100"/>
      <c r="E70" s="187"/>
      <c r="F70" s="100">
        <f t="shared" si="1"/>
        <v>0</v>
      </c>
      <c r="G70" s="111"/>
      <c r="H70" s="101"/>
    </row>
    <row r="71" spans="1:8" x14ac:dyDescent="0.25">
      <c r="A71" s="258"/>
      <c r="B71" s="7"/>
      <c r="C71" s="20"/>
      <c r="D71" s="100"/>
      <c r="E71" s="187"/>
      <c r="F71" s="100">
        <f t="shared" si="1"/>
        <v>0</v>
      </c>
      <c r="G71" s="111"/>
      <c r="H71" s="101"/>
    </row>
    <row r="72" spans="1:8" x14ac:dyDescent="0.25">
      <c r="A72" s="258"/>
      <c r="B72" s="7"/>
      <c r="C72" s="20"/>
      <c r="D72" s="100"/>
      <c r="E72" s="187"/>
      <c r="F72" s="100">
        <f t="shared" si="1"/>
        <v>0</v>
      </c>
      <c r="G72" s="111"/>
      <c r="H72" s="101"/>
    </row>
    <row r="73" spans="1:8" x14ac:dyDescent="0.25">
      <c r="A73" s="258"/>
      <c r="B73" s="7"/>
      <c r="C73" s="20"/>
      <c r="D73" s="100"/>
      <c r="E73" s="187"/>
      <c r="F73" s="100">
        <f t="shared" ref="F73:F75" si="2">D73</f>
        <v>0</v>
      </c>
      <c r="G73" s="111"/>
      <c r="H73" s="101"/>
    </row>
    <row r="74" spans="1:8" x14ac:dyDescent="0.25">
      <c r="A74" s="258"/>
      <c r="B74" s="7"/>
      <c r="C74" s="20"/>
      <c r="D74" s="100"/>
      <c r="E74" s="187"/>
      <c r="F74" s="100">
        <f t="shared" si="2"/>
        <v>0</v>
      </c>
      <c r="G74" s="111"/>
      <c r="H74" s="101"/>
    </row>
    <row r="75" spans="1:8" x14ac:dyDescent="0.25">
      <c r="A75" s="258"/>
      <c r="B75" s="7"/>
      <c r="C75" s="20"/>
      <c r="D75" s="100"/>
      <c r="E75" s="187"/>
      <c r="F75" s="100">
        <f t="shared" si="2"/>
        <v>0</v>
      </c>
      <c r="G75" s="111"/>
      <c r="H75" s="101"/>
    </row>
    <row r="76" spans="1:8" ht="15.75" thickBot="1" x14ac:dyDescent="0.3">
      <c r="A76" s="258"/>
      <c r="B76" s="21"/>
      <c r="C76" s="80"/>
      <c r="D76" s="212"/>
      <c r="E76" s="213"/>
      <c r="F76" s="203"/>
      <c r="G76" s="204"/>
      <c r="H76" s="101"/>
    </row>
    <row r="77" spans="1:8" x14ac:dyDescent="0.25">
      <c r="C77" s="82">
        <f>SUM(C9:C76)</f>
        <v>196</v>
      </c>
      <c r="D77" s="9">
        <f>SUM(D9:D76)</f>
        <v>3609.7499999999995</v>
      </c>
      <c r="F77" s="9">
        <f>SUM(F9:F76)</f>
        <v>3609.7499999999995</v>
      </c>
    </row>
    <row r="79" spans="1:8" ht="15.75" thickBot="1" x14ac:dyDescent="0.3"/>
    <row r="80" spans="1:8" ht="15.75" thickBot="1" x14ac:dyDescent="0.3">
      <c r="D80" s="61" t="s">
        <v>4</v>
      </c>
      <c r="E80" s="93">
        <f>F5+F6-C77+F7</f>
        <v>387</v>
      </c>
    </row>
    <row r="81" spans="3:7" ht="15.75" thickBot="1" x14ac:dyDescent="0.3"/>
    <row r="82" spans="3:7" ht="15.75" thickBot="1" x14ac:dyDescent="0.3">
      <c r="C82" s="724" t="s">
        <v>11</v>
      </c>
      <c r="D82" s="725"/>
      <c r="E82" s="95">
        <f>E5+E6-F77+E7</f>
        <v>7785.35</v>
      </c>
      <c r="F82" s="124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J1" workbookViewId="0">
      <selection activeCell="J81" sqref="J81"/>
    </sheetView>
  </sheetViews>
  <sheetFormatPr baseColWidth="10" defaultColWidth="11.42578125" defaultRowHeight="15" x14ac:dyDescent="0.25"/>
  <cols>
    <col min="1" max="1" width="28.85546875" style="59" bestFit="1" customWidth="1"/>
    <col min="2" max="2" width="16.28515625" style="59" bestFit="1" customWidth="1"/>
    <col min="3" max="3" width="13.28515625" style="59" bestFit="1" customWidth="1"/>
    <col min="4" max="5" width="11.42578125" style="59"/>
    <col min="6" max="6" width="12" style="59" customWidth="1"/>
    <col min="7" max="9" width="11.42578125" style="59"/>
    <col min="10" max="10" width="28.85546875" style="59" bestFit="1" customWidth="1"/>
    <col min="11" max="11" width="16.28515625" style="59" bestFit="1" customWidth="1"/>
    <col min="12" max="12" width="13.28515625" style="59" bestFit="1" customWidth="1"/>
    <col min="13" max="14" width="11.42578125" style="59"/>
    <col min="15" max="15" width="12" style="59" customWidth="1"/>
    <col min="16" max="18" width="11.42578125" style="59"/>
    <col min="19" max="19" width="28.85546875" style="59" bestFit="1" customWidth="1"/>
    <col min="20" max="20" width="16.28515625" style="59" bestFit="1" customWidth="1"/>
    <col min="21" max="21" width="13.28515625" style="59" bestFit="1" customWidth="1"/>
    <col min="22" max="23" width="11.42578125" style="59"/>
    <col min="24" max="24" width="12" style="59" customWidth="1"/>
    <col min="25" max="16384" width="11.42578125" style="59"/>
  </cols>
  <sheetData>
    <row r="1" spans="1:26" ht="36.75" customHeight="1" x14ac:dyDescent="0.55000000000000004">
      <c r="A1" s="719" t="s">
        <v>346</v>
      </c>
      <c r="B1" s="719"/>
      <c r="C1" s="719"/>
      <c r="D1" s="719"/>
      <c r="E1" s="719"/>
      <c r="F1" s="719"/>
      <c r="G1" s="719"/>
      <c r="H1" s="14">
        <v>1</v>
      </c>
      <c r="J1" s="719" t="str">
        <f>A1</f>
        <v>INVENTARIO DE    M A R Z O     2015</v>
      </c>
      <c r="K1" s="719"/>
      <c r="L1" s="719"/>
      <c r="M1" s="719"/>
      <c r="N1" s="719"/>
      <c r="O1" s="719"/>
      <c r="P1" s="719"/>
      <c r="Q1" s="14">
        <v>2</v>
      </c>
      <c r="S1" s="719" t="str">
        <f>J1</f>
        <v>INVENTARIO DE    M A R Z O     2015</v>
      </c>
      <c r="T1" s="719"/>
      <c r="U1" s="719"/>
      <c r="V1" s="719"/>
      <c r="W1" s="719"/>
      <c r="X1" s="719"/>
      <c r="Y1" s="719"/>
      <c r="Z1" s="14">
        <v>3</v>
      </c>
    </row>
    <row r="2" spans="1:26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</row>
    <row r="3" spans="1:26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  <c r="J3" s="12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34" t="s">
        <v>20</v>
      </c>
      <c r="Q3" s="49" t="s">
        <v>6</v>
      </c>
      <c r="S3" s="12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34" t="s">
        <v>20</v>
      </c>
      <c r="Z3" s="49" t="s">
        <v>6</v>
      </c>
    </row>
    <row r="4" spans="1:26" ht="15.75" thickTop="1" x14ac:dyDescent="0.25">
      <c r="A4" s="16"/>
      <c r="B4" s="16"/>
      <c r="C4" s="16"/>
      <c r="D4" s="16"/>
      <c r="E4" s="16"/>
      <c r="F4" s="15"/>
      <c r="G4" s="52"/>
      <c r="H4" s="16"/>
      <c r="J4" s="16"/>
      <c r="K4" s="16"/>
      <c r="L4" s="16"/>
      <c r="M4" s="16"/>
      <c r="N4" s="16"/>
      <c r="O4" s="15"/>
      <c r="P4" s="52"/>
      <c r="Q4" s="16"/>
      <c r="S4" s="16"/>
      <c r="T4" s="16"/>
      <c r="U4" s="16"/>
      <c r="V4" s="16"/>
      <c r="W4" s="16"/>
      <c r="X4" s="15"/>
      <c r="Y4" s="52"/>
      <c r="Z4" s="16"/>
    </row>
    <row r="5" spans="1:26" x14ac:dyDescent="0.25">
      <c r="A5" s="16" t="s">
        <v>44</v>
      </c>
      <c r="B5" s="16" t="s">
        <v>90</v>
      </c>
      <c r="C5" s="109" t="s">
        <v>91</v>
      </c>
      <c r="D5" s="17">
        <v>41990</v>
      </c>
      <c r="E5" s="166">
        <v>18645.7</v>
      </c>
      <c r="F5" s="22">
        <v>685</v>
      </c>
      <c r="G5" s="692">
        <f>F61</f>
        <v>18645.700000000004</v>
      </c>
      <c r="H5" s="10">
        <f>E5-G5+E4+E6</f>
        <v>-3.637978807091713E-12</v>
      </c>
      <c r="J5" s="16" t="s">
        <v>44</v>
      </c>
      <c r="K5" s="16" t="s">
        <v>90</v>
      </c>
      <c r="L5" s="109" t="s">
        <v>201</v>
      </c>
      <c r="M5" s="17">
        <v>42042</v>
      </c>
      <c r="N5" s="166">
        <v>13555.56</v>
      </c>
      <c r="O5" s="22">
        <v>498</v>
      </c>
      <c r="P5" s="174">
        <f>O61</f>
        <v>3919.6799999999994</v>
      </c>
      <c r="Q5" s="10">
        <f>N5-P5+N4+N6</f>
        <v>9771.9800000000014</v>
      </c>
      <c r="S5" s="16" t="s">
        <v>209</v>
      </c>
      <c r="T5" s="16" t="s">
        <v>90</v>
      </c>
      <c r="U5" s="109" t="s">
        <v>210</v>
      </c>
      <c r="V5" s="17">
        <v>42055</v>
      </c>
      <c r="W5" s="166">
        <v>7754.48</v>
      </c>
      <c r="X5" s="22">
        <v>304</v>
      </c>
      <c r="Y5" s="174">
        <f>X61</f>
        <v>3370.0280000000002</v>
      </c>
      <c r="Z5" s="10">
        <f>W5-Y5+W4+W6</f>
        <v>4384.4519999999993</v>
      </c>
    </row>
    <row r="6" spans="1:26" ht="15.75" thickBot="1" x14ac:dyDescent="0.3">
      <c r="A6" s="16"/>
      <c r="B6" s="15"/>
      <c r="C6" s="16"/>
      <c r="D6" s="16"/>
      <c r="E6" s="133"/>
      <c r="F6" s="124"/>
      <c r="G6" s="16"/>
      <c r="H6"/>
      <c r="J6" s="16"/>
      <c r="K6" s="22"/>
      <c r="L6" s="16"/>
      <c r="M6" s="16"/>
      <c r="N6" s="133">
        <v>136.1</v>
      </c>
      <c r="O6" s="124">
        <v>5</v>
      </c>
      <c r="P6" s="16"/>
      <c r="Q6" s="696" t="s">
        <v>657</v>
      </c>
      <c r="S6" s="16"/>
      <c r="T6" s="500" t="s">
        <v>211</v>
      </c>
      <c r="U6" s="591" t="s">
        <v>285</v>
      </c>
      <c r="V6" s="16"/>
      <c r="W6" s="133"/>
      <c r="X6" s="124"/>
      <c r="Y6" s="16"/>
      <c r="Z6"/>
    </row>
    <row r="7" spans="1:26" ht="16.5" thickTop="1" thickBot="1" x14ac:dyDescent="0.3">
      <c r="A7"/>
      <c r="B7" s="107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7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7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</row>
    <row r="8" spans="1:26" ht="15.75" thickTop="1" x14ac:dyDescent="0.25">
      <c r="A8" s="92" t="s">
        <v>33</v>
      </c>
      <c r="B8" s="175">
        <v>27.22</v>
      </c>
      <c r="C8" s="20">
        <v>4</v>
      </c>
      <c r="D8" s="423">
        <f t="shared" ref="D8:D60" si="0">B8*C8</f>
        <v>108.88</v>
      </c>
      <c r="E8" s="222">
        <v>41992</v>
      </c>
      <c r="F8" s="424">
        <f t="shared" ref="F8:F60" si="1">D8</f>
        <v>108.88</v>
      </c>
      <c r="G8" s="263" t="s">
        <v>119</v>
      </c>
      <c r="H8" s="264">
        <v>26</v>
      </c>
      <c r="J8" s="92" t="s">
        <v>33</v>
      </c>
      <c r="K8" s="175">
        <v>27.22</v>
      </c>
      <c r="L8" s="20">
        <v>10</v>
      </c>
      <c r="M8" s="179">
        <f t="shared" ref="M8:M10" si="2">K8*L8</f>
        <v>272.2</v>
      </c>
      <c r="N8" s="156">
        <v>42105</v>
      </c>
      <c r="O8" s="208">
        <f t="shared" ref="O8:O10" si="3">M8</f>
        <v>272.2</v>
      </c>
      <c r="P8" s="115" t="s">
        <v>561</v>
      </c>
      <c r="Q8" s="116">
        <v>28</v>
      </c>
      <c r="S8" s="92" t="s">
        <v>33</v>
      </c>
      <c r="T8" s="175"/>
      <c r="U8" s="20">
        <v>5</v>
      </c>
      <c r="V8" s="423">
        <v>129.35</v>
      </c>
      <c r="W8" s="222">
        <v>42069</v>
      </c>
      <c r="X8" s="424">
        <f t="shared" ref="X8:X60" si="4">V8</f>
        <v>129.35</v>
      </c>
      <c r="Y8" s="263" t="s">
        <v>284</v>
      </c>
      <c r="Z8" s="264">
        <v>28</v>
      </c>
    </row>
    <row r="9" spans="1:26" x14ac:dyDescent="0.25">
      <c r="A9" s="16"/>
      <c r="B9" s="175">
        <v>27.22</v>
      </c>
      <c r="C9" s="20">
        <v>32</v>
      </c>
      <c r="D9" s="114">
        <f t="shared" si="0"/>
        <v>871.04</v>
      </c>
      <c r="E9" s="180">
        <v>41992</v>
      </c>
      <c r="F9" s="416">
        <f t="shared" si="1"/>
        <v>871.04</v>
      </c>
      <c r="G9" s="115" t="s">
        <v>121</v>
      </c>
      <c r="H9" s="216">
        <v>29</v>
      </c>
      <c r="J9" s="16"/>
      <c r="K9" s="175">
        <v>27.22</v>
      </c>
      <c r="L9" s="20">
        <v>33</v>
      </c>
      <c r="M9" s="179">
        <f t="shared" si="2"/>
        <v>898.26</v>
      </c>
      <c r="N9" s="156">
        <v>42107</v>
      </c>
      <c r="O9" s="208">
        <f t="shared" si="3"/>
        <v>898.26</v>
      </c>
      <c r="P9" s="115" t="s">
        <v>566</v>
      </c>
      <c r="Q9" s="116">
        <v>28</v>
      </c>
      <c r="S9" s="16"/>
      <c r="T9" s="175"/>
      <c r="U9" s="20">
        <v>5</v>
      </c>
      <c r="V9" s="114">
        <v>128.33000000000001</v>
      </c>
      <c r="W9" s="180">
        <v>42070</v>
      </c>
      <c r="X9" s="416">
        <f t="shared" si="4"/>
        <v>128.33000000000001</v>
      </c>
      <c r="Y9" s="115" t="s">
        <v>286</v>
      </c>
      <c r="Z9" s="216">
        <v>28</v>
      </c>
    </row>
    <row r="10" spans="1:26" x14ac:dyDescent="0.25">
      <c r="B10" s="175">
        <v>27.22</v>
      </c>
      <c r="C10" s="20">
        <v>33</v>
      </c>
      <c r="D10" s="179">
        <f t="shared" si="0"/>
        <v>898.26</v>
      </c>
      <c r="E10" s="156">
        <v>41993</v>
      </c>
      <c r="F10" s="208">
        <f t="shared" si="1"/>
        <v>898.26</v>
      </c>
      <c r="G10" s="115" t="s">
        <v>123</v>
      </c>
      <c r="H10" s="116">
        <v>29</v>
      </c>
      <c r="K10" s="175">
        <v>27.22</v>
      </c>
      <c r="L10" s="20">
        <v>5</v>
      </c>
      <c r="M10" s="179">
        <f t="shared" si="2"/>
        <v>136.1</v>
      </c>
      <c r="N10" s="156">
        <v>42109</v>
      </c>
      <c r="O10" s="208">
        <f t="shared" si="3"/>
        <v>136.1</v>
      </c>
      <c r="P10" s="115" t="s">
        <v>582</v>
      </c>
      <c r="Q10" s="116">
        <v>28</v>
      </c>
      <c r="T10" s="175"/>
      <c r="U10" s="20">
        <v>10</v>
      </c>
      <c r="V10" s="179">
        <v>255.97</v>
      </c>
      <c r="W10" s="156">
        <v>42072</v>
      </c>
      <c r="X10" s="208">
        <f t="shared" si="4"/>
        <v>255.97</v>
      </c>
      <c r="Y10" s="115" t="s">
        <v>290</v>
      </c>
      <c r="Z10" s="116">
        <v>28</v>
      </c>
    </row>
    <row r="11" spans="1:26" x14ac:dyDescent="0.25">
      <c r="A11" s="147" t="s">
        <v>34</v>
      </c>
      <c r="B11" s="175">
        <v>27.22</v>
      </c>
      <c r="C11" s="20">
        <v>10</v>
      </c>
      <c r="D11" s="179">
        <f t="shared" si="0"/>
        <v>272.2</v>
      </c>
      <c r="E11" s="156">
        <v>41995</v>
      </c>
      <c r="F11" s="208">
        <f t="shared" si="1"/>
        <v>272.2</v>
      </c>
      <c r="G11" s="115" t="s">
        <v>125</v>
      </c>
      <c r="H11" s="116">
        <v>29</v>
      </c>
      <c r="J11" s="147" t="s">
        <v>34</v>
      </c>
      <c r="K11" s="175">
        <v>27.22</v>
      </c>
      <c r="L11" s="20">
        <v>40</v>
      </c>
      <c r="M11" s="179">
        <f t="shared" ref="M11:M60" si="5">K11*L11</f>
        <v>1088.8</v>
      </c>
      <c r="N11" s="156">
        <v>42112</v>
      </c>
      <c r="O11" s="208">
        <f t="shared" ref="O11:O60" si="6">M11</f>
        <v>1088.8</v>
      </c>
      <c r="P11" s="115" t="s">
        <v>594</v>
      </c>
      <c r="Q11" s="116">
        <v>28</v>
      </c>
      <c r="S11" s="147" t="s">
        <v>34</v>
      </c>
      <c r="T11" s="175"/>
      <c r="U11" s="20">
        <v>10</v>
      </c>
      <c r="V11" s="179">
        <v>254.68</v>
      </c>
      <c r="W11" s="156">
        <v>42079</v>
      </c>
      <c r="X11" s="208">
        <f t="shared" si="4"/>
        <v>254.68</v>
      </c>
      <c r="Y11" s="115" t="s">
        <v>303</v>
      </c>
      <c r="Z11" s="116">
        <v>28</v>
      </c>
    </row>
    <row r="12" spans="1:26" x14ac:dyDescent="0.25">
      <c r="B12" s="175">
        <v>27.22</v>
      </c>
      <c r="C12" s="20">
        <v>10</v>
      </c>
      <c r="D12" s="179">
        <f t="shared" si="0"/>
        <v>272.2</v>
      </c>
      <c r="E12" s="156">
        <v>41996</v>
      </c>
      <c r="F12" s="208">
        <f t="shared" si="1"/>
        <v>272.2</v>
      </c>
      <c r="G12" s="115" t="s">
        <v>128</v>
      </c>
      <c r="H12" s="116">
        <v>29</v>
      </c>
      <c r="K12" s="175">
        <v>27.22</v>
      </c>
      <c r="L12" s="20">
        <v>5</v>
      </c>
      <c r="M12" s="179">
        <f t="shared" si="5"/>
        <v>136.1</v>
      </c>
      <c r="N12" s="156">
        <v>42122</v>
      </c>
      <c r="O12" s="208">
        <f t="shared" si="6"/>
        <v>136.1</v>
      </c>
      <c r="P12" s="115" t="s">
        <v>642</v>
      </c>
      <c r="Q12" s="116">
        <v>28</v>
      </c>
      <c r="T12" s="175"/>
      <c r="U12" s="20">
        <v>10</v>
      </c>
      <c r="V12" s="179">
        <v>259.94</v>
      </c>
      <c r="W12" s="156">
        <v>42082</v>
      </c>
      <c r="X12" s="208">
        <f t="shared" si="4"/>
        <v>259.94</v>
      </c>
      <c r="Y12" s="115" t="s">
        <v>309</v>
      </c>
      <c r="Z12" s="116">
        <v>28</v>
      </c>
    </row>
    <row r="13" spans="1:26" x14ac:dyDescent="0.25">
      <c r="A13" s="182"/>
      <c r="B13" s="175">
        <v>27.22</v>
      </c>
      <c r="C13" s="20">
        <v>10</v>
      </c>
      <c r="D13" s="179">
        <f t="shared" si="0"/>
        <v>272.2</v>
      </c>
      <c r="E13" s="156">
        <v>41999</v>
      </c>
      <c r="F13" s="208">
        <f t="shared" si="1"/>
        <v>272.2</v>
      </c>
      <c r="G13" s="115" t="s">
        <v>136</v>
      </c>
      <c r="H13" s="116">
        <v>29</v>
      </c>
      <c r="J13" s="182"/>
      <c r="K13" s="175">
        <v>27.22</v>
      </c>
      <c r="L13" s="20">
        <v>27</v>
      </c>
      <c r="M13" s="179">
        <f t="shared" si="5"/>
        <v>734.93999999999994</v>
      </c>
      <c r="N13" s="156">
        <v>42123</v>
      </c>
      <c r="O13" s="208">
        <f t="shared" si="6"/>
        <v>734.93999999999994</v>
      </c>
      <c r="P13" s="115" t="s">
        <v>645</v>
      </c>
      <c r="Q13" s="116">
        <v>28</v>
      </c>
      <c r="S13" s="182"/>
      <c r="T13" s="175"/>
      <c r="U13" s="20">
        <v>10</v>
      </c>
      <c r="V13" s="179">
        <v>255.25</v>
      </c>
      <c r="W13" s="156">
        <v>42087</v>
      </c>
      <c r="X13" s="208">
        <f t="shared" si="4"/>
        <v>255.25</v>
      </c>
      <c r="Y13" s="115" t="s">
        <v>316</v>
      </c>
      <c r="Z13" s="116">
        <v>27</v>
      </c>
    </row>
    <row r="14" spans="1:26" x14ac:dyDescent="0.25">
      <c r="B14" s="175">
        <v>27.22</v>
      </c>
      <c r="C14" s="20">
        <v>33</v>
      </c>
      <c r="D14" s="179">
        <f t="shared" si="0"/>
        <v>898.26</v>
      </c>
      <c r="E14" s="156">
        <v>41999</v>
      </c>
      <c r="F14" s="208">
        <f t="shared" si="1"/>
        <v>898.26</v>
      </c>
      <c r="G14" s="115" t="s">
        <v>137</v>
      </c>
      <c r="H14" s="116">
        <v>29</v>
      </c>
      <c r="K14" s="175">
        <v>27.22</v>
      </c>
      <c r="L14" s="20">
        <v>24</v>
      </c>
      <c r="M14" s="179">
        <f t="shared" si="5"/>
        <v>653.28</v>
      </c>
      <c r="N14" s="156">
        <v>42123</v>
      </c>
      <c r="O14" s="208">
        <f t="shared" si="6"/>
        <v>653.28</v>
      </c>
      <c r="P14" s="115" t="s">
        <v>648</v>
      </c>
      <c r="Q14" s="116">
        <v>28</v>
      </c>
      <c r="T14" s="175"/>
      <c r="U14" s="20">
        <v>1</v>
      </c>
      <c r="V14" s="632">
        <v>25.218</v>
      </c>
      <c r="W14" s="633">
        <v>42115</v>
      </c>
      <c r="X14" s="634">
        <f t="shared" si="4"/>
        <v>25.218</v>
      </c>
      <c r="Y14" s="612" t="s">
        <v>600</v>
      </c>
      <c r="Z14" s="613">
        <v>27</v>
      </c>
    </row>
    <row r="15" spans="1:26" x14ac:dyDescent="0.25">
      <c r="B15" s="175">
        <v>27.22</v>
      </c>
      <c r="C15" s="20">
        <v>3</v>
      </c>
      <c r="D15" s="179">
        <f t="shared" si="0"/>
        <v>81.66</v>
      </c>
      <c r="E15" s="156">
        <v>42002</v>
      </c>
      <c r="F15" s="208">
        <f t="shared" si="1"/>
        <v>81.66</v>
      </c>
      <c r="G15" s="115" t="s">
        <v>142</v>
      </c>
      <c r="H15" s="116">
        <v>29</v>
      </c>
      <c r="K15" s="175">
        <v>27.22</v>
      </c>
      <c r="L15" s="20"/>
      <c r="M15" s="179">
        <f t="shared" si="5"/>
        <v>0</v>
      </c>
      <c r="N15" s="156"/>
      <c r="O15" s="208">
        <f t="shared" si="6"/>
        <v>0</v>
      </c>
      <c r="P15" s="115"/>
      <c r="Q15" s="116"/>
      <c r="T15" s="175"/>
      <c r="U15" s="20">
        <v>5</v>
      </c>
      <c r="V15" s="632">
        <v>128.31</v>
      </c>
      <c r="W15" s="633">
        <v>42116</v>
      </c>
      <c r="X15" s="634">
        <f t="shared" si="4"/>
        <v>128.31</v>
      </c>
      <c r="Y15" s="612" t="s">
        <v>612</v>
      </c>
      <c r="Z15" s="613">
        <v>27</v>
      </c>
    </row>
    <row r="16" spans="1:26" x14ac:dyDescent="0.25">
      <c r="B16" s="175">
        <v>27.22</v>
      </c>
      <c r="C16" s="20">
        <v>32</v>
      </c>
      <c r="D16" s="179">
        <f t="shared" si="0"/>
        <v>871.04</v>
      </c>
      <c r="E16" s="156">
        <v>42002</v>
      </c>
      <c r="F16" s="208">
        <f t="shared" si="1"/>
        <v>871.04</v>
      </c>
      <c r="G16" s="115" t="s">
        <v>143</v>
      </c>
      <c r="H16" s="116">
        <v>29</v>
      </c>
      <c r="K16" s="175">
        <v>27.22</v>
      </c>
      <c r="L16" s="20"/>
      <c r="M16" s="179">
        <f t="shared" si="5"/>
        <v>0</v>
      </c>
      <c r="N16" s="156"/>
      <c r="O16" s="208">
        <f t="shared" si="6"/>
        <v>0</v>
      </c>
      <c r="P16" s="115"/>
      <c r="Q16" s="116"/>
      <c r="T16" s="175"/>
      <c r="U16" s="20">
        <v>10</v>
      </c>
      <c r="V16" s="632">
        <v>251.05</v>
      </c>
      <c r="W16" s="633">
        <v>42119</v>
      </c>
      <c r="X16" s="634">
        <f t="shared" si="4"/>
        <v>251.05</v>
      </c>
      <c r="Y16" s="612" t="s">
        <v>629</v>
      </c>
      <c r="Z16" s="613">
        <v>27</v>
      </c>
    </row>
    <row r="17" spans="1:26" x14ac:dyDescent="0.25">
      <c r="B17" s="175">
        <v>27.22</v>
      </c>
      <c r="C17" s="20">
        <v>15</v>
      </c>
      <c r="D17" s="179">
        <f t="shared" si="0"/>
        <v>408.29999999999995</v>
      </c>
      <c r="E17" s="156">
        <v>42003</v>
      </c>
      <c r="F17" s="208">
        <f t="shared" si="1"/>
        <v>408.29999999999995</v>
      </c>
      <c r="G17" s="115" t="s">
        <v>145</v>
      </c>
      <c r="H17" s="116">
        <v>29</v>
      </c>
      <c r="K17" s="175">
        <v>27.22</v>
      </c>
      <c r="L17" s="20"/>
      <c r="M17" s="179">
        <f t="shared" si="5"/>
        <v>0</v>
      </c>
      <c r="N17" s="156"/>
      <c r="O17" s="208">
        <f t="shared" si="6"/>
        <v>0</v>
      </c>
      <c r="P17" s="115"/>
      <c r="Q17" s="116"/>
      <c r="T17" s="175"/>
      <c r="U17" s="20">
        <v>6</v>
      </c>
      <c r="V17" s="632">
        <v>149.07</v>
      </c>
      <c r="W17" s="633">
        <v>42123</v>
      </c>
      <c r="X17" s="634">
        <f t="shared" si="4"/>
        <v>149.07</v>
      </c>
      <c r="Y17" s="612" t="s">
        <v>649</v>
      </c>
      <c r="Z17" s="613">
        <v>27</v>
      </c>
    </row>
    <row r="18" spans="1:26" x14ac:dyDescent="0.25">
      <c r="B18" s="175">
        <v>27.22</v>
      </c>
      <c r="C18" s="20">
        <v>10</v>
      </c>
      <c r="D18" s="179">
        <f t="shared" si="0"/>
        <v>272.2</v>
      </c>
      <c r="E18" s="156">
        <v>42004</v>
      </c>
      <c r="F18" s="208">
        <f t="shared" si="1"/>
        <v>272.2</v>
      </c>
      <c r="G18" s="115" t="s">
        <v>147</v>
      </c>
      <c r="H18" s="116">
        <v>29</v>
      </c>
      <c r="K18" s="175">
        <v>27.22</v>
      </c>
      <c r="L18" s="20"/>
      <c r="M18" s="179">
        <f t="shared" si="5"/>
        <v>0</v>
      </c>
      <c r="N18" s="156"/>
      <c r="O18" s="208">
        <f t="shared" si="6"/>
        <v>0</v>
      </c>
      <c r="P18" s="115"/>
      <c r="Q18" s="116"/>
      <c r="T18" s="175"/>
      <c r="U18" s="20">
        <v>30</v>
      </c>
      <c r="V18" s="632">
        <v>765.89</v>
      </c>
      <c r="W18" s="633">
        <v>42123</v>
      </c>
      <c r="X18" s="634">
        <f t="shared" si="4"/>
        <v>765.89</v>
      </c>
      <c r="Y18" s="612" t="s">
        <v>651</v>
      </c>
      <c r="Z18" s="613">
        <v>27</v>
      </c>
    </row>
    <row r="19" spans="1:26" x14ac:dyDescent="0.25">
      <c r="B19" s="175">
        <v>27.22</v>
      </c>
      <c r="C19" s="20">
        <v>10</v>
      </c>
      <c r="D19" s="474">
        <f t="shared" si="0"/>
        <v>272.2</v>
      </c>
      <c r="E19" s="477">
        <v>42007</v>
      </c>
      <c r="F19" s="153">
        <f t="shared" si="1"/>
        <v>272.2</v>
      </c>
      <c r="G19" s="111" t="s">
        <v>157</v>
      </c>
      <c r="H19" s="101">
        <v>29</v>
      </c>
      <c r="K19" s="175">
        <v>27.22</v>
      </c>
      <c r="L19" s="20"/>
      <c r="M19" s="179">
        <f t="shared" si="5"/>
        <v>0</v>
      </c>
      <c r="N19" s="156"/>
      <c r="O19" s="208">
        <f t="shared" si="6"/>
        <v>0</v>
      </c>
      <c r="P19" s="115"/>
      <c r="Q19" s="116"/>
      <c r="T19" s="175"/>
      <c r="U19" s="20">
        <v>30</v>
      </c>
      <c r="V19" s="632">
        <v>766.97</v>
      </c>
      <c r="W19" s="633">
        <v>42123</v>
      </c>
      <c r="X19" s="634">
        <f t="shared" si="4"/>
        <v>766.97</v>
      </c>
      <c r="Y19" s="612" t="s">
        <v>651</v>
      </c>
      <c r="Z19" s="613">
        <v>27</v>
      </c>
    </row>
    <row r="20" spans="1:26" x14ac:dyDescent="0.25">
      <c r="B20" s="175">
        <v>27.22</v>
      </c>
      <c r="C20" s="20">
        <v>33</v>
      </c>
      <c r="D20" s="474">
        <f t="shared" si="0"/>
        <v>898.26</v>
      </c>
      <c r="E20" s="477">
        <v>42009</v>
      </c>
      <c r="F20" s="153">
        <f t="shared" si="1"/>
        <v>898.26</v>
      </c>
      <c r="G20" s="111" t="s">
        <v>158</v>
      </c>
      <c r="H20" s="101">
        <v>29</v>
      </c>
      <c r="K20" s="175">
        <v>27.22</v>
      </c>
      <c r="L20" s="20"/>
      <c r="M20" s="179">
        <f t="shared" si="5"/>
        <v>0</v>
      </c>
      <c r="N20" s="156"/>
      <c r="O20" s="208">
        <f t="shared" si="6"/>
        <v>0</v>
      </c>
      <c r="P20" s="115"/>
      <c r="Q20" s="116"/>
      <c r="T20" s="175"/>
      <c r="U20" s="20"/>
      <c r="V20" s="632">
        <f t="shared" ref="V20:V60" si="7">T20*U20</f>
        <v>0</v>
      </c>
      <c r="W20" s="633"/>
      <c r="X20" s="634">
        <f t="shared" si="4"/>
        <v>0</v>
      </c>
      <c r="Y20" s="612"/>
      <c r="Z20" s="613"/>
    </row>
    <row r="21" spans="1:26" x14ac:dyDescent="0.25">
      <c r="B21" s="175">
        <v>27.22</v>
      </c>
      <c r="C21" s="20">
        <v>36</v>
      </c>
      <c r="D21" s="474">
        <f t="shared" si="0"/>
        <v>979.92</v>
      </c>
      <c r="E21" s="477">
        <v>42010</v>
      </c>
      <c r="F21" s="153">
        <f t="shared" si="1"/>
        <v>979.92</v>
      </c>
      <c r="G21" s="111" t="s">
        <v>160</v>
      </c>
      <c r="H21" s="101">
        <v>29</v>
      </c>
      <c r="K21" s="175">
        <v>27.22</v>
      </c>
      <c r="L21" s="20"/>
      <c r="M21" s="179">
        <f t="shared" si="5"/>
        <v>0</v>
      </c>
      <c r="N21" s="156"/>
      <c r="O21" s="208">
        <f t="shared" si="6"/>
        <v>0</v>
      </c>
      <c r="P21" s="115"/>
      <c r="Q21" s="116"/>
      <c r="T21" s="175"/>
      <c r="U21" s="20"/>
      <c r="V21" s="632">
        <f t="shared" si="7"/>
        <v>0</v>
      </c>
      <c r="W21" s="633"/>
      <c r="X21" s="634">
        <f t="shared" si="4"/>
        <v>0</v>
      </c>
      <c r="Y21" s="612"/>
      <c r="Z21" s="613"/>
    </row>
    <row r="22" spans="1:26" x14ac:dyDescent="0.25">
      <c r="B22" s="175">
        <v>27.22</v>
      </c>
      <c r="C22" s="20">
        <v>15</v>
      </c>
      <c r="D22" s="474">
        <f t="shared" si="0"/>
        <v>408.29999999999995</v>
      </c>
      <c r="E22" s="477">
        <v>42013</v>
      </c>
      <c r="F22" s="153">
        <f t="shared" si="1"/>
        <v>408.29999999999995</v>
      </c>
      <c r="G22" s="111" t="s">
        <v>163</v>
      </c>
      <c r="H22" s="101">
        <v>29</v>
      </c>
      <c r="K22" s="175">
        <v>27.22</v>
      </c>
      <c r="L22" s="20"/>
      <c r="M22" s="179">
        <f t="shared" si="5"/>
        <v>0</v>
      </c>
      <c r="N22" s="156"/>
      <c r="O22" s="208">
        <f t="shared" si="6"/>
        <v>0</v>
      </c>
      <c r="P22" s="115"/>
      <c r="Q22" s="116"/>
      <c r="T22" s="175"/>
      <c r="U22" s="20"/>
      <c r="V22" s="632">
        <f t="shared" si="7"/>
        <v>0</v>
      </c>
      <c r="W22" s="633"/>
      <c r="X22" s="634">
        <f t="shared" si="4"/>
        <v>0</v>
      </c>
      <c r="Y22" s="612"/>
      <c r="Z22" s="613"/>
    </row>
    <row r="23" spans="1:26" x14ac:dyDescent="0.25">
      <c r="B23" s="175">
        <v>27.22</v>
      </c>
      <c r="C23" s="20">
        <v>1</v>
      </c>
      <c r="D23" s="474">
        <f t="shared" si="0"/>
        <v>27.22</v>
      </c>
      <c r="E23" s="477">
        <v>42013</v>
      </c>
      <c r="F23" s="153">
        <f t="shared" si="1"/>
        <v>27.22</v>
      </c>
      <c r="G23" s="111" t="s">
        <v>164</v>
      </c>
      <c r="H23" s="101">
        <v>29</v>
      </c>
      <c r="K23" s="175">
        <v>27.22</v>
      </c>
      <c r="L23" s="20"/>
      <c r="M23" s="179">
        <f t="shared" si="5"/>
        <v>0</v>
      </c>
      <c r="N23" s="156"/>
      <c r="O23" s="208">
        <f t="shared" si="6"/>
        <v>0</v>
      </c>
      <c r="P23" s="115"/>
      <c r="Q23" s="116"/>
      <c r="T23" s="175"/>
      <c r="U23" s="20"/>
      <c r="V23" s="632">
        <f t="shared" si="7"/>
        <v>0</v>
      </c>
      <c r="W23" s="633"/>
      <c r="X23" s="634">
        <f t="shared" si="4"/>
        <v>0</v>
      </c>
      <c r="Y23" s="612"/>
      <c r="Z23" s="613"/>
    </row>
    <row r="24" spans="1:26" x14ac:dyDescent="0.25">
      <c r="B24" s="175">
        <v>27.22</v>
      </c>
      <c r="C24" s="20">
        <v>10</v>
      </c>
      <c r="D24" s="474">
        <f t="shared" si="0"/>
        <v>272.2</v>
      </c>
      <c r="E24" s="477">
        <v>42016</v>
      </c>
      <c r="F24" s="153">
        <f t="shared" si="1"/>
        <v>272.2</v>
      </c>
      <c r="G24" s="111" t="s">
        <v>167</v>
      </c>
      <c r="H24" s="101">
        <v>29</v>
      </c>
      <c r="K24" s="175">
        <v>27.22</v>
      </c>
      <c r="L24" s="20"/>
      <c r="M24" s="179">
        <f t="shared" si="5"/>
        <v>0</v>
      </c>
      <c r="N24" s="156"/>
      <c r="O24" s="208">
        <f t="shared" si="6"/>
        <v>0</v>
      </c>
      <c r="P24" s="115"/>
      <c r="Q24" s="116"/>
      <c r="T24" s="175"/>
      <c r="U24" s="20"/>
      <c r="V24" s="632">
        <f t="shared" si="7"/>
        <v>0</v>
      </c>
      <c r="W24" s="633"/>
      <c r="X24" s="634">
        <f t="shared" si="4"/>
        <v>0</v>
      </c>
      <c r="Y24" s="612"/>
      <c r="Z24" s="613"/>
    </row>
    <row r="25" spans="1:26" x14ac:dyDescent="0.25">
      <c r="B25" s="175">
        <v>27.22</v>
      </c>
      <c r="C25" s="20">
        <v>12</v>
      </c>
      <c r="D25" s="474">
        <f t="shared" si="0"/>
        <v>326.64</v>
      </c>
      <c r="E25" s="477">
        <v>42026</v>
      </c>
      <c r="F25" s="153">
        <f t="shared" si="1"/>
        <v>326.64</v>
      </c>
      <c r="G25" s="111" t="s">
        <v>179</v>
      </c>
      <c r="H25" s="101">
        <v>29</v>
      </c>
      <c r="K25" s="175">
        <v>27.22</v>
      </c>
      <c r="L25" s="20"/>
      <c r="M25" s="179">
        <f t="shared" si="5"/>
        <v>0</v>
      </c>
      <c r="N25" s="156"/>
      <c r="O25" s="208">
        <f t="shared" si="6"/>
        <v>0</v>
      </c>
      <c r="P25" s="115"/>
      <c r="Q25" s="116"/>
      <c r="T25" s="175"/>
      <c r="U25" s="20"/>
      <c r="V25" s="632">
        <f t="shared" si="7"/>
        <v>0</v>
      </c>
      <c r="W25" s="633"/>
      <c r="X25" s="634">
        <f t="shared" si="4"/>
        <v>0</v>
      </c>
      <c r="Y25" s="612"/>
      <c r="Z25" s="613"/>
    </row>
    <row r="26" spans="1:26" x14ac:dyDescent="0.25">
      <c r="B26" s="175">
        <v>27.22</v>
      </c>
      <c r="C26" s="20">
        <v>10</v>
      </c>
      <c r="D26" s="474">
        <f t="shared" si="0"/>
        <v>272.2</v>
      </c>
      <c r="E26" s="477">
        <v>42028</v>
      </c>
      <c r="F26" s="153">
        <f t="shared" si="1"/>
        <v>272.2</v>
      </c>
      <c r="G26" s="111" t="s">
        <v>181</v>
      </c>
      <c r="H26" s="101">
        <v>29</v>
      </c>
      <c r="K26" s="175">
        <v>27.22</v>
      </c>
      <c r="L26" s="20"/>
      <c r="M26" s="179">
        <f t="shared" si="5"/>
        <v>0</v>
      </c>
      <c r="N26" s="156"/>
      <c r="O26" s="208">
        <f t="shared" si="6"/>
        <v>0</v>
      </c>
      <c r="P26" s="115"/>
      <c r="Q26" s="116"/>
      <c r="T26" s="175"/>
      <c r="U26" s="20"/>
      <c r="V26" s="632">
        <f t="shared" si="7"/>
        <v>0</v>
      </c>
      <c r="W26" s="633"/>
      <c r="X26" s="634">
        <f t="shared" si="4"/>
        <v>0</v>
      </c>
      <c r="Y26" s="612"/>
      <c r="Z26" s="613"/>
    </row>
    <row r="27" spans="1:26" x14ac:dyDescent="0.25">
      <c r="B27" s="175">
        <v>27.22</v>
      </c>
      <c r="C27" s="20">
        <v>33</v>
      </c>
      <c r="D27" s="474">
        <f t="shared" si="0"/>
        <v>898.26</v>
      </c>
      <c r="E27" s="477">
        <v>42030</v>
      </c>
      <c r="F27" s="153">
        <f t="shared" si="1"/>
        <v>898.26</v>
      </c>
      <c r="G27" s="111" t="s">
        <v>183</v>
      </c>
      <c r="H27" s="101">
        <v>29</v>
      </c>
      <c r="K27" s="175">
        <v>27.22</v>
      </c>
      <c r="L27" s="20"/>
      <c r="M27" s="179">
        <f t="shared" si="5"/>
        <v>0</v>
      </c>
      <c r="N27" s="156"/>
      <c r="O27" s="208">
        <f t="shared" si="6"/>
        <v>0</v>
      </c>
      <c r="P27" s="115"/>
      <c r="Q27" s="116"/>
      <c r="T27" s="175"/>
      <c r="U27" s="20"/>
      <c r="V27" s="632">
        <f t="shared" si="7"/>
        <v>0</v>
      </c>
      <c r="W27" s="633"/>
      <c r="X27" s="634">
        <f t="shared" si="4"/>
        <v>0</v>
      </c>
      <c r="Y27" s="612"/>
      <c r="Z27" s="613"/>
    </row>
    <row r="28" spans="1:26" x14ac:dyDescent="0.25">
      <c r="B28" s="175">
        <v>27.22</v>
      </c>
      <c r="C28" s="20">
        <v>10</v>
      </c>
      <c r="D28" s="474">
        <f t="shared" si="0"/>
        <v>272.2</v>
      </c>
      <c r="E28" s="477">
        <v>42034</v>
      </c>
      <c r="F28" s="153">
        <f t="shared" si="1"/>
        <v>272.2</v>
      </c>
      <c r="G28" s="111" t="s">
        <v>194</v>
      </c>
      <c r="H28" s="101">
        <v>29</v>
      </c>
      <c r="K28" s="175">
        <v>27.22</v>
      </c>
      <c r="L28" s="20"/>
      <c r="M28" s="179">
        <f t="shared" si="5"/>
        <v>0</v>
      </c>
      <c r="N28" s="156"/>
      <c r="O28" s="208">
        <f t="shared" si="6"/>
        <v>0</v>
      </c>
      <c r="P28" s="115"/>
      <c r="Q28" s="116"/>
      <c r="T28" s="175"/>
      <c r="U28" s="20"/>
      <c r="V28" s="632">
        <f t="shared" si="7"/>
        <v>0</v>
      </c>
      <c r="W28" s="633"/>
      <c r="X28" s="634">
        <f t="shared" si="4"/>
        <v>0</v>
      </c>
      <c r="Y28" s="612"/>
      <c r="Z28" s="613"/>
    </row>
    <row r="29" spans="1:26" x14ac:dyDescent="0.25">
      <c r="A29" s="188"/>
      <c r="B29" s="175">
        <v>27.22</v>
      </c>
      <c r="C29" s="20">
        <v>10</v>
      </c>
      <c r="D29" s="474">
        <f t="shared" si="0"/>
        <v>272.2</v>
      </c>
      <c r="E29" s="477">
        <v>42035</v>
      </c>
      <c r="F29" s="153">
        <f t="shared" si="1"/>
        <v>272.2</v>
      </c>
      <c r="G29" s="111" t="s">
        <v>197</v>
      </c>
      <c r="H29" s="101">
        <v>29</v>
      </c>
      <c r="J29" s="188"/>
      <c r="K29" s="175">
        <v>27.22</v>
      </c>
      <c r="L29" s="20"/>
      <c r="M29" s="179">
        <f t="shared" si="5"/>
        <v>0</v>
      </c>
      <c r="N29" s="156"/>
      <c r="O29" s="208">
        <f t="shared" si="6"/>
        <v>0</v>
      </c>
      <c r="P29" s="115"/>
      <c r="Q29" s="116"/>
      <c r="S29" s="188"/>
      <c r="T29" s="175"/>
      <c r="U29" s="20"/>
      <c r="V29" s="632">
        <f t="shared" si="7"/>
        <v>0</v>
      </c>
      <c r="W29" s="633"/>
      <c r="X29" s="634">
        <f t="shared" si="4"/>
        <v>0</v>
      </c>
      <c r="Y29" s="612"/>
      <c r="Z29" s="613"/>
    </row>
    <row r="30" spans="1:26" x14ac:dyDescent="0.25">
      <c r="A30" s="188"/>
      <c r="B30" s="175">
        <v>27.22</v>
      </c>
      <c r="C30" s="20">
        <v>10</v>
      </c>
      <c r="D30" s="501">
        <f t="shared" si="0"/>
        <v>272.2</v>
      </c>
      <c r="E30" s="502">
        <v>42042</v>
      </c>
      <c r="F30" s="503">
        <f t="shared" si="1"/>
        <v>272.2</v>
      </c>
      <c r="G30" s="429" t="s">
        <v>219</v>
      </c>
      <c r="H30" s="238">
        <v>29</v>
      </c>
      <c r="J30" s="188"/>
      <c r="K30" s="175">
        <v>27.22</v>
      </c>
      <c r="L30" s="20"/>
      <c r="M30" s="179">
        <f t="shared" si="5"/>
        <v>0</v>
      </c>
      <c r="N30" s="156"/>
      <c r="O30" s="208">
        <f t="shared" si="6"/>
        <v>0</v>
      </c>
      <c r="P30" s="115"/>
      <c r="Q30" s="116"/>
      <c r="S30" s="188"/>
      <c r="T30" s="175"/>
      <c r="U30" s="20"/>
      <c r="V30" s="632">
        <v>0</v>
      </c>
      <c r="W30" s="633"/>
      <c r="X30" s="634">
        <f t="shared" si="4"/>
        <v>0</v>
      </c>
      <c r="Y30" s="612"/>
      <c r="Z30" s="613"/>
    </row>
    <row r="31" spans="1:26" x14ac:dyDescent="0.25">
      <c r="A31" s="188"/>
      <c r="B31" s="175">
        <v>27.22</v>
      </c>
      <c r="C31" s="20">
        <v>21</v>
      </c>
      <c r="D31" s="501">
        <f t="shared" si="0"/>
        <v>571.62</v>
      </c>
      <c r="E31" s="502">
        <v>42044</v>
      </c>
      <c r="F31" s="503">
        <f t="shared" si="1"/>
        <v>571.62</v>
      </c>
      <c r="G31" s="429" t="s">
        <v>222</v>
      </c>
      <c r="H31" s="238">
        <v>29</v>
      </c>
      <c r="J31" s="188"/>
      <c r="K31" s="175">
        <v>27.22</v>
      </c>
      <c r="L31" s="20"/>
      <c r="M31" s="179">
        <f t="shared" si="5"/>
        <v>0</v>
      </c>
      <c r="N31" s="156"/>
      <c r="O31" s="208">
        <f t="shared" si="6"/>
        <v>0</v>
      </c>
      <c r="P31" s="115"/>
      <c r="Q31" s="116"/>
      <c r="S31" s="188"/>
      <c r="T31" s="175"/>
      <c r="U31" s="20"/>
      <c r="V31" s="632">
        <f t="shared" si="7"/>
        <v>0</v>
      </c>
      <c r="W31" s="633"/>
      <c r="X31" s="634">
        <f t="shared" si="4"/>
        <v>0</v>
      </c>
      <c r="Y31" s="612"/>
      <c r="Z31" s="613"/>
    </row>
    <row r="32" spans="1:26" x14ac:dyDescent="0.25">
      <c r="A32" s="188"/>
      <c r="B32" s="175">
        <v>27.22</v>
      </c>
      <c r="C32" s="20">
        <v>33</v>
      </c>
      <c r="D32" s="501">
        <f t="shared" si="0"/>
        <v>898.26</v>
      </c>
      <c r="E32" s="502">
        <v>42049</v>
      </c>
      <c r="F32" s="503">
        <f t="shared" si="1"/>
        <v>898.26</v>
      </c>
      <c r="G32" s="429" t="s">
        <v>229</v>
      </c>
      <c r="H32" s="238">
        <v>29</v>
      </c>
      <c r="J32" s="188"/>
      <c r="K32" s="175">
        <v>27.22</v>
      </c>
      <c r="L32" s="20"/>
      <c r="M32" s="179">
        <f t="shared" si="5"/>
        <v>0</v>
      </c>
      <c r="N32" s="156"/>
      <c r="O32" s="208">
        <f t="shared" si="6"/>
        <v>0</v>
      </c>
      <c r="P32" s="115"/>
      <c r="Q32" s="116"/>
      <c r="S32" s="188"/>
      <c r="T32" s="175"/>
      <c r="U32" s="20"/>
      <c r="V32" s="632">
        <f t="shared" si="7"/>
        <v>0</v>
      </c>
      <c r="W32" s="633"/>
      <c r="X32" s="634">
        <f t="shared" si="4"/>
        <v>0</v>
      </c>
      <c r="Y32" s="612"/>
      <c r="Z32" s="613"/>
    </row>
    <row r="33" spans="1:26" x14ac:dyDescent="0.25">
      <c r="A33" s="188"/>
      <c r="B33" s="175">
        <v>27.22</v>
      </c>
      <c r="C33" s="20">
        <v>36</v>
      </c>
      <c r="D33" s="501">
        <f t="shared" si="0"/>
        <v>979.92</v>
      </c>
      <c r="E33" s="502">
        <v>42058</v>
      </c>
      <c r="F33" s="503">
        <f t="shared" si="1"/>
        <v>979.92</v>
      </c>
      <c r="G33" s="429" t="s">
        <v>241</v>
      </c>
      <c r="H33" s="238">
        <v>29</v>
      </c>
      <c r="J33" s="188"/>
      <c r="K33" s="175">
        <v>27.22</v>
      </c>
      <c r="L33" s="20"/>
      <c r="M33" s="179">
        <f t="shared" si="5"/>
        <v>0</v>
      </c>
      <c r="N33" s="156"/>
      <c r="O33" s="208">
        <f t="shared" si="6"/>
        <v>0</v>
      </c>
      <c r="P33" s="115"/>
      <c r="Q33" s="116"/>
      <c r="S33" s="188"/>
      <c r="T33" s="175"/>
      <c r="U33" s="20"/>
      <c r="V33" s="632">
        <f t="shared" si="7"/>
        <v>0</v>
      </c>
      <c r="W33" s="633"/>
      <c r="X33" s="634">
        <f t="shared" si="4"/>
        <v>0</v>
      </c>
      <c r="Y33" s="612"/>
      <c r="Z33" s="613"/>
    </row>
    <row r="34" spans="1:26" x14ac:dyDescent="0.25">
      <c r="A34" s="188"/>
      <c r="B34" s="175">
        <v>27.22</v>
      </c>
      <c r="C34" s="20">
        <v>10</v>
      </c>
      <c r="D34" s="402">
        <f t="shared" si="0"/>
        <v>272.2</v>
      </c>
      <c r="E34" s="588">
        <v>42066</v>
      </c>
      <c r="F34" s="589">
        <f t="shared" si="1"/>
        <v>272.2</v>
      </c>
      <c r="G34" s="403" t="s">
        <v>273</v>
      </c>
      <c r="H34" s="338">
        <v>28</v>
      </c>
      <c r="J34" s="188"/>
      <c r="K34" s="175">
        <v>27.22</v>
      </c>
      <c r="L34" s="20"/>
      <c r="M34" s="179">
        <f t="shared" si="5"/>
        <v>0</v>
      </c>
      <c r="N34" s="156"/>
      <c r="O34" s="208">
        <f t="shared" si="6"/>
        <v>0</v>
      </c>
      <c r="P34" s="115"/>
      <c r="Q34" s="116"/>
      <c r="S34" s="188"/>
      <c r="T34" s="175"/>
      <c r="U34" s="20"/>
      <c r="V34" s="632">
        <f t="shared" si="7"/>
        <v>0</v>
      </c>
      <c r="W34" s="633"/>
      <c r="X34" s="634">
        <f t="shared" si="4"/>
        <v>0</v>
      </c>
      <c r="Y34" s="612"/>
      <c r="Z34" s="613"/>
    </row>
    <row r="35" spans="1:26" x14ac:dyDescent="0.25">
      <c r="A35" s="188"/>
      <c r="B35" s="175">
        <v>27.22</v>
      </c>
      <c r="C35" s="20">
        <v>10</v>
      </c>
      <c r="D35" s="402">
        <f t="shared" si="0"/>
        <v>272.2</v>
      </c>
      <c r="E35" s="588">
        <v>42077</v>
      </c>
      <c r="F35" s="589">
        <f t="shared" si="1"/>
        <v>272.2</v>
      </c>
      <c r="G35" s="403" t="s">
        <v>301</v>
      </c>
      <c r="H35" s="338">
        <v>28</v>
      </c>
      <c r="J35" s="188"/>
      <c r="K35" s="175">
        <v>27.22</v>
      </c>
      <c r="L35" s="20"/>
      <c r="M35" s="179">
        <f t="shared" si="5"/>
        <v>0</v>
      </c>
      <c r="N35" s="156"/>
      <c r="O35" s="208">
        <f t="shared" si="6"/>
        <v>0</v>
      </c>
      <c r="P35" s="115"/>
      <c r="Q35" s="116"/>
      <c r="S35" s="188"/>
      <c r="T35" s="175"/>
      <c r="U35" s="20"/>
      <c r="V35" s="632">
        <f t="shared" si="7"/>
        <v>0</v>
      </c>
      <c r="W35" s="633"/>
      <c r="X35" s="634">
        <f t="shared" si="4"/>
        <v>0</v>
      </c>
      <c r="Y35" s="612"/>
      <c r="Z35" s="613"/>
    </row>
    <row r="36" spans="1:26" x14ac:dyDescent="0.25">
      <c r="A36" s="188"/>
      <c r="B36" s="175">
        <v>27.22</v>
      </c>
      <c r="C36" s="20">
        <v>20</v>
      </c>
      <c r="D36" s="402">
        <f t="shared" si="0"/>
        <v>544.4</v>
      </c>
      <c r="E36" s="588">
        <v>42080</v>
      </c>
      <c r="F36" s="589">
        <f t="shared" si="1"/>
        <v>544.4</v>
      </c>
      <c r="G36" s="403" t="s">
        <v>305</v>
      </c>
      <c r="H36" s="338">
        <v>28</v>
      </c>
      <c r="J36" s="188"/>
      <c r="K36" s="175">
        <v>27.22</v>
      </c>
      <c r="L36" s="20"/>
      <c r="M36" s="179">
        <f t="shared" si="5"/>
        <v>0</v>
      </c>
      <c r="N36" s="156"/>
      <c r="O36" s="208">
        <f t="shared" si="6"/>
        <v>0</v>
      </c>
      <c r="P36" s="115"/>
      <c r="Q36" s="116"/>
      <c r="S36" s="188"/>
      <c r="T36" s="175"/>
      <c r="U36" s="20"/>
      <c r="V36" s="632">
        <f t="shared" si="7"/>
        <v>0</v>
      </c>
      <c r="W36" s="633"/>
      <c r="X36" s="634">
        <f t="shared" si="4"/>
        <v>0</v>
      </c>
      <c r="Y36" s="612"/>
      <c r="Z36" s="613"/>
    </row>
    <row r="37" spans="1:26" x14ac:dyDescent="0.25">
      <c r="A37" s="188"/>
      <c r="B37" s="175">
        <v>27.22</v>
      </c>
      <c r="C37" s="20">
        <v>20</v>
      </c>
      <c r="D37" s="402">
        <f t="shared" si="0"/>
        <v>544.4</v>
      </c>
      <c r="E37" s="588">
        <v>42086</v>
      </c>
      <c r="F37" s="589">
        <f t="shared" si="1"/>
        <v>544.4</v>
      </c>
      <c r="G37" s="403" t="s">
        <v>313</v>
      </c>
      <c r="H37" s="338">
        <v>28</v>
      </c>
      <c r="J37" s="188"/>
      <c r="K37" s="175">
        <v>27.22</v>
      </c>
      <c r="L37" s="20"/>
      <c r="M37" s="179">
        <f t="shared" si="5"/>
        <v>0</v>
      </c>
      <c r="N37" s="156"/>
      <c r="O37" s="208">
        <f t="shared" si="6"/>
        <v>0</v>
      </c>
      <c r="P37" s="115"/>
      <c r="Q37" s="116"/>
      <c r="S37" s="188"/>
      <c r="T37" s="175"/>
      <c r="U37" s="20"/>
      <c r="V37" s="632">
        <f t="shared" si="7"/>
        <v>0</v>
      </c>
      <c r="W37" s="633"/>
      <c r="X37" s="634">
        <f t="shared" si="4"/>
        <v>0</v>
      </c>
      <c r="Y37" s="612"/>
      <c r="Z37" s="613"/>
    </row>
    <row r="38" spans="1:26" x14ac:dyDescent="0.25">
      <c r="A38" s="188"/>
      <c r="B38" s="175">
        <v>27.22</v>
      </c>
      <c r="C38" s="20">
        <v>21</v>
      </c>
      <c r="D38" s="402">
        <f t="shared" si="0"/>
        <v>571.62</v>
      </c>
      <c r="E38" s="588">
        <v>42086</v>
      </c>
      <c r="F38" s="589">
        <f t="shared" si="1"/>
        <v>571.62</v>
      </c>
      <c r="G38" s="403" t="s">
        <v>315</v>
      </c>
      <c r="H38" s="338">
        <v>28</v>
      </c>
      <c r="J38" s="188"/>
      <c r="K38" s="175">
        <v>27.22</v>
      </c>
      <c r="L38" s="20"/>
      <c r="M38" s="179">
        <f t="shared" si="5"/>
        <v>0</v>
      </c>
      <c r="N38" s="156"/>
      <c r="O38" s="208">
        <f t="shared" si="6"/>
        <v>0</v>
      </c>
      <c r="P38" s="115"/>
      <c r="Q38" s="116"/>
      <c r="S38" s="188"/>
      <c r="T38" s="175"/>
      <c r="U38" s="20"/>
      <c r="V38" s="632">
        <f t="shared" si="7"/>
        <v>0</v>
      </c>
      <c r="W38" s="633"/>
      <c r="X38" s="634">
        <f t="shared" si="4"/>
        <v>0</v>
      </c>
      <c r="Y38" s="612"/>
      <c r="Z38" s="613"/>
    </row>
    <row r="39" spans="1:26" x14ac:dyDescent="0.25">
      <c r="A39" s="188"/>
      <c r="B39" s="175">
        <v>27.22</v>
      </c>
      <c r="C39" s="20">
        <v>8</v>
      </c>
      <c r="D39" s="402">
        <f t="shared" si="0"/>
        <v>217.76</v>
      </c>
      <c r="E39" s="588">
        <v>42088</v>
      </c>
      <c r="F39" s="589">
        <f t="shared" si="1"/>
        <v>217.76</v>
      </c>
      <c r="G39" s="403" t="s">
        <v>318</v>
      </c>
      <c r="H39" s="338">
        <v>28</v>
      </c>
      <c r="J39" s="188"/>
      <c r="K39" s="175">
        <v>27.22</v>
      </c>
      <c r="L39" s="20"/>
      <c r="M39" s="474">
        <f t="shared" si="5"/>
        <v>0</v>
      </c>
      <c r="N39" s="477"/>
      <c r="O39" s="153">
        <f t="shared" si="6"/>
        <v>0</v>
      </c>
      <c r="P39" s="111"/>
      <c r="Q39" s="101"/>
      <c r="S39" s="188"/>
      <c r="T39" s="175"/>
      <c r="U39" s="20"/>
      <c r="V39" s="632">
        <f t="shared" si="7"/>
        <v>0</v>
      </c>
      <c r="W39" s="633"/>
      <c r="X39" s="634">
        <f t="shared" si="4"/>
        <v>0</v>
      </c>
      <c r="Y39" s="612"/>
      <c r="Z39" s="613"/>
    </row>
    <row r="40" spans="1:26" x14ac:dyDescent="0.25">
      <c r="A40" s="188"/>
      <c r="B40" s="175">
        <v>27.22</v>
      </c>
      <c r="C40" s="20">
        <v>21</v>
      </c>
      <c r="D40" s="402">
        <f t="shared" si="0"/>
        <v>571.62</v>
      </c>
      <c r="E40" s="588">
        <v>42088</v>
      </c>
      <c r="F40" s="589">
        <f t="shared" si="1"/>
        <v>571.62</v>
      </c>
      <c r="G40" s="403" t="s">
        <v>320</v>
      </c>
      <c r="H40" s="338">
        <v>28</v>
      </c>
      <c r="J40" s="188"/>
      <c r="K40" s="175">
        <v>27.22</v>
      </c>
      <c r="L40" s="20"/>
      <c r="M40" s="474">
        <f t="shared" si="5"/>
        <v>0</v>
      </c>
      <c r="N40" s="477"/>
      <c r="O40" s="153">
        <f t="shared" si="6"/>
        <v>0</v>
      </c>
      <c r="P40" s="111"/>
      <c r="Q40" s="101"/>
      <c r="S40" s="188"/>
      <c r="T40" s="175"/>
      <c r="U40" s="20"/>
      <c r="V40" s="632">
        <f t="shared" si="7"/>
        <v>0</v>
      </c>
      <c r="W40" s="633"/>
      <c r="X40" s="634">
        <f t="shared" si="4"/>
        <v>0</v>
      </c>
      <c r="Y40" s="612"/>
      <c r="Z40" s="613"/>
    </row>
    <row r="41" spans="1:26" x14ac:dyDescent="0.25">
      <c r="A41" s="188"/>
      <c r="B41" s="175">
        <v>27.22</v>
      </c>
      <c r="C41" s="20">
        <v>21</v>
      </c>
      <c r="D41" s="402">
        <f t="shared" si="0"/>
        <v>571.62</v>
      </c>
      <c r="E41" s="588">
        <v>42091</v>
      </c>
      <c r="F41" s="589">
        <f t="shared" si="1"/>
        <v>571.62</v>
      </c>
      <c r="G41" s="403" t="s">
        <v>328</v>
      </c>
      <c r="H41" s="338">
        <v>28</v>
      </c>
      <c r="J41" s="188"/>
      <c r="K41" s="175">
        <v>27.22</v>
      </c>
      <c r="L41" s="20"/>
      <c r="M41" s="474">
        <f t="shared" si="5"/>
        <v>0</v>
      </c>
      <c r="N41" s="477"/>
      <c r="O41" s="153">
        <f t="shared" si="6"/>
        <v>0</v>
      </c>
      <c r="P41" s="111"/>
      <c r="Q41" s="101"/>
      <c r="S41" s="188"/>
      <c r="T41" s="175"/>
      <c r="U41" s="20"/>
      <c r="V41" s="632">
        <f t="shared" si="7"/>
        <v>0</v>
      </c>
      <c r="W41" s="633"/>
      <c r="X41" s="634">
        <f t="shared" si="4"/>
        <v>0</v>
      </c>
      <c r="Y41" s="612"/>
      <c r="Z41" s="613"/>
    </row>
    <row r="42" spans="1:26" x14ac:dyDescent="0.25">
      <c r="A42" s="188"/>
      <c r="B42" s="175">
        <v>27.22</v>
      </c>
      <c r="C42" s="20">
        <v>21</v>
      </c>
      <c r="D42" s="402">
        <f t="shared" si="0"/>
        <v>571.62</v>
      </c>
      <c r="E42" s="588">
        <v>42091</v>
      </c>
      <c r="F42" s="589">
        <f t="shared" si="1"/>
        <v>571.62</v>
      </c>
      <c r="G42" s="403" t="s">
        <v>329</v>
      </c>
      <c r="H42" s="338">
        <v>28</v>
      </c>
      <c r="J42" s="188"/>
      <c r="K42" s="175">
        <v>27.22</v>
      </c>
      <c r="L42" s="20"/>
      <c r="M42" s="474">
        <f t="shared" si="5"/>
        <v>0</v>
      </c>
      <c r="N42" s="477"/>
      <c r="O42" s="153">
        <f t="shared" si="6"/>
        <v>0</v>
      </c>
      <c r="P42" s="111"/>
      <c r="Q42" s="101"/>
      <c r="S42" s="188"/>
      <c r="T42" s="175"/>
      <c r="U42" s="20"/>
      <c r="V42" s="632">
        <f t="shared" si="7"/>
        <v>0</v>
      </c>
      <c r="W42" s="633"/>
      <c r="X42" s="634">
        <f t="shared" si="4"/>
        <v>0</v>
      </c>
      <c r="Y42" s="612"/>
      <c r="Z42" s="613"/>
    </row>
    <row r="43" spans="1:26" x14ac:dyDescent="0.25">
      <c r="A43" s="188"/>
      <c r="B43" s="175">
        <v>27.22</v>
      </c>
      <c r="C43" s="20">
        <v>5</v>
      </c>
      <c r="D43" s="632">
        <f t="shared" si="0"/>
        <v>136.1</v>
      </c>
      <c r="E43" s="633">
        <v>42101</v>
      </c>
      <c r="F43" s="634">
        <f t="shared" si="1"/>
        <v>136.1</v>
      </c>
      <c r="G43" s="612" t="s">
        <v>540</v>
      </c>
      <c r="H43" s="613">
        <v>28</v>
      </c>
      <c r="J43" s="188"/>
      <c r="K43" s="175">
        <v>27.22</v>
      </c>
      <c r="L43" s="20"/>
      <c r="M43" s="474">
        <f t="shared" si="5"/>
        <v>0</v>
      </c>
      <c r="N43" s="477"/>
      <c r="O43" s="153">
        <f t="shared" si="6"/>
        <v>0</v>
      </c>
      <c r="P43" s="111"/>
      <c r="Q43" s="101"/>
      <c r="S43" s="188"/>
      <c r="T43" s="175"/>
      <c r="U43" s="20"/>
      <c r="V43" s="632">
        <f t="shared" si="7"/>
        <v>0</v>
      </c>
      <c r="W43" s="633"/>
      <c r="X43" s="634">
        <f t="shared" si="4"/>
        <v>0</v>
      </c>
      <c r="Y43" s="612"/>
      <c r="Z43" s="613"/>
    </row>
    <row r="44" spans="1:26" x14ac:dyDescent="0.25">
      <c r="A44" s="188"/>
      <c r="B44" s="175">
        <v>27.22</v>
      </c>
      <c r="C44" s="20">
        <v>7</v>
      </c>
      <c r="D44" s="632">
        <f t="shared" si="0"/>
        <v>190.54</v>
      </c>
      <c r="E44" s="633">
        <v>42102</v>
      </c>
      <c r="F44" s="634">
        <f t="shared" si="1"/>
        <v>190.54</v>
      </c>
      <c r="G44" s="612" t="s">
        <v>543</v>
      </c>
      <c r="H44" s="613">
        <v>28</v>
      </c>
      <c r="J44" s="188"/>
      <c r="K44" s="175">
        <v>27.22</v>
      </c>
      <c r="L44" s="20"/>
      <c r="M44" s="474">
        <f t="shared" si="5"/>
        <v>0</v>
      </c>
      <c r="N44" s="477"/>
      <c r="O44" s="153">
        <f t="shared" si="6"/>
        <v>0</v>
      </c>
      <c r="P44" s="111"/>
      <c r="Q44" s="101"/>
      <c r="S44" s="188"/>
      <c r="T44" s="175"/>
      <c r="U44" s="20"/>
      <c r="V44" s="632">
        <f t="shared" si="7"/>
        <v>0</v>
      </c>
      <c r="W44" s="633"/>
      <c r="X44" s="634">
        <f t="shared" si="4"/>
        <v>0</v>
      </c>
      <c r="Y44" s="612"/>
      <c r="Z44" s="613"/>
    </row>
    <row r="45" spans="1:26" x14ac:dyDescent="0.25">
      <c r="A45" s="188"/>
      <c r="B45" s="175">
        <v>27.22</v>
      </c>
      <c r="C45" s="20">
        <v>10</v>
      </c>
      <c r="D45" s="632">
        <f t="shared" si="0"/>
        <v>272.2</v>
      </c>
      <c r="E45" s="633">
        <v>42102</v>
      </c>
      <c r="F45" s="634">
        <f t="shared" si="1"/>
        <v>272.2</v>
      </c>
      <c r="G45" s="612" t="s">
        <v>545</v>
      </c>
      <c r="H45" s="613">
        <v>28</v>
      </c>
      <c r="J45" s="188"/>
      <c r="K45" s="175">
        <v>27.22</v>
      </c>
      <c r="L45" s="20"/>
      <c r="M45" s="474">
        <f t="shared" si="5"/>
        <v>0</v>
      </c>
      <c r="N45" s="477"/>
      <c r="O45" s="153">
        <f t="shared" si="6"/>
        <v>0</v>
      </c>
      <c r="P45" s="111"/>
      <c r="Q45" s="101"/>
      <c r="S45" s="188"/>
      <c r="T45" s="175"/>
      <c r="U45" s="20"/>
      <c r="V45" s="632">
        <f t="shared" si="7"/>
        <v>0</v>
      </c>
      <c r="W45" s="633"/>
      <c r="X45" s="634">
        <f t="shared" si="4"/>
        <v>0</v>
      </c>
      <c r="Y45" s="612"/>
      <c r="Z45" s="613"/>
    </row>
    <row r="46" spans="1:26" x14ac:dyDescent="0.25">
      <c r="A46" s="188"/>
      <c r="B46" s="175">
        <v>27.22</v>
      </c>
      <c r="C46" s="690">
        <v>34</v>
      </c>
      <c r="D46" s="691">
        <f t="shared" si="0"/>
        <v>925.48</v>
      </c>
      <c r="E46" s="633">
        <v>42102</v>
      </c>
      <c r="F46" s="634">
        <f t="shared" si="1"/>
        <v>925.48</v>
      </c>
      <c r="G46" s="612" t="s">
        <v>546</v>
      </c>
      <c r="H46" s="613">
        <v>28</v>
      </c>
      <c r="J46" s="188"/>
      <c r="K46" s="175">
        <v>27.22</v>
      </c>
      <c r="L46" s="20"/>
      <c r="M46" s="474">
        <f t="shared" si="5"/>
        <v>0</v>
      </c>
      <c r="N46" s="477"/>
      <c r="O46" s="153">
        <f t="shared" si="6"/>
        <v>0</v>
      </c>
      <c r="P46" s="111"/>
      <c r="Q46" s="101"/>
      <c r="S46" s="188"/>
      <c r="T46" s="175"/>
      <c r="U46" s="20"/>
      <c r="V46" s="632">
        <f t="shared" si="7"/>
        <v>0</v>
      </c>
      <c r="W46" s="633"/>
      <c r="X46" s="634">
        <f t="shared" si="4"/>
        <v>0</v>
      </c>
      <c r="Y46" s="612"/>
      <c r="Z46" s="613"/>
    </row>
    <row r="47" spans="1:26" x14ac:dyDescent="0.25">
      <c r="A47" s="188"/>
      <c r="B47" s="175">
        <v>27.22</v>
      </c>
      <c r="C47" s="20"/>
      <c r="D47" s="632">
        <f t="shared" si="0"/>
        <v>0</v>
      </c>
      <c r="E47" s="633"/>
      <c r="F47" s="634">
        <f t="shared" si="1"/>
        <v>0</v>
      </c>
      <c r="G47" s="612"/>
      <c r="H47" s="613"/>
      <c r="J47" s="188"/>
      <c r="K47" s="175">
        <v>27.22</v>
      </c>
      <c r="L47" s="20"/>
      <c r="M47" s="474">
        <f t="shared" si="5"/>
        <v>0</v>
      </c>
      <c r="N47" s="477"/>
      <c r="O47" s="153">
        <f t="shared" si="6"/>
        <v>0</v>
      </c>
      <c r="P47" s="111"/>
      <c r="Q47" s="101"/>
      <c r="S47" s="188"/>
      <c r="T47" s="175"/>
      <c r="U47" s="20"/>
      <c r="V47" s="474">
        <f t="shared" si="7"/>
        <v>0</v>
      </c>
      <c r="W47" s="477"/>
      <c r="X47" s="153">
        <f t="shared" si="4"/>
        <v>0</v>
      </c>
      <c r="Y47" s="111"/>
      <c r="Z47" s="101"/>
    </row>
    <row r="48" spans="1:26" x14ac:dyDescent="0.25">
      <c r="A48" s="188"/>
      <c r="B48" s="175">
        <v>27.22</v>
      </c>
      <c r="C48" s="20"/>
      <c r="D48" s="632">
        <f t="shared" si="0"/>
        <v>0</v>
      </c>
      <c r="E48" s="633"/>
      <c r="F48" s="634">
        <f t="shared" si="1"/>
        <v>0</v>
      </c>
      <c r="G48" s="612"/>
      <c r="H48" s="613"/>
      <c r="J48" s="188"/>
      <c r="K48" s="175">
        <v>27.22</v>
      </c>
      <c r="L48" s="20"/>
      <c r="M48" s="474">
        <f t="shared" si="5"/>
        <v>0</v>
      </c>
      <c r="N48" s="477"/>
      <c r="O48" s="153">
        <f t="shared" si="6"/>
        <v>0</v>
      </c>
      <c r="P48" s="111"/>
      <c r="Q48" s="101"/>
      <c r="S48" s="188"/>
      <c r="T48" s="175"/>
      <c r="U48" s="20"/>
      <c r="V48" s="474">
        <f t="shared" si="7"/>
        <v>0</v>
      </c>
      <c r="W48" s="477"/>
      <c r="X48" s="153">
        <f t="shared" si="4"/>
        <v>0</v>
      </c>
      <c r="Y48" s="111"/>
      <c r="Z48" s="101"/>
    </row>
    <row r="49" spans="1:26" x14ac:dyDescent="0.25">
      <c r="A49" s="188"/>
      <c r="B49" s="175">
        <v>27.22</v>
      </c>
      <c r="C49" s="20"/>
      <c r="D49" s="632">
        <f t="shared" si="0"/>
        <v>0</v>
      </c>
      <c r="E49" s="633"/>
      <c r="F49" s="634">
        <f t="shared" si="1"/>
        <v>0</v>
      </c>
      <c r="G49" s="612"/>
      <c r="H49" s="613"/>
      <c r="J49" s="188"/>
      <c r="K49" s="175">
        <v>27.22</v>
      </c>
      <c r="L49" s="20"/>
      <c r="M49" s="474">
        <f t="shared" si="5"/>
        <v>0</v>
      </c>
      <c r="N49" s="477"/>
      <c r="O49" s="153">
        <f t="shared" si="6"/>
        <v>0</v>
      </c>
      <c r="P49" s="111"/>
      <c r="Q49" s="101"/>
      <c r="S49" s="188"/>
      <c r="T49" s="175"/>
      <c r="U49" s="20"/>
      <c r="V49" s="474">
        <f t="shared" si="7"/>
        <v>0</v>
      </c>
      <c r="W49" s="477"/>
      <c r="X49" s="153">
        <f t="shared" si="4"/>
        <v>0</v>
      </c>
      <c r="Y49" s="111"/>
      <c r="Z49" s="101"/>
    </row>
    <row r="50" spans="1:26" x14ac:dyDescent="0.25">
      <c r="A50" s="188"/>
      <c r="B50" s="175">
        <v>27.22</v>
      </c>
      <c r="C50" s="20">
        <v>5</v>
      </c>
      <c r="D50" s="632">
        <f t="shared" si="0"/>
        <v>136.1</v>
      </c>
      <c r="E50" s="633"/>
      <c r="F50" s="634">
        <f t="shared" si="1"/>
        <v>136.1</v>
      </c>
      <c r="G50" s="612"/>
      <c r="H50" s="613"/>
      <c r="J50" s="188"/>
      <c r="K50" s="175">
        <v>27.22</v>
      </c>
      <c r="L50" s="20"/>
      <c r="M50" s="474">
        <f t="shared" si="5"/>
        <v>0</v>
      </c>
      <c r="N50" s="477"/>
      <c r="O50" s="153">
        <f t="shared" si="6"/>
        <v>0</v>
      </c>
      <c r="P50" s="111"/>
      <c r="Q50" s="101"/>
      <c r="S50" s="188"/>
      <c r="T50" s="175"/>
      <c r="U50" s="20"/>
      <c r="V50" s="474">
        <f t="shared" si="7"/>
        <v>0</v>
      </c>
      <c r="W50" s="477"/>
      <c r="X50" s="153">
        <f t="shared" si="4"/>
        <v>0</v>
      </c>
      <c r="Y50" s="111"/>
      <c r="Z50" s="101"/>
    </row>
    <row r="51" spans="1:26" x14ac:dyDescent="0.25">
      <c r="A51" s="188"/>
      <c r="B51" s="175">
        <v>27.22</v>
      </c>
      <c r="C51" s="20"/>
      <c r="D51" s="632">
        <f t="shared" si="0"/>
        <v>0</v>
      </c>
      <c r="E51" s="633"/>
      <c r="F51" s="634">
        <f t="shared" si="1"/>
        <v>0</v>
      </c>
      <c r="G51" s="612"/>
      <c r="H51" s="613"/>
      <c r="J51" s="188"/>
      <c r="K51" s="175">
        <v>27.22</v>
      </c>
      <c r="L51" s="20"/>
      <c r="M51" s="474">
        <f t="shared" si="5"/>
        <v>0</v>
      </c>
      <c r="N51" s="477"/>
      <c r="O51" s="153">
        <f t="shared" si="6"/>
        <v>0</v>
      </c>
      <c r="P51" s="111"/>
      <c r="Q51" s="101"/>
      <c r="S51" s="188"/>
      <c r="T51" s="175"/>
      <c r="U51" s="20"/>
      <c r="V51" s="474">
        <f t="shared" si="7"/>
        <v>0</v>
      </c>
      <c r="W51" s="477"/>
      <c r="X51" s="153">
        <f t="shared" si="4"/>
        <v>0</v>
      </c>
      <c r="Y51" s="111"/>
      <c r="Z51" s="101"/>
    </row>
    <row r="52" spans="1:26" x14ac:dyDescent="0.25">
      <c r="A52" s="188"/>
      <c r="B52" s="175">
        <v>27.22</v>
      </c>
      <c r="C52" s="20"/>
      <c r="D52" s="632">
        <f t="shared" si="0"/>
        <v>0</v>
      </c>
      <c r="E52" s="633"/>
      <c r="F52" s="634">
        <f t="shared" si="1"/>
        <v>0</v>
      </c>
      <c r="G52" s="612"/>
      <c r="H52" s="613"/>
      <c r="J52" s="188"/>
      <c r="K52" s="175">
        <v>27.22</v>
      </c>
      <c r="L52" s="20"/>
      <c r="M52" s="179">
        <f t="shared" si="5"/>
        <v>0</v>
      </c>
      <c r="N52" s="156"/>
      <c r="O52" s="208">
        <f t="shared" si="6"/>
        <v>0</v>
      </c>
      <c r="P52" s="115"/>
      <c r="Q52" s="116"/>
      <c r="S52" s="188"/>
      <c r="T52" s="175"/>
      <c r="U52" s="20"/>
      <c r="V52" s="179">
        <f t="shared" si="7"/>
        <v>0</v>
      </c>
      <c r="W52" s="156"/>
      <c r="X52" s="208">
        <f t="shared" si="4"/>
        <v>0</v>
      </c>
      <c r="Y52" s="115"/>
      <c r="Z52" s="116"/>
    </row>
    <row r="53" spans="1:26" x14ac:dyDescent="0.25">
      <c r="A53" s="188"/>
      <c r="B53" s="175">
        <v>27.22</v>
      </c>
      <c r="C53" s="20"/>
      <c r="D53" s="632">
        <f t="shared" si="0"/>
        <v>0</v>
      </c>
      <c r="E53" s="633"/>
      <c r="F53" s="634">
        <f t="shared" si="1"/>
        <v>0</v>
      </c>
      <c r="G53" s="612"/>
      <c r="H53" s="613"/>
      <c r="J53" s="188"/>
      <c r="K53" s="175">
        <v>27.22</v>
      </c>
      <c r="L53" s="20"/>
      <c r="M53" s="179">
        <f t="shared" si="5"/>
        <v>0</v>
      </c>
      <c r="N53" s="156"/>
      <c r="O53" s="208">
        <f t="shared" si="6"/>
        <v>0</v>
      </c>
      <c r="P53" s="115"/>
      <c r="Q53" s="116"/>
      <c r="S53" s="188"/>
      <c r="T53" s="175"/>
      <c r="U53" s="20"/>
      <c r="V53" s="179">
        <f t="shared" si="7"/>
        <v>0</v>
      </c>
      <c r="W53" s="156"/>
      <c r="X53" s="208">
        <f t="shared" si="4"/>
        <v>0</v>
      </c>
      <c r="Y53" s="115"/>
      <c r="Z53" s="116"/>
    </row>
    <row r="54" spans="1:26" x14ac:dyDescent="0.25">
      <c r="A54" s="188"/>
      <c r="B54" s="175">
        <v>27.22</v>
      </c>
      <c r="C54" s="20"/>
      <c r="D54" s="632">
        <f t="shared" si="0"/>
        <v>0</v>
      </c>
      <c r="E54" s="633"/>
      <c r="F54" s="634">
        <f t="shared" si="1"/>
        <v>0</v>
      </c>
      <c r="G54" s="612"/>
      <c r="H54" s="613"/>
      <c r="J54" s="188"/>
      <c r="K54" s="175">
        <v>27.22</v>
      </c>
      <c r="L54" s="20"/>
      <c r="M54" s="179">
        <f t="shared" si="5"/>
        <v>0</v>
      </c>
      <c r="N54" s="156"/>
      <c r="O54" s="208">
        <f t="shared" si="6"/>
        <v>0</v>
      </c>
      <c r="P54" s="115"/>
      <c r="Q54" s="116"/>
      <c r="S54" s="188"/>
      <c r="T54" s="175"/>
      <c r="U54" s="20"/>
      <c r="V54" s="179">
        <f t="shared" si="7"/>
        <v>0</v>
      </c>
      <c r="W54" s="156"/>
      <c r="X54" s="208">
        <f t="shared" si="4"/>
        <v>0</v>
      </c>
      <c r="Y54" s="115"/>
      <c r="Z54" s="116"/>
    </row>
    <row r="55" spans="1:26" x14ac:dyDescent="0.25">
      <c r="A55" s="188"/>
      <c r="B55" s="175">
        <v>27.22</v>
      </c>
      <c r="C55" s="20"/>
      <c r="D55" s="632">
        <f t="shared" si="0"/>
        <v>0</v>
      </c>
      <c r="E55" s="633"/>
      <c r="F55" s="634">
        <f t="shared" si="1"/>
        <v>0</v>
      </c>
      <c r="G55" s="612"/>
      <c r="H55" s="613"/>
      <c r="J55" s="188"/>
      <c r="K55" s="175">
        <v>27.22</v>
      </c>
      <c r="L55" s="20"/>
      <c r="M55" s="179">
        <f t="shared" si="5"/>
        <v>0</v>
      </c>
      <c r="N55" s="156"/>
      <c r="O55" s="208">
        <f t="shared" si="6"/>
        <v>0</v>
      </c>
      <c r="P55" s="115"/>
      <c r="Q55" s="116"/>
      <c r="S55" s="188"/>
      <c r="T55" s="175"/>
      <c r="U55" s="20"/>
      <c r="V55" s="179">
        <f t="shared" si="7"/>
        <v>0</v>
      </c>
      <c r="W55" s="156"/>
      <c r="X55" s="208">
        <f t="shared" si="4"/>
        <v>0</v>
      </c>
      <c r="Y55" s="115"/>
      <c r="Z55" s="116"/>
    </row>
    <row r="56" spans="1:26" x14ac:dyDescent="0.25">
      <c r="A56" s="188"/>
      <c r="B56" s="175">
        <v>27.22</v>
      </c>
      <c r="C56" s="20"/>
      <c r="D56" s="632">
        <f t="shared" si="0"/>
        <v>0</v>
      </c>
      <c r="E56" s="633"/>
      <c r="F56" s="634">
        <f t="shared" si="1"/>
        <v>0</v>
      </c>
      <c r="G56" s="612"/>
      <c r="H56" s="613"/>
      <c r="J56" s="188"/>
      <c r="K56" s="175">
        <v>27.22</v>
      </c>
      <c r="L56" s="20"/>
      <c r="M56" s="179">
        <f t="shared" si="5"/>
        <v>0</v>
      </c>
      <c r="N56" s="156"/>
      <c r="O56" s="208">
        <f t="shared" si="6"/>
        <v>0</v>
      </c>
      <c r="P56" s="115"/>
      <c r="Q56" s="116"/>
      <c r="S56" s="188"/>
      <c r="T56" s="175"/>
      <c r="U56" s="20"/>
      <c r="V56" s="179">
        <f t="shared" si="7"/>
        <v>0</v>
      </c>
      <c r="W56" s="156"/>
      <c r="X56" s="208">
        <f t="shared" si="4"/>
        <v>0</v>
      </c>
      <c r="Y56" s="115"/>
      <c r="Z56" s="116"/>
    </row>
    <row r="57" spans="1:26" x14ac:dyDescent="0.25">
      <c r="A57" s="188"/>
      <c r="B57" s="175">
        <v>27.22</v>
      </c>
      <c r="C57" s="20"/>
      <c r="D57" s="632">
        <f t="shared" si="0"/>
        <v>0</v>
      </c>
      <c r="E57" s="633"/>
      <c r="F57" s="634">
        <f t="shared" si="1"/>
        <v>0</v>
      </c>
      <c r="G57" s="612"/>
      <c r="H57" s="613"/>
      <c r="J57" s="188"/>
      <c r="K57" s="175">
        <v>27.22</v>
      </c>
      <c r="L57" s="20"/>
      <c r="M57" s="179">
        <f t="shared" si="5"/>
        <v>0</v>
      </c>
      <c r="N57" s="156"/>
      <c r="O57" s="208">
        <f t="shared" si="6"/>
        <v>0</v>
      </c>
      <c r="P57" s="115"/>
      <c r="Q57" s="116"/>
      <c r="S57" s="188"/>
      <c r="T57" s="175"/>
      <c r="U57" s="20"/>
      <c r="V57" s="179">
        <f t="shared" si="7"/>
        <v>0</v>
      </c>
      <c r="W57" s="156"/>
      <c r="X57" s="208">
        <f t="shared" si="4"/>
        <v>0</v>
      </c>
      <c r="Y57" s="115"/>
      <c r="Z57" s="116"/>
    </row>
    <row r="58" spans="1:26" x14ac:dyDescent="0.25">
      <c r="A58" s="188"/>
      <c r="B58" s="175">
        <v>27.22</v>
      </c>
      <c r="C58" s="20"/>
      <c r="D58" s="632">
        <f t="shared" si="0"/>
        <v>0</v>
      </c>
      <c r="E58" s="633"/>
      <c r="F58" s="634">
        <f t="shared" si="1"/>
        <v>0</v>
      </c>
      <c r="G58" s="612"/>
      <c r="H58" s="613"/>
      <c r="J58" s="188"/>
      <c r="K58" s="175">
        <v>27.22</v>
      </c>
      <c r="L58" s="20"/>
      <c r="M58" s="179">
        <f t="shared" si="5"/>
        <v>0</v>
      </c>
      <c r="N58" s="156"/>
      <c r="O58" s="208">
        <f t="shared" si="6"/>
        <v>0</v>
      </c>
      <c r="P58" s="115"/>
      <c r="Q58" s="116"/>
      <c r="S58" s="188"/>
      <c r="T58" s="175"/>
      <c r="U58" s="20"/>
      <c r="V58" s="179">
        <f t="shared" si="7"/>
        <v>0</v>
      </c>
      <c r="W58" s="156"/>
      <c r="X58" s="208">
        <f t="shared" si="4"/>
        <v>0</v>
      </c>
      <c r="Y58" s="115"/>
      <c r="Z58" s="116"/>
    </row>
    <row r="59" spans="1:26" x14ac:dyDescent="0.25">
      <c r="A59" s="188"/>
      <c r="B59" s="175">
        <v>27.22</v>
      </c>
      <c r="C59" s="20"/>
      <c r="D59" s="632">
        <f t="shared" si="0"/>
        <v>0</v>
      </c>
      <c r="E59" s="633"/>
      <c r="F59" s="634">
        <f t="shared" si="1"/>
        <v>0</v>
      </c>
      <c r="G59" s="612"/>
      <c r="H59" s="613"/>
      <c r="J59" s="188"/>
      <c r="K59" s="175">
        <v>27.22</v>
      </c>
      <c r="L59" s="20"/>
      <c r="M59" s="179">
        <f t="shared" si="5"/>
        <v>0</v>
      </c>
      <c r="N59" s="156"/>
      <c r="O59" s="208">
        <f t="shared" si="6"/>
        <v>0</v>
      </c>
      <c r="P59" s="115"/>
      <c r="Q59" s="116"/>
      <c r="S59" s="188"/>
      <c r="T59" s="175"/>
      <c r="U59" s="20"/>
      <c r="V59" s="179">
        <f t="shared" si="7"/>
        <v>0</v>
      </c>
      <c r="W59" s="156"/>
      <c r="X59" s="208">
        <f t="shared" si="4"/>
        <v>0</v>
      </c>
      <c r="Y59" s="115"/>
      <c r="Z59" s="116"/>
    </row>
    <row r="60" spans="1:26" ht="15.75" thickBot="1" x14ac:dyDescent="0.3">
      <c r="A60" s="254"/>
      <c r="B60" s="189">
        <v>27.22</v>
      </c>
      <c r="C60" s="48"/>
      <c r="D60" s="678">
        <f t="shared" si="0"/>
        <v>0</v>
      </c>
      <c r="E60" s="679"/>
      <c r="F60" s="680">
        <f t="shared" si="1"/>
        <v>0</v>
      </c>
      <c r="G60" s="649"/>
      <c r="H60" s="650"/>
      <c r="J60" s="254"/>
      <c r="K60" s="189">
        <v>27.22</v>
      </c>
      <c r="L60" s="48"/>
      <c r="M60" s="417">
        <f t="shared" si="5"/>
        <v>0</v>
      </c>
      <c r="N60" s="418"/>
      <c r="O60" s="419">
        <f t="shared" si="6"/>
        <v>0</v>
      </c>
      <c r="P60" s="316"/>
      <c r="Q60" s="317"/>
      <c r="S60" s="254"/>
      <c r="T60" s="189"/>
      <c r="U60" s="48"/>
      <c r="V60" s="417">
        <f t="shared" si="7"/>
        <v>0</v>
      </c>
      <c r="W60" s="418"/>
      <c r="X60" s="419">
        <f t="shared" si="4"/>
        <v>0</v>
      </c>
      <c r="Y60" s="316"/>
      <c r="Z60" s="317"/>
    </row>
    <row r="61" spans="1:26" ht="15.75" thickTop="1" x14ac:dyDescent="0.25">
      <c r="A61" s="64">
        <f>SUM(A29:A60)</f>
        <v>0</v>
      </c>
      <c r="B61" s="16"/>
      <c r="C61" s="124">
        <f>SUM(C8:C60)</f>
        <v>685</v>
      </c>
      <c r="D61" s="208">
        <f>SUM(D8:D60)</f>
        <v>18645.700000000004</v>
      </c>
      <c r="E61" s="133"/>
      <c r="F61" s="208">
        <f>SUM(F8:F60)</f>
        <v>18645.700000000004</v>
      </c>
      <c r="G61" s="16"/>
      <c r="H61" s="16"/>
      <c r="J61" s="64">
        <f>SUM(J29:J60)</f>
        <v>0</v>
      </c>
      <c r="K61" s="16"/>
      <c r="L61" s="124">
        <f>SUM(L8:L60)</f>
        <v>144</v>
      </c>
      <c r="M61" s="208">
        <f>SUM(M8:M60)</f>
        <v>3919.6799999999994</v>
      </c>
      <c r="N61" s="133"/>
      <c r="O61" s="208">
        <f>SUM(O8:O60)</f>
        <v>3919.6799999999994</v>
      </c>
      <c r="P61" s="16"/>
      <c r="Q61" s="16"/>
      <c r="S61" s="64">
        <f>SUM(S29:S60)</f>
        <v>0</v>
      </c>
      <c r="T61" s="16"/>
      <c r="U61" s="124">
        <f>SUM(U8:U60)</f>
        <v>132</v>
      </c>
      <c r="V61" s="208">
        <f>SUM(V8:V60)</f>
        <v>3370.0280000000002</v>
      </c>
      <c r="W61" s="133"/>
      <c r="X61" s="208">
        <f>SUM(X8:X60)</f>
        <v>3370.0280000000002</v>
      </c>
      <c r="Y61" s="16"/>
      <c r="Z61" s="16"/>
    </row>
    <row r="62" spans="1:26" ht="15.75" thickBot="1" x14ac:dyDescent="0.3">
      <c r="A62" s="170"/>
      <c r="B62"/>
      <c r="C62"/>
      <c r="G62"/>
      <c r="H62"/>
      <c r="J62" s="170"/>
      <c r="K62"/>
      <c r="L62"/>
      <c r="P62"/>
      <c r="Q62"/>
      <c r="S62" s="170"/>
      <c r="T62"/>
      <c r="U62"/>
      <c r="Y62"/>
      <c r="Z62"/>
    </row>
    <row r="63" spans="1:26" x14ac:dyDescent="0.25">
      <c r="A63"/>
      <c r="B63" s="6"/>
      <c r="C63"/>
      <c r="D63" s="715" t="s">
        <v>21</v>
      </c>
      <c r="E63" s="716"/>
      <c r="F63" s="67">
        <f>E4+E5-F61+E6</f>
        <v>-3.637978807091713E-12</v>
      </c>
      <c r="G63"/>
      <c r="H63"/>
      <c r="J63"/>
      <c r="K63" s="6"/>
      <c r="L63"/>
      <c r="M63" s="715" t="s">
        <v>21</v>
      </c>
      <c r="N63" s="716"/>
      <c r="O63" s="67">
        <f>N4+N5-O61+N6</f>
        <v>9771.9800000000014</v>
      </c>
      <c r="P63"/>
      <c r="Q63"/>
      <c r="S63"/>
      <c r="T63" s="6"/>
      <c r="U63"/>
      <c r="V63" s="715" t="s">
        <v>21</v>
      </c>
      <c r="W63" s="716"/>
      <c r="X63" s="67">
        <f>W4+W5-X61+W6</f>
        <v>4384.4519999999993</v>
      </c>
      <c r="Y63"/>
      <c r="Z63"/>
    </row>
    <row r="64" spans="1:26" ht="15.75" thickBot="1" x14ac:dyDescent="0.3">
      <c r="A64" s="266"/>
      <c r="B64"/>
      <c r="C64"/>
      <c r="D64" s="442" t="s">
        <v>4</v>
      </c>
      <c r="E64" s="443"/>
      <c r="F64" s="68">
        <f>F4+F5-C61+F6</f>
        <v>0</v>
      </c>
      <c r="G64"/>
      <c r="H64"/>
      <c r="J64" s="266"/>
      <c r="K64"/>
      <c r="L64"/>
      <c r="M64" s="485" t="s">
        <v>4</v>
      </c>
      <c r="N64" s="486"/>
      <c r="O64" s="68">
        <f>O4+O5-L61+O6</f>
        <v>359</v>
      </c>
      <c r="P64"/>
      <c r="Q64"/>
      <c r="S64" s="266"/>
      <c r="T64"/>
      <c r="U64"/>
      <c r="V64" s="498" t="s">
        <v>4</v>
      </c>
      <c r="W64" s="499"/>
      <c r="X64" s="68">
        <f>X4+X5-U61+X6</f>
        <v>172</v>
      </c>
      <c r="Y64"/>
      <c r="Z64"/>
    </row>
    <row r="65" spans="1:26" x14ac:dyDescent="0.25">
      <c r="A65"/>
      <c r="B65" s="6"/>
      <c r="C65"/>
      <c r="D65"/>
      <c r="E65"/>
      <c r="F65"/>
      <c r="G65"/>
      <c r="H65"/>
      <c r="J65"/>
      <c r="K65" s="6"/>
      <c r="L65"/>
      <c r="M65"/>
      <c r="N65"/>
      <c r="O65"/>
      <c r="P65"/>
      <c r="Q65"/>
      <c r="S65"/>
      <c r="T65" s="6"/>
      <c r="U65"/>
      <c r="V65"/>
      <c r="W65"/>
      <c r="X65"/>
      <c r="Y65"/>
      <c r="Z65"/>
    </row>
  </sheetData>
  <mergeCells count="6">
    <mergeCell ref="A1:G1"/>
    <mergeCell ref="D63:E63"/>
    <mergeCell ref="J1:P1"/>
    <mergeCell ref="M63:N63"/>
    <mergeCell ref="S1:Y1"/>
    <mergeCell ref="V63:W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COMPRAS DEL MES </vt:lpstr>
      <vt:lpstr>PIERNA</vt:lpstr>
      <vt:lpstr>CHULETA COMBO</vt:lpstr>
      <vt:lpstr>ARRACHERA </vt:lpstr>
      <vt:lpstr>NANA</vt:lpstr>
      <vt:lpstr>BUCHE  SWIFT     Y   I B P </vt:lpstr>
      <vt:lpstr>CONTRA SWIFT      NATIONAL   </vt:lpstr>
      <vt:lpstr>CORBATA SMITHFIELD</vt:lpstr>
      <vt:lpstr>CUERO BELLY FARM</vt:lpstr>
      <vt:lpstr>CUERO COMBO</vt:lpstr>
      <vt:lpstr>MENUDO EXCELL   I B P</vt:lpstr>
      <vt:lpstr>ESP. CARNERO</vt:lpstr>
      <vt:lpstr>SESOS COPA</vt:lpstr>
      <vt:lpstr>FILETE BASA</vt:lpstr>
      <vt:lpstr>LENGUA DE RES</vt:lpstr>
      <vt:lpstr>PAVO ENTERO</vt:lpstr>
      <vt:lpstr>Hoja3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2015-06-05T16:40:35Z</cp:lastPrinted>
  <dcterms:created xsi:type="dcterms:W3CDTF">2008-07-31T16:59:13Z</dcterms:created>
  <dcterms:modified xsi:type="dcterms:W3CDTF">2017-01-18T18:55:10Z</dcterms:modified>
</cp:coreProperties>
</file>