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05 MAYO 2015\"/>
    </mc:Choice>
  </mc:AlternateContent>
  <bookViews>
    <workbookView xWindow="120" yWindow="720" windowWidth="14040" windowHeight="7155" firstSheet="7" activeTab="8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Hoja1" sheetId="20" r:id="rId14"/>
    <sheet name="Hoja2" sheetId="21" r:id="rId15"/>
    <sheet name="Hoja3" sheetId="22" r:id="rId16"/>
    <sheet name="Hoja6" sheetId="23" r:id="rId17"/>
    <sheet name="Hoja7" sheetId="24" r:id="rId18"/>
    <sheet name="JULIANA   &amp;&amp;&amp;&amp;   MARCOS " sheetId="14" r:id="rId19"/>
    <sheet name="Hoja8" sheetId="25" r:id="rId20"/>
    <sheet name="Hoja9" sheetId="26" r:id="rId21"/>
    <sheet name="Hoja10" sheetId="27" r:id="rId22"/>
  </sheets>
  <calcPr calcId="152511"/>
</workbook>
</file>

<file path=xl/calcChain.xml><?xml version="1.0" encoding="utf-8"?>
<calcChain xmlns="http://schemas.openxmlformats.org/spreadsheetml/2006/main">
  <c r="L13" i="17" l="1"/>
  <c r="L12" i="17"/>
  <c r="L11" i="17"/>
  <c r="L9" i="17"/>
  <c r="L10" i="17"/>
  <c r="N10" i="17" l="1"/>
  <c r="N39" i="18" l="1"/>
  <c r="N40" i="18"/>
  <c r="N41" i="18"/>
  <c r="N42" i="18"/>
  <c r="N43" i="18"/>
  <c r="N44" i="18"/>
  <c r="N45" i="18"/>
  <c r="N46" i="18"/>
  <c r="N38" i="18"/>
  <c r="M16" i="18" l="1"/>
  <c r="E67" i="18" l="1"/>
  <c r="B67" i="18"/>
  <c r="C20" i="17" l="1"/>
  <c r="L24" i="17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L38" i="17"/>
  <c r="I38" i="17"/>
  <c r="K40" i="17" s="1"/>
  <c r="F38" i="17"/>
  <c r="F41" i="17" s="1"/>
  <c r="C38" i="17"/>
  <c r="F43" i="17" s="1"/>
  <c r="M37" i="17"/>
  <c r="N9" i="18" l="1"/>
  <c r="N47" i="18" s="1"/>
  <c r="F44" i="17"/>
  <c r="F48" i="17" s="1"/>
  <c r="K44" i="17" s="1"/>
  <c r="K49" i="17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F38" i="15"/>
  <c r="C38" i="15"/>
  <c r="F43" i="15" s="1"/>
  <c r="M37" i="15"/>
  <c r="K40" i="15" l="1"/>
  <c r="F41" i="15" s="1"/>
  <c r="F44" i="15" s="1"/>
  <c r="F48" i="15" s="1"/>
  <c r="K44" i="15" s="1"/>
  <c r="K49" i="15" s="1"/>
  <c r="N8" i="16"/>
  <c r="N39" i="16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39" i="13" l="1"/>
  <c r="N4" i="19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B39" i="11" l="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D39" i="11" s="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17" i="9" l="1"/>
  <c r="C38" i="9"/>
  <c r="V30" i="10" l="1"/>
  <c r="S30" i="10"/>
  <c r="C28" i="10" l="1"/>
  <c r="C38" i="10" s="1"/>
  <c r="N16" i="10" l="1"/>
  <c r="V14" i="10" l="1"/>
  <c r="S14" i="10"/>
  <c r="Q24" i="9" l="1"/>
  <c r="Q26" i="9" s="1"/>
  <c r="Q28" i="9" s="1"/>
  <c r="Q30" i="9" s="1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 s="1"/>
  <c r="K49" i="10" s="1"/>
  <c r="L38" i="9" l="1"/>
  <c r="K40" i="9" s="1"/>
  <c r="F41" i="9" s="1"/>
  <c r="I38" i="9"/>
  <c r="M37" i="9"/>
  <c r="F44" i="9" l="1"/>
  <c r="F48" i="9" s="1"/>
  <c r="K48" i="9" s="1"/>
  <c r="C8" i="8" l="1"/>
  <c r="C38" i="8" s="1"/>
  <c r="F43" i="8"/>
  <c r="M37" i="8"/>
  <c r="K38" i="3" l="1"/>
  <c r="F38" i="3"/>
  <c r="I38" i="3"/>
  <c r="C38" i="3"/>
  <c r="L38" i="7"/>
  <c r="I38" i="7"/>
  <c r="F38" i="7"/>
  <c r="C38" i="7"/>
  <c r="I38" i="8"/>
  <c r="F38" i="8"/>
  <c r="P31" i="8" l="1"/>
  <c r="K40" i="7" l="1"/>
  <c r="F41" i="7"/>
  <c r="F42" i="7"/>
  <c r="F43" i="7" l="1"/>
  <c r="F45" i="7" s="1"/>
  <c r="L45" i="7" s="1"/>
  <c r="L38" i="8" l="1"/>
  <c r="K40" i="8" s="1"/>
  <c r="F41" i="8" s="1"/>
  <c r="F44" i="8" s="1"/>
  <c r="F48" i="8" s="1"/>
  <c r="K48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sharedStrings.xml><?xml version="1.0" encoding="utf-8"?>
<sst xmlns="http://schemas.openxmlformats.org/spreadsheetml/2006/main" count="1248" uniqueCount="505">
  <si>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</si>
  <si>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</si>
  <si>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</si>
  <si>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</si>
  <si>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</si>
  <si>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</si>
  <si>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</si>
  <si>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</si>
  <si>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</si>
  <si>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</si>
  <si>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</si>
  <si>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</si>
  <si>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</si>
  <si>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</si>
  <si>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</si>
  <si>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</si>
  <si>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</si>
  <si>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</si>
  <si>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</si>
  <si>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</si>
  <si>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</si>
  <si>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</si>
  <si>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</si>
  <si>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</si>
  <si>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</si>
  <si>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</si>
  <si>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</si>
  <si>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</si>
  <si>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</si>
  <si>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</si>
  <si>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</si>
  <si>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</si>
  <si>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</si>
  <si>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</si>
  <si>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</si>
  <si>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</si>
  <si>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</si>
  <si>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</si>
  <si>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</si>
  <si>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</si>
  <si>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</si>
  <si>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</si>
  <si>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</si>
  <si>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</si>
  <si>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</si>
  <si>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</si>
  <si>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</si>
  <si>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</si>
  <si>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</si>
  <si>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</si>
  <si>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</si>
  <si>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</si>
  <si>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</si>
  <si>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</si>
  <si>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</si>
  <si>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</si>
  <si>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</si>
  <si>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</si>
  <si>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</si>
  <si>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</si>
  <si>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</si>
  <si>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</si>
  <si>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</si>
  <si>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</si>
  <si>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</si>
  <si>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</si>
  <si>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</si>
  <si>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</si>
  <si>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</si>
  <si>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</si>
  <si>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</si>
  <si>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</si>
  <si>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</si>
  <si>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</si>
  <si>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</si>
  <si>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</si>
  <si>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</si>
  <si>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</si>
  <si>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</si>
  <si>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</si>
  <si>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</si>
  <si>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</si>
  <si>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</si>
  <si>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</si>
  <si>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</si>
  <si>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</si>
  <si>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</si>
  <si>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</si>
  <si>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</si>
  <si>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</si>
  <si>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</si>
  <si>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</si>
  <si>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</si>
  <si>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</si>
  <si>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</si>
  <si>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</si>
  <si>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</si>
  <si>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</si>
  <si>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</si>
  <si>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</si>
  <si>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</si>
  <si>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</si>
  <si>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</si>
  <si>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</si>
  <si>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</si>
  <si>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</si>
  <si>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</si>
  <si>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</si>
  <si>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</si>
  <si>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</si>
  <si>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</si>
  <si>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</si>
  <si>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</si>
  <si>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</si>
  <si>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</si>
  <si>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</si>
  <si>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</si>
  <si>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</si>
  <si>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</si>
  <si>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</si>
  <si>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</si>
  <si>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</si>
  <si>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</si>
  <si>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</si>
  <si>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</si>
  <si>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</si>
  <si>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</si>
  <si>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</si>
  <si>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</si>
  <si>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</si>
  <si>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</si>
  <si>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</si>
  <si>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</si>
  <si>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</si>
  <si>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</si>
  <si>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</si>
  <si>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</si>
  <si>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</si>
  <si>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</si>
  <si>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</si>
  <si>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</si>
  <si>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</si>
  <si>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</si>
  <si>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</si>
  <si>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</si>
  <si>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</si>
  <si>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</si>
  <si>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</si>
  <si>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</si>
  <si>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</si>
  <si>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</si>
  <si>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</si>
  <si>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</si>
  <si>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</si>
  <si>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</si>
  <si>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</si>
  <si>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</si>
  <si>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</si>
  <si>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</si>
  <si>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</si>
  <si>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</si>
  <si>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</si>
  <si>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</si>
  <si>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</si>
  <si>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</si>
  <si>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</si>
  <si>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</si>
  <si>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</si>
  <si>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</si>
  <si>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</si>
  <si>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</si>
  <si>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</si>
  <si>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</si>
  <si>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</si>
  <si>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</si>
  <si>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</si>
  <si>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</si>
  <si>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</si>
  <si>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</si>
  <si>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</si>
  <si>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</si>
  <si>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</si>
  <si>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</si>
  <si>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</si>
  <si>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</si>
  <si>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</si>
  <si>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</si>
  <si>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</si>
  <si>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</si>
  <si>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</si>
  <si>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</si>
  <si>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</si>
  <si>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</si>
  <si>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</si>
  <si>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</si>
  <si>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</si>
  <si>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</si>
  <si>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</si>
  <si>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</si>
  <si>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</si>
  <si>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</si>
  <si>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</si>
  <si>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</si>
  <si>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</si>
  <si>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</si>
  <si>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</si>
  <si>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</si>
  <si>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</si>
  <si>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</si>
  <si>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</si>
  <si>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</si>
  <si>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</si>
  <si>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</si>
  <si>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</si>
  <si>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</si>
  <si>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</si>
  <si>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</si>
  <si>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</si>
  <si>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</si>
  <si>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</si>
  <si>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</si>
  <si>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</si>
  <si>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</si>
  <si>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</si>
  <si>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</si>
  <si>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</si>
  <si>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</si>
  <si>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</si>
  <si>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</si>
  <si>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</si>
  <si>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</si>
  <si>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</si>
  <si>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</si>
  <si>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</si>
  <si>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</si>
  <si>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</si>
  <si>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</si>
  <si>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</si>
  <si>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</si>
  <si>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</si>
  <si>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</si>
  <si>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</si>
  <si>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</si>
  <si>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</si>
  <si>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</si>
  <si>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</si>
  <si>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</si>
  <si>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</si>
  <si>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</si>
  <si>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</si>
  <si>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</si>
  <si>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</si>
  <si>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</si>
  <si>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</si>
  <si>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</si>
  <si>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</si>
  <si>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</si>
  <si>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</si>
  <si>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</si>
  <si>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</si>
  <si>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</si>
  <si>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</si>
  <si>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</si>
  <si>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</si>
  <si>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</si>
  <si>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</si>
  <si>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</si>
  <si>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</si>
  <si>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</si>
  <si>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</si>
  <si>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</si>
  <si>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</si>
  <si>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</si>
  <si>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</si>
  <si>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</si>
  <si>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</si>
  <si>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</si>
  <si>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</si>
  <si>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</si>
  <si>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</si>
  <si>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</si>
  <si>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</si>
  <si>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</si>
  <si>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</si>
  <si>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</si>
  <si>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</si>
  <si>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</si>
  <si>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</si>
  <si>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</si>
  <si>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</si>
  <si>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</si>
  <si>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</si>
  <si>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</si>
  <si>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</si>
  <si>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</si>
  <si>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</si>
  <si>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</si>
  <si>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</si>
  <si>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</si>
  <si>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</si>
  <si>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</si>
  <si>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</si>
  <si>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</si>
  <si>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</si>
  <si>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</si>
  <si>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</si>
  <si>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</si>
  <si>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</si>
  <si>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</si>
  <si>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</si>
  <si>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</si>
  <si>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</si>
  <si>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</si>
  <si>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</si>
  <si>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</si>
  <si>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</si>
  <si>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</si>
  <si>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</si>
  <si>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</si>
  <si>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</si>
  <si>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</si>
  <si>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</si>
  <si>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</si>
  <si>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</si>
  <si>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</si>
  <si>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</si>
  <si>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</si>
  <si>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</si>
  <si>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</si>
  <si>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</si>
  <si>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</si>
  <si>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</si>
  <si>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</si>
  <si>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</si>
  <si>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</si>
  <si>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</si>
  <si>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</si>
  <si>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</si>
  <si>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</si>
  <si>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</si>
  <si>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</si>
  <si>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</si>
  <si>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</si>
  <si>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</si>
  <si>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</si>
  <si>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</si>
  <si>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</si>
  <si>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</si>
  <si>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</si>
  <si>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</si>
  <si>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</si>
  <si>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</si>
  <si>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</si>
  <si>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</si>
  <si>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</si>
  <si>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</si>
  <si>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</si>
  <si>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</si>
  <si>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</si>
  <si>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</si>
  <si>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</si>
  <si>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</si>
  <si>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</si>
  <si>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</si>
  <si>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</si>
  <si>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</si>
  <si>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</si>
  <si>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</si>
  <si>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</si>
  <si>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</si>
  <si>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</si>
  <si>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</si>
  <si>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</si>
  <si>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</si>
  <si>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</si>
  <si>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</si>
  <si>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</si>
  <si>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</si>
  <si>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</si>
  <si>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</si>
  <si>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</si>
  <si>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</si>
  <si>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</si>
  <si>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</si>
  <si>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</si>
  <si>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</si>
  <si>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</si>
  <si>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</si>
  <si>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</si>
  <si>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</si>
  <si>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</si>
  <si>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</si>
  <si>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</si>
  <si>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</si>
  <si>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</si>
  <si>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</si>
  <si>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</si>
  <si>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</si>
  <si>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</si>
  <si>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</si>
  <si>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</si>
  <si>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</si>
  <si>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</si>
  <si>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</si>
  <si>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</si>
  <si>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</si>
  <si>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</si>
  <si>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</si>
  <si>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</si>
  <si>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</si>
  <si>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</si>
  <si>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</si>
  <si>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</si>
  <si>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</si>
  <si>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</si>
  <si>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</si>
  <si>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</si>
  <si>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</si>
  <si>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</si>
  <si>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</si>
  <si>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</si>
  <si>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</si>
  <si>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</si>
  <si>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</si>
  <si>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</si>
  <si>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</si>
  <si>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</si>
  <si>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</si>
  <si>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</si>
  <si>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</si>
  <si>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</si>
  <si>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</si>
  <si>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</si>
  <si>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</si>
  <si>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</si>
  <si>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</si>
  <si>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</si>
  <si>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</si>
  <si>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</si>
  <si>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</si>
  <si>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</si>
  <si>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</si>
  <si>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</si>
  <si>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</si>
  <si>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</si>
  <si>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</si>
  <si>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</si>
  <si>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</si>
  <si>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</si>
  <si>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</si>
  <si>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</si>
  <si>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</si>
  <si>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BALANCE       DE      M A Y O         2015    11  S U R   ( 2 )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</si>
  <si>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</si>
  <si>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</si>
  <si>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</si>
  <si>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</si>
  <si>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</si>
  <si>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</si>
  <si>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</si>
  <si>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</si>
  <si>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</si>
  <si>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</si>
  <si>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</si>
  <si>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</si>
  <si>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</si>
  <si>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</si>
  <si>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</si>
  <si>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</si>
  <si>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</si>
  <si>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</si>
  <si>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</si>
  <si>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</si>
  <si>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</si>
  <si>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</si>
  <si>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</si>
  <si>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</si>
  <si>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</si>
  <si>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</si>
  <si>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</si>
  <si>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</si>
  <si>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</si>
  <si>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</si>
  <si>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</si>
  <si>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</si>
  <si>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</si>
  <si>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</si>
  <si>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 xml:space="preserve">16-May --29-May 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</si>
  <si>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</si>
  <si>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</si>
  <si>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</si>
  <si>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</si>
  <si>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</si>
  <si>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</si>
  <si>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</si>
  <si>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</si>
  <si>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</si>
  <si>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</si>
  <si>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</si>
  <si>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</si>
  <si>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</si>
  <si>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</si>
  <si>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</si>
  <si>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# 47020---# 47145</t>
  </si>
  <si>
    <t>Impermebeazlizacion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</si>
</sst>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6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44" fontId="1" fillId="3" borderId="0" xfId="1" applyFont="1" applyFill="1" applyBorder="1"/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27" fillId="3" borderId="0" xfId="1" applyFont="1" applyFill="1" applyBorder="1"/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44" fontId="0" fillId="6" borderId="41" xfId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518" t="s">
        <v>21</v>
      </c>
      <c r="D1" s="518"/>
      <c r="E1" s="518"/>
      <c r="F1" s="518"/>
      <c r="G1" s="518"/>
      <c r="H1" s="518"/>
      <c r="I1" s="518"/>
      <c r="J1" s="518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519" t="s">
        <v>19</v>
      </c>
      <c r="F4" s="520"/>
      <c r="I4" s="521" t="s">
        <v>4</v>
      </c>
      <c r="J4" s="522"/>
      <c r="K4" s="522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523" t="s">
        <v>11</v>
      </c>
      <c r="I40" s="524"/>
      <c r="J40" s="525">
        <f>I38+K38</f>
        <v>92768.73</v>
      </c>
      <c r="K40" s="526"/>
      <c r="L40" s="72"/>
    </row>
    <row r="41" spans="1:12" ht="15.75" x14ac:dyDescent="0.25">
      <c r="D41" s="517" t="s">
        <v>12</v>
      </c>
      <c r="E41" s="517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527"/>
      <c r="J43" s="527"/>
      <c r="K43" s="2"/>
    </row>
    <row r="44" spans="1:12" ht="16.5" thickBot="1" x14ac:dyDescent="0.3">
      <c r="D44" s="516" t="s">
        <v>13</v>
      </c>
      <c r="E44" s="516"/>
      <c r="F44" s="60">
        <v>67799.12</v>
      </c>
      <c r="I44" s="528"/>
      <c r="J44" s="528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529" t="s">
        <v>18</v>
      </c>
      <c r="J45" s="530"/>
      <c r="K45" s="533">
        <f>F45+K44</f>
        <v>45465.780000000144</v>
      </c>
    </row>
    <row r="46" spans="1:12" ht="15.75" thickBot="1" x14ac:dyDescent="0.3">
      <c r="D46" s="515"/>
      <c r="E46" s="515"/>
      <c r="F46" s="56"/>
      <c r="I46" s="531"/>
      <c r="J46" s="532"/>
      <c r="K46" s="534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25" workbookViewId="0">
      <selection activeCell="D52" sqref="D52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518" t="s">
        <v>381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458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9">
        <f>SUM(N5:N36)</f>
        <v>1170950.67</v>
      </c>
      <c r="N37" s="540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523" t="s">
        <v>11</v>
      </c>
      <c r="I40" s="524"/>
      <c r="J40" s="438"/>
      <c r="K40" s="525">
        <f>I38+L38</f>
        <v>69816.569999999992</v>
      </c>
      <c r="L40" s="526"/>
      <c r="M40" s="72"/>
    </row>
    <row r="41" spans="1:15" ht="15.75" x14ac:dyDescent="0.25">
      <c r="B41" s="281"/>
      <c r="C41" s="56"/>
      <c r="D41" s="517" t="s">
        <v>12</v>
      </c>
      <c r="E41" s="517"/>
      <c r="F41" s="57">
        <f>F38-K40</f>
        <v>1153095.43</v>
      </c>
      <c r="I41" s="66"/>
      <c r="J41" s="66"/>
      <c r="M41" s="72"/>
    </row>
    <row r="42" spans="1:15" ht="15.75" x14ac:dyDescent="0.25">
      <c r="D42" s="543" t="s">
        <v>246</v>
      </c>
      <c r="E42" s="543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551" t="s">
        <v>248</v>
      </c>
      <c r="J44" s="552"/>
      <c r="K44" s="541">
        <f>F48+L46</f>
        <v>233559.99999999985</v>
      </c>
      <c r="L44" s="533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553"/>
      <c r="J45" s="554"/>
      <c r="K45" s="542"/>
      <c r="L45" s="534"/>
      <c r="M45" s="110"/>
    </row>
    <row r="46" spans="1:15" ht="17.25" thickTop="1" thickBot="1" x14ac:dyDescent="0.3">
      <c r="C46" s="55"/>
      <c r="D46" s="516" t="s">
        <v>13</v>
      </c>
      <c r="E46" s="516"/>
      <c r="F46" s="60">
        <v>144149.15</v>
      </c>
      <c r="I46" s="528"/>
      <c r="J46" s="528"/>
      <c r="K46" s="550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544">
        <v>143402.01999999999</v>
      </c>
      <c r="L47" s="545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515"/>
      <c r="E49" s="515"/>
      <c r="F49" s="56"/>
      <c r="I49" s="548" t="s">
        <v>249</v>
      </c>
      <c r="J49" s="549"/>
      <c r="K49" s="546">
        <f>K44-K47</f>
        <v>90157.979999999865</v>
      </c>
      <c r="L49" s="547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workbookViewId="0">
      <selection activeCell="E4" sqref="E4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9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482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Q57"/>
  <sheetViews>
    <sheetView topLeftCell="A22" workbookViewId="0">
      <selection activeCell="M32" sqref="M32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518" t="s">
        <v>452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</row>
    <row r="2" spans="1:17" ht="15.75" thickBot="1" x14ac:dyDescent="0.3">
      <c r="E2" s="484"/>
      <c r="F2" s="51"/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459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461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6" t="s">
        <v>462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466</v>
      </c>
      <c r="N8" s="116">
        <v>21328</v>
      </c>
      <c r="O8" s="336"/>
      <c r="P8" t="s">
        <v>463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467</v>
      </c>
      <c r="N9" s="116">
        <v>24623</v>
      </c>
      <c r="O9" s="336"/>
      <c r="P9" t="s">
        <v>464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453</v>
      </c>
      <c r="L10" s="125">
        <f>6024.97+1600+3000</f>
        <v>10624.970000000001</v>
      </c>
      <c r="M10" s="395" t="s">
        <v>468</v>
      </c>
      <c r="N10" s="116">
        <f>34883+40</f>
        <v>34923</v>
      </c>
      <c r="O10" s="336"/>
      <c r="P10" t="s">
        <v>465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454</v>
      </c>
      <c r="L11" s="126">
        <f>5583.3+1600</f>
        <v>7183.3</v>
      </c>
      <c r="M11" s="395" t="s">
        <v>469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455</v>
      </c>
      <c r="L12" s="126">
        <f>5891.68+3000+1600</f>
        <v>10491.68</v>
      </c>
      <c r="M12" s="395" t="s">
        <v>470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456</v>
      </c>
      <c r="L13" s="126">
        <f>5275+1600</f>
        <v>6875</v>
      </c>
      <c r="M13" s="395" t="s">
        <v>472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474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475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476</v>
      </c>
      <c r="N16" s="116">
        <v>22877</v>
      </c>
      <c r="O16" s="336"/>
    </row>
    <row r="17" spans="1:16" x14ac:dyDescent="0.25">
      <c r="A17" s="21"/>
      <c r="B17" s="40">
        <v>42137</v>
      </c>
      <c r="C17" s="46">
        <v>459</v>
      </c>
      <c r="D17" s="30" t="s">
        <v>477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478</v>
      </c>
      <c r="N17" s="116">
        <v>29591.5</v>
      </c>
      <c r="O17" s="336"/>
    </row>
    <row r="18" spans="1:16" x14ac:dyDescent="0.25">
      <c r="A18" s="21"/>
      <c r="B18" s="40">
        <v>42138</v>
      </c>
      <c r="C18" s="46">
        <v>972</v>
      </c>
      <c r="D18" s="30" t="s">
        <v>479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481</v>
      </c>
      <c r="N18" s="116">
        <v>29164.5</v>
      </c>
      <c r="O18" s="336"/>
    </row>
    <row r="19" spans="1:16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483</v>
      </c>
      <c r="N19" s="116">
        <v>70379</v>
      </c>
      <c r="O19" s="336"/>
    </row>
    <row r="20" spans="1:16" x14ac:dyDescent="0.25">
      <c r="A20" s="21"/>
      <c r="B20" s="40">
        <v>42140</v>
      </c>
      <c r="C20" s="46">
        <f>747+468+3510</f>
        <v>4725</v>
      </c>
      <c r="D20" s="30" t="s">
        <v>484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90" t="s">
        <v>111</v>
      </c>
      <c r="L20" s="129">
        <v>0</v>
      </c>
      <c r="M20" s="395" t="s">
        <v>485</v>
      </c>
      <c r="N20" s="116">
        <v>47436</v>
      </c>
      <c r="O20" s="336"/>
    </row>
    <row r="21" spans="1:16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91" t="s">
        <v>240</v>
      </c>
      <c r="L21" s="129">
        <v>0</v>
      </c>
      <c r="M21" s="395" t="s">
        <v>486</v>
      </c>
      <c r="N21" s="116">
        <v>41691.5</v>
      </c>
      <c r="O21" s="336"/>
    </row>
    <row r="22" spans="1:16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5" t="s">
        <v>480</v>
      </c>
      <c r="L22" s="129">
        <v>800</v>
      </c>
      <c r="M22" s="395" t="s">
        <v>488</v>
      </c>
      <c r="N22" s="116">
        <v>36399</v>
      </c>
      <c r="O22" s="336"/>
    </row>
    <row r="23" spans="1:16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92" t="s">
        <v>460</v>
      </c>
      <c r="L23" s="129">
        <v>400</v>
      </c>
      <c r="M23" s="395" t="s">
        <v>489</v>
      </c>
      <c r="N23" s="116">
        <v>31735</v>
      </c>
      <c r="O23" s="336"/>
    </row>
    <row r="24" spans="1:16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93" t="s">
        <v>471</v>
      </c>
      <c r="L24" s="129">
        <f>1770+9000+1000</f>
        <v>11770</v>
      </c>
      <c r="M24" s="395" t="s">
        <v>490</v>
      </c>
      <c r="N24" s="116">
        <v>32190.5</v>
      </c>
      <c r="O24" s="336"/>
    </row>
    <row r="25" spans="1:16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93" t="s">
        <v>473</v>
      </c>
      <c r="L25" s="494">
        <v>0</v>
      </c>
      <c r="M25" s="395" t="s">
        <v>491</v>
      </c>
      <c r="N25" s="116">
        <v>36871</v>
      </c>
      <c r="O25" s="450"/>
    </row>
    <row r="26" spans="1:16" x14ac:dyDescent="0.25">
      <c r="A26" s="21"/>
      <c r="B26" s="40">
        <v>42146</v>
      </c>
      <c r="C26" s="46">
        <v>626</v>
      </c>
      <c r="D26" s="96" t="s">
        <v>492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92" t="s">
        <v>494</v>
      </c>
      <c r="L26" s="129">
        <v>9000</v>
      </c>
      <c r="M26" s="395" t="s">
        <v>493</v>
      </c>
      <c r="N26" s="116">
        <v>54885.5</v>
      </c>
      <c r="O26" s="336"/>
    </row>
    <row r="27" spans="1:16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504</v>
      </c>
      <c r="L27" s="129">
        <v>23500</v>
      </c>
      <c r="M27" s="395" t="s">
        <v>495</v>
      </c>
      <c r="N27" s="116">
        <v>60803.5</v>
      </c>
      <c r="O27" s="336"/>
    </row>
    <row r="28" spans="1:16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0</v>
      </c>
      <c r="J28" s="81"/>
      <c r="K28" s="132"/>
      <c r="L28" s="129"/>
      <c r="M28" s="395" t="s">
        <v>496</v>
      </c>
      <c r="N28" s="116">
        <v>36955</v>
      </c>
      <c r="O28" s="336"/>
    </row>
    <row r="29" spans="1:16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497</v>
      </c>
      <c r="N29" s="116">
        <v>32059.98</v>
      </c>
      <c r="O29" s="336"/>
    </row>
    <row r="30" spans="1:16" x14ac:dyDescent="0.25">
      <c r="A30" s="21"/>
      <c r="B30" s="40">
        <v>42150</v>
      </c>
      <c r="C30" s="46">
        <v>2919</v>
      </c>
      <c r="D30" s="30" t="s">
        <v>498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499</v>
      </c>
      <c r="N30" s="116">
        <v>26911</v>
      </c>
      <c r="O30" s="336"/>
    </row>
    <row r="31" spans="1:16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500</v>
      </c>
      <c r="N31" s="116">
        <v>31239</v>
      </c>
      <c r="O31" s="450"/>
      <c r="P31" s="25"/>
    </row>
    <row r="32" spans="1:16" x14ac:dyDescent="0.25">
      <c r="A32" s="21"/>
      <c r="B32" s="40">
        <v>42152</v>
      </c>
      <c r="C32" s="46">
        <v>0</v>
      </c>
      <c r="D32" s="30"/>
      <c r="E32" s="28">
        <v>42152</v>
      </c>
      <c r="F32" s="509">
        <v>38006.769999999997</v>
      </c>
      <c r="G32" s="25"/>
      <c r="H32" s="29">
        <v>42152</v>
      </c>
      <c r="I32" s="63">
        <v>1138.67</v>
      </c>
      <c r="J32" s="81"/>
      <c r="K32" s="11"/>
      <c r="L32" s="87"/>
      <c r="M32" s="513"/>
      <c r="N32" s="514">
        <v>36868.1</v>
      </c>
      <c r="O32" s="336"/>
      <c r="P32" s="25"/>
    </row>
    <row r="33" spans="1:16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501</v>
      </c>
      <c r="N33" s="116">
        <v>38604.29</v>
      </c>
      <c r="O33" s="336"/>
      <c r="P33" s="25"/>
    </row>
    <row r="34" spans="1:16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502</v>
      </c>
      <c r="N34" s="116">
        <v>86491.5</v>
      </c>
      <c r="O34" s="450"/>
      <c r="P34" s="25"/>
    </row>
    <row r="35" spans="1:16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503</v>
      </c>
      <c r="N35" s="116">
        <v>45718.5</v>
      </c>
      <c r="O35" s="450"/>
      <c r="P35" s="336"/>
    </row>
    <row r="36" spans="1:16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25"/>
    </row>
    <row r="37" spans="1:16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9">
        <f>SUM(N5:N36)</f>
        <v>1325601.3700000001</v>
      </c>
      <c r="N37" s="540"/>
    </row>
    <row r="38" spans="1:16" x14ac:dyDescent="0.25">
      <c r="B38" s="43" t="s">
        <v>1</v>
      </c>
      <c r="C38" s="49">
        <f>SUM(C5:C37)</f>
        <v>18401.5</v>
      </c>
      <c r="E38" s="482" t="s">
        <v>1</v>
      </c>
      <c r="F38" s="55">
        <f>SUM(F5:F37)</f>
        <v>1425486.7700000003</v>
      </c>
      <c r="H38" s="484" t="s">
        <v>1</v>
      </c>
      <c r="I38" s="59">
        <f>SUM(I5:I37)</f>
        <v>13225.500000000002</v>
      </c>
      <c r="J38" s="59"/>
      <c r="K38" s="18" t="s">
        <v>1</v>
      </c>
      <c r="L38" s="4">
        <f>SUM(L5:L37)</f>
        <v>118092.28</v>
      </c>
      <c r="M38" s="72"/>
    </row>
    <row r="39" spans="1:16" x14ac:dyDescent="0.25">
      <c r="M39" s="72"/>
    </row>
    <row r="40" spans="1:16" ht="15.75" x14ac:dyDescent="0.25">
      <c r="A40" s="5"/>
      <c r="B40" s="280"/>
      <c r="C40" s="81"/>
      <c r="D40" s="157"/>
      <c r="E40" s="13"/>
      <c r="F40" s="56"/>
      <c r="H40" s="523" t="s">
        <v>11</v>
      </c>
      <c r="I40" s="524"/>
      <c r="J40" s="483"/>
      <c r="K40" s="525">
        <f>I38+L38</f>
        <v>131317.78</v>
      </c>
      <c r="L40" s="526"/>
      <c r="M40" s="72"/>
    </row>
    <row r="41" spans="1:16" ht="15.75" x14ac:dyDescent="0.25">
      <c r="B41" s="281"/>
      <c r="C41" s="56"/>
      <c r="D41" s="517" t="s">
        <v>12</v>
      </c>
      <c r="E41" s="517"/>
      <c r="F41" s="57">
        <f>F38-K40</f>
        <v>1294168.9900000002</v>
      </c>
      <c r="I41" s="66"/>
      <c r="J41" s="66"/>
      <c r="M41" s="72"/>
    </row>
    <row r="42" spans="1:16" ht="15.75" x14ac:dyDescent="0.25">
      <c r="D42" s="543" t="s">
        <v>246</v>
      </c>
      <c r="E42" s="543"/>
      <c r="F42" s="57">
        <v>-1271823.48</v>
      </c>
      <c r="I42" s="66"/>
      <c r="J42" s="66"/>
      <c r="M42" s="72"/>
    </row>
    <row r="43" spans="1:16" ht="15.75" thickBot="1" x14ac:dyDescent="0.3">
      <c r="D43" s="159"/>
      <c r="E43" s="120" t="s">
        <v>0</v>
      </c>
      <c r="F43" s="121">
        <f>-C38</f>
        <v>-18401.5</v>
      </c>
    </row>
    <row r="44" spans="1:16" ht="15.75" thickTop="1" x14ac:dyDescent="0.25">
      <c r="C44" s="44" t="s">
        <v>17</v>
      </c>
      <c r="E44" s="5" t="s">
        <v>15</v>
      </c>
      <c r="F44" s="59">
        <f>SUM(F41:F43)</f>
        <v>3944.0100000002421</v>
      </c>
      <c r="I44" s="551" t="s">
        <v>248</v>
      </c>
      <c r="J44" s="552"/>
      <c r="K44" s="541">
        <f>F48+L46</f>
        <v>153414.95000000024</v>
      </c>
      <c r="L44" s="533"/>
    </row>
    <row r="45" spans="1:16" ht="15.75" thickBot="1" x14ac:dyDescent="0.3">
      <c r="D45" s="265" t="s">
        <v>253</v>
      </c>
      <c r="E45" s="5" t="s">
        <v>247</v>
      </c>
      <c r="F45" s="59">
        <v>30341.31</v>
      </c>
      <c r="I45" s="553"/>
      <c r="J45" s="554"/>
      <c r="K45" s="542"/>
      <c r="L45" s="534"/>
      <c r="M45" s="110"/>
    </row>
    <row r="46" spans="1:16" ht="17.25" thickTop="1" thickBot="1" x14ac:dyDescent="0.3">
      <c r="C46" s="55"/>
      <c r="D46" s="516" t="s">
        <v>13</v>
      </c>
      <c r="E46" s="516"/>
      <c r="F46" s="60">
        <v>119129.63</v>
      </c>
      <c r="I46" s="528"/>
      <c r="J46" s="528"/>
      <c r="K46" s="550"/>
      <c r="L46" s="34"/>
    </row>
    <row r="47" spans="1:16" ht="19.5" thickBot="1" x14ac:dyDescent="0.35">
      <c r="C47" s="55"/>
      <c r="D47" s="482"/>
      <c r="E47" s="482"/>
      <c r="F47" s="139"/>
      <c r="H47" s="19"/>
      <c r="I47" s="485" t="s">
        <v>254</v>
      </c>
      <c r="J47" s="485"/>
      <c r="K47" s="544">
        <v>144149.15</v>
      </c>
      <c r="L47" s="545"/>
    </row>
    <row r="48" spans="1:16" ht="17.25" thickTop="1" thickBot="1" x14ac:dyDescent="0.3">
      <c r="E48" s="6" t="s">
        <v>16</v>
      </c>
      <c r="F48" s="264">
        <f>F44+F45+F46</f>
        <v>153414.95000000024</v>
      </c>
    </row>
    <row r="49" spans="2:14" ht="19.5" thickBot="1" x14ac:dyDescent="0.35">
      <c r="B49"/>
      <c r="C49"/>
      <c r="D49" s="515"/>
      <c r="E49" s="515"/>
      <c r="F49" s="56"/>
      <c r="I49" s="548" t="s">
        <v>249</v>
      </c>
      <c r="J49" s="549"/>
      <c r="K49" s="546">
        <f>K44-K47</f>
        <v>9265.8000000002503</v>
      </c>
      <c r="L49" s="547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5" workbookViewId="0">
      <selection activeCell="E63" sqref="E63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6"/>
      <c r="E1" s="479">
        <v>42140</v>
      </c>
      <c r="F1" s="222"/>
      <c r="G1" s="364"/>
      <c r="J1" s="204" t="s">
        <v>457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7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7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7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7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7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7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178" t="s">
        <v>487</v>
      </c>
      <c r="M16" s="501">
        <f>11023.06+646.94</f>
        <v>11670</v>
      </c>
      <c r="N16" s="476">
        <f t="shared" si="0"/>
        <v>2000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8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8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8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8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8">
        <v>42153</v>
      </c>
      <c r="M21" s="81">
        <v>32291.4</v>
      </c>
      <c r="N21" s="297">
        <f t="shared" si="0"/>
        <v>0</v>
      </c>
    </row>
    <row r="22" spans="1:14" ht="15.75" x14ac:dyDescent="0.25">
      <c r="A22" s="500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8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8">
        <v>42153</v>
      </c>
      <c r="M23" s="81">
        <v>46578.16</v>
      </c>
      <c r="N23" s="297">
        <f t="shared" si="0"/>
        <v>0</v>
      </c>
    </row>
    <row r="24" spans="1:14" ht="15.75" x14ac:dyDescent="0.25">
      <c r="A24" s="497"/>
      <c r="B24" s="432"/>
      <c r="C24" s="459"/>
      <c r="D24" s="421" t="s">
        <v>396</v>
      </c>
      <c r="E24" s="498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8">
        <v>42153</v>
      </c>
      <c r="M24" s="322">
        <v>33614.94</v>
      </c>
      <c r="N24" s="297">
        <f t="shared" si="0"/>
        <v>0</v>
      </c>
    </row>
    <row r="25" spans="1:14" ht="15.75" x14ac:dyDescent="0.25">
      <c r="A25" s="499"/>
      <c r="B25" s="432"/>
      <c r="C25" s="459"/>
      <c r="D25" s="421" t="s">
        <v>396</v>
      </c>
      <c r="E25" s="498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8">
        <v>42153</v>
      </c>
      <c r="M25" s="81">
        <v>10603.2</v>
      </c>
      <c r="N25" s="297">
        <f t="shared" si="0"/>
        <v>0</v>
      </c>
    </row>
    <row r="26" spans="1:14" ht="15.75" x14ac:dyDescent="0.25">
      <c r="A26" s="487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8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8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8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8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8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8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8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8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8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287">
        <v>42153</v>
      </c>
      <c r="M35" s="508">
        <v>214.09</v>
      </c>
      <c r="N35" s="476">
        <f t="shared" si="0"/>
        <v>79033.09</v>
      </c>
    </row>
    <row r="36" spans="1:15" ht="15.75" x14ac:dyDescent="0.25">
      <c r="A36" s="329"/>
      <c r="B36" s="432"/>
      <c r="C36" s="459"/>
      <c r="D36" s="421"/>
      <c r="E36" s="498"/>
      <c r="F36" s="328"/>
      <c r="G36" s="364"/>
      <c r="H36" s="287"/>
      <c r="I36" s="359">
        <v>42153</v>
      </c>
      <c r="J36" s="344">
        <v>22568</v>
      </c>
      <c r="K36" s="81">
        <v>4437.8</v>
      </c>
      <c r="L36" s="287"/>
      <c r="M36" s="294"/>
      <c r="N36" s="297">
        <f t="shared" si="0"/>
        <v>4437.8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287"/>
      <c r="M37" s="294"/>
      <c r="N37" s="297">
        <f t="shared" si="0"/>
        <v>1350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11">
        <v>42154</v>
      </c>
      <c r="J38" s="512">
        <v>22670</v>
      </c>
      <c r="K38" s="59">
        <v>3291.2</v>
      </c>
      <c r="N38" s="498">
        <f t="shared" si="0"/>
        <v>3291.2</v>
      </c>
    </row>
    <row r="39" spans="1:15" ht="15.75" x14ac:dyDescent="0.25">
      <c r="A39" s="361"/>
      <c r="D39" s="362"/>
      <c r="G39" s="364"/>
      <c r="H39" s="287"/>
      <c r="I39" s="511">
        <v>42154</v>
      </c>
      <c r="J39" s="512">
        <v>22739</v>
      </c>
      <c r="K39" s="59">
        <v>18724.72</v>
      </c>
      <c r="N39" s="498">
        <f t="shared" si="0"/>
        <v>18724.72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11">
        <v>42155</v>
      </c>
      <c r="J40" s="500">
        <v>22829</v>
      </c>
      <c r="K40" s="81">
        <v>68098.899999999994</v>
      </c>
      <c r="L40" s="465"/>
      <c r="M40" s="294"/>
      <c r="N40" s="498">
        <f t="shared" si="0"/>
        <v>68098.899999999994</v>
      </c>
    </row>
    <row r="41" spans="1:15" ht="15.75" customHeight="1" thickBot="1" x14ac:dyDescent="0.35">
      <c r="A41"/>
      <c r="B41" s="474" t="s">
        <v>205</v>
      </c>
      <c r="C41" s="204"/>
      <c r="D41" s="502"/>
      <c r="E41" s="503">
        <v>42153</v>
      </c>
      <c r="F41" s="222"/>
      <c r="G41" s="364"/>
      <c r="H41" s="287"/>
      <c r="I41" s="510"/>
      <c r="J41" s="500"/>
      <c r="K41" s="475"/>
      <c r="L41" s="465"/>
      <c r="M41" s="294"/>
      <c r="N41" s="498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500"/>
      <c r="K42" s="81"/>
      <c r="L42" s="465"/>
      <c r="M42" s="294"/>
      <c r="N42" s="498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10"/>
      <c r="J43" s="500"/>
      <c r="K43" s="81"/>
      <c r="L43" s="465"/>
      <c r="M43" s="294"/>
      <c r="N43" s="498">
        <f t="shared" si="0"/>
        <v>0</v>
      </c>
    </row>
    <row r="44" spans="1:15" ht="16.5" customHeight="1" x14ac:dyDescent="0.25">
      <c r="A44" s="504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500"/>
      <c r="K44" s="81"/>
      <c r="L44" s="465"/>
      <c r="M44" s="294"/>
      <c r="N44" s="498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500"/>
      <c r="K45" s="81"/>
      <c r="L45" s="253"/>
      <c r="M45" s="294"/>
      <c r="N45" s="498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8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1094887.77</v>
      </c>
      <c r="N47" s="336">
        <f>SUM(N3:N46)</f>
        <v>176935.71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5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5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500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7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42150</v>
      </c>
      <c r="H63" s="252"/>
      <c r="M63" s="25"/>
      <c r="N63" s="25"/>
    </row>
    <row r="64" spans="1:14" ht="15.75" x14ac:dyDescent="0.25">
      <c r="A64" s="506"/>
      <c r="B64" s="432"/>
      <c r="C64" s="459"/>
      <c r="D64" s="421"/>
      <c r="E64" s="498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8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52"/>
  <sheetViews>
    <sheetView workbookViewId="0">
      <selection activeCell="M15" sqref="M15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</cols>
  <sheetData>
    <row r="1" spans="2:14" ht="15.75" thickBot="1" x14ac:dyDescent="0.3"/>
    <row r="2" spans="2:14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</row>
    <row r="3" spans="2:14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</row>
    <row r="4" spans="2:14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</row>
    <row r="5" spans="2:14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</row>
    <row r="6" spans="2:14" ht="15.75" x14ac:dyDescent="0.25">
      <c r="B6" s="233"/>
      <c r="C6" s="234"/>
      <c r="D6" s="234"/>
      <c r="E6" s="305">
        <v>42045</v>
      </c>
      <c r="F6" s="218">
        <v>1000</v>
      </c>
      <c r="G6" s="224"/>
      <c r="I6" s="233"/>
      <c r="J6" s="234"/>
      <c r="K6" s="216" t="s">
        <v>420</v>
      </c>
      <c r="L6" s="305">
        <v>42073</v>
      </c>
      <c r="M6" s="218">
        <v>800</v>
      </c>
      <c r="N6" s="224"/>
    </row>
    <row r="7" spans="2:14" ht="15.75" x14ac:dyDescent="0.25">
      <c r="B7" s="233"/>
      <c r="C7" s="234"/>
      <c r="D7" s="234"/>
      <c r="E7" s="305">
        <v>42056</v>
      </c>
      <c r="F7" s="218">
        <v>1000</v>
      </c>
      <c r="G7" s="224"/>
      <c r="I7" s="233"/>
      <c r="J7" s="234"/>
      <c r="K7" s="216" t="s">
        <v>421</v>
      </c>
      <c r="L7" s="305">
        <v>42079</v>
      </c>
      <c r="M7" s="218">
        <v>800</v>
      </c>
      <c r="N7" s="224"/>
    </row>
    <row r="8" spans="2:14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234" t="s">
        <v>401</v>
      </c>
      <c r="K8" s="216" t="s">
        <v>422</v>
      </c>
      <c r="L8" s="305">
        <v>42086</v>
      </c>
      <c r="M8" s="218">
        <v>800</v>
      </c>
      <c r="N8" s="224"/>
    </row>
    <row r="9" spans="2:14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</row>
    <row r="10" spans="2:14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</row>
    <row r="11" spans="2:14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</row>
    <row r="12" spans="2:14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</row>
    <row r="13" spans="2:14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</row>
    <row r="14" spans="2:14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</row>
    <row r="15" spans="2:14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/>
      <c r="M15" s="218"/>
      <c r="N15" s="224"/>
    </row>
    <row r="16" spans="2:14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/>
      <c r="M16" s="218"/>
      <c r="N16" s="224"/>
    </row>
    <row r="17" spans="2:14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/>
      <c r="M17" s="218"/>
      <c r="N17" s="224"/>
    </row>
    <row r="18" spans="2:14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</row>
    <row r="19" spans="2:14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</row>
    <row r="20" spans="2:14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</row>
    <row r="21" spans="2:14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</row>
    <row r="22" spans="2:14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</row>
    <row r="23" spans="2:14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</row>
    <row r="24" spans="2:14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</row>
    <row r="25" spans="2:14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</row>
    <row r="26" spans="2:14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</row>
    <row r="27" spans="2:14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</row>
    <row r="28" spans="2:14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</row>
    <row r="29" spans="2:14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</row>
    <row r="30" spans="2:14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</row>
    <row r="31" spans="2:14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</row>
    <row r="32" spans="2:14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</row>
    <row r="33" spans="2:14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</row>
    <row r="34" spans="2:14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</row>
    <row r="35" spans="2:14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</row>
    <row r="36" spans="2:14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</row>
    <row r="37" spans="2:14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</row>
    <row r="38" spans="2:14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</row>
    <row r="39" spans="2:14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</row>
    <row r="40" spans="2:14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</row>
    <row r="41" spans="2:14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</row>
    <row r="42" spans="2:14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</row>
    <row r="43" spans="2:14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</row>
    <row r="44" spans="2:14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</row>
    <row r="45" spans="2:14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</row>
    <row r="46" spans="2:14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</row>
    <row r="47" spans="2:14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</row>
    <row r="48" spans="2:14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</row>
    <row r="49" spans="3:14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10540</v>
      </c>
      <c r="K49" s="208"/>
      <c r="L49" s="206"/>
      <c r="M49" s="207">
        <f>SUM(M5:M48)</f>
        <v>8000</v>
      </c>
      <c r="N49" s="222"/>
    </row>
    <row r="50" spans="3:14" ht="15.75" thickBot="1" x14ac:dyDescent="0.3">
      <c r="C50" s="44"/>
    </row>
    <row r="51" spans="3:14" x14ac:dyDescent="0.25">
      <c r="K51" s="556">
        <f>J49-M49</f>
        <v>2540</v>
      </c>
      <c r="L51" s="557"/>
    </row>
    <row r="52" spans="3:14" ht="15.75" thickBot="1" x14ac:dyDescent="0.3">
      <c r="K52" s="558"/>
      <c r="L52" s="559"/>
    </row>
  </sheetData>
  <mergeCells count="1">
    <mergeCell ref="K51:L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518" t="s">
        <v>60</v>
      </c>
      <c r="D1" s="518"/>
      <c r="E1" s="518"/>
      <c r="F1" s="518"/>
      <c r="G1" s="518"/>
      <c r="H1" s="518"/>
      <c r="I1" s="518"/>
      <c r="J1" s="518"/>
      <c r="K1" s="518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523" t="s">
        <v>11</v>
      </c>
      <c r="I40" s="524"/>
      <c r="J40" s="84"/>
      <c r="K40" s="525">
        <f>I38+L38</f>
        <v>81370.039999999994</v>
      </c>
      <c r="L40" s="526"/>
      <c r="M40" s="72"/>
    </row>
    <row r="41" spans="1:13" ht="15.75" x14ac:dyDescent="0.25">
      <c r="D41" s="517" t="s">
        <v>12</v>
      </c>
      <c r="E41" s="517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527"/>
      <c r="J43" s="527"/>
      <c r="K43" s="527"/>
      <c r="L43" s="2"/>
    </row>
    <row r="44" spans="1:13" ht="16.5" thickBot="1" x14ac:dyDescent="0.3">
      <c r="D44" s="516" t="s">
        <v>13</v>
      </c>
      <c r="E44" s="516"/>
      <c r="F44" s="60">
        <v>109094</v>
      </c>
      <c r="I44" s="528"/>
      <c r="J44" s="528"/>
      <c r="K44" s="528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529" t="s">
        <v>18</v>
      </c>
      <c r="J45" s="530"/>
      <c r="K45" s="530"/>
      <c r="L45" s="533">
        <f>F45+L44</f>
        <v>109785.37999999989</v>
      </c>
    </row>
    <row r="46" spans="1:13" ht="15.75" thickBot="1" x14ac:dyDescent="0.3">
      <c r="D46" s="515"/>
      <c r="E46" s="515"/>
      <c r="F46" s="56"/>
      <c r="I46" s="531"/>
      <c r="J46" s="532"/>
      <c r="K46" s="532"/>
      <c r="L46" s="534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518" t="s">
        <v>82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537" t="s">
        <v>107</v>
      </c>
      <c r="K22" s="538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539">
        <f>SUM(N5:N36)</f>
        <v>1464875.7</v>
      </c>
      <c r="N37" s="540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523" t="s">
        <v>11</v>
      </c>
      <c r="I40" s="524"/>
      <c r="J40" s="77"/>
      <c r="K40" s="525">
        <f>I38+L38</f>
        <v>108721.5</v>
      </c>
      <c r="L40" s="526"/>
      <c r="M40" s="72"/>
      <c r="P40"/>
    </row>
    <row r="41" spans="1:16" ht="15.75" x14ac:dyDescent="0.25">
      <c r="D41" s="517" t="s">
        <v>12</v>
      </c>
      <c r="E41" s="517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527">
        <v>105856</v>
      </c>
      <c r="J44" s="527"/>
      <c r="K44" s="527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516" t="s">
        <v>13</v>
      </c>
      <c r="E46" s="516"/>
      <c r="F46" s="60">
        <v>105856</v>
      </c>
      <c r="I46" s="528"/>
      <c r="J46" s="528"/>
      <c r="K46" s="528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529" t="s">
        <v>18</v>
      </c>
      <c r="J48" s="530"/>
      <c r="K48" s="541">
        <f>F48+L46</f>
        <v>38843.179999999935</v>
      </c>
      <c r="L48" s="533"/>
      <c r="P48"/>
    </row>
    <row r="49" spans="4:15" customFormat="1" ht="15.75" customHeight="1" thickBot="1" x14ac:dyDescent="0.3">
      <c r="D49" s="515"/>
      <c r="E49" s="515"/>
      <c r="F49" s="56"/>
      <c r="I49" s="531"/>
      <c r="J49" s="532"/>
      <c r="K49" s="542"/>
      <c r="L49" s="534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M10" workbookViewId="0">
      <selection activeCell="R25" sqref="R2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2.57031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518" t="s">
        <v>164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>
        <v>75593381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198">
        <v>42019</v>
      </c>
      <c r="T14" s="44">
        <v>44406.19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9">
        <f>SUM(N5:N36)</f>
        <v>72464.17</v>
      </c>
      <c r="N37" s="540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523" t="s">
        <v>11</v>
      </c>
      <c r="I40" s="524"/>
      <c r="J40" s="143"/>
      <c r="K40" s="525">
        <f>I38+L38</f>
        <v>60366.65</v>
      </c>
      <c r="L40" s="526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517" t="s">
        <v>12</v>
      </c>
      <c r="E41" s="517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527">
        <v>105856</v>
      </c>
      <c r="J44" s="527"/>
      <c r="K44" s="527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516" t="s">
        <v>13</v>
      </c>
      <c r="E46" s="516"/>
      <c r="F46" s="60">
        <v>142316.12</v>
      </c>
      <c r="I46" s="528"/>
      <c r="J46" s="528"/>
      <c r="K46" s="528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529" t="s">
        <v>18</v>
      </c>
      <c r="J48" s="530"/>
      <c r="K48" s="541">
        <f>F48+L46</f>
        <v>137497.94999999995</v>
      </c>
      <c r="L48" s="533"/>
      <c r="P48" s="38"/>
      <c r="S48"/>
    </row>
    <row r="49" spans="4:22" customFormat="1" ht="15.75" customHeight="1" thickBot="1" x14ac:dyDescent="0.3">
      <c r="D49" s="515"/>
      <c r="E49" s="515"/>
      <c r="F49" s="56"/>
      <c r="I49" s="531"/>
      <c r="J49" s="532"/>
      <c r="K49" s="542"/>
      <c r="L49" s="534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31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518" t="s">
        <v>191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9">
        <f>SUM(N5:N36)</f>
        <v>835879</v>
      </c>
      <c r="N37" s="540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523" t="s">
        <v>11</v>
      </c>
      <c r="I40" s="524"/>
      <c r="J40" s="162"/>
      <c r="K40" s="525">
        <f>I38+L38</f>
        <v>62561.18</v>
      </c>
      <c r="L40" s="526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517" t="s">
        <v>12</v>
      </c>
      <c r="E41" s="517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543" t="s">
        <v>246</v>
      </c>
      <c r="E42" s="543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551" t="s">
        <v>248</v>
      </c>
      <c r="J44" s="552"/>
      <c r="K44" s="541">
        <f>F48+L46</f>
        <v>211149.93</v>
      </c>
      <c r="L44" s="533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553"/>
      <c r="J45" s="554"/>
      <c r="K45" s="542"/>
      <c r="L45" s="534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516" t="s">
        <v>13</v>
      </c>
      <c r="E46" s="516"/>
      <c r="F46" s="60">
        <v>84436.98</v>
      </c>
      <c r="I46" s="528"/>
      <c r="J46" s="528"/>
      <c r="K46" s="550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544">
        <v>142316.12</v>
      </c>
      <c r="L47" s="545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515"/>
      <c r="E49" s="515"/>
      <c r="F49" s="56"/>
      <c r="I49" s="548" t="s">
        <v>249</v>
      </c>
      <c r="J49" s="549"/>
      <c r="K49" s="546">
        <f>K44-K47</f>
        <v>68833.81</v>
      </c>
      <c r="L49" s="547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518" t="s">
        <v>260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9">
        <f>SUM(N5:N36)</f>
        <v>1212068.6499999999</v>
      </c>
      <c r="N37" s="540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523" t="s">
        <v>11</v>
      </c>
      <c r="I40" s="524"/>
      <c r="J40" s="378"/>
      <c r="K40" s="525">
        <f>I38+L38</f>
        <v>82452</v>
      </c>
      <c r="L40" s="526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517" t="s">
        <v>12</v>
      </c>
      <c r="E41" s="517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543" t="s">
        <v>246</v>
      </c>
      <c r="E42" s="543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551" t="s">
        <v>248</v>
      </c>
      <c r="J44" s="552"/>
      <c r="K44" s="541">
        <f>F48+L46</f>
        <v>168656.53000000003</v>
      </c>
      <c r="L44" s="533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553"/>
      <c r="J45" s="554"/>
      <c r="K45" s="542"/>
      <c r="L45" s="534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516" t="s">
        <v>13</v>
      </c>
      <c r="E46" s="516"/>
      <c r="F46" s="60">
        <v>105169.23</v>
      </c>
      <c r="I46" s="528"/>
      <c r="J46" s="528"/>
      <c r="K46" s="550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544">
        <v>84436.98</v>
      </c>
      <c r="L47" s="545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515"/>
      <c r="E49" s="515"/>
      <c r="F49" s="56"/>
      <c r="I49" s="548" t="s">
        <v>249</v>
      </c>
      <c r="J49" s="549"/>
      <c r="K49" s="546">
        <f>K44-K47</f>
        <v>84219.550000000032</v>
      </c>
      <c r="L49" s="547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555" t="s">
        <v>261</v>
      </c>
      <c r="K1" s="555"/>
      <c r="L1" s="555"/>
      <c r="M1" s="555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13" workbookViewId="0">
      <selection activeCell="N28" sqref="N2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518" t="s">
        <v>320</v>
      </c>
      <c r="D1" s="518"/>
      <c r="E1" s="518"/>
      <c r="F1" s="518"/>
      <c r="G1" s="518"/>
      <c r="H1" s="518"/>
      <c r="I1" s="518"/>
      <c r="J1" s="518"/>
      <c r="K1" s="518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535" t="s">
        <v>19</v>
      </c>
      <c r="F4" s="536"/>
      <c r="I4" s="521" t="s">
        <v>4</v>
      </c>
      <c r="J4" s="522"/>
      <c r="K4" s="522"/>
      <c r="L4" s="522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9">
        <f>SUM(N5:N36)</f>
        <v>1101958.49</v>
      </c>
      <c r="N37" s="540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523" t="s">
        <v>11</v>
      </c>
      <c r="I40" s="524"/>
      <c r="J40" s="355"/>
      <c r="K40" s="525">
        <f>I38+L38</f>
        <v>89885.69</v>
      </c>
      <c r="L40" s="526"/>
      <c r="M40" s="72"/>
    </row>
    <row r="41" spans="1:14" ht="15.75" x14ac:dyDescent="0.25">
      <c r="B41" s="281"/>
      <c r="C41" s="56"/>
      <c r="D41" s="517" t="s">
        <v>12</v>
      </c>
      <c r="E41" s="517"/>
      <c r="F41" s="57">
        <f>F38-K40</f>
        <v>1071089.31</v>
      </c>
      <c r="I41" s="66"/>
      <c r="J41" s="66"/>
      <c r="M41" s="72"/>
    </row>
    <row r="42" spans="1:14" ht="15.75" x14ac:dyDescent="0.25">
      <c r="D42" s="543" t="s">
        <v>246</v>
      </c>
      <c r="E42" s="543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551" t="s">
        <v>248</v>
      </c>
      <c r="J44" s="552"/>
      <c r="K44" s="541">
        <f>F48+L46</f>
        <v>224404.37000000008</v>
      </c>
      <c r="L44" s="533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553"/>
      <c r="J45" s="554"/>
      <c r="K45" s="542"/>
      <c r="L45" s="534"/>
      <c r="M45" s="110"/>
    </row>
    <row r="46" spans="1:14" ht="17.25" thickTop="1" thickBot="1" x14ac:dyDescent="0.3">
      <c r="C46" s="55"/>
      <c r="D46" s="516" t="s">
        <v>13</v>
      </c>
      <c r="E46" s="516"/>
      <c r="F46" s="60">
        <v>143402.01999999999</v>
      </c>
      <c r="I46" s="528"/>
      <c r="J46" s="528"/>
      <c r="K46" s="550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544">
        <v>105169.23</v>
      </c>
      <c r="L47" s="545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515"/>
      <c r="E49" s="515"/>
      <c r="F49" s="56"/>
      <c r="I49" s="548" t="s">
        <v>249</v>
      </c>
      <c r="J49" s="549"/>
      <c r="K49" s="546">
        <f>K44-K47</f>
        <v>119235.14000000009</v>
      </c>
      <c r="L49" s="547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abSelected="1" topLeftCell="A73" workbookViewId="0">
      <selection activeCell="E86" sqref="E86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Hoja1</vt:lpstr>
      <vt:lpstr>Hoja2</vt:lpstr>
      <vt:lpstr>Hoja3</vt:lpstr>
      <vt:lpstr>Hoja6</vt:lpstr>
      <vt:lpstr>Hoja7</vt:lpstr>
      <vt:lpstr>JULIANA   &amp;&amp;&amp;&amp;   MARCOS 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2015-06-08T13:54:16Z</cp:lastPrinted>
  <dcterms:created xsi:type="dcterms:W3CDTF">2009-02-04T18:28:43Z</dcterms:created>
  <dcterms:modified xsi:type="dcterms:W3CDTF">2017-09-29T18:05:24Z</dcterms:modified>
</cp:coreProperties>
</file>