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65" windowWidth="23715" windowHeight="9615" activeTab="4"/>
  </bookViews>
  <sheets>
    <sheet name="ENERO 2015" sheetId="1" r:id="rId1"/>
    <sheet name="FEBRERO 2015" sheetId="2" r:id="rId2"/>
    <sheet name="MARZO 2015" sheetId="3" r:id="rId3"/>
    <sheet name="ABRIL   2015" sheetId="4" r:id="rId4"/>
    <sheet name="M A Y O   2015" sheetId="5" r:id="rId5"/>
    <sheet name="Hoja4" sheetId="6" r:id="rId6"/>
    <sheet name="Hoja5" sheetId="7" r:id="rId7"/>
    <sheet name="Hoja6" sheetId="8" r:id="rId8"/>
    <sheet name="Hoja7" sheetId="9" r:id="rId9"/>
  </sheets>
  <calcPr calcId="144525"/>
</workbook>
</file>

<file path=xl/calcChain.xml><?xml version="1.0" encoding="utf-8"?>
<calcChain xmlns="http://schemas.openxmlformats.org/spreadsheetml/2006/main">
  <c r="G52" i="5" l="1"/>
  <c r="G53" i="5"/>
  <c r="G54" i="5"/>
  <c r="G47" i="5"/>
  <c r="G48" i="5"/>
  <c r="G49" i="5"/>
  <c r="G50" i="5"/>
  <c r="G51" i="5"/>
  <c r="G55" i="5"/>
  <c r="G40" i="5"/>
  <c r="G41" i="5"/>
  <c r="G42" i="5"/>
  <c r="G43" i="5"/>
  <c r="G44" i="5"/>
  <c r="G45" i="5"/>
  <c r="G46" i="5"/>
  <c r="F34" i="4" l="1"/>
  <c r="F17" i="5" l="1"/>
  <c r="F7" i="5" l="1"/>
  <c r="D58" i="5" l="1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F58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62" i="5" l="1"/>
  <c r="G25" i="5"/>
  <c r="F31" i="4"/>
  <c r="F25" i="4" l="1"/>
  <c r="F43" i="3" l="1"/>
  <c r="F33" i="3" l="1"/>
  <c r="D44" i="4"/>
  <c r="G41" i="4"/>
  <c r="G40" i="4"/>
  <c r="G39" i="4"/>
  <c r="G38" i="4"/>
  <c r="G37" i="4"/>
  <c r="G36" i="4"/>
  <c r="G35" i="4"/>
  <c r="G34" i="4"/>
  <c r="F44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48" i="4" l="1"/>
  <c r="G33" i="4"/>
  <c r="F61" i="2" l="1"/>
  <c r="F62" i="1" l="1"/>
  <c r="F57" i="2" l="1"/>
  <c r="D68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F68" i="3"/>
  <c r="G12" i="3"/>
  <c r="G11" i="3"/>
  <c r="G10" i="3"/>
  <c r="G9" i="3"/>
  <c r="G8" i="3"/>
  <c r="G7" i="3"/>
  <c r="G6" i="3"/>
  <c r="G5" i="3"/>
  <c r="G4" i="3"/>
  <c r="D72" i="3" l="1"/>
  <c r="G13" i="3"/>
  <c r="F16" i="2"/>
  <c r="G68" i="2" l="1"/>
  <c r="G69" i="2"/>
  <c r="G70" i="2"/>
  <c r="G71" i="2"/>
  <c r="G72" i="2"/>
  <c r="G73" i="2"/>
  <c r="G74" i="2"/>
  <c r="F34" i="2"/>
  <c r="F27" i="2"/>
  <c r="F49" i="2" l="1"/>
  <c r="F29" i="2"/>
  <c r="F67" i="1"/>
  <c r="F17" i="2"/>
  <c r="F26" i="2"/>
  <c r="F13" i="2" l="1"/>
  <c r="F19" i="1" l="1"/>
  <c r="D78" i="2"/>
  <c r="G75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F78" i="2"/>
  <c r="G14" i="2"/>
  <c r="G13" i="2"/>
  <c r="G12" i="2"/>
  <c r="G11" i="2"/>
  <c r="G10" i="2"/>
  <c r="G9" i="2"/>
  <c r="G8" i="2"/>
  <c r="G7" i="2"/>
  <c r="G6" i="2"/>
  <c r="G5" i="2"/>
  <c r="G4" i="2"/>
  <c r="D82" i="2" l="1"/>
  <c r="G15" i="2"/>
  <c r="F15" i="1"/>
  <c r="G68" i="1"/>
  <c r="F34" i="1" l="1"/>
  <c r="G44" i="1" l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F73" i="1" l="1"/>
  <c r="D73" i="1"/>
  <c r="D77" i="1" s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<sst xmlns="http://schemas.openxmlformats.org/spreadsheetml/2006/main" count="613" uniqueCount="344">
  <si>
    <t>FECHA</t>
  </si>
  <si>
    <t>IMPORTE</t>
  </si>
  <si>
    <t>Fecha de pago</t>
  </si>
  <si>
    <t>IMPORTE D/PAGO</t>
  </si>
  <si>
    <t>SALDO</t>
  </si>
  <si>
    <t>X</t>
  </si>
  <si>
    <t>Importe Vendido</t>
  </si>
  <si>
    <t>Importe Cobrado</t>
  </si>
  <si>
    <t>IMPORTE POR COBRAR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</si>
  <si>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</si>
  <si>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TRASPASO</t>
  </si>
  <si>
    <t>901 G</t>
  </si>
  <si>
    <t>JAVIER PALACIOS</t>
  </si>
  <si>
    <t>902 G</t>
  </si>
  <si>
    <t>TIA</t>
  </si>
  <si>
    <t>903 G</t>
  </si>
  <si>
    <t>RAYMUNDO</t>
  </si>
  <si>
    <t>904 G</t>
  </si>
  <si>
    <t>JUAN COLORADO</t>
  </si>
  <si>
    <t>905 G</t>
  </si>
  <si>
    <t>906 G</t>
  </si>
  <si>
    <t>907 G</t>
  </si>
  <si>
    <t>908 G</t>
  </si>
  <si>
    <t>909 G</t>
  </si>
  <si>
    <t>910 G</t>
  </si>
  <si>
    <t>911 G</t>
  </si>
  <si>
    <t>912 G</t>
  </si>
  <si>
    <t>913 G</t>
  </si>
  <si>
    <t>914 G</t>
  </si>
  <si>
    <t>915 G</t>
  </si>
  <si>
    <t>916 G</t>
  </si>
  <si>
    <t>917 G</t>
  </si>
  <si>
    <t>918 G</t>
  </si>
  <si>
    <t>919 G</t>
  </si>
  <si>
    <t>920 G</t>
  </si>
  <si>
    <t>921 G</t>
  </si>
  <si>
    <t>922 G</t>
  </si>
  <si>
    <t>923 G</t>
  </si>
  <si>
    <t>924 G</t>
  </si>
  <si>
    <t>925 G</t>
  </si>
  <si>
    <t>CARLOS CALDERON</t>
  </si>
  <si>
    <t>BENJAMIN SAUCOS</t>
  </si>
  <si>
    <t>TRINIDAD RODRIGUEZ</t>
  </si>
  <si>
    <t>Ma. EUGENIA VAZQUEZ</t>
  </si>
  <si>
    <t>GABRIEL</t>
  </si>
  <si>
    <t>CALDERON</t>
  </si>
  <si>
    <t>CLEMENTE BELLO</t>
  </si>
  <si>
    <t>COLORADO</t>
  </si>
  <si>
    <t>FRANCISCO CASTELLANO</t>
  </si>
  <si>
    <t>JOSE LUIS</t>
  </si>
  <si>
    <t>LEONARDO</t>
  </si>
  <si>
    <t>926 G</t>
  </si>
  <si>
    <t>927 G</t>
  </si>
  <si>
    <t>928 G</t>
  </si>
  <si>
    <t>929 G</t>
  </si>
  <si>
    <t>930 G</t>
  </si>
  <si>
    <t>931 G</t>
  </si>
  <si>
    <t>932 G</t>
  </si>
  <si>
    <t>933 G</t>
  </si>
  <si>
    <t>934 G</t>
  </si>
  <si>
    <t>935 G</t>
  </si>
  <si>
    <t>936 G</t>
  </si>
  <si>
    <t>937 G</t>
  </si>
  <si>
    <t>938 G</t>
  </si>
  <si>
    <t>939 G</t>
  </si>
  <si>
    <t>940 G</t>
  </si>
  <si>
    <t>SALVADOR SANCHEZ</t>
  </si>
  <si>
    <t>EUGENIO VAZQUEZ</t>
  </si>
  <si>
    <t>MIGUEL A JUSTO</t>
  </si>
  <si>
    <t>DANIEL PORRAS</t>
  </si>
  <si>
    <t>BENJAMIN SANTOS</t>
  </si>
  <si>
    <t>941 G</t>
  </si>
  <si>
    <t>942 G</t>
  </si>
  <si>
    <t>943 G</t>
  </si>
  <si>
    <t>944 G</t>
  </si>
  <si>
    <t>945 G</t>
  </si>
  <si>
    <t>946 G</t>
  </si>
  <si>
    <t>947 G</t>
  </si>
  <si>
    <t>948 G</t>
  </si>
  <si>
    <t>949 G</t>
  </si>
  <si>
    <t>950 G</t>
  </si>
  <si>
    <t>951 G</t>
  </si>
  <si>
    <t>952 G</t>
  </si>
  <si>
    <t>953 G</t>
  </si>
  <si>
    <t>954 G</t>
  </si>
  <si>
    <t>955 G</t>
  </si>
  <si>
    <t>956 G</t>
  </si>
  <si>
    <t>957 G</t>
  </si>
  <si>
    <t>958 G</t>
  </si>
  <si>
    <t>959 G</t>
  </si>
  <si>
    <t>960 G</t>
  </si>
  <si>
    <t>AZUCENA VAZQUEZ</t>
  </si>
  <si>
    <t>JESUS OLIVARES</t>
  </si>
  <si>
    <t>AGUA SANTA</t>
  </si>
  <si>
    <t>PABLO CAMPOS</t>
  </si>
  <si>
    <t>PALACIOS</t>
  </si>
  <si>
    <t>BENJAMIN</t>
  </si>
  <si>
    <t xml:space="preserve">24-Ene--28-Ene </t>
  </si>
  <si>
    <t>961 G</t>
  </si>
  <si>
    <t>962 G</t>
  </si>
  <si>
    <t>963 G</t>
  </si>
  <si>
    <t>964 G</t>
  </si>
  <si>
    <t>ALEJANDRO LOPEZ</t>
  </si>
  <si>
    <t>965 G</t>
  </si>
  <si>
    <t>POLLO G</t>
  </si>
  <si>
    <t xml:space="preserve">19-Ene ---31-Ene </t>
  </si>
  <si>
    <t>NOTAS DE CREDITOS         DE   E N E R O    2 0 1 5</t>
  </si>
  <si>
    <t>NOTAS DE CREDITOS         DE   F E B R E R O    2 0 1 5</t>
  </si>
  <si>
    <t>966 G</t>
  </si>
  <si>
    <t>20-Ene --29-Ene --02-Feb</t>
  </si>
  <si>
    <t>967 G</t>
  </si>
  <si>
    <t>JAVIR PALACIOS</t>
  </si>
  <si>
    <t>968 G</t>
  </si>
  <si>
    <t>POLLO GOLOSO</t>
  </si>
  <si>
    <t>969 G</t>
  </si>
  <si>
    <t>CANCELADA</t>
  </si>
  <si>
    <t>970 G</t>
  </si>
  <si>
    <t>971 G</t>
  </si>
  <si>
    <t>FRANCISCO CASTELLANOS</t>
  </si>
  <si>
    <t>972 G</t>
  </si>
  <si>
    <t>973 G</t>
  </si>
  <si>
    <t>JOSEFINA ALVARADO</t>
  </si>
  <si>
    <t>974 G</t>
  </si>
  <si>
    <t>975 G</t>
  </si>
  <si>
    <t>JESUS OLIVARES BAUTISTA</t>
  </si>
  <si>
    <t>976 G</t>
  </si>
  <si>
    <t>977 G</t>
  </si>
  <si>
    <t>978 G</t>
  </si>
  <si>
    <t>979 G</t>
  </si>
  <si>
    <t>980 G</t>
  </si>
  <si>
    <t>981 G</t>
  </si>
  <si>
    <t>982 G</t>
  </si>
  <si>
    <t>983 G</t>
  </si>
  <si>
    <t>984 G</t>
  </si>
  <si>
    <t>985 G</t>
  </si>
  <si>
    <t>986 G</t>
  </si>
  <si>
    <t>987 G</t>
  </si>
  <si>
    <t>988 G</t>
  </si>
  <si>
    <t>989 G</t>
  </si>
  <si>
    <t>990 G</t>
  </si>
  <si>
    <t>991 G</t>
  </si>
  <si>
    <t>992 G</t>
  </si>
  <si>
    <t>993 G</t>
  </si>
  <si>
    <t>994 G</t>
  </si>
  <si>
    <t>995 G</t>
  </si>
  <si>
    <t>996 G</t>
  </si>
  <si>
    <t>997 G</t>
  </si>
  <si>
    <t>998 G</t>
  </si>
  <si>
    <t>999 G</t>
  </si>
  <si>
    <t>1000 G</t>
  </si>
  <si>
    <t xml:space="preserve">MISAEL BAEZ </t>
  </si>
  <si>
    <t>06-Feb --10-Feb</t>
  </si>
  <si>
    <t>ROCIO CADENA</t>
  </si>
  <si>
    <t xml:space="preserve">10-Feb --13-Feb </t>
  </si>
  <si>
    <t>11-Feb--14-Feb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</si>
  <si>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</si>
  <si>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</si>
  <si>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</si>
  <si>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</si>
  <si>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</si>
  <si>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</si>
  <si>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</si>
  <si>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</si>
  <si>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</si>
  <si>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</si>
  <si>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</si>
  <si>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</si>
  <si>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</si>
  <si>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</si>
  <si>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</si>
  <si>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</si>
  <si>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</si>
  <si>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</si>
  <si>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</si>
  <si>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>,0020</t>
  </si>
  <si>
    <t>,0021</t>
  </si>
  <si>
    <t>,0022</t>
  </si>
  <si>
    <t>,0023</t>
  </si>
  <si>
    <t>,0024</t>
  </si>
  <si>
    <t>,0025</t>
  </si>
  <si>
    <t>,0026</t>
  </si>
  <si>
    <t>,0027</t>
  </si>
  <si>
    <t>,0028</t>
  </si>
  <si>
    <t>,0029</t>
  </si>
  <si>
    <t>,0030</t>
  </si>
  <si>
    <t xml:space="preserve">31-Ene--17-Feb </t>
  </si>
  <si>
    <t>EDUARDO PALACIOS</t>
  </si>
  <si>
    <t>LEONARDO PORRAS</t>
  </si>
  <si>
    <t xml:space="preserve">CECILIA </t>
  </si>
  <si>
    <t>14-Feb--21-Feb</t>
  </si>
  <si>
    <t>CHRISTIAN BELLO</t>
  </si>
  <si>
    <t>19-Feb --22-Feb</t>
  </si>
  <si>
    <t>GUADALUPE VAZQUEZ</t>
  </si>
  <si>
    <t>JUAN</t>
  </si>
  <si>
    <t xml:space="preserve">17-Feb ---25-Feb </t>
  </si>
  <si>
    <t xml:space="preserve">21-Feb ---27-Feb </t>
  </si>
  <si>
    <t>,0031</t>
  </si>
  <si>
    <t>,0032</t>
  </si>
  <si>
    <t>,0033</t>
  </si>
  <si>
    <t>,0034</t>
  </si>
  <si>
    <t>,0035</t>
  </si>
  <si>
    <t>,0036</t>
  </si>
  <si>
    <t xml:space="preserve">17-Feb --28-Feb </t>
  </si>
  <si>
    <t>NOTAS DE CREDITOS         DE   M A R Z O        2 0 1 5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</si>
  <si>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</si>
  <si>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</si>
  <si>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</si>
  <si>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</si>
  <si>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</si>
  <si>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</si>
  <si>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</si>
  <si>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</si>
  <si>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</si>
  <si>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</si>
  <si>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</si>
  <si>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</si>
  <si>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</si>
  <si>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</si>
  <si>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</si>
  <si>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</si>
  <si>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</si>
  <si>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</si>
  <si>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</si>
  <si>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</si>
  <si>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</si>
  <si>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</si>
  <si>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</si>
  <si>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</si>
  <si>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</si>
  <si>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</si>
  <si>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</si>
  <si>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</si>
  <si>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</si>
  <si>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,0066</t>
  </si>
  <si>
    <t>,0067</t>
  </si>
  <si>
    <t>,0068</t>
  </si>
  <si>
    <t>,0069</t>
  </si>
  <si>
    <t>,0070</t>
  </si>
  <si>
    <t>,0071</t>
  </si>
  <si>
    <t>,0072</t>
  </si>
  <si>
    <t>,0073</t>
  </si>
  <si>
    <t>,0074</t>
  </si>
  <si>
    <t>,0075</t>
  </si>
  <si>
    <t>,0076</t>
  </si>
  <si>
    <t>,0077</t>
  </si>
  <si>
    <t>,0078</t>
  </si>
  <si>
    <t>,0079</t>
  </si>
  <si>
    <t>,0080</t>
  </si>
  <si>
    <t>,0081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</si>
  <si>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</si>
  <si>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</si>
  <si>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</si>
  <si>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</si>
  <si>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</si>
  <si>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</si>
  <si>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</si>
  <si>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</si>
  <si>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</si>
  <si>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,0091</t>
  </si>
  <si>
    <t>,0092</t>
  </si>
  <si>
    <t>,0093</t>
  </si>
  <si>
    <t>,0094</t>
  </si>
  <si>
    <t>,0095</t>
  </si>
  <si>
    <t>,0096</t>
  </si>
  <si>
    <t>JAVIER PALACIOS AGUILAR</t>
  </si>
  <si>
    <t>CECILIA AGUILAR RIVERA</t>
  </si>
  <si>
    <t>27-Feb --05-Mar</t>
  </si>
  <si>
    <t>Ma Eugenia Vazquez</t>
  </si>
  <si>
    <t>PACO</t>
  </si>
  <si>
    <t>GABRIEL CLEMENTE</t>
  </si>
  <si>
    <t>02-Feb --07-Feb ---11-MAR</t>
  </si>
  <si>
    <t>SRA. MAGO</t>
  </si>
  <si>
    <t>HECTOR</t>
  </si>
  <si>
    <t>25-Feb 3,795.00--20-Mar 2,000.00</t>
  </si>
  <si>
    <t>ESTHER HERNANDEZ</t>
  </si>
  <si>
    <t>19-Mar --24-Mar --04-Abril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</si>
  <si>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</si>
  <si>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</si>
  <si>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</si>
  <si>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</si>
  <si>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</si>
  <si>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</si>
  <si>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</si>
  <si>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</si>
  <si>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,0105</t>
  </si>
  <si>
    <t>,0106</t>
  </si>
  <si>
    <t>,0107</t>
  </si>
  <si>
    <t>,0108</t>
  </si>
  <si>
    <t>,0109</t>
  </si>
  <si>
    <t>,0110</t>
  </si>
  <si>
    <t>,0111</t>
  </si>
  <si>
    <t>,0112</t>
  </si>
  <si>
    <t>,0113</t>
  </si>
  <si>
    <t>,0114</t>
  </si>
  <si>
    <t>,0115</t>
  </si>
  <si>
    <t>,0116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</si>
  <si>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</si>
  <si>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</si>
  <si>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</si>
  <si>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</si>
  <si>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</si>
  <si>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</si>
  <si>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</si>
  <si>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</si>
  <si>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</si>
  <si>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</si>
  <si>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,0127</t>
  </si>
  <si>
    <t>,0128</t>
  </si>
  <si>
    <t>,0129</t>
  </si>
  <si>
    <t>,0130</t>
  </si>
  <si>
    <t>,0131</t>
  </si>
  <si>
    <t>,0132</t>
  </si>
  <si>
    <t>J PALACIOS</t>
  </si>
  <si>
    <t>Ma EUGENIA</t>
  </si>
  <si>
    <t>NOTAS     DE CREDITOS         DE     ABRIL         2 0 1 5</t>
  </si>
  <si>
    <t>ANTONIO LOMA MTZ</t>
  </si>
  <si>
    <t>HECTOR CH</t>
  </si>
  <si>
    <t>31-Mar--15-Abril</t>
  </si>
  <si>
    <t>14-Abril Dif. De precio Elias de 17 a 15 x 349.36 kg= 699.00</t>
  </si>
  <si>
    <t>CASTILLOTLA</t>
  </si>
  <si>
    <t xml:space="preserve">18-Abril--20-Abril </t>
  </si>
  <si>
    <t>21-054</t>
  </si>
  <si>
    <t>EDUARDO CASTILLOTLA</t>
  </si>
  <si>
    <t xml:space="preserve">27-Abril --30-Abril </t>
  </si>
  <si>
    <t>ROSY TELLEZ</t>
  </si>
  <si>
    <t>NOTAS     DE CREDITOS         DE    MAYO        2 0 1 5</t>
  </si>
  <si>
    <t>BERTHA</t>
  </si>
  <si>
    <t>PABLO</t>
  </si>
  <si>
    <t>Ma EUEGENIA VAZQUEZ</t>
  </si>
  <si>
    <t>CLAUDIA CLEMENTE OLIVARES</t>
  </si>
  <si>
    <t>SANTOS</t>
  </si>
  <si>
    <t>JULIAN NAVA ESCOBEDO</t>
  </si>
  <si>
    <t xml:space="preserve">15-May --16-May </t>
  </si>
  <si>
    <t>EDUARDO PEREZ TEPETLAN</t>
  </si>
  <si>
    <t>20-May--21-May</t>
  </si>
  <si>
    <t>HECTOR CHILCOA</t>
  </si>
  <si>
    <t>JOSE LUIS COLORADO</t>
  </si>
  <si>
    <t>16-May --26-May</t>
  </si>
  <si>
    <t>GERARDO TELLEZ SOTO</t>
  </si>
  <si>
    <t>CARNICERIA ARA</t>
  </si>
  <si>
    <t>SERGIO GALINDO</t>
  </si>
  <si>
    <t>CLEMENTE BENITO</t>
  </si>
  <si>
    <t>BENITO CLEMENTE</t>
  </si>
  <si>
    <t>ROBO JULIANA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</si>
</sst>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/>
    </xf>
    <xf numFmtId="44" fontId="8" fillId="0" borderId="0" xfId="1" applyFont="1" applyFill="1" applyBorder="1"/>
    <xf numFmtId="167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6" xfId="0" applyNumberFormat="1" applyFont="1" applyFill="1" applyBorder="1"/>
    <xf numFmtId="0" fontId="0" fillId="0" borderId="0" xfId="0" applyBorder="1"/>
    <xf numFmtId="165" fontId="0" fillId="0" borderId="0" xfId="0" applyNumberFormat="1" applyBorder="1"/>
    <xf numFmtId="0" fontId="2" fillId="0" borderId="4" xfId="0" applyFont="1" applyFill="1" applyBorder="1" applyAlignment="1">
      <alignment horizontal="left"/>
    </xf>
    <xf numFmtId="44" fontId="8" fillId="0" borderId="5" xfId="1" applyFont="1" applyFill="1" applyBorder="1"/>
    <xf numFmtId="0" fontId="2" fillId="0" borderId="4" xfId="0" applyFont="1" applyFill="1" applyBorder="1" applyAlignment="1">
      <alignment horizontal="left" vertical="center" wrapText="1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6" fontId="0" fillId="0" borderId="7" xfId="0" applyNumberFormat="1" applyFill="1" applyBorder="1" applyAlignment="1">
      <alignment horizontal="center"/>
    </xf>
    <xf numFmtId="167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/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167" fontId="2" fillId="6" borderId="6" xfId="0" applyNumberFormat="1" applyFont="1" applyFill="1" applyBorder="1"/>
    <xf numFmtId="44" fontId="2" fillId="0" borderId="5" xfId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 wrapText="1"/>
    </xf>
    <xf numFmtId="166" fontId="13" fillId="0" borderId="0" xfId="0" applyNumberFormat="1" applyFont="1" applyFill="1" applyBorder="1" applyAlignment="1">
      <alignment horizontal="center"/>
    </xf>
    <xf numFmtId="44" fontId="2" fillId="2" borderId="0" xfId="1" applyFont="1" applyFill="1"/>
    <xf numFmtId="166" fontId="2" fillId="2" borderId="0" xfId="0" applyNumberFormat="1" applyFont="1" applyFill="1" applyAlignment="1">
      <alignment horizontal="center"/>
    </xf>
    <xf numFmtId="0" fontId="0" fillId="0" borderId="0" xfId="0" applyFill="1"/>
    <xf numFmtId="0" fontId="0" fillId="0" borderId="1" xfId="0" applyFill="1" applyBorder="1"/>
    <xf numFmtId="167" fontId="0" fillId="0" borderId="0" xfId="0" applyNumberFormat="1" applyFill="1"/>
    <xf numFmtId="166" fontId="8" fillId="0" borderId="0" xfId="0" applyNumberFormat="1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wrapText="1"/>
    </xf>
    <xf numFmtId="0" fontId="14" fillId="0" borderId="4" xfId="0" applyFont="1" applyFill="1" applyBorder="1"/>
    <xf numFmtId="44" fontId="14" fillId="0" borderId="5" xfId="1" applyFont="1" applyFill="1" applyBorder="1"/>
    <xf numFmtId="166" fontId="15" fillId="0" borderId="0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166" fontId="13" fillId="0" borderId="0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left" vertical="center" wrapText="1"/>
    </xf>
    <xf numFmtId="44" fontId="2" fillId="6" borderId="0" xfId="1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vertical="center"/>
    </xf>
    <xf numFmtId="166" fontId="2" fillId="7" borderId="0" xfId="0" applyNumberFormat="1" applyFont="1" applyFill="1" applyBorder="1" applyAlignment="1">
      <alignment horizontal="center" vertical="center" wrapText="1"/>
    </xf>
    <xf numFmtId="44" fontId="2" fillId="7" borderId="0" xfId="1" applyFont="1" applyFill="1" applyBorder="1" applyAlignment="1">
      <alignment horizontal="center" wrapText="1"/>
    </xf>
    <xf numFmtId="44" fontId="2" fillId="6" borderId="0" xfId="1" applyFont="1" applyFill="1" applyBorder="1"/>
    <xf numFmtId="166" fontId="15" fillId="0" borderId="0" xfId="0" applyNumberFormat="1" applyFont="1" applyFill="1" applyBorder="1" applyAlignment="1">
      <alignment horizontal="center"/>
    </xf>
    <xf numFmtId="166" fontId="13" fillId="8" borderId="0" xfId="0" applyNumberFormat="1" applyFont="1" applyFill="1" applyBorder="1" applyAlignment="1">
      <alignment horizontal="center"/>
    </xf>
    <xf numFmtId="44" fontId="0" fillId="0" borderId="0" xfId="1" applyFont="1" applyFill="1"/>
    <xf numFmtId="44" fontId="2" fillId="8" borderId="5" xfId="1" applyFont="1" applyFill="1" applyBorder="1" applyAlignment="1">
      <alignment horizontal="center"/>
    </xf>
    <xf numFmtId="44" fontId="2" fillId="8" borderId="5" xfId="1" applyFont="1" applyFill="1" applyBorder="1"/>
    <xf numFmtId="166" fontId="8" fillId="9" borderId="0" xfId="0" applyNumberFormat="1" applyFont="1" applyFill="1" applyBorder="1" applyAlignment="1">
      <alignment horizontal="center" vertical="center" wrapText="1"/>
    </xf>
    <xf numFmtId="44" fontId="8" fillId="9" borderId="0" xfId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1" fillId="4" borderId="8" xfId="0" applyNumberFormat="1" applyFont="1" applyFill="1" applyBorder="1" applyAlignment="1">
      <alignment horizontal="center"/>
    </xf>
    <xf numFmtId="167" fontId="11" fillId="4" borderId="9" xfId="0" applyNumberFormat="1" applyFont="1" applyFill="1" applyBorder="1" applyAlignment="1">
      <alignment horizontal="center"/>
    </xf>
    <xf numFmtId="167" fontId="11" fillId="4" borderId="10" xfId="0" applyNumberFormat="1" applyFont="1" applyFill="1" applyBorder="1" applyAlignment="1">
      <alignment horizontal="center"/>
    </xf>
    <xf numFmtId="167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73</xdr:row>
      <xdr:rowOff>152402</xdr:rowOff>
    </xdr:from>
    <xdr:to>
      <xdr:col>4</xdr:col>
      <xdr:colOff>180974</xdr:colOff>
      <xdr:row>75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73</xdr:row>
      <xdr:rowOff>123829</xdr:rowOff>
    </xdr:from>
    <xdr:to>
      <xdr:col>5</xdr:col>
      <xdr:colOff>171450</xdr:colOff>
      <xdr:row>75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78</xdr:row>
      <xdr:rowOff>152402</xdr:rowOff>
    </xdr:from>
    <xdr:to>
      <xdr:col>4</xdr:col>
      <xdr:colOff>180974</xdr:colOff>
      <xdr:row>80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567115" y="14492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78</xdr:row>
      <xdr:rowOff>123829</xdr:rowOff>
    </xdr:from>
    <xdr:to>
      <xdr:col>5</xdr:col>
      <xdr:colOff>171450</xdr:colOff>
      <xdr:row>80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291015" y="14492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68</xdr:row>
      <xdr:rowOff>152402</xdr:rowOff>
    </xdr:from>
    <xdr:to>
      <xdr:col>4</xdr:col>
      <xdr:colOff>180974</xdr:colOff>
      <xdr:row>70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15444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68</xdr:row>
      <xdr:rowOff>123829</xdr:rowOff>
    </xdr:from>
    <xdr:to>
      <xdr:col>5</xdr:col>
      <xdr:colOff>171450</xdr:colOff>
      <xdr:row>70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15444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44</xdr:row>
      <xdr:rowOff>152402</xdr:rowOff>
    </xdr:from>
    <xdr:to>
      <xdr:col>4</xdr:col>
      <xdr:colOff>180974</xdr:colOff>
      <xdr:row>46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13539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44</xdr:row>
      <xdr:rowOff>123829</xdr:rowOff>
    </xdr:from>
    <xdr:to>
      <xdr:col>5</xdr:col>
      <xdr:colOff>171450</xdr:colOff>
      <xdr:row>46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13539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58</xdr:row>
      <xdr:rowOff>152402</xdr:rowOff>
    </xdr:from>
    <xdr:to>
      <xdr:col>4</xdr:col>
      <xdr:colOff>180974</xdr:colOff>
      <xdr:row>60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8967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58</xdr:row>
      <xdr:rowOff>123829</xdr:rowOff>
    </xdr:from>
    <xdr:to>
      <xdr:col>5</xdr:col>
      <xdr:colOff>171450</xdr:colOff>
      <xdr:row>60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8967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90"/>
  <sheetViews>
    <sheetView topLeftCell="A55" workbookViewId="0">
      <selection activeCell="E61" sqref="E61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3.140625" bestFit="1" customWidth="1"/>
    <col min="4" max="4" width="12.5703125" style="47" bestFit="1" customWidth="1"/>
    <col min="5" max="5" width="11.42578125" style="48"/>
    <col min="6" max="6" width="13" style="47" customWidth="1"/>
    <col min="7" max="7" width="14.140625" customWidth="1"/>
    <col min="8" max="8" width="3.42578125" customWidth="1"/>
    <col min="9" max="9" width="11.42578125" style="47"/>
    <col min="11" max="11" width="11.42578125" style="3"/>
  </cols>
  <sheetData>
    <row r="1" spans="1:12" ht="18.75" x14ac:dyDescent="0.3">
      <c r="A1" s="1"/>
      <c r="B1" s="80" t="s">
        <v>106</v>
      </c>
      <c r="C1" s="80"/>
      <c r="D1" s="80"/>
      <c r="E1" s="80"/>
      <c r="F1" s="80"/>
      <c r="G1" s="86" t="s">
        <v>324</v>
      </c>
      <c r="H1" s="86"/>
    </row>
    <row r="2" spans="1:12" ht="15.75" x14ac:dyDescent="0.25">
      <c r="A2" s="4"/>
      <c r="B2" s="81"/>
      <c r="C2" s="81"/>
      <c r="D2" s="5"/>
      <c r="E2" s="6"/>
      <c r="F2" s="5"/>
      <c r="G2" s="86"/>
      <c r="H2" s="86"/>
    </row>
    <row r="3" spans="1:12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2" ht="15.75" thickTop="1" x14ac:dyDescent="0.25">
      <c r="A4" s="13">
        <v>42016</v>
      </c>
      <c r="B4" s="14" t="s">
        <v>11</v>
      </c>
      <c r="C4" s="15" t="s">
        <v>12</v>
      </c>
      <c r="D4" s="16">
        <v>5098</v>
      </c>
      <c r="E4" s="17">
        <v>42016</v>
      </c>
      <c r="F4" s="18">
        <v>5098</v>
      </c>
      <c r="G4" s="19">
        <f>D4-F4</f>
        <v>0</v>
      </c>
      <c r="H4" s="2"/>
    </row>
    <row r="5" spans="1:12" x14ac:dyDescent="0.25">
      <c r="A5" s="20">
        <v>42016</v>
      </c>
      <c r="B5" s="21" t="s">
        <v>13</v>
      </c>
      <c r="C5" s="22" t="s">
        <v>14</v>
      </c>
      <c r="D5" s="23">
        <v>400</v>
      </c>
      <c r="E5" s="24">
        <v>42016</v>
      </c>
      <c r="F5" s="25">
        <v>400</v>
      </c>
      <c r="G5" s="26">
        <f>D5-F5</f>
        <v>0</v>
      </c>
      <c r="H5" s="2"/>
    </row>
    <row r="6" spans="1:12" x14ac:dyDescent="0.25">
      <c r="A6" s="20">
        <v>42016</v>
      </c>
      <c r="B6" s="21" t="s">
        <v>15</v>
      </c>
      <c r="C6" s="22" t="s">
        <v>16</v>
      </c>
      <c r="D6" s="23">
        <v>1275</v>
      </c>
      <c r="E6" s="24">
        <v>42024</v>
      </c>
      <c r="F6" s="25">
        <v>1275</v>
      </c>
      <c r="G6" s="26">
        <f>D6-F6</f>
        <v>0</v>
      </c>
      <c r="H6" s="2"/>
    </row>
    <row r="7" spans="1:12" x14ac:dyDescent="0.25">
      <c r="A7" s="20">
        <v>42016</v>
      </c>
      <c r="B7" s="21" t="s">
        <v>17</v>
      </c>
      <c r="C7" s="22" t="s">
        <v>18</v>
      </c>
      <c r="D7" s="23">
        <v>350</v>
      </c>
      <c r="E7" s="24">
        <v>42018</v>
      </c>
      <c r="F7" s="25">
        <v>350</v>
      </c>
      <c r="G7" s="26">
        <f t="shared" ref="G7:G70" si="0">D7-F7</f>
        <v>0</v>
      </c>
      <c r="H7" s="2"/>
      <c r="J7" s="27"/>
      <c r="K7" s="28"/>
      <c r="L7" s="27"/>
    </row>
    <row r="8" spans="1:12" x14ac:dyDescent="0.25">
      <c r="A8" s="20">
        <v>42017</v>
      </c>
      <c r="B8" s="21" t="s">
        <v>19</v>
      </c>
      <c r="C8" s="22" t="s">
        <v>16</v>
      </c>
      <c r="D8" s="23">
        <v>3012</v>
      </c>
      <c r="E8" s="24">
        <v>42024</v>
      </c>
      <c r="F8" s="25">
        <v>3012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0">
        <v>42017</v>
      </c>
      <c r="B9" s="21" t="s">
        <v>20</v>
      </c>
      <c r="C9" s="22" t="s">
        <v>40</v>
      </c>
      <c r="D9" s="23">
        <v>3096</v>
      </c>
      <c r="E9" s="24">
        <v>42024</v>
      </c>
      <c r="F9" s="25">
        <v>3096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0">
        <v>42017</v>
      </c>
      <c r="B10" s="21" t="s">
        <v>21</v>
      </c>
      <c r="C10" s="22" t="s">
        <v>41</v>
      </c>
      <c r="D10" s="23">
        <v>1769</v>
      </c>
      <c r="E10" s="24">
        <v>42018</v>
      </c>
      <c r="F10" s="25">
        <v>1769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0">
        <v>42017</v>
      </c>
      <c r="B11" s="21" t="s">
        <v>22</v>
      </c>
      <c r="C11" s="22" t="s">
        <v>42</v>
      </c>
      <c r="D11" s="23">
        <v>5427</v>
      </c>
      <c r="E11" s="24">
        <v>42035</v>
      </c>
      <c r="F11" s="25">
        <v>5427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0">
        <v>42017</v>
      </c>
      <c r="B12" s="21" t="s">
        <v>23</v>
      </c>
      <c r="C12" s="22" t="s">
        <v>14</v>
      </c>
      <c r="D12" s="23">
        <v>400</v>
      </c>
      <c r="E12" s="24">
        <v>42017</v>
      </c>
      <c r="F12" s="25">
        <v>400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0">
        <v>42018</v>
      </c>
      <c r="B13" s="21" t="s">
        <v>24</v>
      </c>
      <c r="C13" s="22" t="s">
        <v>43</v>
      </c>
      <c r="D13" s="23">
        <v>2770</v>
      </c>
      <c r="E13" s="24">
        <v>42021</v>
      </c>
      <c r="F13" s="25">
        <v>2770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0">
        <v>42018</v>
      </c>
      <c r="B14" s="21" t="s">
        <v>25</v>
      </c>
      <c r="C14" s="22" t="s">
        <v>41</v>
      </c>
      <c r="D14" s="23">
        <v>3635.5</v>
      </c>
      <c r="E14" s="24">
        <v>42020</v>
      </c>
      <c r="F14" s="25">
        <v>3635.5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0">
        <v>42018</v>
      </c>
      <c r="B15" s="21" t="s">
        <v>26</v>
      </c>
      <c r="C15" s="22" t="s">
        <v>44</v>
      </c>
      <c r="D15" s="23">
        <v>23924.61</v>
      </c>
      <c r="E15" s="54" t="s">
        <v>105</v>
      </c>
      <c r="F15" s="25">
        <f>6000+17924.61</f>
        <v>23924.61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0">
        <v>42018</v>
      </c>
      <c r="B16" s="21" t="s">
        <v>27</v>
      </c>
      <c r="C16" s="29" t="s">
        <v>18</v>
      </c>
      <c r="D16" s="23">
        <v>373</v>
      </c>
      <c r="E16" s="24">
        <v>42020</v>
      </c>
      <c r="F16" s="25">
        <v>373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0">
        <v>42019</v>
      </c>
      <c r="B17" s="21" t="s">
        <v>28</v>
      </c>
      <c r="C17" s="22" t="s">
        <v>12</v>
      </c>
      <c r="D17" s="23">
        <v>2121</v>
      </c>
      <c r="E17" s="24">
        <v>42019</v>
      </c>
      <c r="F17" s="25">
        <v>2121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0">
        <v>42020</v>
      </c>
      <c r="B18" s="21" t="s">
        <v>29</v>
      </c>
      <c r="C18" s="22" t="s">
        <v>45</v>
      </c>
      <c r="D18" s="23">
        <v>2580</v>
      </c>
      <c r="E18" s="24">
        <v>42024</v>
      </c>
      <c r="F18" s="25">
        <v>2580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0">
        <v>42020</v>
      </c>
      <c r="B19" s="21" t="s">
        <v>30</v>
      </c>
      <c r="C19" s="22" t="s">
        <v>16</v>
      </c>
      <c r="D19" s="23">
        <v>19968.599999999999</v>
      </c>
      <c r="E19" s="54" t="s">
        <v>109</v>
      </c>
      <c r="F19" s="25">
        <f>7000+12968.6</f>
        <v>19968.599999999999</v>
      </c>
      <c r="G19" s="26">
        <f t="shared" si="0"/>
        <v>0</v>
      </c>
      <c r="H19" s="57"/>
      <c r="I19" s="75"/>
      <c r="J19" s="27"/>
      <c r="K19" s="28"/>
      <c r="L19" s="27"/>
    </row>
    <row r="20" spans="1:12" x14ac:dyDescent="0.25">
      <c r="A20" s="20">
        <v>42020</v>
      </c>
      <c r="B20" s="21" t="s">
        <v>31</v>
      </c>
      <c r="C20" s="22" t="s">
        <v>41</v>
      </c>
      <c r="D20" s="23">
        <v>2210</v>
      </c>
      <c r="E20" s="24">
        <v>42025</v>
      </c>
      <c r="F20" s="25">
        <v>2210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0">
        <v>42020</v>
      </c>
      <c r="B21" s="21" t="s">
        <v>32</v>
      </c>
      <c r="C21" s="22" t="s">
        <v>46</v>
      </c>
      <c r="D21" s="23">
        <v>2105.5</v>
      </c>
      <c r="E21" s="24">
        <v>42023</v>
      </c>
      <c r="F21" s="25">
        <v>2105.5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0">
        <v>42020</v>
      </c>
      <c r="B22" s="21" t="s">
        <v>33</v>
      </c>
      <c r="C22" s="22" t="s">
        <v>47</v>
      </c>
      <c r="D22" s="30">
        <v>430</v>
      </c>
      <c r="E22" s="24">
        <v>42021</v>
      </c>
      <c r="F22" s="25">
        <v>430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0">
        <v>42021</v>
      </c>
      <c r="B23" s="21" t="s">
        <v>34</v>
      </c>
      <c r="C23" s="22" t="s">
        <v>48</v>
      </c>
      <c r="D23" s="23">
        <v>4681.2</v>
      </c>
      <c r="E23" s="24">
        <v>42025</v>
      </c>
      <c r="F23" s="25">
        <v>4681.2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0">
        <v>42021</v>
      </c>
      <c r="B24" s="21" t="s">
        <v>35</v>
      </c>
      <c r="C24" s="22" t="s">
        <v>49</v>
      </c>
      <c r="D24" s="23">
        <v>450</v>
      </c>
      <c r="E24" s="24">
        <v>42022</v>
      </c>
      <c r="F24" s="25">
        <v>450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0">
        <v>42021</v>
      </c>
      <c r="B25" s="21" t="s">
        <v>36</v>
      </c>
      <c r="C25" s="22" t="s">
        <v>50</v>
      </c>
      <c r="D25" s="23">
        <v>1111</v>
      </c>
      <c r="E25" s="24">
        <v>42026</v>
      </c>
      <c r="F25" s="25">
        <v>1111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0">
        <v>42022</v>
      </c>
      <c r="B26" s="21" t="s">
        <v>37</v>
      </c>
      <c r="C26" s="22" t="s">
        <v>46</v>
      </c>
      <c r="D26" s="23">
        <v>905</v>
      </c>
      <c r="E26" s="24">
        <v>42023</v>
      </c>
      <c r="F26" s="25">
        <v>905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0">
        <v>42022</v>
      </c>
      <c r="B27" s="21" t="s">
        <v>38</v>
      </c>
      <c r="C27" s="22" t="s">
        <v>49</v>
      </c>
      <c r="D27" s="23">
        <v>457.5</v>
      </c>
      <c r="E27" s="24">
        <v>42024</v>
      </c>
      <c r="F27" s="25">
        <v>457.5</v>
      </c>
      <c r="G27" s="26">
        <f t="shared" si="0"/>
        <v>0</v>
      </c>
      <c r="J27" s="27"/>
      <c r="K27" s="28"/>
      <c r="L27" s="27"/>
    </row>
    <row r="28" spans="1:12" x14ac:dyDescent="0.25">
      <c r="A28" s="20">
        <v>42022</v>
      </c>
      <c r="B28" s="21" t="s">
        <v>39</v>
      </c>
      <c r="C28" s="22" t="s">
        <v>66</v>
      </c>
      <c r="D28" s="23">
        <v>645</v>
      </c>
      <c r="E28" s="24">
        <v>42028</v>
      </c>
      <c r="F28" s="25">
        <v>645</v>
      </c>
      <c r="G28" s="26">
        <f t="shared" si="0"/>
        <v>0</v>
      </c>
      <c r="H28" s="2"/>
      <c r="J28" s="27"/>
      <c r="K28" s="28"/>
      <c r="L28" s="27"/>
    </row>
    <row r="29" spans="1:12" x14ac:dyDescent="0.25">
      <c r="A29" s="20">
        <v>42023</v>
      </c>
      <c r="B29" s="21" t="s">
        <v>51</v>
      </c>
      <c r="C29" s="22" t="s">
        <v>40</v>
      </c>
      <c r="D29" s="23">
        <v>2016</v>
      </c>
      <c r="E29" s="24">
        <v>42030</v>
      </c>
      <c r="F29" s="25">
        <v>2016</v>
      </c>
      <c r="G29" s="26">
        <f t="shared" si="0"/>
        <v>0</v>
      </c>
      <c r="H29" s="2"/>
    </row>
    <row r="30" spans="1:12" x14ac:dyDescent="0.25">
      <c r="A30" s="20">
        <v>42023</v>
      </c>
      <c r="B30" s="21" t="s">
        <v>52</v>
      </c>
      <c r="C30" s="22" t="s">
        <v>67</v>
      </c>
      <c r="D30" s="23">
        <v>3791</v>
      </c>
      <c r="E30" s="24">
        <v>42027</v>
      </c>
      <c r="F30" s="25">
        <v>3791</v>
      </c>
      <c r="G30" s="26">
        <f t="shared" si="0"/>
        <v>0</v>
      </c>
      <c r="H30" s="2"/>
    </row>
    <row r="31" spans="1:12" x14ac:dyDescent="0.25">
      <c r="A31" s="20">
        <v>42024</v>
      </c>
      <c r="B31" s="21" t="s">
        <v>53</v>
      </c>
      <c r="C31" s="22" t="s">
        <v>14</v>
      </c>
      <c r="D31" s="23">
        <v>430</v>
      </c>
      <c r="E31" s="24">
        <v>42028</v>
      </c>
      <c r="F31" s="25">
        <v>430</v>
      </c>
      <c r="G31" s="26">
        <f t="shared" si="0"/>
        <v>0</v>
      </c>
      <c r="H31" s="2"/>
    </row>
    <row r="32" spans="1:12" x14ac:dyDescent="0.25">
      <c r="A32" s="20">
        <v>42024</v>
      </c>
      <c r="B32" s="21" t="s">
        <v>54</v>
      </c>
      <c r="C32" s="22" t="s">
        <v>45</v>
      </c>
      <c r="D32" s="23">
        <v>2670</v>
      </c>
      <c r="E32" s="24">
        <v>42030</v>
      </c>
      <c r="F32" s="25">
        <v>2670</v>
      </c>
      <c r="G32" s="26">
        <f t="shared" si="0"/>
        <v>0</v>
      </c>
      <c r="H32" s="2"/>
    </row>
    <row r="33" spans="1:11" x14ac:dyDescent="0.25">
      <c r="A33" s="20">
        <v>42024</v>
      </c>
      <c r="B33" s="21" t="s">
        <v>55</v>
      </c>
      <c r="C33" s="22" t="s">
        <v>47</v>
      </c>
      <c r="D33" s="23">
        <v>416</v>
      </c>
      <c r="E33" s="24">
        <v>42026</v>
      </c>
      <c r="F33" s="25">
        <v>416</v>
      </c>
      <c r="G33" s="26">
        <f t="shared" si="0"/>
        <v>0</v>
      </c>
      <c r="H33" s="2"/>
      <c r="K33"/>
    </row>
    <row r="34" spans="1:11" x14ac:dyDescent="0.25">
      <c r="A34" s="20">
        <v>42025</v>
      </c>
      <c r="B34" s="21" t="s">
        <v>56</v>
      </c>
      <c r="C34" s="22" t="s">
        <v>48</v>
      </c>
      <c r="D34" s="23">
        <v>3001.5</v>
      </c>
      <c r="E34" s="54" t="s">
        <v>97</v>
      </c>
      <c r="F34" s="25">
        <f>2000+1001.5</f>
        <v>3001.5</v>
      </c>
      <c r="G34" s="26">
        <f t="shared" si="0"/>
        <v>0</v>
      </c>
      <c r="H34" s="2"/>
      <c r="K34"/>
    </row>
    <row r="35" spans="1:11" x14ac:dyDescent="0.25">
      <c r="A35" s="20">
        <v>42025</v>
      </c>
      <c r="B35" s="21" t="s">
        <v>57</v>
      </c>
      <c r="C35" s="22" t="s">
        <v>66</v>
      </c>
      <c r="D35" s="23">
        <v>430</v>
      </c>
      <c r="E35" s="24">
        <v>42028</v>
      </c>
      <c r="F35" s="25">
        <v>430</v>
      </c>
      <c r="G35" s="26">
        <f t="shared" si="0"/>
        <v>0</v>
      </c>
      <c r="H35" s="2"/>
      <c r="K35"/>
    </row>
    <row r="36" spans="1:11" x14ac:dyDescent="0.25">
      <c r="A36" s="20">
        <v>42026</v>
      </c>
      <c r="B36" s="21" t="s">
        <v>58</v>
      </c>
      <c r="C36" s="22" t="s">
        <v>68</v>
      </c>
      <c r="D36" s="23">
        <v>3430</v>
      </c>
      <c r="E36" s="24">
        <v>42032</v>
      </c>
      <c r="F36" s="25">
        <v>3430</v>
      </c>
      <c r="G36" s="26">
        <f t="shared" si="0"/>
        <v>0</v>
      </c>
      <c r="H36" s="2"/>
      <c r="K36"/>
    </row>
    <row r="37" spans="1:11" x14ac:dyDescent="0.25">
      <c r="A37" s="20">
        <v>42026</v>
      </c>
      <c r="B37" s="21" t="s">
        <v>59</v>
      </c>
      <c r="C37" s="22" t="s">
        <v>69</v>
      </c>
      <c r="D37" s="23">
        <v>1035</v>
      </c>
      <c r="E37" s="24">
        <v>42035</v>
      </c>
      <c r="F37" s="25">
        <v>1035</v>
      </c>
      <c r="G37" s="26">
        <f t="shared" si="0"/>
        <v>0</v>
      </c>
      <c r="H37" s="2"/>
      <c r="K37"/>
    </row>
    <row r="38" spans="1:11" x14ac:dyDescent="0.25">
      <c r="A38" s="20">
        <v>42026</v>
      </c>
      <c r="B38" s="21" t="s">
        <v>60</v>
      </c>
      <c r="C38" s="22" t="s">
        <v>70</v>
      </c>
      <c r="D38" s="23">
        <v>1714</v>
      </c>
      <c r="E38" s="24">
        <v>42032</v>
      </c>
      <c r="F38" s="25">
        <v>1714</v>
      </c>
      <c r="G38" s="26">
        <f t="shared" si="0"/>
        <v>0</v>
      </c>
      <c r="H38" s="2"/>
      <c r="K38"/>
    </row>
    <row r="39" spans="1:11" x14ac:dyDescent="0.25">
      <c r="A39" s="20">
        <v>42026</v>
      </c>
      <c r="B39" s="21" t="s">
        <v>61</v>
      </c>
      <c r="C39" s="22" t="s">
        <v>66</v>
      </c>
      <c r="D39" s="23">
        <v>430</v>
      </c>
      <c r="E39" s="24">
        <v>42028</v>
      </c>
      <c r="F39" s="25">
        <v>430</v>
      </c>
      <c r="G39" s="26">
        <f t="shared" si="0"/>
        <v>0</v>
      </c>
      <c r="H39" s="2"/>
      <c r="K39"/>
    </row>
    <row r="40" spans="1:11" x14ac:dyDescent="0.25">
      <c r="A40" s="20">
        <v>42027</v>
      </c>
      <c r="B40" s="21" t="s">
        <v>62</v>
      </c>
      <c r="C40" s="31" t="s">
        <v>40</v>
      </c>
      <c r="D40" s="51">
        <v>2640</v>
      </c>
      <c r="E40" s="60">
        <v>42084</v>
      </c>
      <c r="F40" s="61">
        <v>2640</v>
      </c>
      <c r="G40" s="26">
        <f t="shared" si="0"/>
        <v>0</v>
      </c>
      <c r="H40" s="2"/>
      <c r="K40"/>
    </row>
    <row r="41" spans="1:11" x14ac:dyDescent="0.25">
      <c r="A41" s="20">
        <v>42027</v>
      </c>
      <c r="B41" s="21" t="s">
        <v>63</v>
      </c>
      <c r="C41" s="31" t="s">
        <v>91</v>
      </c>
      <c r="D41" s="51">
        <v>3510</v>
      </c>
      <c r="E41" s="52">
        <v>42031</v>
      </c>
      <c r="F41" s="53">
        <v>3510</v>
      </c>
      <c r="G41" s="26">
        <f t="shared" si="0"/>
        <v>0</v>
      </c>
      <c r="H41" s="2"/>
      <c r="K41"/>
    </row>
    <row r="42" spans="1:11" x14ac:dyDescent="0.25">
      <c r="A42" s="20">
        <v>42027</v>
      </c>
      <c r="B42" s="21" t="s">
        <v>64</v>
      </c>
      <c r="C42" s="31" t="s">
        <v>92</v>
      </c>
      <c r="D42" s="51">
        <v>1553.5</v>
      </c>
      <c r="E42" s="52">
        <v>42028</v>
      </c>
      <c r="F42" s="53">
        <v>1553.5</v>
      </c>
      <c r="G42" s="26">
        <f t="shared" si="0"/>
        <v>0</v>
      </c>
      <c r="H42" s="2"/>
      <c r="K42"/>
    </row>
    <row r="43" spans="1:11" x14ac:dyDescent="0.25">
      <c r="A43" s="20">
        <v>42027</v>
      </c>
      <c r="B43" s="21" t="s">
        <v>65</v>
      </c>
      <c r="C43" s="31" t="s">
        <v>47</v>
      </c>
      <c r="D43" s="51">
        <v>374.5</v>
      </c>
      <c r="E43" s="52">
        <v>42029</v>
      </c>
      <c r="F43" s="53">
        <v>374.5</v>
      </c>
      <c r="G43" s="26">
        <f t="shared" si="0"/>
        <v>0</v>
      </c>
      <c r="H43" s="2"/>
      <c r="K43"/>
    </row>
    <row r="44" spans="1:11" x14ac:dyDescent="0.25">
      <c r="A44" s="20">
        <v>42027</v>
      </c>
      <c r="B44" s="21" t="s">
        <v>71</v>
      </c>
      <c r="C44" s="31" t="s">
        <v>46</v>
      </c>
      <c r="D44" s="51">
        <v>1925.5</v>
      </c>
      <c r="E44" s="52">
        <v>42030</v>
      </c>
      <c r="F44" s="53">
        <v>1925.5</v>
      </c>
      <c r="G44" s="26">
        <f t="shared" si="0"/>
        <v>0</v>
      </c>
      <c r="H44" s="2"/>
      <c r="K44"/>
    </row>
    <row r="45" spans="1:11" x14ac:dyDescent="0.25">
      <c r="A45" s="20">
        <v>42028</v>
      </c>
      <c r="B45" s="21" t="s">
        <v>72</v>
      </c>
      <c r="C45" s="31" t="s">
        <v>14</v>
      </c>
      <c r="D45" s="51">
        <v>645</v>
      </c>
      <c r="E45" s="52">
        <v>42028</v>
      </c>
      <c r="F45" s="53">
        <v>645</v>
      </c>
      <c r="G45" s="26">
        <f t="shared" si="0"/>
        <v>0</v>
      </c>
      <c r="H45" s="2"/>
      <c r="K45"/>
    </row>
    <row r="46" spans="1:11" x14ac:dyDescent="0.25">
      <c r="A46" s="20">
        <v>42028</v>
      </c>
      <c r="B46" s="21" t="s">
        <v>73</v>
      </c>
      <c r="C46" s="31" t="s">
        <v>48</v>
      </c>
      <c r="D46" s="51">
        <v>4717.5</v>
      </c>
      <c r="E46" s="52">
        <v>42032</v>
      </c>
      <c r="F46" s="53">
        <v>4717.5</v>
      </c>
      <c r="G46" s="26">
        <f t="shared" si="0"/>
        <v>0</v>
      </c>
      <c r="H46" s="2"/>
      <c r="K46"/>
    </row>
    <row r="47" spans="1:11" x14ac:dyDescent="0.25">
      <c r="A47" s="20">
        <v>42028</v>
      </c>
      <c r="B47" s="21" t="s">
        <v>74</v>
      </c>
      <c r="C47" s="31" t="s">
        <v>93</v>
      </c>
      <c r="D47" s="51">
        <v>930.5</v>
      </c>
      <c r="E47" s="52">
        <v>42033</v>
      </c>
      <c r="F47" s="53">
        <v>930.5</v>
      </c>
      <c r="G47" s="26">
        <f t="shared" si="0"/>
        <v>0</v>
      </c>
      <c r="H47" s="2"/>
      <c r="K47"/>
    </row>
    <row r="48" spans="1:11" x14ac:dyDescent="0.25">
      <c r="A48" s="20">
        <v>42028</v>
      </c>
      <c r="B48" s="21" t="s">
        <v>75</v>
      </c>
      <c r="C48" s="31" t="s">
        <v>46</v>
      </c>
      <c r="D48" s="51">
        <v>809</v>
      </c>
      <c r="E48" s="52">
        <v>42030</v>
      </c>
      <c r="F48" s="53">
        <v>809</v>
      </c>
      <c r="G48" s="26">
        <f t="shared" si="0"/>
        <v>0</v>
      </c>
      <c r="H48" s="2"/>
      <c r="K48"/>
    </row>
    <row r="49" spans="1:11" x14ac:dyDescent="0.25">
      <c r="A49" s="20">
        <v>42029</v>
      </c>
      <c r="B49" s="21" t="s">
        <v>76</v>
      </c>
      <c r="C49" s="31" t="s">
        <v>94</v>
      </c>
      <c r="D49" s="51">
        <v>3270</v>
      </c>
      <c r="E49" s="52">
        <v>42032</v>
      </c>
      <c r="F49" s="53">
        <v>3270</v>
      </c>
      <c r="G49" s="26">
        <f t="shared" si="0"/>
        <v>0</v>
      </c>
      <c r="H49" s="2"/>
      <c r="K49"/>
    </row>
    <row r="50" spans="1:11" x14ac:dyDescent="0.25">
      <c r="A50" s="20">
        <v>42029</v>
      </c>
      <c r="B50" s="21" t="s">
        <v>77</v>
      </c>
      <c r="C50" s="31" t="s">
        <v>47</v>
      </c>
      <c r="D50" s="51">
        <v>460</v>
      </c>
      <c r="E50" s="52">
        <v>42032</v>
      </c>
      <c r="F50" s="53">
        <v>460</v>
      </c>
      <c r="G50" s="26">
        <f t="shared" si="0"/>
        <v>0</v>
      </c>
      <c r="H50" s="2"/>
      <c r="K50"/>
    </row>
    <row r="51" spans="1:11" ht="30" x14ac:dyDescent="0.25">
      <c r="A51" s="20">
        <v>42030</v>
      </c>
      <c r="B51" s="21" t="s">
        <v>78</v>
      </c>
      <c r="C51" s="31" t="s">
        <v>40</v>
      </c>
      <c r="D51" s="51">
        <v>884</v>
      </c>
      <c r="E51" s="78" t="s">
        <v>343</v>
      </c>
      <c r="F51" s="79">
        <v>884</v>
      </c>
      <c r="G51" s="26">
        <f t="shared" si="0"/>
        <v>0</v>
      </c>
      <c r="H51" s="2"/>
      <c r="K51"/>
    </row>
    <row r="52" spans="1:11" x14ac:dyDescent="0.25">
      <c r="A52" s="20">
        <v>42030</v>
      </c>
      <c r="B52" s="21" t="s">
        <v>79</v>
      </c>
      <c r="C52" s="31" t="s">
        <v>95</v>
      </c>
      <c r="D52" s="51">
        <v>4058</v>
      </c>
      <c r="E52" s="52">
        <v>42031</v>
      </c>
      <c r="F52" s="53">
        <v>4058</v>
      </c>
      <c r="G52" s="26">
        <f t="shared" si="0"/>
        <v>0</v>
      </c>
      <c r="H52" s="2"/>
      <c r="K52"/>
    </row>
    <row r="53" spans="1:11" x14ac:dyDescent="0.25">
      <c r="A53" s="20">
        <v>42031</v>
      </c>
      <c r="B53" s="21" t="s">
        <v>80</v>
      </c>
      <c r="C53" s="31" t="s">
        <v>91</v>
      </c>
      <c r="D53" s="51">
        <v>2680</v>
      </c>
      <c r="E53" s="52">
        <v>42034</v>
      </c>
      <c r="F53" s="53">
        <v>2680</v>
      </c>
      <c r="G53" s="26">
        <f t="shared" si="0"/>
        <v>0</v>
      </c>
      <c r="H53" s="2"/>
      <c r="K53"/>
    </row>
    <row r="54" spans="1:11" ht="30" x14ac:dyDescent="0.25">
      <c r="A54" s="20">
        <v>42031</v>
      </c>
      <c r="B54" s="21" t="s">
        <v>81</v>
      </c>
      <c r="C54" s="31" t="s">
        <v>45</v>
      </c>
      <c r="D54" s="51">
        <v>660</v>
      </c>
      <c r="E54" s="78" t="s">
        <v>343</v>
      </c>
      <c r="F54" s="79">
        <v>660</v>
      </c>
      <c r="G54" s="26">
        <f t="shared" si="0"/>
        <v>0</v>
      </c>
      <c r="H54" s="2"/>
      <c r="K54"/>
    </row>
    <row r="55" spans="1:11" x14ac:dyDescent="0.25">
      <c r="A55" s="20">
        <v>42032</v>
      </c>
      <c r="B55" s="21" t="s">
        <v>82</v>
      </c>
      <c r="C55" s="31" t="s">
        <v>96</v>
      </c>
      <c r="D55" s="51">
        <v>1924</v>
      </c>
      <c r="E55" s="52">
        <v>42034</v>
      </c>
      <c r="F55" s="53">
        <v>1924</v>
      </c>
      <c r="G55" s="26">
        <f t="shared" si="0"/>
        <v>0</v>
      </c>
      <c r="H55" s="2"/>
      <c r="K55"/>
    </row>
    <row r="56" spans="1:11" x14ac:dyDescent="0.25">
      <c r="A56" s="20">
        <v>42032</v>
      </c>
      <c r="B56" s="21" t="s">
        <v>83</v>
      </c>
      <c r="C56" s="31" t="s">
        <v>48</v>
      </c>
      <c r="D56" s="51">
        <v>2369.5</v>
      </c>
      <c r="E56" s="52">
        <v>42035</v>
      </c>
      <c r="F56" s="53">
        <v>2369.5</v>
      </c>
      <c r="G56" s="26">
        <f t="shared" si="0"/>
        <v>0</v>
      </c>
      <c r="H56" s="2"/>
      <c r="K56"/>
    </row>
    <row r="57" spans="1:11" x14ac:dyDescent="0.25">
      <c r="A57" s="20">
        <v>42033</v>
      </c>
      <c r="B57" s="21" t="s">
        <v>84</v>
      </c>
      <c r="C57" s="31" t="s">
        <v>16</v>
      </c>
      <c r="D57" s="51">
        <v>19172</v>
      </c>
      <c r="E57" s="60">
        <v>42037</v>
      </c>
      <c r="F57" s="61">
        <v>19172</v>
      </c>
      <c r="G57" s="26">
        <f t="shared" si="0"/>
        <v>0</v>
      </c>
      <c r="H57" s="2"/>
      <c r="K57"/>
    </row>
    <row r="58" spans="1:11" ht="30" x14ac:dyDescent="0.25">
      <c r="A58" s="20">
        <v>42033</v>
      </c>
      <c r="B58" s="21" t="s">
        <v>85</v>
      </c>
      <c r="C58" s="31" t="s">
        <v>40</v>
      </c>
      <c r="D58" s="51">
        <v>1848</v>
      </c>
      <c r="E58" s="78" t="s">
        <v>343</v>
      </c>
      <c r="F58" s="79">
        <v>1848</v>
      </c>
      <c r="G58" s="26">
        <f t="shared" si="0"/>
        <v>0</v>
      </c>
      <c r="H58" s="2"/>
      <c r="K58"/>
    </row>
    <row r="59" spans="1:11" x14ac:dyDescent="0.25">
      <c r="A59" s="20">
        <v>42033</v>
      </c>
      <c r="B59" s="21" t="s">
        <v>86</v>
      </c>
      <c r="C59" s="31" t="s">
        <v>94</v>
      </c>
      <c r="D59" s="51">
        <v>2597</v>
      </c>
      <c r="E59" s="60">
        <v>42040</v>
      </c>
      <c r="F59" s="61">
        <v>2597</v>
      </c>
      <c r="G59" s="26">
        <f t="shared" si="0"/>
        <v>0</v>
      </c>
      <c r="H59" s="2"/>
      <c r="K59"/>
    </row>
    <row r="60" spans="1:11" ht="30" x14ac:dyDescent="0.25">
      <c r="A60" s="20">
        <v>42034</v>
      </c>
      <c r="B60" s="21" t="s">
        <v>87</v>
      </c>
      <c r="C60" s="31" t="s">
        <v>45</v>
      </c>
      <c r="D60" s="51">
        <v>1848</v>
      </c>
      <c r="E60" s="78" t="s">
        <v>343</v>
      </c>
      <c r="F60" s="79">
        <v>1848</v>
      </c>
      <c r="G60" s="26">
        <f t="shared" si="0"/>
        <v>0</v>
      </c>
      <c r="H60" s="2"/>
      <c r="K60"/>
    </row>
    <row r="61" spans="1:11" x14ac:dyDescent="0.25">
      <c r="A61" s="20">
        <v>42034</v>
      </c>
      <c r="B61" s="21" t="s">
        <v>88</v>
      </c>
      <c r="C61" s="31" t="s">
        <v>67</v>
      </c>
      <c r="D61" s="51">
        <v>1347</v>
      </c>
      <c r="E61" s="52">
        <v>42035</v>
      </c>
      <c r="F61" s="53">
        <v>1347</v>
      </c>
      <c r="G61" s="26">
        <f t="shared" si="0"/>
        <v>0</v>
      </c>
      <c r="H61" s="2"/>
      <c r="K61"/>
    </row>
    <row r="62" spans="1:11" ht="22.5" x14ac:dyDescent="0.25">
      <c r="A62" s="20">
        <v>42034</v>
      </c>
      <c r="B62" s="21" t="s">
        <v>89</v>
      </c>
      <c r="C62" s="31" t="s">
        <v>102</v>
      </c>
      <c r="D62" s="51">
        <v>17021</v>
      </c>
      <c r="E62" s="64" t="s">
        <v>270</v>
      </c>
      <c r="F62" s="61">
        <f>8859+6000+2162</f>
        <v>17021</v>
      </c>
      <c r="G62" s="26">
        <f t="shared" si="0"/>
        <v>0</v>
      </c>
      <c r="H62" s="2"/>
      <c r="K62"/>
    </row>
    <row r="63" spans="1:11" x14ac:dyDescent="0.25">
      <c r="A63" s="20">
        <v>42034</v>
      </c>
      <c r="B63" s="21" t="s">
        <v>90</v>
      </c>
      <c r="C63" s="31" t="s">
        <v>96</v>
      </c>
      <c r="D63" s="51">
        <v>1757</v>
      </c>
      <c r="E63" s="52">
        <v>42035</v>
      </c>
      <c r="F63" s="53">
        <v>1757</v>
      </c>
      <c r="G63" s="26">
        <f t="shared" si="0"/>
        <v>0</v>
      </c>
      <c r="H63" s="2"/>
      <c r="K63"/>
    </row>
    <row r="64" spans="1:11" x14ac:dyDescent="0.25">
      <c r="A64" s="20">
        <v>42034</v>
      </c>
      <c r="B64" s="21" t="s">
        <v>98</v>
      </c>
      <c r="C64" s="31" t="s">
        <v>92</v>
      </c>
      <c r="D64" s="51">
        <v>1116</v>
      </c>
      <c r="E64" s="52">
        <v>42035</v>
      </c>
      <c r="F64" s="53">
        <v>1116</v>
      </c>
      <c r="G64" s="26">
        <f t="shared" si="0"/>
        <v>0</v>
      </c>
      <c r="H64" s="2"/>
      <c r="K64"/>
    </row>
    <row r="65" spans="1:11" x14ac:dyDescent="0.25">
      <c r="A65" s="20">
        <v>42035</v>
      </c>
      <c r="B65" s="21" t="s">
        <v>99</v>
      </c>
      <c r="C65" s="31" t="s">
        <v>48</v>
      </c>
      <c r="D65" s="51">
        <v>5946</v>
      </c>
      <c r="E65" s="60">
        <v>42039</v>
      </c>
      <c r="F65" s="61">
        <v>5946</v>
      </c>
      <c r="G65" s="26">
        <f t="shared" si="0"/>
        <v>0</v>
      </c>
      <c r="H65" s="2"/>
      <c r="K65"/>
    </row>
    <row r="66" spans="1:11" x14ac:dyDescent="0.25">
      <c r="A66" s="20">
        <v>42035</v>
      </c>
      <c r="B66" s="21" t="s">
        <v>100</v>
      </c>
      <c r="C66" s="31" t="s">
        <v>104</v>
      </c>
      <c r="D66" s="51">
        <v>2342.5</v>
      </c>
      <c r="E66" s="60">
        <v>42037</v>
      </c>
      <c r="F66" s="61">
        <v>2342.5</v>
      </c>
      <c r="G66" s="26">
        <f t="shared" si="0"/>
        <v>0</v>
      </c>
      <c r="H66" s="2"/>
      <c r="K66"/>
    </row>
    <row r="67" spans="1:11" x14ac:dyDescent="0.25">
      <c r="A67" s="20">
        <v>42035</v>
      </c>
      <c r="B67" s="21" t="s">
        <v>101</v>
      </c>
      <c r="C67" s="31" t="s">
        <v>44</v>
      </c>
      <c r="D67" s="51">
        <v>4123</v>
      </c>
      <c r="E67" s="64" t="s">
        <v>185</v>
      </c>
      <c r="F67" s="61">
        <f>3123+1000</f>
        <v>4123</v>
      </c>
      <c r="G67" s="26">
        <f t="shared" si="0"/>
        <v>0</v>
      </c>
      <c r="H67" s="2"/>
      <c r="K67"/>
    </row>
    <row r="68" spans="1:11" x14ac:dyDescent="0.25">
      <c r="A68" s="20">
        <v>42035</v>
      </c>
      <c r="B68" s="21" t="s">
        <v>103</v>
      </c>
      <c r="C68" s="31" t="s">
        <v>93</v>
      </c>
      <c r="D68" s="51">
        <v>958.5</v>
      </c>
      <c r="E68" s="52">
        <v>42035</v>
      </c>
      <c r="F68" s="53">
        <v>958.5</v>
      </c>
      <c r="G68" s="26">
        <f t="shared" si="0"/>
        <v>0</v>
      </c>
      <c r="H68" s="2"/>
      <c r="K68"/>
    </row>
    <row r="69" spans="1:11" x14ac:dyDescent="0.25">
      <c r="A69" s="20"/>
      <c r="B69" s="21"/>
      <c r="C69" s="31"/>
      <c r="D69" s="51"/>
      <c r="E69" s="52"/>
      <c r="F69" s="53"/>
      <c r="G69" s="26"/>
      <c r="H69" s="2"/>
      <c r="K69"/>
    </row>
    <row r="70" spans="1:11" x14ac:dyDescent="0.25">
      <c r="A70" s="20"/>
      <c r="B70" s="21"/>
      <c r="C70" s="22" t="s">
        <v>5</v>
      </c>
      <c r="D70" s="23"/>
      <c r="E70" s="24"/>
      <c r="F70" s="25"/>
      <c r="G70" s="26">
        <f t="shared" si="0"/>
        <v>0</v>
      </c>
      <c r="H70" s="2"/>
      <c r="K70"/>
    </row>
    <row r="71" spans="1:11" x14ac:dyDescent="0.25">
      <c r="A71" s="20"/>
      <c r="B71" s="21"/>
      <c r="C71" s="22" t="s">
        <v>5</v>
      </c>
      <c r="D71" s="23"/>
      <c r="E71" s="24"/>
      <c r="F71" s="25"/>
      <c r="G71" s="26"/>
      <c r="H71" s="2"/>
      <c r="K71"/>
    </row>
    <row r="72" spans="1:11" ht="15.75" thickBot="1" x14ac:dyDescent="0.3">
      <c r="A72" s="32"/>
      <c r="B72" s="33"/>
      <c r="C72" s="34"/>
      <c r="D72" s="35"/>
      <c r="E72" s="36"/>
      <c r="F72" s="35"/>
      <c r="G72" s="37"/>
      <c r="H72" s="2"/>
      <c r="K72"/>
    </row>
    <row r="73" spans="1:11" ht="15.75" thickTop="1" x14ac:dyDescent="0.25">
      <c r="A73" s="38"/>
      <c r="B73" s="39"/>
      <c r="C73" s="2"/>
      <c r="D73" s="55">
        <f>SUM(D4:D72)</f>
        <v>202045.40999999997</v>
      </c>
      <c r="E73" s="56"/>
      <c r="F73" s="55">
        <f>SUM(F4:F72)</f>
        <v>202045.40999999997</v>
      </c>
      <c r="G73" s="42"/>
      <c r="H73" s="2"/>
      <c r="K73"/>
    </row>
    <row r="74" spans="1:11" x14ac:dyDescent="0.25">
      <c r="A74" s="38"/>
      <c r="B74" s="39"/>
      <c r="C74" s="2"/>
      <c r="D74" s="40"/>
      <c r="E74" s="41"/>
      <c r="F74" s="40"/>
      <c r="G74" s="42"/>
      <c r="H74" s="2"/>
      <c r="K74"/>
    </row>
    <row r="75" spans="1:11" ht="30" x14ac:dyDescent="0.25">
      <c r="A75" s="38"/>
      <c r="B75" s="39"/>
      <c r="C75" s="2"/>
      <c r="D75" s="43" t="s">
        <v>6</v>
      </c>
      <c r="E75" s="41"/>
      <c r="F75" s="44" t="s">
        <v>7</v>
      </c>
      <c r="G75" s="42"/>
      <c r="H75" s="2"/>
      <c r="K75"/>
    </row>
    <row r="76" spans="1:11" ht="15.75" thickBot="1" x14ac:dyDescent="0.3">
      <c r="A76" s="38"/>
      <c r="B76" s="39"/>
      <c r="C76" s="2"/>
      <c r="D76" s="43"/>
      <c r="E76" s="41"/>
      <c r="F76" s="44"/>
      <c r="G76" s="42"/>
      <c r="H76" s="2"/>
      <c r="K76"/>
    </row>
    <row r="77" spans="1:11" ht="21.75" thickBot="1" x14ac:dyDescent="0.4">
      <c r="A77" s="38"/>
      <c r="B77" s="39"/>
      <c r="C77" s="2"/>
      <c r="D77" s="82">
        <f>D73-F73</f>
        <v>0</v>
      </c>
      <c r="E77" s="83"/>
      <c r="F77" s="84"/>
      <c r="G77" s="2"/>
      <c r="H77" s="2"/>
      <c r="K77"/>
    </row>
    <row r="78" spans="1:11" x14ac:dyDescent="0.25">
      <c r="A78" s="38"/>
      <c r="B78" s="39"/>
      <c r="C78" s="2"/>
      <c r="D78" s="40"/>
      <c r="E78" s="41"/>
      <c r="F78" s="40"/>
      <c r="G78" s="2"/>
      <c r="H78" s="2"/>
      <c r="K78"/>
    </row>
    <row r="79" spans="1:11" ht="18.75" x14ac:dyDescent="0.3">
      <c r="A79" s="38"/>
      <c r="B79" s="39"/>
      <c r="C79" s="2"/>
      <c r="D79" s="85" t="s">
        <v>8</v>
      </c>
      <c r="E79" s="85"/>
      <c r="F79" s="85"/>
      <c r="G79" s="2"/>
      <c r="H79" s="2"/>
      <c r="K79"/>
    </row>
    <row r="80" spans="1:11" x14ac:dyDescent="0.25">
      <c r="A80" s="38"/>
      <c r="B80" s="39"/>
      <c r="C80" s="2"/>
      <c r="D80" s="40"/>
      <c r="E80" s="41"/>
      <c r="F80" s="40"/>
      <c r="G80" s="2"/>
      <c r="H80" s="2"/>
      <c r="K80"/>
    </row>
    <row r="81" spans="1:11" x14ac:dyDescent="0.25">
      <c r="A81" s="38"/>
      <c r="B81" s="39"/>
      <c r="C81" s="2"/>
      <c r="D81" s="40"/>
      <c r="E81" s="41"/>
      <c r="F81" s="40"/>
      <c r="G81" s="2"/>
      <c r="H81" s="2"/>
      <c r="K81"/>
    </row>
    <row r="82" spans="1:11" x14ac:dyDescent="0.25">
      <c r="A82" s="38"/>
      <c r="B82" s="39"/>
      <c r="C82" s="2"/>
      <c r="D82" s="40"/>
      <c r="E82" s="41"/>
      <c r="F82" s="40"/>
      <c r="G82" s="2"/>
      <c r="H82" s="2"/>
      <c r="K82"/>
    </row>
    <row r="83" spans="1:11" x14ac:dyDescent="0.25">
      <c r="A83" s="38"/>
      <c r="B83" s="39"/>
      <c r="C83" s="2"/>
      <c r="D83" s="40"/>
      <c r="E83" s="41"/>
      <c r="F83" s="40"/>
      <c r="G83" s="2"/>
      <c r="H83" s="2"/>
      <c r="K83"/>
    </row>
    <row r="84" spans="1:11" x14ac:dyDescent="0.25">
      <c r="A84" s="38"/>
      <c r="B84" s="39"/>
      <c r="C84" s="2"/>
      <c r="D84" s="40"/>
      <c r="E84" s="41"/>
      <c r="F84" s="40"/>
      <c r="G84" s="2"/>
      <c r="H84" s="2"/>
      <c r="K84"/>
    </row>
    <row r="85" spans="1:11" x14ac:dyDescent="0.25">
      <c r="A85" s="38"/>
      <c r="B85" s="39"/>
      <c r="C85" s="2"/>
      <c r="D85" s="40"/>
      <c r="E85" s="41"/>
      <c r="F85" s="40"/>
      <c r="G85" s="2"/>
      <c r="H85" s="2"/>
      <c r="K85"/>
    </row>
    <row r="86" spans="1:11" x14ac:dyDescent="0.25">
      <c r="A86" s="38"/>
      <c r="B86" s="39"/>
      <c r="C86" s="2"/>
      <c r="D86" s="40"/>
      <c r="E86" s="41"/>
      <c r="F86" s="40"/>
      <c r="G86" s="2"/>
      <c r="H86" s="2"/>
      <c r="K86"/>
    </row>
    <row r="87" spans="1:11" x14ac:dyDescent="0.25">
      <c r="A87" s="38"/>
      <c r="B87" s="39"/>
      <c r="C87" s="2"/>
      <c r="D87" s="40"/>
      <c r="E87" s="41"/>
      <c r="F87" s="40"/>
      <c r="G87" s="2"/>
      <c r="H87" s="2"/>
      <c r="K87"/>
    </row>
    <row r="88" spans="1:11" x14ac:dyDescent="0.25">
      <c r="A88" s="38"/>
      <c r="B88" s="39"/>
      <c r="C88" s="2"/>
      <c r="D88" s="40"/>
      <c r="E88" s="41"/>
      <c r="F88" s="40"/>
      <c r="G88" s="2"/>
      <c r="H88" s="2"/>
      <c r="K88"/>
    </row>
    <row r="89" spans="1:11" x14ac:dyDescent="0.25">
      <c r="A89" s="38"/>
      <c r="B89" s="39"/>
      <c r="C89" s="2"/>
      <c r="D89" s="40"/>
      <c r="E89" s="41"/>
      <c r="F89" s="40"/>
      <c r="G89" s="2"/>
      <c r="H89" s="2"/>
      <c r="K89"/>
    </row>
    <row r="90" spans="1:11" x14ac:dyDescent="0.25">
      <c r="A90" s="38"/>
      <c r="B90" s="39"/>
      <c r="C90" s="2"/>
      <c r="D90" s="40"/>
      <c r="E90" s="41"/>
      <c r="F90" s="40"/>
      <c r="G90" s="2"/>
      <c r="H90" s="2"/>
      <c r="K90"/>
    </row>
  </sheetData>
  <mergeCells count="5">
    <mergeCell ref="B1:F1"/>
    <mergeCell ref="B2:C2"/>
    <mergeCell ref="D77:F77"/>
    <mergeCell ref="D79:F79"/>
    <mergeCell ref="G1:H2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J95"/>
  <sheetViews>
    <sheetView topLeftCell="A55" workbookViewId="0">
      <selection activeCell="E61" sqref="E61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5.42578125" style="48" customWidth="1"/>
    <col min="6" max="6" width="13" style="47" customWidth="1"/>
    <col min="7" max="7" width="14.140625" style="57" customWidth="1"/>
    <col min="8" max="8" width="3.42578125" customWidth="1"/>
  </cols>
  <sheetData>
    <row r="1" spans="1:10" ht="18.75" x14ac:dyDescent="0.3">
      <c r="A1" s="1"/>
      <c r="B1" s="80" t="s">
        <v>107</v>
      </c>
      <c r="C1" s="80"/>
      <c r="D1" s="80"/>
      <c r="E1" s="80"/>
      <c r="F1" s="80"/>
      <c r="G1" s="87" t="s">
        <v>324</v>
      </c>
      <c r="H1" s="2"/>
    </row>
    <row r="2" spans="1:10" ht="15.75" x14ac:dyDescent="0.25">
      <c r="A2" s="4"/>
      <c r="B2" s="81"/>
      <c r="C2" s="81"/>
      <c r="D2" s="5"/>
      <c r="E2" s="6"/>
      <c r="F2" s="5"/>
      <c r="G2" s="88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42036</v>
      </c>
      <c r="B4" s="14" t="s">
        <v>108</v>
      </c>
      <c r="C4" s="15" t="s">
        <v>47</v>
      </c>
      <c r="D4" s="16">
        <v>457</v>
      </c>
      <c r="E4" s="24">
        <v>42040</v>
      </c>
      <c r="F4" s="25">
        <v>457</v>
      </c>
      <c r="G4" s="19">
        <f>D4-F4</f>
        <v>0</v>
      </c>
      <c r="H4" s="2"/>
    </row>
    <row r="5" spans="1:10" x14ac:dyDescent="0.25">
      <c r="A5" s="20">
        <v>42037</v>
      </c>
      <c r="B5" s="21" t="s">
        <v>110</v>
      </c>
      <c r="C5" s="22" t="s">
        <v>111</v>
      </c>
      <c r="D5" s="23">
        <v>4476</v>
      </c>
      <c r="E5" s="24">
        <v>42063</v>
      </c>
      <c r="F5" s="25">
        <v>4476</v>
      </c>
      <c r="G5" s="26">
        <f>D5-F5</f>
        <v>0</v>
      </c>
      <c r="H5" s="2"/>
    </row>
    <row r="6" spans="1:10" x14ac:dyDescent="0.25">
      <c r="A6" s="20">
        <v>42037</v>
      </c>
      <c r="B6" s="21" t="s">
        <v>112</v>
      </c>
      <c r="C6" s="22" t="s">
        <v>113</v>
      </c>
      <c r="D6" s="23">
        <v>1037</v>
      </c>
      <c r="E6" s="24">
        <v>42046</v>
      </c>
      <c r="F6" s="25">
        <v>1037</v>
      </c>
      <c r="G6" s="26">
        <f>D6-F6</f>
        <v>0</v>
      </c>
      <c r="H6" s="2"/>
    </row>
    <row r="7" spans="1:10" x14ac:dyDescent="0.25">
      <c r="A7" s="20">
        <v>42039</v>
      </c>
      <c r="B7" s="21" t="s">
        <v>114</v>
      </c>
      <c r="C7" s="62" t="s">
        <v>115</v>
      </c>
      <c r="D7" s="63">
        <v>0</v>
      </c>
      <c r="E7" s="24"/>
      <c r="F7" s="25"/>
      <c r="G7" s="26">
        <f t="shared" ref="G7:G75" si="0">D7-F7</f>
        <v>0</v>
      </c>
      <c r="H7" s="2"/>
      <c r="J7" s="27"/>
    </row>
    <row r="8" spans="1:10" x14ac:dyDescent="0.25">
      <c r="A8" s="20">
        <v>42039</v>
      </c>
      <c r="B8" s="21" t="s">
        <v>116</v>
      </c>
      <c r="C8" s="22" t="s">
        <v>43</v>
      </c>
      <c r="D8" s="23">
        <v>3468.5</v>
      </c>
      <c r="E8" s="24">
        <v>42042</v>
      </c>
      <c r="F8" s="25">
        <v>3468.5</v>
      </c>
      <c r="G8" s="26">
        <f t="shared" si="0"/>
        <v>0</v>
      </c>
      <c r="H8" s="2"/>
      <c r="J8" s="27"/>
    </row>
    <row r="9" spans="1:10" x14ac:dyDescent="0.25">
      <c r="A9" s="20">
        <v>42039</v>
      </c>
      <c r="B9" s="21" t="s">
        <v>117</v>
      </c>
      <c r="C9" s="22" t="s">
        <v>118</v>
      </c>
      <c r="D9" s="23">
        <v>2523</v>
      </c>
      <c r="E9" s="24">
        <v>42041</v>
      </c>
      <c r="F9" s="25">
        <v>2523</v>
      </c>
      <c r="G9" s="26">
        <f t="shared" si="0"/>
        <v>0</v>
      </c>
      <c r="H9" s="2"/>
      <c r="J9" s="27"/>
    </row>
    <row r="10" spans="1:10" x14ac:dyDescent="0.25">
      <c r="A10" s="20">
        <v>42039</v>
      </c>
      <c r="B10" s="21" t="s">
        <v>119</v>
      </c>
      <c r="C10" s="22" t="s">
        <v>70</v>
      </c>
      <c r="D10" s="23">
        <v>1814</v>
      </c>
      <c r="E10" s="24">
        <v>42046</v>
      </c>
      <c r="F10" s="25">
        <v>1814</v>
      </c>
      <c r="G10" s="26">
        <f t="shared" si="0"/>
        <v>0</v>
      </c>
      <c r="H10" s="2"/>
      <c r="J10" s="27"/>
    </row>
    <row r="11" spans="1:10" x14ac:dyDescent="0.25">
      <c r="A11" s="20">
        <v>42040</v>
      </c>
      <c r="B11" s="21" t="s">
        <v>120</v>
      </c>
      <c r="C11" s="22" t="s">
        <v>121</v>
      </c>
      <c r="D11" s="23">
        <v>371</v>
      </c>
      <c r="E11" s="24">
        <v>42041</v>
      </c>
      <c r="F11" s="25">
        <v>371</v>
      </c>
      <c r="G11" s="26">
        <f t="shared" si="0"/>
        <v>0</v>
      </c>
      <c r="H11" s="2"/>
      <c r="J11" s="27"/>
    </row>
    <row r="12" spans="1:10" x14ac:dyDescent="0.25">
      <c r="A12" s="20">
        <v>42040</v>
      </c>
      <c r="B12" s="21" t="s">
        <v>122</v>
      </c>
      <c r="C12" s="22" t="s">
        <v>94</v>
      </c>
      <c r="D12" s="23">
        <v>4053</v>
      </c>
      <c r="E12" s="24">
        <v>42045</v>
      </c>
      <c r="F12" s="25">
        <v>4053</v>
      </c>
      <c r="G12" s="26">
        <f t="shared" si="0"/>
        <v>0</v>
      </c>
      <c r="H12" s="2"/>
      <c r="J12" s="27"/>
    </row>
    <row r="13" spans="1:10" x14ac:dyDescent="0.25">
      <c r="A13" s="20">
        <v>42041</v>
      </c>
      <c r="B13" s="21" t="s">
        <v>123</v>
      </c>
      <c r="C13" s="22" t="s">
        <v>124</v>
      </c>
      <c r="D13" s="23">
        <v>2327</v>
      </c>
      <c r="E13" s="24" t="s">
        <v>151</v>
      </c>
      <c r="F13" s="25">
        <f>1500+827</f>
        <v>2327</v>
      </c>
      <c r="G13" s="26">
        <f t="shared" si="0"/>
        <v>0</v>
      </c>
      <c r="H13" s="2"/>
      <c r="J13" s="27"/>
    </row>
    <row r="14" spans="1:10" x14ac:dyDescent="0.25">
      <c r="A14" s="20">
        <v>42041</v>
      </c>
      <c r="B14" s="21" t="s">
        <v>125</v>
      </c>
      <c r="C14" s="22" t="s">
        <v>46</v>
      </c>
      <c r="D14" s="23">
        <v>2444</v>
      </c>
      <c r="E14" s="24">
        <v>42164</v>
      </c>
      <c r="F14" s="25">
        <v>2444</v>
      </c>
      <c r="G14" s="26">
        <f t="shared" si="0"/>
        <v>0</v>
      </c>
      <c r="H14" s="2"/>
      <c r="J14" s="27"/>
    </row>
    <row r="15" spans="1:10" x14ac:dyDescent="0.25">
      <c r="A15" s="20">
        <v>42041</v>
      </c>
      <c r="B15" s="21" t="s">
        <v>126</v>
      </c>
      <c r="C15" s="22" t="s">
        <v>47</v>
      </c>
      <c r="D15" s="23">
        <v>428</v>
      </c>
      <c r="E15" s="24">
        <v>42042</v>
      </c>
      <c r="F15" s="25">
        <v>428</v>
      </c>
      <c r="G15" s="26">
        <f t="shared" si="0"/>
        <v>0</v>
      </c>
      <c r="H15" s="2"/>
      <c r="J15" s="27"/>
    </row>
    <row r="16" spans="1:10" x14ac:dyDescent="0.25">
      <c r="A16" s="20">
        <v>42041</v>
      </c>
      <c r="B16" s="21" t="s">
        <v>127</v>
      </c>
      <c r="C16" s="29" t="s">
        <v>44</v>
      </c>
      <c r="D16" s="23">
        <v>22798</v>
      </c>
      <c r="E16" s="24" t="s">
        <v>202</v>
      </c>
      <c r="F16" s="25">
        <f>5000+17798</f>
        <v>22798</v>
      </c>
      <c r="G16" s="26">
        <f t="shared" si="0"/>
        <v>0</v>
      </c>
      <c r="H16" s="2"/>
      <c r="J16" s="27"/>
    </row>
    <row r="17" spans="1:10" x14ac:dyDescent="0.25">
      <c r="A17" s="20">
        <v>42042</v>
      </c>
      <c r="B17" s="21" t="s">
        <v>128</v>
      </c>
      <c r="C17" s="22" t="s">
        <v>118</v>
      </c>
      <c r="D17" s="23">
        <v>6397.5</v>
      </c>
      <c r="E17" s="54" t="s">
        <v>154</v>
      </c>
      <c r="F17" s="25">
        <f>6000+397.5</f>
        <v>6397.5</v>
      </c>
      <c r="G17" s="26">
        <f t="shared" si="0"/>
        <v>0</v>
      </c>
      <c r="H17" s="2"/>
      <c r="J17" s="27"/>
    </row>
    <row r="18" spans="1:10" x14ac:dyDescent="0.25">
      <c r="A18" s="20">
        <v>42042</v>
      </c>
      <c r="B18" s="21" t="s">
        <v>129</v>
      </c>
      <c r="C18" s="22" t="s">
        <v>118</v>
      </c>
      <c r="D18" s="23">
        <v>574</v>
      </c>
      <c r="E18" s="24">
        <v>42049</v>
      </c>
      <c r="F18" s="25">
        <v>574</v>
      </c>
      <c r="G18" s="26">
        <f t="shared" si="0"/>
        <v>0</v>
      </c>
      <c r="H18" s="2"/>
      <c r="J18" s="27"/>
    </row>
    <row r="19" spans="1:10" x14ac:dyDescent="0.25">
      <c r="A19" s="20">
        <v>42042</v>
      </c>
      <c r="B19" s="21" t="s">
        <v>130</v>
      </c>
      <c r="C19" s="22" t="s">
        <v>118</v>
      </c>
      <c r="D19" s="23">
        <v>1151.5</v>
      </c>
      <c r="E19" s="24">
        <v>42042</v>
      </c>
      <c r="F19" s="25">
        <v>1151.5</v>
      </c>
      <c r="G19" s="26">
        <f t="shared" si="0"/>
        <v>0</v>
      </c>
      <c r="H19" s="2"/>
      <c r="J19" s="27"/>
    </row>
    <row r="20" spans="1:10" x14ac:dyDescent="0.25">
      <c r="A20" s="20">
        <v>42042</v>
      </c>
      <c r="B20" s="21" t="s">
        <v>131</v>
      </c>
      <c r="C20" s="22" t="s">
        <v>124</v>
      </c>
      <c r="D20" s="23">
        <v>979</v>
      </c>
      <c r="E20" s="24">
        <v>42045</v>
      </c>
      <c r="F20" s="25">
        <v>979</v>
      </c>
      <c r="G20" s="26">
        <f t="shared" si="0"/>
        <v>0</v>
      </c>
      <c r="H20" s="2"/>
      <c r="J20" s="27"/>
    </row>
    <row r="21" spans="1:10" x14ac:dyDescent="0.25">
      <c r="A21" s="20">
        <v>42042</v>
      </c>
      <c r="B21" s="21" t="s">
        <v>132</v>
      </c>
      <c r="C21" s="22" t="s">
        <v>46</v>
      </c>
      <c r="D21" s="23">
        <v>668</v>
      </c>
      <c r="E21" s="24">
        <v>42044</v>
      </c>
      <c r="F21" s="25">
        <v>668</v>
      </c>
      <c r="G21" s="26">
        <f t="shared" si="0"/>
        <v>0</v>
      </c>
      <c r="H21" s="2"/>
      <c r="J21" s="27"/>
    </row>
    <row r="22" spans="1:10" x14ac:dyDescent="0.25">
      <c r="A22" s="20">
        <v>42043</v>
      </c>
      <c r="B22" s="21" t="s">
        <v>133</v>
      </c>
      <c r="C22" s="22" t="s">
        <v>118</v>
      </c>
      <c r="D22" s="30">
        <v>269</v>
      </c>
      <c r="E22" s="24">
        <v>42049</v>
      </c>
      <c r="F22" s="25">
        <v>269</v>
      </c>
      <c r="G22" s="26">
        <f t="shared" si="0"/>
        <v>0</v>
      </c>
      <c r="H22" s="2"/>
      <c r="J22" s="27"/>
    </row>
    <row r="23" spans="1:10" x14ac:dyDescent="0.25">
      <c r="A23" s="20">
        <v>42043</v>
      </c>
      <c r="B23" s="21" t="s">
        <v>134</v>
      </c>
      <c r="C23" s="22" t="s">
        <v>47</v>
      </c>
      <c r="D23" s="23">
        <v>379</v>
      </c>
      <c r="E23" s="24">
        <v>42046</v>
      </c>
      <c r="F23" s="25">
        <v>379</v>
      </c>
      <c r="G23" s="26">
        <f t="shared" si="0"/>
        <v>0</v>
      </c>
      <c r="H23" s="2"/>
      <c r="J23" s="27"/>
    </row>
    <row r="24" spans="1:10" x14ac:dyDescent="0.25">
      <c r="A24" s="20">
        <v>42043</v>
      </c>
      <c r="B24" s="21" t="s">
        <v>135</v>
      </c>
      <c r="C24" s="22" t="s">
        <v>46</v>
      </c>
      <c r="D24" s="23">
        <v>304</v>
      </c>
      <c r="E24" s="24">
        <v>42044</v>
      </c>
      <c r="F24" s="25">
        <v>304</v>
      </c>
      <c r="G24" s="26">
        <f t="shared" si="0"/>
        <v>0</v>
      </c>
      <c r="H24" s="2"/>
      <c r="J24" s="27"/>
    </row>
    <row r="25" spans="1:10" x14ac:dyDescent="0.25">
      <c r="A25" s="20">
        <v>42044</v>
      </c>
      <c r="B25" s="21" t="s">
        <v>136</v>
      </c>
      <c r="C25" s="22" t="s">
        <v>43</v>
      </c>
      <c r="D25" s="23">
        <v>2779</v>
      </c>
      <c r="E25" s="24">
        <v>42047</v>
      </c>
      <c r="F25" s="25">
        <v>2779</v>
      </c>
      <c r="G25" s="26">
        <f t="shared" si="0"/>
        <v>0</v>
      </c>
      <c r="H25" s="2"/>
      <c r="J25" s="27"/>
    </row>
    <row r="26" spans="1:10" x14ac:dyDescent="0.25">
      <c r="A26" s="20">
        <v>42045</v>
      </c>
      <c r="B26" s="21" t="s">
        <v>137</v>
      </c>
      <c r="C26" s="22" t="s">
        <v>150</v>
      </c>
      <c r="D26" s="23">
        <v>5256.5</v>
      </c>
      <c r="E26" s="54" t="s">
        <v>153</v>
      </c>
      <c r="F26" s="25">
        <f>3500+1756.5</f>
        <v>5256.5</v>
      </c>
      <c r="G26" s="26">
        <f t="shared" si="0"/>
        <v>0</v>
      </c>
      <c r="H26" s="2"/>
      <c r="J26" s="27"/>
    </row>
    <row r="27" spans="1:10" x14ac:dyDescent="0.25">
      <c r="A27" s="20">
        <v>42045</v>
      </c>
      <c r="B27" s="21" t="s">
        <v>138</v>
      </c>
      <c r="C27" s="22" t="s">
        <v>94</v>
      </c>
      <c r="D27" s="23">
        <v>4328.5</v>
      </c>
      <c r="E27" s="24" t="s">
        <v>194</v>
      </c>
      <c r="F27" s="25">
        <f>1900+2428.5</f>
        <v>4328.5</v>
      </c>
      <c r="G27" s="26">
        <f t="shared" si="0"/>
        <v>0</v>
      </c>
      <c r="J27" s="27"/>
    </row>
    <row r="28" spans="1:10" x14ac:dyDescent="0.25">
      <c r="A28" s="20">
        <v>42045</v>
      </c>
      <c r="B28" s="21" t="s">
        <v>139</v>
      </c>
      <c r="C28" s="22" t="s">
        <v>14</v>
      </c>
      <c r="D28" s="23">
        <v>390</v>
      </c>
      <c r="E28" s="24">
        <v>42045</v>
      </c>
      <c r="F28" s="25">
        <v>390</v>
      </c>
      <c r="G28" s="26">
        <f t="shared" si="0"/>
        <v>0</v>
      </c>
      <c r="H28" s="2"/>
      <c r="J28" s="27"/>
    </row>
    <row r="29" spans="1:10" x14ac:dyDescent="0.25">
      <c r="A29" s="20">
        <v>42046</v>
      </c>
      <c r="B29" s="21" t="s">
        <v>140</v>
      </c>
      <c r="C29" s="22" t="s">
        <v>118</v>
      </c>
      <c r="D29" s="23">
        <v>2849</v>
      </c>
      <c r="E29" s="24" t="s">
        <v>189</v>
      </c>
      <c r="F29" s="25">
        <f>759.5+2089.5</f>
        <v>2849</v>
      </c>
      <c r="G29" s="26">
        <f t="shared" si="0"/>
        <v>0</v>
      </c>
      <c r="H29" s="2"/>
    </row>
    <row r="30" spans="1:10" x14ac:dyDescent="0.25">
      <c r="A30" s="20">
        <v>42046</v>
      </c>
      <c r="B30" s="21" t="s">
        <v>141</v>
      </c>
      <c r="C30" s="22" t="s">
        <v>152</v>
      </c>
      <c r="D30" s="23">
        <v>1035</v>
      </c>
      <c r="E30" s="24">
        <v>42049</v>
      </c>
      <c r="F30" s="25">
        <v>1035</v>
      </c>
      <c r="G30" s="26">
        <f t="shared" si="0"/>
        <v>0</v>
      </c>
      <c r="H30" s="2"/>
    </row>
    <row r="31" spans="1:10" x14ac:dyDescent="0.25">
      <c r="A31" s="20">
        <v>42046</v>
      </c>
      <c r="B31" s="21" t="s">
        <v>142</v>
      </c>
      <c r="C31" s="22" t="s">
        <v>47</v>
      </c>
      <c r="D31" s="23">
        <v>359</v>
      </c>
      <c r="E31" s="24">
        <v>42049</v>
      </c>
      <c r="F31" s="25">
        <v>359</v>
      </c>
      <c r="G31" s="26">
        <f t="shared" si="0"/>
        <v>0</v>
      </c>
      <c r="H31" s="2"/>
    </row>
    <row r="32" spans="1:10" x14ac:dyDescent="0.25">
      <c r="A32" s="20">
        <v>42047</v>
      </c>
      <c r="B32" s="21" t="s">
        <v>143</v>
      </c>
      <c r="C32" s="22" t="s">
        <v>91</v>
      </c>
      <c r="D32" s="23">
        <v>1500</v>
      </c>
      <c r="E32" s="24">
        <v>42049</v>
      </c>
      <c r="F32" s="25">
        <v>1500</v>
      </c>
      <c r="G32" s="26">
        <f t="shared" si="0"/>
        <v>0</v>
      </c>
      <c r="H32" s="2"/>
    </row>
    <row r="33" spans="1:8" x14ac:dyDescent="0.25">
      <c r="A33" s="20">
        <v>42048</v>
      </c>
      <c r="B33" s="21" t="s">
        <v>144</v>
      </c>
      <c r="C33" s="22" t="s">
        <v>124</v>
      </c>
      <c r="D33" s="23">
        <v>1222</v>
      </c>
      <c r="E33" s="24">
        <v>42050</v>
      </c>
      <c r="F33" s="25">
        <v>1222</v>
      </c>
      <c r="G33" s="26">
        <f t="shared" si="0"/>
        <v>0</v>
      </c>
      <c r="H33" s="2"/>
    </row>
    <row r="34" spans="1:8" x14ac:dyDescent="0.25">
      <c r="A34" s="20">
        <v>42048</v>
      </c>
      <c r="B34" s="21" t="s">
        <v>145</v>
      </c>
      <c r="C34" s="22" t="s">
        <v>118</v>
      </c>
      <c r="D34" s="23">
        <v>5957</v>
      </c>
      <c r="E34" s="54" t="s">
        <v>195</v>
      </c>
      <c r="F34" s="25">
        <f>5005.5+951.5</f>
        <v>5957</v>
      </c>
      <c r="G34" s="26">
        <f t="shared" si="0"/>
        <v>0</v>
      </c>
      <c r="H34" s="2"/>
    </row>
    <row r="35" spans="1:8" x14ac:dyDescent="0.25">
      <c r="A35" s="20">
        <v>42048</v>
      </c>
      <c r="B35" s="21" t="s">
        <v>146</v>
      </c>
      <c r="C35" s="22" t="s">
        <v>46</v>
      </c>
      <c r="D35" s="23">
        <v>2183.5</v>
      </c>
      <c r="E35" s="24">
        <v>42051</v>
      </c>
      <c r="F35" s="25">
        <v>2183</v>
      </c>
      <c r="G35" s="26">
        <f t="shared" si="0"/>
        <v>0.5</v>
      </c>
      <c r="H35" s="2"/>
    </row>
    <row r="36" spans="1:8" x14ac:dyDescent="0.25">
      <c r="A36" s="20">
        <v>42049</v>
      </c>
      <c r="B36" s="21" t="s">
        <v>147</v>
      </c>
      <c r="C36" s="22" t="s">
        <v>113</v>
      </c>
      <c r="D36" s="23">
        <v>1085</v>
      </c>
      <c r="E36" s="24">
        <v>42053</v>
      </c>
      <c r="F36" s="25">
        <v>1085</v>
      </c>
      <c r="G36" s="26">
        <f t="shared" si="0"/>
        <v>0</v>
      </c>
      <c r="H36" s="2"/>
    </row>
    <row r="37" spans="1:8" x14ac:dyDescent="0.25">
      <c r="A37" s="20">
        <v>42049</v>
      </c>
      <c r="B37" s="21" t="s">
        <v>148</v>
      </c>
      <c r="C37" s="22" t="s">
        <v>43</v>
      </c>
      <c r="D37" s="23">
        <v>2768.5</v>
      </c>
      <c r="E37" s="24">
        <v>42052</v>
      </c>
      <c r="F37" s="25">
        <v>2768.5</v>
      </c>
      <c r="G37" s="26">
        <f t="shared" si="0"/>
        <v>0</v>
      </c>
      <c r="H37" s="2"/>
    </row>
    <row r="38" spans="1:8" x14ac:dyDescent="0.25">
      <c r="A38" s="20">
        <v>42049</v>
      </c>
      <c r="B38" s="21" t="s">
        <v>149</v>
      </c>
      <c r="C38" s="22" t="s">
        <v>118</v>
      </c>
      <c r="D38" s="23">
        <v>605</v>
      </c>
      <c r="E38" s="24">
        <v>42056</v>
      </c>
      <c r="F38" s="25">
        <v>605</v>
      </c>
      <c r="G38" s="26">
        <f t="shared" si="0"/>
        <v>0</v>
      </c>
      <c r="H38" s="2"/>
    </row>
    <row r="39" spans="1:8" x14ac:dyDescent="0.25">
      <c r="A39" s="20">
        <v>42049</v>
      </c>
      <c r="B39" s="65" t="s">
        <v>155</v>
      </c>
      <c r="C39" s="22" t="s">
        <v>47</v>
      </c>
      <c r="D39" s="23">
        <v>420</v>
      </c>
      <c r="E39" s="24">
        <v>42050</v>
      </c>
      <c r="F39" s="25">
        <v>420</v>
      </c>
      <c r="G39" s="26">
        <f t="shared" si="0"/>
        <v>0</v>
      </c>
      <c r="H39" s="2"/>
    </row>
    <row r="40" spans="1:8" x14ac:dyDescent="0.25">
      <c r="A40" s="20">
        <v>42049</v>
      </c>
      <c r="B40" s="65" t="s">
        <v>156</v>
      </c>
      <c r="C40" s="31" t="s">
        <v>93</v>
      </c>
      <c r="D40" s="51">
        <v>730</v>
      </c>
      <c r="E40" s="52">
        <v>42054</v>
      </c>
      <c r="F40" s="53">
        <v>730</v>
      </c>
      <c r="G40" s="26">
        <f t="shared" si="0"/>
        <v>0</v>
      </c>
      <c r="H40" s="2"/>
    </row>
    <row r="41" spans="1:8" x14ac:dyDescent="0.25">
      <c r="A41" s="20">
        <v>42049</v>
      </c>
      <c r="B41" s="65" t="s">
        <v>157</v>
      </c>
      <c r="C41" s="31" t="s">
        <v>46</v>
      </c>
      <c r="D41" s="51">
        <v>1333.5</v>
      </c>
      <c r="E41" s="52">
        <v>42059</v>
      </c>
      <c r="F41" s="53">
        <v>1333.5</v>
      </c>
      <c r="G41" s="26">
        <f t="shared" si="0"/>
        <v>0</v>
      </c>
      <c r="H41" s="2"/>
    </row>
    <row r="42" spans="1:8" x14ac:dyDescent="0.25">
      <c r="A42" s="20">
        <v>42049</v>
      </c>
      <c r="B42" s="65" t="s">
        <v>158</v>
      </c>
      <c r="C42" s="31" t="s">
        <v>46</v>
      </c>
      <c r="D42" s="51">
        <v>556.5</v>
      </c>
      <c r="E42" s="52">
        <v>42051</v>
      </c>
      <c r="F42" s="53">
        <v>556.5</v>
      </c>
      <c r="G42" s="26">
        <f t="shared" si="0"/>
        <v>0</v>
      </c>
      <c r="H42" s="2"/>
    </row>
    <row r="43" spans="1:8" x14ac:dyDescent="0.25">
      <c r="A43" s="20">
        <v>42050</v>
      </c>
      <c r="B43" s="65" t="s">
        <v>159</v>
      </c>
      <c r="C43" s="31" t="s">
        <v>47</v>
      </c>
      <c r="D43" s="51">
        <v>341.5</v>
      </c>
      <c r="E43" s="52">
        <v>42050</v>
      </c>
      <c r="F43" s="53">
        <v>341.5</v>
      </c>
      <c r="G43" s="26">
        <f t="shared" si="0"/>
        <v>0</v>
      </c>
      <c r="H43" s="2"/>
    </row>
    <row r="44" spans="1:8" x14ac:dyDescent="0.25">
      <c r="A44" s="20">
        <v>42050</v>
      </c>
      <c r="B44" s="65" t="s">
        <v>160</v>
      </c>
      <c r="C44" s="31" t="s">
        <v>94</v>
      </c>
      <c r="D44" s="51">
        <v>6077</v>
      </c>
      <c r="E44" s="52">
        <v>42060</v>
      </c>
      <c r="F44" s="53">
        <v>6077</v>
      </c>
      <c r="G44" s="26">
        <f t="shared" si="0"/>
        <v>0</v>
      </c>
      <c r="H44" s="2"/>
    </row>
    <row r="45" spans="1:8" x14ac:dyDescent="0.25">
      <c r="A45" s="20">
        <v>42052</v>
      </c>
      <c r="B45" s="65" t="s">
        <v>161</v>
      </c>
      <c r="C45" s="31" t="s">
        <v>186</v>
      </c>
      <c r="D45" s="51">
        <v>3609</v>
      </c>
      <c r="E45" s="52">
        <v>42052</v>
      </c>
      <c r="F45" s="53">
        <v>3609</v>
      </c>
      <c r="G45" s="26">
        <f t="shared" si="0"/>
        <v>0</v>
      </c>
      <c r="H45" s="2"/>
    </row>
    <row r="46" spans="1:8" x14ac:dyDescent="0.25">
      <c r="A46" s="20">
        <v>42052</v>
      </c>
      <c r="B46" s="65" t="s">
        <v>162</v>
      </c>
      <c r="C46" s="31" t="s">
        <v>43</v>
      </c>
      <c r="D46" s="51">
        <v>2052</v>
      </c>
      <c r="E46" s="52">
        <v>42054</v>
      </c>
      <c r="F46" s="53">
        <v>2052</v>
      </c>
      <c r="G46" s="26">
        <f t="shared" si="0"/>
        <v>0</v>
      </c>
      <c r="H46" s="2"/>
    </row>
    <row r="47" spans="1:8" x14ac:dyDescent="0.25">
      <c r="A47" s="20">
        <v>42053</v>
      </c>
      <c r="B47" s="65" t="s">
        <v>163</v>
      </c>
      <c r="C47" s="31" t="s">
        <v>187</v>
      </c>
      <c r="D47" s="51">
        <v>2220</v>
      </c>
      <c r="E47" s="70">
        <v>42075</v>
      </c>
      <c r="F47" s="71">
        <v>2220</v>
      </c>
      <c r="G47" s="26">
        <f t="shared" si="0"/>
        <v>0</v>
      </c>
      <c r="H47" s="2"/>
    </row>
    <row r="48" spans="1:8" x14ac:dyDescent="0.25">
      <c r="A48" s="20">
        <v>42054</v>
      </c>
      <c r="B48" s="65" t="s">
        <v>164</v>
      </c>
      <c r="C48" s="31" t="s">
        <v>91</v>
      </c>
      <c r="D48" s="51">
        <v>1721</v>
      </c>
      <c r="E48" s="52">
        <v>42057</v>
      </c>
      <c r="F48" s="53">
        <v>1721</v>
      </c>
      <c r="G48" s="26">
        <f t="shared" si="0"/>
        <v>0</v>
      </c>
      <c r="H48" s="2"/>
    </row>
    <row r="49" spans="1:8" x14ac:dyDescent="0.25">
      <c r="A49" s="20">
        <v>42054</v>
      </c>
      <c r="B49" s="65" t="s">
        <v>165</v>
      </c>
      <c r="C49" s="31" t="s">
        <v>47</v>
      </c>
      <c r="D49" s="51">
        <v>366.5</v>
      </c>
      <c r="E49" s="66" t="s">
        <v>191</v>
      </c>
      <c r="F49" s="53">
        <f>300+66.5</f>
        <v>366.5</v>
      </c>
      <c r="G49" s="26">
        <f t="shared" si="0"/>
        <v>0</v>
      </c>
      <c r="H49" s="2"/>
    </row>
    <row r="50" spans="1:8" x14ac:dyDescent="0.25">
      <c r="A50" s="20">
        <v>42055</v>
      </c>
      <c r="B50" s="65" t="s">
        <v>166</v>
      </c>
      <c r="C50" s="31" t="s">
        <v>70</v>
      </c>
      <c r="D50" s="51">
        <v>1718</v>
      </c>
      <c r="E50" s="52">
        <v>42063</v>
      </c>
      <c r="F50" s="53">
        <v>1718</v>
      </c>
      <c r="G50" s="26">
        <f t="shared" si="0"/>
        <v>0</v>
      </c>
      <c r="H50" s="2"/>
    </row>
    <row r="51" spans="1:8" x14ac:dyDescent="0.25">
      <c r="A51" s="20">
        <v>42055</v>
      </c>
      <c r="B51" s="65" t="s">
        <v>167</v>
      </c>
      <c r="C51" s="31" t="s">
        <v>188</v>
      </c>
      <c r="D51" s="51">
        <v>1260</v>
      </c>
      <c r="E51" s="52">
        <v>42056</v>
      </c>
      <c r="F51" s="53">
        <v>1260</v>
      </c>
      <c r="G51" s="26">
        <f t="shared" si="0"/>
        <v>0</v>
      </c>
      <c r="H51" s="2"/>
    </row>
    <row r="52" spans="1:8" x14ac:dyDescent="0.25">
      <c r="A52" s="20">
        <v>42055</v>
      </c>
      <c r="B52" s="65" t="s">
        <v>168</v>
      </c>
      <c r="C52" s="67" t="s">
        <v>124</v>
      </c>
      <c r="D52" s="51">
        <v>1226</v>
      </c>
      <c r="E52" s="52">
        <v>42056</v>
      </c>
      <c r="F52" s="53">
        <v>1226</v>
      </c>
      <c r="G52" s="26">
        <f t="shared" si="0"/>
        <v>0</v>
      </c>
      <c r="H52" s="2"/>
    </row>
    <row r="53" spans="1:8" x14ac:dyDescent="0.25">
      <c r="A53" s="20">
        <v>42055</v>
      </c>
      <c r="B53" s="65" t="s">
        <v>169</v>
      </c>
      <c r="C53" s="31" t="s">
        <v>46</v>
      </c>
      <c r="D53" s="51">
        <v>2249.5</v>
      </c>
      <c r="E53" s="52">
        <v>42059</v>
      </c>
      <c r="F53" s="53">
        <v>2249.5</v>
      </c>
      <c r="G53" s="26">
        <f t="shared" si="0"/>
        <v>0</v>
      </c>
      <c r="H53" s="2"/>
    </row>
    <row r="54" spans="1:8" x14ac:dyDescent="0.25">
      <c r="A54" s="20">
        <v>42056</v>
      </c>
      <c r="B54" s="65" t="s">
        <v>170</v>
      </c>
      <c r="C54" s="67" t="s">
        <v>118</v>
      </c>
      <c r="D54" s="51">
        <v>5310.5</v>
      </c>
      <c r="E54" s="52">
        <v>42062</v>
      </c>
      <c r="F54" s="53">
        <v>5310.5</v>
      </c>
      <c r="G54" s="26">
        <f t="shared" si="0"/>
        <v>0</v>
      </c>
      <c r="H54" s="2"/>
    </row>
    <row r="55" spans="1:8" x14ac:dyDescent="0.25">
      <c r="A55" s="20">
        <v>42056</v>
      </c>
      <c r="B55" s="65" t="s">
        <v>171</v>
      </c>
      <c r="C55" s="31" t="s">
        <v>188</v>
      </c>
      <c r="D55" s="51">
        <v>1080</v>
      </c>
      <c r="E55" s="52">
        <v>42059</v>
      </c>
      <c r="F55" s="53">
        <v>1080</v>
      </c>
      <c r="G55" s="26">
        <f t="shared" si="0"/>
        <v>0</v>
      </c>
      <c r="H55" s="2"/>
    </row>
    <row r="56" spans="1:8" x14ac:dyDescent="0.25">
      <c r="A56" s="20">
        <v>42056</v>
      </c>
      <c r="B56" s="65" t="s">
        <v>172</v>
      </c>
      <c r="C56" s="31" t="s">
        <v>124</v>
      </c>
      <c r="D56" s="51">
        <v>782.5</v>
      </c>
      <c r="E56" s="52">
        <v>42059</v>
      </c>
      <c r="F56" s="53">
        <v>782.5</v>
      </c>
      <c r="G56" s="26">
        <f t="shared" si="0"/>
        <v>0</v>
      </c>
      <c r="H56" s="2"/>
    </row>
    <row r="57" spans="1:8" x14ac:dyDescent="0.25">
      <c r="A57" s="20">
        <v>42056</v>
      </c>
      <c r="B57" s="65" t="s">
        <v>173</v>
      </c>
      <c r="C57" s="31" t="s">
        <v>118</v>
      </c>
      <c r="D57" s="51">
        <v>720</v>
      </c>
      <c r="E57" s="64" t="s">
        <v>266</v>
      </c>
      <c r="F57" s="61">
        <f>238+482</f>
        <v>720</v>
      </c>
      <c r="G57" s="26">
        <f t="shared" si="0"/>
        <v>0</v>
      </c>
      <c r="H57" s="2"/>
    </row>
    <row r="58" spans="1:8" x14ac:dyDescent="0.25">
      <c r="A58" s="20">
        <v>42056</v>
      </c>
      <c r="B58" s="65" t="s">
        <v>174</v>
      </c>
      <c r="C58" s="31" t="s">
        <v>190</v>
      </c>
      <c r="D58" s="51">
        <v>667.5</v>
      </c>
      <c r="E58" s="52">
        <v>42063</v>
      </c>
      <c r="F58" s="53">
        <v>667.5</v>
      </c>
      <c r="G58" s="26">
        <f t="shared" si="0"/>
        <v>0</v>
      </c>
      <c r="H58" s="2"/>
    </row>
    <row r="59" spans="1:8" x14ac:dyDescent="0.25">
      <c r="A59" s="20">
        <v>42057</v>
      </c>
      <c r="B59" s="65" t="s">
        <v>175</v>
      </c>
      <c r="C59" s="31" t="s">
        <v>192</v>
      </c>
      <c r="D59" s="51">
        <v>4170</v>
      </c>
      <c r="E59" s="52">
        <v>42060</v>
      </c>
      <c r="F59" s="53">
        <v>4170</v>
      </c>
      <c r="G59" s="26">
        <f t="shared" si="0"/>
        <v>0</v>
      </c>
      <c r="H59" s="2"/>
    </row>
    <row r="60" spans="1:8" x14ac:dyDescent="0.25">
      <c r="A60" s="20">
        <v>42058</v>
      </c>
      <c r="B60" s="65" t="s">
        <v>176</v>
      </c>
      <c r="C60" s="31" t="s">
        <v>12</v>
      </c>
      <c r="D60" s="51">
        <v>2113</v>
      </c>
      <c r="E60" s="52">
        <v>42059</v>
      </c>
      <c r="F60" s="53">
        <v>2113</v>
      </c>
      <c r="G60" s="26">
        <f t="shared" si="0"/>
        <v>0</v>
      </c>
      <c r="H60" s="2"/>
    </row>
    <row r="61" spans="1:8" ht="22.5" x14ac:dyDescent="0.25">
      <c r="A61" s="20">
        <v>42059</v>
      </c>
      <c r="B61" s="65" t="s">
        <v>177</v>
      </c>
      <c r="C61" s="31" t="s">
        <v>94</v>
      </c>
      <c r="D61" s="51">
        <v>7139.5</v>
      </c>
      <c r="E61" s="66" t="s">
        <v>273</v>
      </c>
      <c r="F61" s="68">
        <f>3795+2000</f>
        <v>5795</v>
      </c>
      <c r="G61" s="50">
        <f t="shared" si="0"/>
        <v>1344.5</v>
      </c>
      <c r="H61" s="2"/>
    </row>
    <row r="62" spans="1:8" x14ac:dyDescent="0.25">
      <c r="A62" s="20">
        <v>42059</v>
      </c>
      <c r="B62" s="65" t="s">
        <v>178</v>
      </c>
      <c r="C62" s="31" t="s">
        <v>193</v>
      </c>
      <c r="D62" s="51">
        <v>280</v>
      </c>
      <c r="E62" s="52">
        <v>42061</v>
      </c>
      <c r="F62" s="53">
        <v>280</v>
      </c>
      <c r="G62" s="26">
        <f t="shared" si="0"/>
        <v>0</v>
      </c>
      <c r="H62" s="2"/>
    </row>
    <row r="63" spans="1:8" x14ac:dyDescent="0.25">
      <c r="A63" s="20">
        <v>42060</v>
      </c>
      <c r="B63" s="65" t="s">
        <v>179</v>
      </c>
      <c r="C63" s="31" t="s">
        <v>43</v>
      </c>
      <c r="D63" s="51">
        <v>1660.5</v>
      </c>
      <c r="E63" s="60">
        <v>42064</v>
      </c>
      <c r="F63" s="61">
        <v>1660.5</v>
      </c>
      <c r="G63" s="26">
        <f t="shared" si="0"/>
        <v>0</v>
      </c>
      <c r="H63" s="2"/>
    </row>
    <row r="64" spans="1:8" x14ac:dyDescent="0.25">
      <c r="A64" s="20">
        <v>42060</v>
      </c>
      <c r="B64" s="65" t="s">
        <v>180</v>
      </c>
      <c r="C64" s="31" t="s">
        <v>47</v>
      </c>
      <c r="D64" s="51">
        <v>381</v>
      </c>
      <c r="E64" s="52">
        <v>42062</v>
      </c>
      <c r="F64" s="53">
        <v>381</v>
      </c>
      <c r="G64" s="26">
        <f t="shared" si="0"/>
        <v>0</v>
      </c>
      <c r="H64" s="2"/>
    </row>
    <row r="65" spans="1:8" x14ac:dyDescent="0.25">
      <c r="A65" s="20">
        <v>42062</v>
      </c>
      <c r="B65" s="65" t="s">
        <v>181</v>
      </c>
      <c r="C65" s="31" t="s">
        <v>118</v>
      </c>
      <c r="D65" s="51">
        <v>7008</v>
      </c>
      <c r="E65" s="60">
        <v>42068</v>
      </c>
      <c r="F65" s="61">
        <v>7008</v>
      </c>
      <c r="G65" s="26">
        <f t="shared" si="0"/>
        <v>0</v>
      </c>
      <c r="H65" s="2"/>
    </row>
    <row r="66" spans="1:8" x14ac:dyDescent="0.25">
      <c r="A66" s="20">
        <v>42062</v>
      </c>
      <c r="B66" s="65" t="s">
        <v>182</v>
      </c>
      <c r="C66" s="31" t="s">
        <v>47</v>
      </c>
      <c r="D66" s="51">
        <v>350</v>
      </c>
      <c r="E66" s="52">
        <v>42063</v>
      </c>
      <c r="F66" s="53">
        <v>350</v>
      </c>
      <c r="G66" s="26">
        <f t="shared" si="0"/>
        <v>0</v>
      </c>
      <c r="H66" s="2"/>
    </row>
    <row r="67" spans="1:8" x14ac:dyDescent="0.25">
      <c r="A67" s="20">
        <v>42062</v>
      </c>
      <c r="B67" s="65" t="s">
        <v>183</v>
      </c>
      <c r="C67" s="31" t="s">
        <v>188</v>
      </c>
      <c r="D67" s="51">
        <v>1260</v>
      </c>
      <c r="E67" s="52">
        <v>42063</v>
      </c>
      <c r="F67" s="53">
        <v>1260</v>
      </c>
      <c r="G67" s="26">
        <f t="shared" si="0"/>
        <v>0</v>
      </c>
      <c r="H67" s="2"/>
    </row>
    <row r="68" spans="1:8" x14ac:dyDescent="0.25">
      <c r="A68" s="20">
        <v>42062</v>
      </c>
      <c r="B68" s="65" t="s">
        <v>184</v>
      </c>
      <c r="C68" s="31" t="s">
        <v>124</v>
      </c>
      <c r="D68" s="51">
        <v>1176.5</v>
      </c>
      <c r="E68" s="52">
        <v>42063</v>
      </c>
      <c r="F68" s="53">
        <v>1176.5</v>
      </c>
      <c r="G68" s="26">
        <f t="shared" si="0"/>
        <v>0</v>
      </c>
      <c r="H68" s="2"/>
    </row>
    <row r="69" spans="1:8" x14ac:dyDescent="0.25">
      <c r="A69" s="20">
        <v>42062</v>
      </c>
      <c r="B69" s="65" t="s">
        <v>196</v>
      </c>
      <c r="C69" s="31" t="s">
        <v>46</v>
      </c>
      <c r="D69" s="51">
        <v>2027</v>
      </c>
      <c r="E69" s="60">
        <v>42066</v>
      </c>
      <c r="F69" s="61">
        <v>2027</v>
      </c>
      <c r="G69" s="26">
        <f t="shared" si="0"/>
        <v>0</v>
      </c>
      <c r="H69" s="2"/>
    </row>
    <row r="70" spans="1:8" x14ac:dyDescent="0.25">
      <c r="A70" s="20">
        <v>42063</v>
      </c>
      <c r="B70" s="65" t="s">
        <v>197</v>
      </c>
      <c r="C70" s="31" t="s">
        <v>47</v>
      </c>
      <c r="D70" s="51">
        <v>420</v>
      </c>
      <c r="E70" s="60">
        <v>42064</v>
      </c>
      <c r="F70" s="61">
        <v>420</v>
      </c>
      <c r="G70" s="26">
        <f t="shared" si="0"/>
        <v>0</v>
      </c>
      <c r="H70" s="2"/>
    </row>
    <row r="71" spans="1:8" x14ac:dyDescent="0.25">
      <c r="A71" s="20">
        <v>42063</v>
      </c>
      <c r="B71" s="65" t="s">
        <v>198</v>
      </c>
      <c r="C71" s="31" t="s">
        <v>70</v>
      </c>
      <c r="D71" s="51">
        <v>1088.5</v>
      </c>
      <c r="E71" s="52">
        <v>42063</v>
      </c>
      <c r="F71" s="53">
        <v>1088.5</v>
      </c>
      <c r="G71" s="26">
        <f t="shared" si="0"/>
        <v>0</v>
      </c>
      <c r="H71" s="2"/>
    </row>
    <row r="72" spans="1:8" x14ac:dyDescent="0.25">
      <c r="A72" s="20">
        <v>42063</v>
      </c>
      <c r="B72" s="65" t="s">
        <v>199</v>
      </c>
      <c r="C72" s="31" t="s">
        <v>188</v>
      </c>
      <c r="D72" s="51">
        <v>1080</v>
      </c>
      <c r="E72" s="60">
        <v>42066</v>
      </c>
      <c r="F72" s="61">
        <v>1080</v>
      </c>
      <c r="G72" s="26">
        <f t="shared" si="0"/>
        <v>0</v>
      </c>
      <c r="H72" s="2"/>
    </row>
    <row r="73" spans="1:8" x14ac:dyDescent="0.25">
      <c r="A73" s="20">
        <v>42063</v>
      </c>
      <c r="B73" s="65" t="s">
        <v>200</v>
      </c>
      <c r="C73" s="31" t="s">
        <v>46</v>
      </c>
      <c r="D73" s="51">
        <v>670.5</v>
      </c>
      <c r="E73" s="60">
        <v>42066</v>
      </c>
      <c r="F73" s="61">
        <v>670.5</v>
      </c>
      <c r="G73" s="26">
        <f t="shared" si="0"/>
        <v>0</v>
      </c>
      <c r="H73" s="2"/>
    </row>
    <row r="74" spans="1:8" x14ac:dyDescent="0.25">
      <c r="A74" s="20">
        <v>42063</v>
      </c>
      <c r="B74" s="65" t="s">
        <v>201</v>
      </c>
      <c r="C74" s="31" t="s">
        <v>70</v>
      </c>
      <c r="D74" s="51">
        <v>1750</v>
      </c>
      <c r="E74" s="60">
        <v>42065</v>
      </c>
      <c r="F74" s="61">
        <v>1750</v>
      </c>
      <c r="G74" s="26">
        <f t="shared" si="0"/>
        <v>0</v>
      </c>
      <c r="H74" s="2"/>
    </row>
    <row r="75" spans="1:8" x14ac:dyDescent="0.25">
      <c r="A75" s="20"/>
      <c r="B75" s="21"/>
      <c r="C75" s="22" t="s">
        <v>5</v>
      </c>
      <c r="D75" s="23"/>
      <c r="E75" s="24"/>
      <c r="F75" s="25"/>
      <c r="G75" s="26">
        <f t="shared" si="0"/>
        <v>0</v>
      </c>
      <c r="H75" s="2"/>
    </row>
    <row r="76" spans="1:8" x14ac:dyDescent="0.25">
      <c r="A76" s="20"/>
      <c r="B76" s="21"/>
      <c r="C76" s="22" t="s">
        <v>5</v>
      </c>
      <c r="D76" s="23"/>
      <c r="E76" s="24"/>
      <c r="F76" s="25"/>
      <c r="G76" s="26"/>
      <c r="H76" s="2"/>
    </row>
    <row r="77" spans="1:8" ht="15.75" thickBot="1" x14ac:dyDescent="0.3">
      <c r="A77" s="32"/>
      <c r="B77" s="33"/>
      <c r="C77" s="34"/>
      <c r="D77" s="35"/>
      <c r="E77" s="36"/>
      <c r="F77" s="35"/>
      <c r="G77" s="37"/>
      <c r="H77" s="2"/>
    </row>
    <row r="78" spans="1:8" ht="15.75" thickTop="1" x14ac:dyDescent="0.25">
      <c r="A78" s="38"/>
      <c r="B78" s="39"/>
      <c r="C78" s="2"/>
      <c r="D78" s="55">
        <f>SUM(D4:D77)</f>
        <v>156252</v>
      </c>
      <c r="E78" s="56"/>
      <c r="F78" s="55">
        <f>SUM(F4:F77)</f>
        <v>154907</v>
      </c>
      <c r="G78" s="59"/>
      <c r="H78" s="2"/>
    </row>
    <row r="79" spans="1:8" x14ac:dyDescent="0.25">
      <c r="A79" s="38"/>
      <c r="B79" s="39"/>
      <c r="C79" s="2"/>
      <c r="D79" s="40"/>
      <c r="E79" s="41"/>
      <c r="F79" s="40"/>
      <c r="G79" s="59"/>
      <c r="H79" s="2"/>
    </row>
    <row r="80" spans="1:8" ht="30" x14ac:dyDescent="0.25">
      <c r="A80" s="38"/>
      <c r="B80" s="39"/>
      <c r="C80" s="2"/>
      <c r="D80" s="43" t="s">
        <v>6</v>
      </c>
      <c r="E80" s="41"/>
      <c r="F80" s="44" t="s">
        <v>7</v>
      </c>
      <c r="G80" s="59"/>
      <c r="H80" s="2"/>
    </row>
    <row r="81" spans="1:8" ht="15.75" thickBot="1" x14ac:dyDescent="0.3">
      <c r="A81" s="38"/>
      <c r="B81" s="39"/>
      <c r="C81" s="2"/>
      <c r="D81" s="43"/>
      <c r="E81" s="41"/>
      <c r="F81" s="44"/>
      <c r="G81" s="59"/>
      <c r="H81" s="2"/>
    </row>
    <row r="82" spans="1:8" ht="21.75" thickBot="1" x14ac:dyDescent="0.4">
      <c r="A82" s="38"/>
      <c r="B82" s="39"/>
      <c r="C82" s="2"/>
      <c r="D82" s="82">
        <f>D78-F78</f>
        <v>1345</v>
      </c>
      <c r="E82" s="83"/>
      <c r="F82" s="84"/>
      <c r="H82" s="2"/>
    </row>
    <row r="83" spans="1:8" x14ac:dyDescent="0.25">
      <c r="A83" s="38"/>
      <c r="B83" s="39"/>
      <c r="C83" s="2"/>
      <c r="D83" s="40"/>
      <c r="E83" s="41"/>
      <c r="F83" s="40"/>
      <c r="H83" s="2"/>
    </row>
    <row r="84" spans="1:8" ht="18.75" x14ac:dyDescent="0.3">
      <c r="A84" s="38"/>
      <c r="B84" s="39"/>
      <c r="C84" s="2"/>
      <c r="D84" s="85" t="s">
        <v>8</v>
      </c>
      <c r="E84" s="85"/>
      <c r="F84" s="85"/>
      <c r="H84" s="2"/>
    </row>
    <row r="85" spans="1:8" x14ac:dyDescent="0.25">
      <c r="A85" s="38"/>
      <c r="B85" s="39"/>
      <c r="C85" s="2"/>
      <c r="D85" s="40"/>
      <c r="E85" s="41"/>
      <c r="F85" s="40"/>
      <c r="H85" s="2"/>
    </row>
    <row r="86" spans="1:8" x14ac:dyDescent="0.25">
      <c r="A86" s="38"/>
      <c r="B86" s="39"/>
      <c r="C86" s="2"/>
      <c r="D86" s="40"/>
      <c r="E86" s="41"/>
      <c r="F86" s="40"/>
      <c r="H86" s="2"/>
    </row>
    <row r="87" spans="1:8" x14ac:dyDescent="0.25">
      <c r="A87" s="38"/>
      <c r="B87" s="39"/>
      <c r="C87" s="2"/>
      <c r="D87" s="40"/>
      <c r="E87" s="41"/>
      <c r="F87" s="40"/>
      <c r="H87" s="2"/>
    </row>
    <row r="88" spans="1:8" x14ac:dyDescent="0.25">
      <c r="A88" s="38"/>
      <c r="B88" s="39"/>
      <c r="C88" s="2"/>
      <c r="D88" s="40"/>
      <c r="E88" s="41"/>
      <c r="F88" s="40"/>
      <c r="H88" s="2"/>
    </row>
    <row r="89" spans="1:8" x14ac:dyDescent="0.25">
      <c r="A89" s="38"/>
      <c r="B89" s="39"/>
      <c r="C89" s="2"/>
      <c r="D89" s="40"/>
      <c r="E89" s="41"/>
      <c r="F89" s="40"/>
      <c r="H89" s="2"/>
    </row>
    <row r="90" spans="1:8" x14ac:dyDescent="0.25">
      <c r="A90" s="38"/>
      <c r="B90" s="39"/>
      <c r="C90" s="2"/>
      <c r="D90" s="40"/>
      <c r="E90" s="41"/>
      <c r="F90" s="40"/>
      <c r="H90" s="2"/>
    </row>
    <row r="91" spans="1:8" x14ac:dyDescent="0.25">
      <c r="A91" s="38"/>
      <c r="B91" s="39"/>
      <c r="C91" s="2"/>
      <c r="D91" s="40"/>
      <c r="E91" s="41"/>
      <c r="F91" s="40"/>
      <c r="H91" s="2"/>
    </row>
    <row r="92" spans="1:8" x14ac:dyDescent="0.25">
      <c r="A92" s="38"/>
      <c r="B92" s="39"/>
      <c r="C92" s="2"/>
      <c r="D92" s="40"/>
      <c r="E92" s="41"/>
      <c r="F92" s="40"/>
      <c r="H92" s="2"/>
    </row>
    <row r="93" spans="1:8" x14ac:dyDescent="0.25">
      <c r="A93" s="38"/>
      <c r="B93" s="39"/>
      <c r="C93" s="2"/>
      <c r="D93" s="40"/>
      <c r="E93" s="41"/>
      <c r="F93" s="40"/>
      <c r="H93" s="2"/>
    </row>
    <row r="94" spans="1:8" x14ac:dyDescent="0.25">
      <c r="A94" s="38"/>
      <c r="B94" s="39"/>
      <c r="C94" s="2"/>
      <c r="D94" s="40"/>
      <c r="E94" s="41"/>
      <c r="F94" s="40"/>
      <c r="H94" s="2"/>
    </row>
    <row r="95" spans="1:8" x14ac:dyDescent="0.25">
      <c r="A95" s="38"/>
      <c r="B95" s="39"/>
      <c r="C95" s="2"/>
      <c r="D95" s="40"/>
      <c r="E95" s="41"/>
      <c r="F95" s="40"/>
      <c r="H95" s="2"/>
    </row>
  </sheetData>
  <mergeCells count="5">
    <mergeCell ref="B1:F1"/>
    <mergeCell ref="B2:C2"/>
    <mergeCell ref="D82:F82"/>
    <mergeCell ref="D84:F84"/>
    <mergeCell ref="G1:G2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85"/>
  <sheetViews>
    <sheetView topLeftCell="A55" workbookViewId="0">
      <selection activeCell="F19" sqref="F19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</cols>
  <sheetData>
    <row r="1" spans="1:10" ht="18.75" x14ac:dyDescent="0.3">
      <c r="A1" s="1"/>
      <c r="B1" s="80" t="s">
        <v>203</v>
      </c>
      <c r="C1" s="80"/>
      <c r="D1" s="80"/>
      <c r="E1" s="80"/>
      <c r="F1" s="80"/>
      <c r="G1" s="87" t="s">
        <v>324</v>
      </c>
      <c r="H1" s="2"/>
    </row>
    <row r="2" spans="1:10" ht="15.75" x14ac:dyDescent="0.25">
      <c r="A2" s="4"/>
      <c r="B2" s="81"/>
      <c r="C2" s="81"/>
      <c r="D2" s="5"/>
      <c r="E2" s="6"/>
      <c r="F2" s="5"/>
      <c r="G2" s="88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42064</v>
      </c>
      <c r="B4" s="69" t="s">
        <v>204</v>
      </c>
      <c r="C4" s="15" t="s">
        <v>47</v>
      </c>
      <c r="D4" s="16">
        <v>427</v>
      </c>
      <c r="E4" s="24">
        <v>42067</v>
      </c>
      <c r="F4" s="25">
        <v>427</v>
      </c>
      <c r="G4" s="19">
        <f>D4-F4</f>
        <v>0</v>
      </c>
      <c r="H4" s="2"/>
    </row>
    <row r="5" spans="1:10" x14ac:dyDescent="0.25">
      <c r="A5" s="20">
        <v>42064</v>
      </c>
      <c r="B5" s="65" t="s">
        <v>205</v>
      </c>
      <c r="C5" s="22" t="s">
        <v>192</v>
      </c>
      <c r="D5" s="23">
        <v>4276</v>
      </c>
      <c r="E5" s="24">
        <v>42068</v>
      </c>
      <c r="F5" s="25">
        <v>4276</v>
      </c>
      <c r="G5" s="26">
        <f>D5-F5</f>
        <v>0</v>
      </c>
      <c r="H5" s="2"/>
    </row>
    <row r="6" spans="1:10" x14ac:dyDescent="0.25">
      <c r="A6" s="20">
        <v>42064</v>
      </c>
      <c r="B6" s="65" t="s">
        <v>206</v>
      </c>
      <c r="C6" s="22" t="s">
        <v>46</v>
      </c>
      <c r="D6" s="23">
        <v>366.5</v>
      </c>
      <c r="E6" s="24">
        <v>42066</v>
      </c>
      <c r="F6" s="25">
        <v>366.5</v>
      </c>
      <c r="G6" s="26">
        <f>D6-F6</f>
        <v>0</v>
      </c>
      <c r="H6" s="2"/>
    </row>
    <row r="7" spans="1:10" x14ac:dyDescent="0.25">
      <c r="A7" s="20">
        <v>42065</v>
      </c>
      <c r="B7" s="65" t="s">
        <v>207</v>
      </c>
      <c r="C7" s="22" t="s">
        <v>264</v>
      </c>
      <c r="D7" s="23">
        <v>4119.5</v>
      </c>
      <c r="E7" s="24">
        <v>42093</v>
      </c>
      <c r="F7" s="25">
        <v>4119.5</v>
      </c>
      <c r="G7" s="26">
        <f t="shared" ref="G7:G65" si="0">D7-F7</f>
        <v>0</v>
      </c>
      <c r="H7" s="2"/>
      <c r="J7" s="27"/>
    </row>
    <row r="8" spans="1:10" x14ac:dyDescent="0.25">
      <c r="A8" s="20">
        <v>42065</v>
      </c>
      <c r="B8" s="65" t="s">
        <v>208</v>
      </c>
      <c r="C8" s="22" t="s">
        <v>70</v>
      </c>
      <c r="D8" s="23">
        <v>1284</v>
      </c>
      <c r="E8" s="24">
        <v>42066</v>
      </c>
      <c r="F8" s="25">
        <v>1284</v>
      </c>
      <c r="G8" s="26">
        <f t="shared" si="0"/>
        <v>0</v>
      </c>
      <c r="H8" s="2"/>
      <c r="J8" s="27"/>
    </row>
    <row r="9" spans="1:10" x14ac:dyDescent="0.25">
      <c r="A9" s="20">
        <v>42067</v>
      </c>
      <c r="B9" s="65" t="s">
        <v>209</v>
      </c>
      <c r="C9" s="22" t="s">
        <v>70</v>
      </c>
      <c r="D9" s="23">
        <v>1717</v>
      </c>
      <c r="E9" s="24">
        <v>42070</v>
      </c>
      <c r="F9" s="25">
        <v>1717</v>
      </c>
      <c r="G9" s="26">
        <f t="shared" si="0"/>
        <v>0</v>
      </c>
      <c r="H9" s="2"/>
      <c r="J9" s="27"/>
    </row>
    <row r="10" spans="1:10" x14ac:dyDescent="0.25">
      <c r="A10" s="20">
        <v>42067</v>
      </c>
      <c r="B10" s="65" t="s">
        <v>210</v>
      </c>
      <c r="C10" s="22" t="s">
        <v>265</v>
      </c>
      <c r="D10" s="23">
        <v>360</v>
      </c>
      <c r="E10" s="24">
        <v>42068</v>
      </c>
      <c r="F10" s="25">
        <v>360</v>
      </c>
      <c r="G10" s="26">
        <f t="shared" si="0"/>
        <v>0</v>
      </c>
      <c r="H10" s="2"/>
      <c r="J10" s="27"/>
    </row>
    <row r="11" spans="1:10" x14ac:dyDescent="0.25">
      <c r="A11" s="20">
        <v>42067</v>
      </c>
      <c r="B11" s="65" t="s">
        <v>211</v>
      </c>
      <c r="C11" s="22" t="s">
        <v>47</v>
      </c>
      <c r="D11" s="23">
        <v>310.5</v>
      </c>
      <c r="E11" s="24">
        <v>42069</v>
      </c>
      <c r="F11" s="25">
        <v>310.5</v>
      </c>
      <c r="G11" s="26">
        <f t="shared" si="0"/>
        <v>0</v>
      </c>
      <c r="H11" s="2"/>
      <c r="J11" s="27"/>
    </row>
    <row r="12" spans="1:10" x14ac:dyDescent="0.25">
      <c r="A12" s="20">
        <v>42068</v>
      </c>
      <c r="B12" s="65" t="s">
        <v>212</v>
      </c>
      <c r="C12" s="22" t="s">
        <v>267</v>
      </c>
      <c r="D12" s="23">
        <v>363</v>
      </c>
      <c r="E12" s="24">
        <v>42071</v>
      </c>
      <c r="F12" s="25">
        <v>363</v>
      </c>
      <c r="G12" s="26">
        <f t="shared" si="0"/>
        <v>0</v>
      </c>
      <c r="H12" s="2"/>
      <c r="J12" s="27"/>
    </row>
    <row r="13" spans="1:10" x14ac:dyDescent="0.25">
      <c r="A13" s="20">
        <v>42068</v>
      </c>
      <c r="B13" s="65" t="s">
        <v>213</v>
      </c>
      <c r="C13" s="22" t="s">
        <v>268</v>
      </c>
      <c r="D13" s="23">
        <v>1203.5</v>
      </c>
      <c r="E13" s="24">
        <v>42075</v>
      </c>
      <c r="F13" s="25">
        <v>1203.5</v>
      </c>
      <c r="G13" s="26">
        <f t="shared" si="0"/>
        <v>0</v>
      </c>
      <c r="H13" s="2"/>
      <c r="J13" s="27"/>
    </row>
    <row r="14" spans="1:10" x14ac:dyDescent="0.25">
      <c r="A14" s="20">
        <v>42068</v>
      </c>
      <c r="B14" s="65" t="s">
        <v>214</v>
      </c>
      <c r="C14" s="22" t="s">
        <v>269</v>
      </c>
      <c r="D14" s="23">
        <v>5834.5</v>
      </c>
      <c r="E14" s="24">
        <v>42088</v>
      </c>
      <c r="F14" s="25">
        <v>5834.5</v>
      </c>
      <c r="G14" s="26">
        <f t="shared" si="0"/>
        <v>0</v>
      </c>
      <c r="H14" s="2"/>
      <c r="J14" s="27"/>
    </row>
    <row r="15" spans="1:10" x14ac:dyDescent="0.25">
      <c r="A15" s="20">
        <v>42069</v>
      </c>
      <c r="B15" s="65" t="s">
        <v>215</v>
      </c>
      <c r="C15" s="22" t="s">
        <v>92</v>
      </c>
      <c r="D15" s="23">
        <v>1111</v>
      </c>
      <c r="E15" s="24">
        <v>42070</v>
      </c>
      <c r="F15" s="25">
        <v>1111</v>
      </c>
      <c r="G15" s="26">
        <f t="shared" si="0"/>
        <v>0</v>
      </c>
      <c r="H15" s="2"/>
      <c r="J15" s="27"/>
    </row>
    <row r="16" spans="1:10" x14ac:dyDescent="0.25">
      <c r="A16" s="20">
        <v>42069</v>
      </c>
      <c r="B16" s="65" t="s">
        <v>216</v>
      </c>
      <c r="C16" s="29" t="s">
        <v>47</v>
      </c>
      <c r="D16" s="23">
        <v>306.5</v>
      </c>
      <c r="E16" s="24">
        <v>42071</v>
      </c>
      <c r="F16" s="25">
        <v>306.5</v>
      </c>
      <c r="G16" s="26">
        <f t="shared" si="0"/>
        <v>0</v>
      </c>
      <c r="H16" s="2"/>
      <c r="J16" s="27"/>
    </row>
    <row r="17" spans="1:10" x14ac:dyDescent="0.25">
      <c r="A17" s="20">
        <v>42069</v>
      </c>
      <c r="B17" s="65" t="s">
        <v>217</v>
      </c>
      <c r="C17" s="22" t="s">
        <v>46</v>
      </c>
      <c r="D17" s="23">
        <v>2093</v>
      </c>
      <c r="E17" s="24">
        <v>42073</v>
      </c>
      <c r="F17" s="25">
        <v>2093</v>
      </c>
      <c r="G17" s="26">
        <f t="shared" si="0"/>
        <v>0</v>
      </c>
      <c r="H17" s="2"/>
      <c r="J17" s="27"/>
    </row>
    <row r="18" spans="1:10" x14ac:dyDescent="0.25">
      <c r="A18" s="20">
        <v>42070</v>
      </c>
      <c r="B18" s="65" t="s">
        <v>218</v>
      </c>
      <c r="C18" s="22" t="s">
        <v>70</v>
      </c>
      <c r="D18" s="23">
        <v>1358</v>
      </c>
      <c r="E18" s="24">
        <v>42074</v>
      </c>
      <c r="F18" s="25">
        <v>1358</v>
      </c>
      <c r="G18" s="26">
        <f t="shared" si="0"/>
        <v>0</v>
      </c>
      <c r="H18" s="2"/>
      <c r="J18" s="27"/>
    </row>
    <row r="19" spans="1:10" x14ac:dyDescent="0.25">
      <c r="A19" s="20">
        <v>42070</v>
      </c>
      <c r="B19" s="65" t="s">
        <v>219</v>
      </c>
      <c r="C19" s="22" t="s">
        <v>118</v>
      </c>
      <c r="D19" s="23">
        <v>2667</v>
      </c>
      <c r="E19" s="24">
        <v>42075</v>
      </c>
      <c r="F19" s="72">
        <v>2296.5</v>
      </c>
      <c r="G19" s="50">
        <f t="shared" si="0"/>
        <v>370.5</v>
      </c>
      <c r="H19" s="2"/>
      <c r="J19" s="27"/>
    </row>
    <row r="20" spans="1:10" x14ac:dyDescent="0.25">
      <c r="A20" s="20">
        <v>42070</v>
      </c>
      <c r="B20" s="65" t="s">
        <v>220</v>
      </c>
      <c r="C20" s="22" t="s">
        <v>92</v>
      </c>
      <c r="D20" s="23">
        <v>809.5</v>
      </c>
      <c r="E20" s="24">
        <v>42072</v>
      </c>
      <c r="F20" s="25">
        <v>809.5</v>
      </c>
      <c r="G20" s="26">
        <f t="shared" si="0"/>
        <v>0</v>
      </c>
      <c r="H20" s="2"/>
      <c r="J20" s="27"/>
    </row>
    <row r="21" spans="1:10" x14ac:dyDescent="0.25">
      <c r="A21" s="20">
        <v>42070</v>
      </c>
      <c r="B21" s="65" t="s">
        <v>221</v>
      </c>
      <c r="C21" s="22" t="s">
        <v>46</v>
      </c>
      <c r="D21" s="23">
        <v>713</v>
      </c>
      <c r="E21" s="24">
        <v>42073</v>
      </c>
      <c r="F21" s="25">
        <v>713</v>
      </c>
      <c r="G21" s="26">
        <f t="shared" si="0"/>
        <v>0</v>
      </c>
      <c r="H21" s="2"/>
      <c r="J21" s="27"/>
    </row>
    <row r="22" spans="1:10" x14ac:dyDescent="0.25">
      <c r="A22" s="20">
        <v>42071</v>
      </c>
      <c r="B22" s="65" t="s">
        <v>222</v>
      </c>
      <c r="C22" s="22" t="s">
        <v>192</v>
      </c>
      <c r="D22" s="23">
        <v>4117.5</v>
      </c>
      <c r="E22" s="24">
        <v>42075</v>
      </c>
      <c r="F22" s="25">
        <v>4117.5</v>
      </c>
      <c r="G22" s="26">
        <f t="shared" si="0"/>
        <v>0</v>
      </c>
      <c r="H22" s="2"/>
      <c r="J22" s="27"/>
    </row>
    <row r="23" spans="1:10" x14ac:dyDescent="0.25">
      <c r="A23" s="20">
        <v>42071</v>
      </c>
      <c r="B23" s="65" t="s">
        <v>223</v>
      </c>
      <c r="C23" s="22" t="s">
        <v>47</v>
      </c>
      <c r="D23" s="23">
        <v>415</v>
      </c>
      <c r="E23" s="24">
        <v>42075</v>
      </c>
      <c r="F23" s="25">
        <v>415</v>
      </c>
      <c r="G23" s="26">
        <f t="shared" si="0"/>
        <v>0</v>
      </c>
      <c r="H23" s="2"/>
      <c r="J23" s="27"/>
    </row>
    <row r="24" spans="1:10" x14ac:dyDescent="0.25">
      <c r="A24" s="20">
        <v>42075</v>
      </c>
      <c r="B24" s="65" t="s">
        <v>224</v>
      </c>
      <c r="C24" s="22" t="s">
        <v>70</v>
      </c>
      <c r="D24" s="23">
        <v>1036</v>
      </c>
      <c r="E24" s="24">
        <v>42080</v>
      </c>
      <c r="F24" s="25">
        <v>1036</v>
      </c>
      <c r="G24" s="26">
        <f t="shared" si="0"/>
        <v>0</v>
      </c>
      <c r="H24" s="2"/>
      <c r="J24" s="27"/>
    </row>
    <row r="25" spans="1:10" x14ac:dyDescent="0.25">
      <c r="A25" s="20">
        <v>42075</v>
      </c>
      <c r="B25" s="65" t="s">
        <v>225</v>
      </c>
      <c r="C25" s="22" t="s">
        <v>267</v>
      </c>
      <c r="D25" s="23">
        <v>964.5</v>
      </c>
      <c r="E25" s="24">
        <v>42078</v>
      </c>
      <c r="F25" s="25">
        <v>964.5</v>
      </c>
      <c r="G25" s="26">
        <f t="shared" si="0"/>
        <v>0</v>
      </c>
      <c r="H25" s="2"/>
      <c r="J25" s="27"/>
    </row>
    <row r="26" spans="1:10" x14ac:dyDescent="0.25">
      <c r="A26" s="20">
        <v>42075</v>
      </c>
      <c r="B26" s="65" t="s">
        <v>226</v>
      </c>
      <c r="C26" s="22" t="s">
        <v>118</v>
      </c>
      <c r="D26" s="23">
        <v>1122</v>
      </c>
      <c r="E26" s="24">
        <v>42082</v>
      </c>
      <c r="F26" s="25">
        <v>1122</v>
      </c>
      <c r="G26" s="26">
        <f t="shared" si="0"/>
        <v>0</v>
      </c>
      <c r="H26" s="2"/>
      <c r="J26" s="27"/>
    </row>
    <row r="27" spans="1:10" x14ac:dyDescent="0.25">
      <c r="A27" s="20">
        <v>42075</v>
      </c>
      <c r="B27" s="65" t="s">
        <v>227</v>
      </c>
      <c r="C27" s="22" t="s">
        <v>47</v>
      </c>
      <c r="D27" s="23">
        <v>472.5</v>
      </c>
      <c r="E27" s="24">
        <v>42077</v>
      </c>
      <c r="F27" s="25">
        <v>472.5</v>
      </c>
      <c r="G27" s="26">
        <f t="shared" si="0"/>
        <v>0</v>
      </c>
      <c r="J27" s="27"/>
    </row>
    <row r="28" spans="1:10" x14ac:dyDescent="0.25">
      <c r="A28" s="20">
        <v>42076</v>
      </c>
      <c r="B28" s="65" t="s">
        <v>228</v>
      </c>
      <c r="C28" s="22" t="s">
        <v>92</v>
      </c>
      <c r="D28" s="23">
        <v>1230</v>
      </c>
      <c r="E28" s="24">
        <v>42077</v>
      </c>
      <c r="F28" s="25">
        <v>1230</v>
      </c>
      <c r="G28" s="26">
        <f t="shared" si="0"/>
        <v>0</v>
      </c>
      <c r="H28" s="2"/>
      <c r="J28" s="27"/>
    </row>
    <row r="29" spans="1:10" x14ac:dyDescent="0.25">
      <c r="A29" s="20">
        <v>42076</v>
      </c>
      <c r="B29" s="65" t="s">
        <v>229</v>
      </c>
      <c r="C29" s="22" t="s">
        <v>46</v>
      </c>
      <c r="D29" s="23">
        <v>2097.5</v>
      </c>
      <c r="E29" s="24">
        <v>42080</v>
      </c>
      <c r="F29" s="25">
        <v>2097.5</v>
      </c>
      <c r="G29" s="26">
        <f t="shared" si="0"/>
        <v>0</v>
      </c>
      <c r="H29" s="2"/>
    </row>
    <row r="30" spans="1:10" x14ac:dyDescent="0.25">
      <c r="A30" s="20">
        <v>42076</v>
      </c>
      <c r="B30" s="65" t="s">
        <v>230</v>
      </c>
      <c r="C30" s="22" t="s">
        <v>265</v>
      </c>
      <c r="D30" s="23">
        <v>1080</v>
      </c>
      <c r="E30" s="24">
        <v>42081</v>
      </c>
      <c r="F30" s="25">
        <v>1080</v>
      </c>
      <c r="G30" s="26">
        <f t="shared" si="0"/>
        <v>0</v>
      </c>
      <c r="H30" s="2"/>
    </row>
    <row r="31" spans="1:10" x14ac:dyDescent="0.25">
      <c r="A31" s="20">
        <v>42076</v>
      </c>
      <c r="B31" s="65" t="s">
        <v>231</v>
      </c>
      <c r="C31" s="22" t="s">
        <v>271</v>
      </c>
      <c r="D31" s="23">
        <v>468</v>
      </c>
      <c r="E31" s="24">
        <v>42083</v>
      </c>
      <c r="F31" s="25">
        <v>468</v>
      </c>
      <c r="G31" s="26">
        <f t="shared" si="0"/>
        <v>0</v>
      </c>
      <c r="H31" s="2"/>
    </row>
    <row r="32" spans="1:10" x14ac:dyDescent="0.25">
      <c r="A32" s="20">
        <v>42077</v>
      </c>
      <c r="B32" s="65" t="s">
        <v>232</v>
      </c>
      <c r="C32" s="22" t="s">
        <v>118</v>
      </c>
      <c r="D32" s="23">
        <v>3951</v>
      </c>
      <c r="E32" s="24">
        <v>42082</v>
      </c>
      <c r="F32" s="25">
        <v>3951</v>
      </c>
      <c r="G32" s="26">
        <f t="shared" si="0"/>
        <v>0</v>
      </c>
      <c r="H32" s="2"/>
    </row>
    <row r="33" spans="1:8" x14ac:dyDescent="0.25">
      <c r="A33" s="20">
        <v>42077</v>
      </c>
      <c r="B33" s="65" t="s">
        <v>233</v>
      </c>
      <c r="C33" s="22" t="s">
        <v>272</v>
      </c>
      <c r="D33" s="23">
        <v>2492</v>
      </c>
      <c r="E33" s="73" t="s">
        <v>275</v>
      </c>
      <c r="F33" s="18">
        <f>350+1000+1142</f>
        <v>2492</v>
      </c>
      <c r="G33" s="26">
        <f t="shared" si="0"/>
        <v>0</v>
      </c>
      <c r="H33" s="2"/>
    </row>
    <row r="34" spans="1:8" x14ac:dyDescent="0.25">
      <c r="A34" s="20">
        <v>42077</v>
      </c>
      <c r="B34" s="65" t="s">
        <v>234</v>
      </c>
      <c r="C34" s="22" t="s">
        <v>47</v>
      </c>
      <c r="D34" s="23">
        <v>403.5</v>
      </c>
      <c r="E34" s="24">
        <v>42078</v>
      </c>
      <c r="F34" s="25">
        <v>403.5</v>
      </c>
      <c r="G34" s="26">
        <f t="shared" si="0"/>
        <v>0</v>
      </c>
      <c r="H34" s="2"/>
    </row>
    <row r="35" spans="1:8" x14ac:dyDescent="0.25">
      <c r="A35" s="20">
        <v>42077</v>
      </c>
      <c r="B35" s="65" t="s">
        <v>235</v>
      </c>
      <c r="C35" s="22" t="s">
        <v>92</v>
      </c>
      <c r="D35" s="23">
        <v>812</v>
      </c>
      <c r="E35" s="24">
        <v>42082</v>
      </c>
      <c r="F35" s="25">
        <v>812</v>
      </c>
      <c r="G35" s="26">
        <f t="shared" si="0"/>
        <v>0</v>
      </c>
      <c r="H35" s="2"/>
    </row>
    <row r="36" spans="1:8" x14ac:dyDescent="0.25">
      <c r="A36" s="20">
        <v>42077</v>
      </c>
      <c r="B36" s="65" t="s">
        <v>236</v>
      </c>
      <c r="C36" s="22" t="s">
        <v>265</v>
      </c>
      <c r="D36" s="23">
        <v>360</v>
      </c>
      <c r="E36" s="24">
        <v>42081</v>
      </c>
      <c r="F36" s="25">
        <v>360</v>
      </c>
      <c r="G36" s="26">
        <f t="shared" si="0"/>
        <v>0</v>
      </c>
      <c r="H36" s="2"/>
    </row>
    <row r="37" spans="1:8" x14ac:dyDescent="0.25">
      <c r="A37" s="20">
        <v>42077</v>
      </c>
      <c r="B37" s="65" t="s">
        <v>237</v>
      </c>
      <c r="C37" s="22" t="s">
        <v>46</v>
      </c>
      <c r="D37" s="23">
        <v>656.5</v>
      </c>
      <c r="E37" s="24">
        <v>42080</v>
      </c>
      <c r="F37" s="25">
        <v>656.5</v>
      </c>
      <c r="G37" s="26">
        <f t="shared" si="0"/>
        <v>0</v>
      </c>
      <c r="H37" s="2"/>
    </row>
    <row r="38" spans="1:8" x14ac:dyDescent="0.25">
      <c r="A38" s="20">
        <v>42078</v>
      </c>
      <c r="B38" s="65" t="s">
        <v>238</v>
      </c>
      <c r="C38" s="22" t="s">
        <v>47</v>
      </c>
      <c r="D38" s="23">
        <v>516</v>
      </c>
      <c r="E38" s="24">
        <v>42082</v>
      </c>
      <c r="F38" s="25">
        <v>516</v>
      </c>
      <c r="G38" s="26">
        <f t="shared" si="0"/>
        <v>0</v>
      </c>
      <c r="H38" s="2"/>
    </row>
    <row r="39" spans="1:8" x14ac:dyDescent="0.25">
      <c r="A39" s="20">
        <v>42080</v>
      </c>
      <c r="B39" s="65" t="s">
        <v>239</v>
      </c>
      <c r="C39" s="22" t="s">
        <v>267</v>
      </c>
      <c r="D39" s="23">
        <v>1560</v>
      </c>
      <c r="E39" s="24">
        <v>42082</v>
      </c>
      <c r="F39" s="25">
        <v>1560</v>
      </c>
      <c r="G39" s="26">
        <f t="shared" si="0"/>
        <v>0</v>
      </c>
      <c r="H39" s="2"/>
    </row>
    <row r="40" spans="1:8" ht="30" x14ac:dyDescent="0.25">
      <c r="A40" s="20">
        <v>42082</v>
      </c>
      <c r="B40" s="65" t="s">
        <v>240</v>
      </c>
      <c r="C40" s="31" t="s">
        <v>118</v>
      </c>
      <c r="D40" s="51">
        <v>2051.5</v>
      </c>
      <c r="E40" s="78" t="s">
        <v>343</v>
      </c>
      <c r="F40" s="79">
        <v>2051.5</v>
      </c>
      <c r="G40" s="26">
        <f t="shared" si="0"/>
        <v>0</v>
      </c>
      <c r="H40" s="2"/>
    </row>
    <row r="41" spans="1:8" x14ac:dyDescent="0.25">
      <c r="A41" s="20">
        <v>42082</v>
      </c>
      <c r="B41" s="65" t="s">
        <v>241</v>
      </c>
      <c r="C41" s="31" t="s">
        <v>267</v>
      </c>
      <c r="D41" s="51">
        <v>1168</v>
      </c>
      <c r="E41" s="52">
        <v>42085</v>
      </c>
      <c r="F41" s="53">
        <v>1168</v>
      </c>
      <c r="G41" s="26">
        <f t="shared" si="0"/>
        <v>0</v>
      </c>
      <c r="H41" s="2"/>
    </row>
    <row r="42" spans="1:8" x14ac:dyDescent="0.25">
      <c r="A42" s="20">
        <v>42082</v>
      </c>
      <c r="B42" s="65" t="s">
        <v>242</v>
      </c>
      <c r="C42" s="31" t="s">
        <v>47</v>
      </c>
      <c r="D42" s="51">
        <v>392.5</v>
      </c>
      <c r="E42" s="52">
        <v>42084</v>
      </c>
      <c r="F42" s="53">
        <v>392.5</v>
      </c>
      <c r="G42" s="26">
        <f t="shared" si="0"/>
        <v>0</v>
      </c>
      <c r="H42" s="2"/>
    </row>
    <row r="43" spans="1:8" ht="22.5" x14ac:dyDescent="0.25">
      <c r="A43" s="20">
        <v>42082</v>
      </c>
      <c r="B43" s="65" t="s">
        <v>243</v>
      </c>
      <c r="C43" s="31" t="s">
        <v>94</v>
      </c>
      <c r="D43" s="51">
        <v>11968</v>
      </c>
      <c r="E43" s="64" t="s">
        <v>317</v>
      </c>
      <c r="F43" s="61">
        <f>11500+468</f>
        <v>11968</v>
      </c>
      <c r="G43" s="26">
        <f t="shared" si="0"/>
        <v>0</v>
      </c>
      <c r="H43" s="2"/>
    </row>
    <row r="44" spans="1:8" x14ac:dyDescent="0.25">
      <c r="A44" s="20">
        <v>42083</v>
      </c>
      <c r="B44" s="65" t="s">
        <v>244</v>
      </c>
      <c r="C44" s="31" t="s">
        <v>274</v>
      </c>
      <c r="D44" s="51">
        <v>1080.5</v>
      </c>
      <c r="E44" s="52">
        <v>42084</v>
      </c>
      <c r="F44" s="53">
        <v>1080.5</v>
      </c>
      <c r="G44" s="26">
        <f t="shared" si="0"/>
        <v>0</v>
      </c>
      <c r="H44" s="2"/>
    </row>
    <row r="45" spans="1:8" x14ac:dyDescent="0.25">
      <c r="A45" s="20">
        <v>42083</v>
      </c>
      <c r="B45" s="65" t="s">
        <v>245</v>
      </c>
      <c r="C45" s="31" t="s">
        <v>70</v>
      </c>
      <c r="D45" s="51">
        <v>1474</v>
      </c>
      <c r="E45" s="52">
        <v>42088</v>
      </c>
      <c r="F45" s="53">
        <v>1474</v>
      </c>
      <c r="G45" s="26">
        <f t="shared" si="0"/>
        <v>0</v>
      </c>
      <c r="H45" s="2"/>
    </row>
    <row r="46" spans="1:8" x14ac:dyDescent="0.25">
      <c r="A46" s="20">
        <v>42083</v>
      </c>
      <c r="B46" s="65" t="s">
        <v>246</v>
      </c>
      <c r="C46" s="31" t="s">
        <v>265</v>
      </c>
      <c r="D46" s="51">
        <v>1080</v>
      </c>
      <c r="E46" s="52">
        <v>42088</v>
      </c>
      <c r="F46" s="53">
        <v>1080</v>
      </c>
      <c r="G46" s="26">
        <f t="shared" si="0"/>
        <v>0</v>
      </c>
      <c r="H46" s="2"/>
    </row>
    <row r="47" spans="1:8" ht="30" x14ac:dyDescent="0.25">
      <c r="A47" s="20">
        <v>42083</v>
      </c>
      <c r="B47" s="65" t="s">
        <v>247</v>
      </c>
      <c r="C47" s="31" t="s">
        <v>118</v>
      </c>
      <c r="D47" s="51">
        <v>4513.5</v>
      </c>
      <c r="E47" s="78" t="s">
        <v>343</v>
      </c>
      <c r="F47" s="79">
        <v>4513.5</v>
      </c>
      <c r="G47" s="26">
        <f t="shared" si="0"/>
        <v>0</v>
      </c>
      <c r="H47" s="2"/>
    </row>
    <row r="48" spans="1:8" x14ac:dyDescent="0.25">
      <c r="A48" s="20">
        <v>42083</v>
      </c>
      <c r="B48" s="65" t="s">
        <v>248</v>
      </c>
      <c r="C48" s="31" t="s">
        <v>46</v>
      </c>
      <c r="D48" s="51">
        <v>1949.5</v>
      </c>
      <c r="E48" s="52">
        <v>42086</v>
      </c>
      <c r="F48" s="53">
        <v>1949.5</v>
      </c>
      <c r="G48" s="26">
        <f t="shared" si="0"/>
        <v>0</v>
      </c>
      <c r="H48" s="2"/>
    </row>
    <row r="49" spans="1:8" x14ac:dyDescent="0.25">
      <c r="A49" s="20">
        <v>42084</v>
      </c>
      <c r="B49" s="65" t="s">
        <v>249</v>
      </c>
      <c r="C49" s="31" t="s">
        <v>47</v>
      </c>
      <c r="D49" s="51">
        <v>394</v>
      </c>
      <c r="E49" s="66">
        <v>42087</v>
      </c>
      <c r="F49" s="53">
        <v>394</v>
      </c>
      <c r="G49" s="26">
        <f t="shared" si="0"/>
        <v>0</v>
      </c>
      <c r="H49" s="2"/>
    </row>
    <row r="50" spans="1:8" x14ac:dyDescent="0.25">
      <c r="A50" s="20">
        <v>42084</v>
      </c>
      <c r="B50" s="65" t="s">
        <v>250</v>
      </c>
      <c r="C50" s="31" t="s">
        <v>46</v>
      </c>
      <c r="D50" s="51">
        <v>657</v>
      </c>
      <c r="E50" s="52">
        <v>42086</v>
      </c>
      <c r="F50" s="53">
        <v>657</v>
      </c>
      <c r="G50" s="26">
        <f t="shared" si="0"/>
        <v>0</v>
      </c>
      <c r="H50" s="2"/>
    </row>
    <row r="51" spans="1:8" x14ac:dyDescent="0.25">
      <c r="A51" s="20">
        <v>42084</v>
      </c>
      <c r="B51" s="65" t="s">
        <v>251</v>
      </c>
      <c r="C51" s="31" t="s">
        <v>92</v>
      </c>
      <c r="D51" s="51">
        <v>769.5</v>
      </c>
      <c r="E51" s="52">
        <v>42089</v>
      </c>
      <c r="F51" s="53">
        <v>769.5</v>
      </c>
      <c r="G51" s="26">
        <f t="shared" si="0"/>
        <v>0</v>
      </c>
      <c r="H51" s="2"/>
    </row>
    <row r="52" spans="1:8" x14ac:dyDescent="0.25">
      <c r="A52" s="20">
        <v>42086</v>
      </c>
      <c r="B52" s="65" t="s">
        <v>252</v>
      </c>
      <c r="C52" s="67" t="s">
        <v>267</v>
      </c>
      <c r="D52" s="51">
        <v>2590.5</v>
      </c>
      <c r="E52" s="52">
        <v>42089</v>
      </c>
      <c r="F52" s="53">
        <v>2590.5</v>
      </c>
      <c r="G52" s="26">
        <f t="shared" si="0"/>
        <v>0</v>
      </c>
      <c r="H52" s="2"/>
    </row>
    <row r="53" spans="1:8" x14ac:dyDescent="0.25">
      <c r="A53" s="20">
        <v>42086</v>
      </c>
      <c r="B53" s="65" t="s">
        <v>253</v>
      </c>
      <c r="C53" s="31" t="s">
        <v>265</v>
      </c>
      <c r="D53" s="51">
        <v>540</v>
      </c>
      <c r="E53" s="52">
        <v>42088</v>
      </c>
      <c r="F53" s="53">
        <v>540</v>
      </c>
      <c r="G53" s="26">
        <f t="shared" si="0"/>
        <v>0</v>
      </c>
      <c r="H53" s="2"/>
    </row>
    <row r="54" spans="1:8" x14ac:dyDescent="0.25">
      <c r="A54" s="20">
        <v>42087</v>
      </c>
      <c r="B54" s="65" t="s">
        <v>254</v>
      </c>
      <c r="C54" s="67" t="s">
        <v>47</v>
      </c>
      <c r="D54" s="51">
        <v>356</v>
      </c>
      <c r="E54" s="52">
        <v>42089</v>
      </c>
      <c r="F54" s="53">
        <v>356</v>
      </c>
      <c r="G54" s="26">
        <f t="shared" si="0"/>
        <v>0</v>
      </c>
      <c r="H54" s="2"/>
    </row>
    <row r="55" spans="1:8" x14ac:dyDescent="0.25">
      <c r="A55" s="20">
        <v>42088</v>
      </c>
      <c r="B55" s="65" t="s">
        <v>255</v>
      </c>
      <c r="C55" s="31" t="s">
        <v>70</v>
      </c>
      <c r="D55" s="51">
        <v>1190</v>
      </c>
      <c r="E55" s="52">
        <v>42092</v>
      </c>
      <c r="F55" s="53">
        <v>1190</v>
      </c>
      <c r="G55" s="26">
        <f t="shared" si="0"/>
        <v>0</v>
      </c>
      <c r="H55" s="2"/>
    </row>
    <row r="56" spans="1:8" x14ac:dyDescent="0.25">
      <c r="A56" s="20">
        <v>42089</v>
      </c>
      <c r="B56" s="65" t="s">
        <v>256</v>
      </c>
      <c r="C56" s="31" t="s">
        <v>267</v>
      </c>
      <c r="D56" s="51">
        <v>1585.5</v>
      </c>
      <c r="E56" s="52">
        <v>42092</v>
      </c>
      <c r="F56" s="53">
        <v>1585.5</v>
      </c>
      <c r="G56" s="26">
        <f t="shared" si="0"/>
        <v>0</v>
      </c>
      <c r="H56" s="2"/>
    </row>
    <row r="57" spans="1:8" x14ac:dyDescent="0.25">
      <c r="A57" s="20">
        <v>42089</v>
      </c>
      <c r="B57" s="65" t="s">
        <v>257</v>
      </c>
      <c r="C57" s="31" t="s">
        <v>47</v>
      </c>
      <c r="D57" s="51">
        <v>303.5</v>
      </c>
      <c r="E57" s="52">
        <v>42091</v>
      </c>
      <c r="F57" s="53">
        <v>303.5</v>
      </c>
      <c r="G57" s="26">
        <f t="shared" si="0"/>
        <v>0</v>
      </c>
      <c r="H57" s="2"/>
    </row>
    <row r="58" spans="1:8" x14ac:dyDescent="0.25">
      <c r="A58" s="20">
        <v>42091</v>
      </c>
      <c r="B58" s="65" t="s">
        <v>258</v>
      </c>
      <c r="C58" s="31" t="s">
        <v>272</v>
      </c>
      <c r="D58" s="51">
        <v>3097</v>
      </c>
      <c r="E58" s="60">
        <v>42099</v>
      </c>
      <c r="F58" s="61">
        <v>3097</v>
      </c>
      <c r="G58" s="26">
        <f t="shared" si="0"/>
        <v>0</v>
      </c>
      <c r="H58" s="2"/>
    </row>
    <row r="59" spans="1:8" x14ac:dyDescent="0.25">
      <c r="A59" s="20">
        <v>42091</v>
      </c>
      <c r="B59" s="65" t="s">
        <v>259</v>
      </c>
      <c r="C59" s="31" t="s">
        <v>47</v>
      </c>
      <c r="D59" s="51">
        <v>373.5</v>
      </c>
      <c r="E59" s="52">
        <v>42093</v>
      </c>
      <c r="F59" s="53">
        <v>373.5</v>
      </c>
      <c r="G59" s="26">
        <f t="shared" si="0"/>
        <v>0</v>
      </c>
      <c r="H59" s="2"/>
    </row>
    <row r="60" spans="1:8" x14ac:dyDescent="0.25">
      <c r="A60" s="20">
        <v>42091</v>
      </c>
      <c r="B60" s="65" t="s">
        <v>260</v>
      </c>
      <c r="C60" s="31" t="s">
        <v>46</v>
      </c>
      <c r="D60" s="51">
        <v>316</v>
      </c>
      <c r="E60" s="52">
        <v>42093</v>
      </c>
      <c r="F60" s="53">
        <v>316</v>
      </c>
      <c r="G60" s="26">
        <f t="shared" si="0"/>
        <v>0</v>
      </c>
      <c r="H60" s="2"/>
    </row>
    <row r="61" spans="1:8" x14ac:dyDescent="0.25">
      <c r="A61" s="20">
        <v>42092</v>
      </c>
      <c r="B61" s="65" t="s">
        <v>261</v>
      </c>
      <c r="C61" s="31" t="s">
        <v>70</v>
      </c>
      <c r="D61" s="51">
        <v>1858</v>
      </c>
      <c r="E61" s="60">
        <v>42099</v>
      </c>
      <c r="F61" s="61">
        <v>1858</v>
      </c>
      <c r="G61" s="26">
        <f t="shared" si="0"/>
        <v>0</v>
      </c>
      <c r="H61" s="2"/>
    </row>
    <row r="62" spans="1:8" x14ac:dyDescent="0.25">
      <c r="A62" s="20">
        <v>42093</v>
      </c>
      <c r="B62" s="65" t="s">
        <v>262</v>
      </c>
      <c r="C62" s="31" t="s">
        <v>267</v>
      </c>
      <c r="D62" s="51">
        <v>1372.5</v>
      </c>
      <c r="E62" s="60">
        <v>42096</v>
      </c>
      <c r="F62" s="61">
        <v>1372.5</v>
      </c>
      <c r="G62" s="26">
        <f t="shared" si="0"/>
        <v>0</v>
      </c>
      <c r="H62" s="2"/>
    </row>
    <row r="63" spans="1:8" x14ac:dyDescent="0.25">
      <c r="A63" s="20">
        <v>42093</v>
      </c>
      <c r="B63" s="65" t="s">
        <v>263</v>
      </c>
      <c r="C63" s="31" t="s">
        <v>47</v>
      </c>
      <c r="D63" s="51">
        <v>310.5</v>
      </c>
      <c r="E63" s="60">
        <v>42095</v>
      </c>
      <c r="F63" s="61">
        <v>310.5</v>
      </c>
      <c r="G63" s="26">
        <f t="shared" si="0"/>
        <v>0</v>
      </c>
      <c r="H63" s="2"/>
    </row>
    <row r="64" spans="1:8" x14ac:dyDescent="0.25">
      <c r="A64" s="20"/>
      <c r="B64" s="65"/>
      <c r="C64" s="31"/>
      <c r="D64" s="51"/>
      <c r="E64" s="52"/>
      <c r="F64" s="53"/>
      <c r="G64" s="26">
        <f t="shared" si="0"/>
        <v>0</v>
      </c>
      <c r="H64" s="2"/>
    </row>
    <row r="65" spans="1:8" x14ac:dyDescent="0.25">
      <c r="A65" s="20"/>
      <c r="B65" s="21"/>
      <c r="C65" s="22" t="s">
        <v>5</v>
      </c>
      <c r="D65" s="23"/>
      <c r="E65" s="24"/>
      <c r="F65" s="25"/>
      <c r="G65" s="26">
        <f t="shared" si="0"/>
        <v>0</v>
      </c>
      <c r="H65" s="2"/>
    </row>
    <row r="66" spans="1:8" x14ac:dyDescent="0.25">
      <c r="A66" s="20"/>
      <c r="B66" s="21"/>
      <c r="C66" s="22" t="s">
        <v>5</v>
      </c>
      <c r="D66" s="23"/>
      <c r="E66" s="24"/>
      <c r="F66" s="25"/>
      <c r="G66" s="26"/>
      <c r="H66" s="2"/>
    </row>
    <row r="67" spans="1:8" ht="15.75" thickBot="1" x14ac:dyDescent="0.3">
      <c r="A67" s="32"/>
      <c r="B67" s="33"/>
      <c r="C67" s="34"/>
      <c r="D67" s="35"/>
      <c r="E67" s="36"/>
      <c r="F67" s="35"/>
      <c r="G67" s="37"/>
      <c r="H67" s="2"/>
    </row>
    <row r="68" spans="1:8" ht="15.75" thickTop="1" x14ac:dyDescent="0.25">
      <c r="A68" s="38"/>
      <c r="B68" s="39"/>
      <c r="C68" s="2"/>
      <c r="D68" s="55">
        <f>SUM(D4:D67)</f>
        <v>94464.5</v>
      </c>
      <c r="E68" s="56"/>
      <c r="F68" s="55">
        <f>SUM(F4:F67)</f>
        <v>94094</v>
      </c>
      <c r="G68" s="59"/>
      <c r="H68" s="2"/>
    </row>
    <row r="69" spans="1:8" x14ac:dyDescent="0.25">
      <c r="A69" s="38"/>
      <c r="B69" s="39"/>
      <c r="C69" s="2"/>
      <c r="D69" s="40"/>
      <c r="E69" s="41"/>
      <c r="F69" s="40"/>
      <c r="G69" s="59"/>
      <c r="H69" s="2"/>
    </row>
    <row r="70" spans="1:8" ht="30" x14ac:dyDescent="0.25">
      <c r="A70" s="38"/>
      <c r="B70" s="39"/>
      <c r="C70" s="2"/>
      <c r="D70" s="43" t="s">
        <v>6</v>
      </c>
      <c r="E70" s="41"/>
      <c r="F70" s="44" t="s">
        <v>7</v>
      </c>
      <c r="G70" s="59"/>
      <c r="H70" s="2"/>
    </row>
    <row r="71" spans="1:8" ht="15.75" thickBot="1" x14ac:dyDescent="0.3">
      <c r="A71" s="38"/>
      <c r="B71" s="39"/>
      <c r="C71" s="2"/>
      <c r="D71" s="43"/>
      <c r="E71" s="41"/>
      <c r="F71" s="44"/>
      <c r="G71" s="59"/>
      <c r="H71" s="2"/>
    </row>
    <row r="72" spans="1:8" ht="21.75" thickBot="1" x14ac:dyDescent="0.4">
      <c r="A72" s="38"/>
      <c r="B72" s="39"/>
      <c r="C72" s="2"/>
      <c r="D72" s="82">
        <f>D68-F68</f>
        <v>370.5</v>
      </c>
      <c r="E72" s="83"/>
      <c r="F72" s="84"/>
      <c r="H72" s="2"/>
    </row>
    <row r="73" spans="1:8" x14ac:dyDescent="0.25">
      <c r="A73" s="38"/>
      <c r="B73" s="39"/>
      <c r="C73" s="2"/>
      <c r="D73" s="40"/>
      <c r="E73" s="41"/>
      <c r="F73" s="40"/>
      <c r="H73" s="2"/>
    </row>
    <row r="74" spans="1:8" ht="18.75" x14ac:dyDescent="0.3">
      <c r="A74" s="38"/>
      <c r="B74" s="39"/>
      <c r="C74" s="2"/>
      <c r="D74" s="85" t="s">
        <v>8</v>
      </c>
      <c r="E74" s="85"/>
      <c r="F74" s="85"/>
      <c r="H74" s="2"/>
    </row>
    <row r="75" spans="1:8" x14ac:dyDescent="0.25">
      <c r="A75" s="38"/>
      <c r="B75" s="39"/>
      <c r="C75" s="2"/>
      <c r="D75" s="40"/>
      <c r="E75" s="41"/>
      <c r="F75" s="40"/>
      <c r="H75" s="2"/>
    </row>
    <row r="76" spans="1:8" x14ac:dyDescent="0.25">
      <c r="A76" s="38"/>
      <c r="B76" s="39"/>
      <c r="C76" s="2"/>
      <c r="D76" s="40"/>
      <c r="E76" s="41"/>
      <c r="F76" s="40"/>
      <c r="H76" s="2"/>
    </row>
    <row r="77" spans="1:8" x14ac:dyDescent="0.25">
      <c r="A77" s="38"/>
      <c r="B77" s="39"/>
      <c r="C77" s="2"/>
      <c r="D77" s="40"/>
      <c r="E77" s="41"/>
      <c r="F77" s="40"/>
      <c r="H77" s="2"/>
    </row>
    <row r="78" spans="1:8" x14ac:dyDescent="0.25">
      <c r="A78" s="38"/>
      <c r="B78" s="39"/>
      <c r="C78" s="2"/>
      <c r="D78" s="40"/>
      <c r="E78" s="41"/>
      <c r="F78" s="40"/>
      <c r="H78" s="2"/>
    </row>
    <row r="79" spans="1:8" x14ac:dyDescent="0.25">
      <c r="A79" s="38"/>
      <c r="B79" s="39"/>
      <c r="C79" s="2"/>
      <c r="D79" s="40"/>
      <c r="E79" s="41"/>
      <c r="F79" s="40"/>
      <c r="H79" s="2"/>
    </row>
    <row r="80" spans="1:8" x14ac:dyDescent="0.25">
      <c r="A80" s="38"/>
      <c r="B80" s="39"/>
      <c r="C80" s="2"/>
      <c r="D80" s="40"/>
      <c r="E80" s="41"/>
      <c r="F80" s="40"/>
      <c r="H80" s="2"/>
    </row>
    <row r="81" spans="1:8" x14ac:dyDescent="0.25">
      <c r="A81" s="38"/>
      <c r="B81" s="39"/>
      <c r="C81" s="2"/>
      <c r="D81" s="40"/>
      <c r="E81" s="41"/>
      <c r="F81" s="40"/>
      <c r="H81" s="2"/>
    </row>
    <row r="82" spans="1:8" x14ac:dyDescent="0.25">
      <c r="A82" s="38"/>
      <c r="B82" s="39"/>
      <c r="C82" s="2"/>
      <c r="D82" s="40"/>
      <c r="E82" s="41"/>
      <c r="F82" s="40"/>
      <c r="H82" s="2"/>
    </row>
    <row r="83" spans="1:8" x14ac:dyDescent="0.25">
      <c r="A83" s="38"/>
      <c r="B83" s="39"/>
      <c r="C83" s="2"/>
      <c r="D83" s="40"/>
      <c r="E83" s="41"/>
      <c r="F83" s="40"/>
      <c r="H83" s="2"/>
    </row>
    <row r="84" spans="1:8" x14ac:dyDescent="0.25">
      <c r="A84" s="38"/>
      <c r="B84" s="39"/>
      <c r="C84" s="2"/>
      <c r="D84" s="40"/>
      <c r="E84" s="41"/>
      <c r="F84" s="40"/>
      <c r="H84" s="2"/>
    </row>
    <row r="85" spans="1:8" x14ac:dyDescent="0.25">
      <c r="A85" s="38"/>
      <c r="B85" s="39"/>
      <c r="C85" s="2"/>
      <c r="D85" s="40"/>
      <c r="E85" s="41"/>
      <c r="F85" s="40"/>
      <c r="H85" s="2"/>
    </row>
  </sheetData>
  <mergeCells count="5">
    <mergeCell ref="B1:F1"/>
    <mergeCell ref="B2:C2"/>
    <mergeCell ref="D72:F72"/>
    <mergeCell ref="D74:F74"/>
    <mergeCell ref="G1:G2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1"/>
  <sheetViews>
    <sheetView topLeftCell="A28" workbookViewId="0">
      <selection activeCell="F34" sqref="F34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</cols>
  <sheetData>
    <row r="1" spans="1:10" ht="18.75" x14ac:dyDescent="0.3">
      <c r="A1" s="1"/>
      <c r="B1" s="80" t="s">
        <v>314</v>
      </c>
      <c r="C1" s="80"/>
      <c r="D1" s="80"/>
      <c r="E1" s="80"/>
      <c r="F1" s="80"/>
      <c r="H1" s="2"/>
    </row>
    <row r="2" spans="1:10" ht="15.75" x14ac:dyDescent="0.25">
      <c r="A2" s="4"/>
      <c r="B2" s="81"/>
      <c r="C2" s="81"/>
      <c r="D2" s="5"/>
      <c r="E2" s="6"/>
      <c r="F2" s="5"/>
      <c r="G2" s="58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42098</v>
      </c>
      <c r="B4" s="69" t="s">
        <v>276</v>
      </c>
      <c r="C4" s="15" t="s">
        <v>312</v>
      </c>
      <c r="D4" s="16">
        <v>3673</v>
      </c>
      <c r="E4" s="24">
        <v>42124</v>
      </c>
      <c r="F4" s="25">
        <v>3673</v>
      </c>
      <c r="G4" s="19">
        <f>D4-F4</f>
        <v>0</v>
      </c>
      <c r="H4" s="2"/>
    </row>
    <row r="5" spans="1:10" x14ac:dyDescent="0.25">
      <c r="A5" s="20">
        <v>42098</v>
      </c>
      <c r="B5" s="65" t="s">
        <v>277</v>
      </c>
      <c r="C5" s="22" t="s">
        <v>94</v>
      </c>
      <c r="D5" s="23">
        <v>5240</v>
      </c>
      <c r="E5" s="74" t="s">
        <v>318</v>
      </c>
      <c r="F5" s="25">
        <v>5240</v>
      </c>
      <c r="G5" s="26">
        <f>D5-F5</f>
        <v>0</v>
      </c>
      <c r="H5" s="2"/>
    </row>
    <row r="6" spans="1:10" x14ac:dyDescent="0.25">
      <c r="A6" s="20">
        <v>42099</v>
      </c>
      <c r="B6" s="65" t="s">
        <v>278</v>
      </c>
      <c r="C6" s="22" t="s">
        <v>313</v>
      </c>
      <c r="D6" s="23">
        <v>2409.5</v>
      </c>
      <c r="E6" s="24">
        <v>42103</v>
      </c>
      <c r="F6" s="25">
        <v>2409.5</v>
      </c>
      <c r="G6" s="26">
        <f>D6-F6</f>
        <v>0</v>
      </c>
      <c r="H6" s="2"/>
    </row>
    <row r="7" spans="1:10" x14ac:dyDescent="0.25">
      <c r="A7" s="20">
        <v>42099</v>
      </c>
      <c r="B7" s="65" t="s">
        <v>279</v>
      </c>
      <c r="C7" s="22" t="s">
        <v>70</v>
      </c>
      <c r="D7" s="23">
        <v>2819</v>
      </c>
      <c r="E7" s="24">
        <v>42102</v>
      </c>
      <c r="F7" s="25">
        <v>2819</v>
      </c>
      <c r="G7" s="26">
        <f t="shared" ref="G7:G41" si="0">D7-F7</f>
        <v>0</v>
      </c>
      <c r="H7" s="2"/>
      <c r="J7" s="27"/>
    </row>
    <row r="8" spans="1:10" x14ac:dyDescent="0.25">
      <c r="A8" s="20">
        <v>42100</v>
      </c>
      <c r="B8" s="65" t="s">
        <v>280</v>
      </c>
      <c r="C8" s="22" t="s">
        <v>44</v>
      </c>
      <c r="D8" s="23">
        <v>4246.5</v>
      </c>
      <c r="E8" s="24">
        <v>42101</v>
      </c>
      <c r="F8" s="25">
        <v>4246.5</v>
      </c>
      <c r="G8" s="26">
        <f t="shared" si="0"/>
        <v>0</v>
      </c>
      <c r="H8" s="2"/>
      <c r="J8" s="27"/>
    </row>
    <row r="9" spans="1:10" x14ac:dyDescent="0.25">
      <c r="A9" s="20">
        <v>42101</v>
      </c>
      <c r="B9" s="65" t="s">
        <v>281</v>
      </c>
      <c r="C9" s="22" t="s">
        <v>44</v>
      </c>
      <c r="D9" s="23">
        <v>9942</v>
      </c>
      <c r="E9" s="24">
        <v>42106</v>
      </c>
      <c r="F9" s="25">
        <v>9942</v>
      </c>
      <c r="G9" s="26">
        <f t="shared" si="0"/>
        <v>0</v>
      </c>
      <c r="H9" s="2"/>
      <c r="J9" s="27"/>
    </row>
    <row r="10" spans="1:10" x14ac:dyDescent="0.25">
      <c r="A10" s="20">
        <v>42102</v>
      </c>
      <c r="B10" s="65" t="s">
        <v>282</v>
      </c>
      <c r="C10" s="22" t="s">
        <v>70</v>
      </c>
      <c r="D10" s="23">
        <v>7115</v>
      </c>
      <c r="E10" s="24">
        <v>42102</v>
      </c>
      <c r="F10" s="25">
        <v>7115</v>
      </c>
      <c r="G10" s="26">
        <f t="shared" si="0"/>
        <v>0</v>
      </c>
      <c r="H10" s="2"/>
      <c r="J10" s="27"/>
    </row>
    <row r="11" spans="1:10" x14ac:dyDescent="0.25">
      <c r="A11" s="20">
        <v>42102</v>
      </c>
      <c r="B11" s="65" t="s">
        <v>283</v>
      </c>
      <c r="C11" s="22" t="s">
        <v>70</v>
      </c>
      <c r="D11" s="23">
        <v>655</v>
      </c>
      <c r="E11" s="24">
        <v>42109</v>
      </c>
      <c r="F11" s="25">
        <v>655</v>
      </c>
      <c r="G11" s="26">
        <f t="shared" si="0"/>
        <v>0</v>
      </c>
      <c r="H11" s="2"/>
      <c r="J11" s="27"/>
    </row>
    <row r="12" spans="1:10" x14ac:dyDescent="0.25">
      <c r="A12" s="20">
        <v>42103</v>
      </c>
      <c r="B12" s="65" t="s">
        <v>284</v>
      </c>
      <c r="C12" s="22" t="s">
        <v>315</v>
      </c>
      <c r="D12" s="23">
        <v>1584</v>
      </c>
      <c r="E12" s="24">
        <v>42103</v>
      </c>
      <c r="F12" s="25">
        <v>1584</v>
      </c>
      <c r="G12" s="26">
        <f t="shared" si="0"/>
        <v>0</v>
      </c>
      <c r="H12" s="2"/>
      <c r="J12" s="27"/>
    </row>
    <row r="13" spans="1:10" x14ac:dyDescent="0.25">
      <c r="A13" s="20">
        <v>42103</v>
      </c>
      <c r="B13" s="65" t="s">
        <v>285</v>
      </c>
      <c r="C13" s="22" t="s">
        <v>313</v>
      </c>
      <c r="D13" s="23">
        <v>106</v>
      </c>
      <c r="E13" s="24">
        <v>42106</v>
      </c>
      <c r="F13" s="25">
        <v>106</v>
      </c>
      <c r="G13" s="26">
        <f t="shared" si="0"/>
        <v>0</v>
      </c>
      <c r="H13" s="2"/>
      <c r="J13" s="27"/>
    </row>
    <row r="14" spans="1:10" x14ac:dyDescent="0.25">
      <c r="A14" s="20">
        <v>42105</v>
      </c>
      <c r="B14" s="65" t="s">
        <v>286</v>
      </c>
      <c r="C14" s="22" t="s">
        <v>70</v>
      </c>
      <c r="D14" s="23">
        <v>254</v>
      </c>
      <c r="E14" s="24">
        <v>42109</v>
      </c>
      <c r="F14" s="25">
        <v>254</v>
      </c>
      <c r="G14" s="26">
        <f t="shared" si="0"/>
        <v>0</v>
      </c>
      <c r="H14" s="2"/>
      <c r="J14" s="27"/>
    </row>
    <row r="15" spans="1:10" x14ac:dyDescent="0.25">
      <c r="A15" s="20">
        <v>42106</v>
      </c>
      <c r="B15" s="65" t="s">
        <v>287</v>
      </c>
      <c r="C15" s="22" t="s">
        <v>94</v>
      </c>
      <c r="D15" s="23">
        <v>4315.5</v>
      </c>
      <c r="E15" s="24" t="s">
        <v>321</v>
      </c>
      <c r="F15" s="25">
        <v>4315.5</v>
      </c>
      <c r="G15" s="26">
        <f t="shared" si="0"/>
        <v>0</v>
      </c>
      <c r="H15" s="2"/>
      <c r="J15" s="27"/>
    </row>
    <row r="16" spans="1:10" x14ac:dyDescent="0.25">
      <c r="A16" s="20">
        <v>42106</v>
      </c>
      <c r="B16" s="65" t="s">
        <v>288</v>
      </c>
      <c r="C16" s="29" t="s">
        <v>44</v>
      </c>
      <c r="D16" s="23">
        <v>8161</v>
      </c>
      <c r="E16" s="24">
        <v>42108</v>
      </c>
      <c r="F16" s="25">
        <v>8161</v>
      </c>
      <c r="G16" s="26">
        <f t="shared" si="0"/>
        <v>0</v>
      </c>
      <c r="H16" s="2"/>
      <c r="J16" s="27"/>
    </row>
    <row r="17" spans="1:10" x14ac:dyDescent="0.25">
      <c r="A17" s="20">
        <v>42106</v>
      </c>
      <c r="B17" s="65" t="s">
        <v>289</v>
      </c>
      <c r="C17" s="22" t="s">
        <v>313</v>
      </c>
      <c r="D17" s="23">
        <v>2276.5</v>
      </c>
      <c r="E17" s="24">
        <v>42110</v>
      </c>
      <c r="F17" s="25">
        <v>2276.5</v>
      </c>
      <c r="G17" s="26">
        <f t="shared" si="0"/>
        <v>0</v>
      </c>
      <c r="H17" s="2"/>
      <c r="J17" s="27"/>
    </row>
    <row r="18" spans="1:10" x14ac:dyDescent="0.25">
      <c r="A18" s="20">
        <v>42107</v>
      </c>
      <c r="B18" s="65" t="s">
        <v>290</v>
      </c>
      <c r="C18" s="22" t="s">
        <v>70</v>
      </c>
      <c r="D18" s="23">
        <v>5705</v>
      </c>
      <c r="E18" s="24">
        <v>42109</v>
      </c>
      <c r="F18" s="25">
        <v>5705</v>
      </c>
      <c r="G18" s="26">
        <f t="shared" si="0"/>
        <v>0</v>
      </c>
      <c r="H18" s="2"/>
      <c r="J18" s="27"/>
    </row>
    <row r="19" spans="1:10" x14ac:dyDescent="0.25">
      <c r="A19" s="20">
        <v>42107</v>
      </c>
      <c r="B19" s="65" t="s">
        <v>291</v>
      </c>
      <c r="C19" s="22" t="s">
        <v>316</v>
      </c>
      <c r="D19" s="23">
        <v>1961</v>
      </c>
      <c r="E19" s="24">
        <v>42115</v>
      </c>
      <c r="F19" s="25">
        <v>1961</v>
      </c>
      <c r="G19" s="26">
        <f t="shared" si="0"/>
        <v>0</v>
      </c>
      <c r="H19" s="2"/>
      <c r="J19" s="27"/>
    </row>
    <row r="20" spans="1:10" x14ac:dyDescent="0.25">
      <c r="A20" s="20">
        <v>42108</v>
      </c>
      <c r="B20" s="65" t="s">
        <v>292</v>
      </c>
      <c r="C20" s="22" t="s">
        <v>44</v>
      </c>
      <c r="D20" s="23">
        <v>11555</v>
      </c>
      <c r="E20" s="24">
        <v>42110</v>
      </c>
      <c r="F20" s="25">
        <v>11555</v>
      </c>
      <c r="G20" s="26">
        <f t="shared" si="0"/>
        <v>0</v>
      </c>
      <c r="H20" s="2"/>
      <c r="J20" s="27"/>
    </row>
    <row r="21" spans="1:10" x14ac:dyDescent="0.25">
      <c r="A21" s="20">
        <v>42108</v>
      </c>
      <c r="B21" s="65" t="s">
        <v>293</v>
      </c>
      <c r="C21" s="22" t="s">
        <v>70</v>
      </c>
      <c r="D21" s="23">
        <v>1381</v>
      </c>
      <c r="E21" s="24">
        <v>42116</v>
      </c>
      <c r="F21" s="25">
        <v>1381</v>
      </c>
      <c r="G21" s="26">
        <f t="shared" si="0"/>
        <v>0</v>
      </c>
      <c r="H21" s="2"/>
      <c r="J21" s="27"/>
    </row>
    <row r="22" spans="1:10" x14ac:dyDescent="0.25">
      <c r="A22" s="20">
        <v>42109</v>
      </c>
      <c r="B22" s="65" t="s">
        <v>294</v>
      </c>
      <c r="C22" s="22" t="s">
        <v>70</v>
      </c>
      <c r="D22" s="23">
        <v>2063</v>
      </c>
      <c r="E22" s="24">
        <v>42110</v>
      </c>
      <c r="F22" s="25">
        <v>2063</v>
      </c>
      <c r="G22" s="26">
        <f t="shared" si="0"/>
        <v>0</v>
      </c>
      <c r="H22" s="2"/>
      <c r="J22" s="27"/>
    </row>
    <row r="23" spans="1:10" x14ac:dyDescent="0.25">
      <c r="A23" s="20">
        <v>42110</v>
      </c>
      <c r="B23" s="65" t="s">
        <v>295</v>
      </c>
      <c r="C23" s="22" t="s">
        <v>44</v>
      </c>
      <c r="D23" s="23">
        <v>9695.5</v>
      </c>
      <c r="E23" s="24">
        <v>42124</v>
      </c>
      <c r="F23" s="25">
        <v>9695.5</v>
      </c>
      <c r="G23" s="26">
        <f t="shared" si="0"/>
        <v>0</v>
      </c>
      <c r="H23" s="2"/>
      <c r="J23" s="27"/>
    </row>
    <row r="24" spans="1:10" x14ac:dyDescent="0.25">
      <c r="A24" s="20">
        <v>42111</v>
      </c>
      <c r="B24" s="65" t="s">
        <v>296</v>
      </c>
      <c r="C24" s="22" t="s">
        <v>44</v>
      </c>
      <c r="D24" s="23">
        <v>3857</v>
      </c>
      <c r="E24" s="24">
        <v>42111</v>
      </c>
      <c r="F24" s="25">
        <v>3857</v>
      </c>
      <c r="G24" s="26">
        <f t="shared" si="0"/>
        <v>0</v>
      </c>
      <c r="H24" s="2"/>
      <c r="J24" s="27"/>
    </row>
    <row r="25" spans="1:10" x14ac:dyDescent="0.25">
      <c r="A25" s="20">
        <v>42111</v>
      </c>
      <c r="B25" s="65" t="s">
        <v>297</v>
      </c>
      <c r="C25" s="22" t="s">
        <v>319</v>
      </c>
      <c r="D25" s="23">
        <v>1990</v>
      </c>
      <c r="E25" s="54" t="s">
        <v>320</v>
      </c>
      <c r="F25" s="25">
        <f>1200+790</f>
        <v>1990</v>
      </c>
      <c r="G25" s="26">
        <f t="shared" si="0"/>
        <v>0</v>
      </c>
      <c r="H25" s="2"/>
      <c r="J25" s="27"/>
    </row>
    <row r="26" spans="1:10" x14ac:dyDescent="0.25">
      <c r="A26" s="20">
        <v>42112</v>
      </c>
      <c r="B26" s="65" t="s">
        <v>298</v>
      </c>
      <c r="C26" s="22" t="s">
        <v>70</v>
      </c>
      <c r="D26" s="23">
        <v>3533.5</v>
      </c>
      <c r="E26" s="24">
        <v>42116</v>
      </c>
      <c r="F26" s="25">
        <v>3533.5</v>
      </c>
      <c r="G26" s="26">
        <f t="shared" si="0"/>
        <v>0</v>
      </c>
      <c r="H26" s="2"/>
      <c r="J26" s="27"/>
    </row>
    <row r="27" spans="1:10" x14ac:dyDescent="0.25">
      <c r="A27" s="20">
        <v>42113</v>
      </c>
      <c r="B27" s="65" t="s">
        <v>299</v>
      </c>
      <c r="C27" s="22" t="s">
        <v>313</v>
      </c>
      <c r="D27" s="23">
        <v>2405</v>
      </c>
      <c r="E27" s="24">
        <v>42117</v>
      </c>
      <c r="F27" s="25">
        <v>2405</v>
      </c>
      <c r="G27" s="26">
        <f t="shared" si="0"/>
        <v>0</v>
      </c>
      <c r="J27" s="27"/>
    </row>
    <row r="28" spans="1:10" x14ac:dyDescent="0.25">
      <c r="A28" s="20">
        <v>42113</v>
      </c>
      <c r="B28" s="65" t="s">
        <v>300</v>
      </c>
      <c r="C28" s="62" t="s">
        <v>115</v>
      </c>
      <c r="D28" s="63">
        <v>0</v>
      </c>
      <c r="E28" s="24"/>
      <c r="F28" s="25"/>
      <c r="G28" s="26">
        <f t="shared" si="0"/>
        <v>0</v>
      </c>
      <c r="H28" s="2"/>
      <c r="J28" s="27"/>
    </row>
    <row r="29" spans="1:10" x14ac:dyDescent="0.25">
      <c r="A29" s="20">
        <v>42113</v>
      </c>
      <c r="B29" s="65" t="s">
        <v>301</v>
      </c>
      <c r="C29" s="22" t="s">
        <v>94</v>
      </c>
      <c r="D29" s="23">
        <v>5728</v>
      </c>
      <c r="E29" s="24">
        <v>42122</v>
      </c>
      <c r="F29" s="25">
        <v>5728</v>
      </c>
      <c r="G29" s="26">
        <f t="shared" si="0"/>
        <v>0</v>
      </c>
      <c r="H29" s="2"/>
    </row>
    <row r="30" spans="1:10" x14ac:dyDescent="0.25">
      <c r="A30" s="20">
        <v>42116</v>
      </c>
      <c r="B30" s="65" t="s">
        <v>302</v>
      </c>
      <c r="C30" s="22" t="s">
        <v>70</v>
      </c>
      <c r="D30" s="23">
        <v>2691</v>
      </c>
      <c r="E30" s="24">
        <v>42120</v>
      </c>
      <c r="F30" s="25">
        <v>2691</v>
      </c>
      <c r="G30" s="26">
        <f t="shared" si="0"/>
        <v>0</v>
      </c>
      <c r="H30" s="2"/>
    </row>
    <row r="31" spans="1:10" x14ac:dyDescent="0.25">
      <c r="A31" s="20">
        <v>42116</v>
      </c>
      <c r="B31" s="65" t="s">
        <v>303</v>
      </c>
      <c r="C31" s="22" t="s">
        <v>322</v>
      </c>
      <c r="D31" s="23">
        <v>1004</v>
      </c>
      <c r="E31" s="24" t="s">
        <v>323</v>
      </c>
      <c r="F31" s="25">
        <f>754+250</f>
        <v>1004</v>
      </c>
      <c r="G31" s="26">
        <f t="shared" si="0"/>
        <v>0</v>
      </c>
      <c r="H31" s="2"/>
    </row>
    <row r="32" spans="1:10" x14ac:dyDescent="0.25">
      <c r="A32" s="20">
        <v>42117</v>
      </c>
      <c r="B32" s="65" t="s">
        <v>304</v>
      </c>
      <c r="C32" s="22" t="s">
        <v>313</v>
      </c>
      <c r="D32" s="23">
        <v>780</v>
      </c>
      <c r="E32" s="24">
        <v>42120</v>
      </c>
      <c r="F32" s="25">
        <v>780</v>
      </c>
      <c r="G32" s="26">
        <f t="shared" si="0"/>
        <v>0</v>
      </c>
      <c r="H32" s="2"/>
    </row>
    <row r="33" spans="1:8" x14ac:dyDescent="0.25">
      <c r="A33" s="20">
        <v>42119</v>
      </c>
      <c r="B33" s="65" t="s">
        <v>305</v>
      </c>
      <c r="C33" s="22" t="s">
        <v>316</v>
      </c>
      <c r="D33" s="23">
        <v>3756</v>
      </c>
      <c r="E33" s="17">
        <v>42126</v>
      </c>
      <c r="F33" s="18">
        <v>3756</v>
      </c>
      <c r="G33" s="26">
        <f t="shared" si="0"/>
        <v>0</v>
      </c>
      <c r="H33" s="2"/>
    </row>
    <row r="34" spans="1:8" x14ac:dyDescent="0.25">
      <c r="A34" s="20">
        <v>42119</v>
      </c>
      <c r="B34" s="65" t="s">
        <v>306</v>
      </c>
      <c r="C34" s="22" t="s">
        <v>94</v>
      </c>
      <c r="D34" s="23">
        <v>7119</v>
      </c>
      <c r="E34" s="17" t="s">
        <v>337</v>
      </c>
      <c r="F34" s="18">
        <f>3510+ 3609</f>
        <v>7119</v>
      </c>
      <c r="G34" s="26">
        <f t="shared" si="0"/>
        <v>0</v>
      </c>
      <c r="H34" s="2"/>
    </row>
    <row r="35" spans="1:8" x14ac:dyDescent="0.25">
      <c r="A35" s="20">
        <v>42120</v>
      </c>
      <c r="B35" s="65" t="s">
        <v>307</v>
      </c>
      <c r="C35" s="22" t="s">
        <v>313</v>
      </c>
      <c r="D35" s="23">
        <v>2516</v>
      </c>
      <c r="E35" s="24">
        <v>42124</v>
      </c>
      <c r="F35" s="25">
        <v>2516</v>
      </c>
      <c r="G35" s="26">
        <f t="shared" si="0"/>
        <v>0</v>
      </c>
      <c r="H35" s="2"/>
    </row>
    <row r="36" spans="1:8" x14ac:dyDescent="0.25">
      <c r="A36" s="20">
        <v>42120</v>
      </c>
      <c r="B36" s="65" t="s">
        <v>308</v>
      </c>
      <c r="C36" s="22" t="s">
        <v>70</v>
      </c>
      <c r="D36" s="23">
        <v>737.5</v>
      </c>
      <c r="E36" s="17">
        <v>42125</v>
      </c>
      <c r="F36" s="18">
        <v>737.5</v>
      </c>
      <c r="G36" s="26">
        <f t="shared" si="0"/>
        <v>0</v>
      </c>
      <c r="H36" s="2"/>
    </row>
    <row r="37" spans="1:8" x14ac:dyDescent="0.25">
      <c r="A37" s="20">
        <v>42122</v>
      </c>
      <c r="B37" s="65" t="s">
        <v>309</v>
      </c>
      <c r="C37" s="22" t="s">
        <v>322</v>
      </c>
      <c r="D37" s="23">
        <v>603.5</v>
      </c>
      <c r="E37" s="24">
        <v>42124</v>
      </c>
      <c r="F37" s="25">
        <v>603.5</v>
      </c>
      <c r="G37" s="26">
        <f t="shared" si="0"/>
        <v>0</v>
      </c>
      <c r="H37" s="2"/>
    </row>
    <row r="38" spans="1:8" x14ac:dyDescent="0.25">
      <c r="A38" s="20">
        <v>42124</v>
      </c>
      <c r="B38" s="65" t="s">
        <v>310</v>
      </c>
      <c r="C38" s="22" t="s">
        <v>316</v>
      </c>
      <c r="D38" s="23">
        <v>4070</v>
      </c>
      <c r="E38" s="17">
        <v>42126</v>
      </c>
      <c r="F38" s="18">
        <v>4070</v>
      </c>
      <c r="G38" s="26">
        <f t="shared" si="0"/>
        <v>0</v>
      </c>
      <c r="H38" s="2"/>
    </row>
    <row r="39" spans="1:8" x14ac:dyDescent="0.25">
      <c r="A39" s="20">
        <v>42124</v>
      </c>
      <c r="B39" s="65" t="s">
        <v>311</v>
      </c>
      <c r="C39" s="22" t="s">
        <v>322</v>
      </c>
      <c r="D39" s="23">
        <v>1032</v>
      </c>
      <c r="E39" s="17">
        <v>42143</v>
      </c>
      <c r="F39" s="18">
        <v>1032</v>
      </c>
      <c r="G39" s="26">
        <f t="shared" si="0"/>
        <v>0</v>
      </c>
      <c r="H39" s="2"/>
    </row>
    <row r="40" spans="1:8" x14ac:dyDescent="0.25">
      <c r="A40" s="20"/>
      <c r="B40" s="65"/>
      <c r="C40" s="31"/>
      <c r="D40" s="51"/>
      <c r="E40" s="52"/>
      <c r="F40" s="53"/>
      <c r="G40" s="26">
        <f t="shared" si="0"/>
        <v>0</v>
      </c>
      <c r="H40" s="2"/>
    </row>
    <row r="41" spans="1:8" x14ac:dyDescent="0.25">
      <c r="A41" s="20"/>
      <c r="B41" s="21"/>
      <c r="C41" s="22" t="s">
        <v>5</v>
      </c>
      <c r="D41" s="23"/>
      <c r="E41" s="24"/>
      <c r="F41" s="25"/>
      <c r="G41" s="26">
        <f t="shared" si="0"/>
        <v>0</v>
      </c>
      <c r="H41" s="2"/>
    </row>
    <row r="42" spans="1:8" x14ac:dyDescent="0.25">
      <c r="A42" s="20"/>
      <c r="B42" s="21"/>
      <c r="C42" s="22" t="s">
        <v>5</v>
      </c>
      <c r="D42" s="23"/>
      <c r="E42" s="24"/>
      <c r="F42" s="25"/>
      <c r="G42" s="26"/>
      <c r="H42" s="2"/>
    </row>
    <row r="43" spans="1:8" ht="15.75" thickBot="1" x14ac:dyDescent="0.3">
      <c r="A43" s="32"/>
      <c r="B43" s="33"/>
      <c r="C43" s="34"/>
      <c r="D43" s="35"/>
      <c r="E43" s="36"/>
      <c r="F43" s="35"/>
      <c r="G43" s="37"/>
      <c r="H43" s="2"/>
    </row>
    <row r="44" spans="1:8" ht="15.75" thickTop="1" x14ac:dyDescent="0.25">
      <c r="A44" s="38"/>
      <c r="B44" s="39"/>
      <c r="C44" s="2"/>
      <c r="D44" s="55">
        <f>SUM(D4:D43)</f>
        <v>126980</v>
      </c>
      <c r="E44" s="56"/>
      <c r="F44" s="55">
        <f>SUM(F4:F43)</f>
        <v>126980</v>
      </c>
      <c r="G44" s="59"/>
      <c r="H44" s="2"/>
    </row>
    <row r="45" spans="1:8" x14ac:dyDescent="0.25">
      <c r="A45" s="38"/>
      <c r="B45" s="39"/>
      <c r="C45" s="2"/>
      <c r="D45" s="40"/>
      <c r="E45" s="41"/>
      <c r="F45" s="40"/>
      <c r="G45" s="59"/>
      <c r="H45" s="2"/>
    </row>
    <row r="46" spans="1:8" ht="30" x14ac:dyDescent="0.25">
      <c r="A46" s="38"/>
      <c r="B46" s="39"/>
      <c r="C46" s="2"/>
      <c r="D46" s="43" t="s">
        <v>6</v>
      </c>
      <c r="E46" s="41"/>
      <c r="F46" s="44" t="s">
        <v>7</v>
      </c>
      <c r="G46" s="59"/>
      <c r="H46" s="2"/>
    </row>
    <row r="47" spans="1:8" ht="15.75" thickBot="1" x14ac:dyDescent="0.3">
      <c r="A47" s="38"/>
      <c r="B47" s="39"/>
      <c r="C47" s="2"/>
      <c r="D47" s="43"/>
      <c r="E47" s="41"/>
      <c r="F47" s="44"/>
      <c r="G47" s="59"/>
      <c r="H47" s="2"/>
    </row>
    <row r="48" spans="1:8" ht="21.75" thickBot="1" x14ac:dyDescent="0.4">
      <c r="A48" s="38"/>
      <c r="B48" s="39"/>
      <c r="C48" s="2"/>
      <c r="D48" s="82">
        <f>D44-F44</f>
        <v>0</v>
      </c>
      <c r="E48" s="83"/>
      <c r="F48" s="84"/>
      <c r="H48" s="2"/>
    </row>
    <row r="49" spans="1:8" x14ac:dyDescent="0.25">
      <c r="A49" s="38"/>
      <c r="B49" s="39"/>
      <c r="C49" s="2"/>
      <c r="D49" s="40"/>
      <c r="E49" s="41"/>
      <c r="F49" s="40"/>
      <c r="H49" s="2"/>
    </row>
    <row r="50" spans="1:8" ht="18.75" x14ac:dyDescent="0.3">
      <c r="A50" s="38"/>
      <c r="B50" s="39"/>
      <c r="C50" s="2"/>
      <c r="D50" s="85" t="s">
        <v>8</v>
      </c>
      <c r="E50" s="85"/>
      <c r="F50" s="85"/>
      <c r="H50" s="2"/>
    </row>
    <row r="51" spans="1:8" x14ac:dyDescent="0.25">
      <c r="A51" s="38"/>
      <c r="B51" s="39"/>
      <c r="C51" s="2"/>
      <c r="D51" s="40"/>
      <c r="E51" s="41"/>
      <c r="F51" s="40"/>
      <c r="H51" s="2"/>
    </row>
    <row r="52" spans="1:8" x14ac:dyDescent="0.25">
      <c r="A52" s="38"/>
      <c r="B52" s="39"/>
      <c r="C52" s="2"/>
      <c r="D52" s="40"/>
      <c r="E52" s="41"/>
      <c r="F52" s="40"/>
      <c r="H52" s="2"/>
    </row>
    <row r="53" spans="1:8" x14ac:dyDescent="0.25">
      <c r="A53" s="38"/>
      <c r="B53" s="39"/>
      <c r="C53" s="2"/>
      <c r="D53" s="40"/>
      <c r="E53" s="41"/>
      <c r="F53" s="40"/>
      <c r="H53" s="2"/>
    </row>
    <row r="54" spans="1:8" x14ac:dyDescent="0.25">
      <c r="A54" s="38"/>
      <c r="B54" s="39"/>
      <c r="C54" s="2"/>
      <c r="D54" s="40"/>
      <c r="E54" s="41"/>
      <c r="F54" s="40"/>
      <c r="H54" s="2"/>
    </row>
    <row r="55" spans="1:8" x14ac:dyDescent="0.25">
      <c r="A55" s="38"/>
      <c r="B55" s="39"/>
      <c r="C55" s="2"/>
      <c r="D55" s="40"/>
      <c r="E55" s="41"/>
      <c r="F55" s="40"/>
      <c r="H55" s="2"/>
    </row>
    <row r="56" spans="1:8" x14ac:dyDescent="0.25">
      <c r="A56" s="38"/>
      <c r="B56" s="39"/>
      <c r="C56" s="2"/>
      <c r="D56" s="40"/>
      <c r="E56" s="41"/>
      <c r="F56" s="40"/>
      <c r="H56" s="2"/>
    </row>
    <row r="57" spans="1:8" x14ac:dyDescent="0.25">
      <c r="A57" s="38"/>
      <c r="B57" s="39"/>
      <c r="C57" s="2"/>
      <c r="D57" s="40"/>
      <c r="E57" s="41"/>
      <c r="F57" s="40"/>
      <c r="H57" s="2"/>
    </row>
    <row r="58" spans="1:8" x14ac:dyDescent="0.25">
      <c r="A58" s="38"/>
      <c r="B58" s="39"/>
      <c r="C58" s="2"/>
      <c r="D58" s="40"/>
      <c r="E58" s="41"/>
      <c r="F58" s="40"/>
      <c r="H58" s="2"/>
    </row>
    <row r="59" spans="1:8" x14ac:dyDescent="0.25">
      <c r="A59" s="38"/>
      <c r="B59" s="39"/>
      <c r="C59" s="2"/>
      <c r="D59" s="40"/>
      <c r="E59" s="41"/>
      <c r="F59" s="40"/>
      <c r="H59" s="2"/>
    </row>
    <row r="60" spans="1:8" x14ac:dyDescent="0.25">
      <c r="A60" s="38"/>
      <c r="B60" s="39"/>
      <c r="C60" s="2"/>
      <c r="D60" s="40"/>
      <c r="E60" s="41"/>
      <c r="F60" s="40"/>
      <c r="H60" s="2"/>
    </row>
    <row r="61" spans="1:8" x14ac:dyDescent="0.25">
      <c r="A61" s="38"/>
      <c r="B61" s="39"/>
      <c r="C61" s="2"/>
      <c r="D61" s="40"/>
      <c r="E61" s="41"/>
      <c r="F61" s="40"/>
      <c r="H61" s="2"/>
    </row>
  </sheetData>
  <mergeCells count="4">
    <mergeCell ref="B1:F1"/>
    <mergeCell ref="B2:C2"/>
    <mergeCell ref="D48:F48"/>
    <mergeCell ref="D50:F50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5"/>
  <sheetViews>
    <sheetView tabSelected="1" topLeftCell="A37" workbookViewId="0">
      <selection activeCell="D41" sqref="D41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</cols>
  <sheetData>
    <row r="1" spans="1:10" ht="18.75" x14ac:dyDescent="0.3">
      <c r="A1" s="1"/>
      <c r="B1" s="80" t="s">
        <v>325</v>
      </c>
      <c r="C1" s="80"/>
      <c r="D1" s="80"/>
      <c r="E1" s="80"/>
      <c r="F1" s="80"/>
      <c r="H1" s="2"/>
    </row>
    <row r="2" spans="1:10" ht="15.75" x14ac:dyDescent="0.25">
      <c r="A2" s="4"/>
      <c r="B2" s="81"/>
      <c r="C2" s="81"/>
      <c r="D2" s="5"/>
      <c r="E2" s="6"/>
      <c r="F2" s="5"/>
      <c r="G2" s="58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42125</v>
      </c>
      <c r="B4" s="69">
        <v>133</v>
      </c>
      <c r="C4" s="15" t="s">
        <v>70</v>
      </c>
      <c r="D4" s="16">
        <v>1550</v>
      </c>
      <c r="E4" s="24">
        <v>42132</v>
      </c>
      <c r="F4" s="25">
        <v>1550</v>
      </c>
      <c r="G4" s="19">
        <f>D4-F4</f>
        <v>0</v>
      </c>
      <c r="H4" s="2"/>
    </row>
    <row r="5" spans="1:10" x14ac:dyDescent="0.25">
      <c r="A5" s="20">
        <v>42126</v>
      </c>
      <c r="B5" s="65">
        <v>134</v>
      </c>
      <c r="C5" s="22" t="s">
        <v>319</v>
      </c>
      <c r="D5" s="23">
        <v>642</v>
      </c>
      <c r="E5" s="24">
        <v>42139</v>
      </c>
      <c r="F5" s="25">
        <v>642</v>
      </c>
      <c r="G5" s="26">
        <f>D5-F5</f>
        <v>0</v>
      </c>
      <c r="H5" s="2"/>
    </row>
    <row r="6" spans="1:10" x14ac:dyDescent="0.25">
      <c r="A6" s="20">
        <v>42126</v>
      </c>
      <c r="B6" s="65">
        <v>135</v>
      </c>
      <c r="C6" s="22" t="s">
        <v>326</v>
      </c>
      <c r="D6" s="23">
        <v>1687</v>
      </c>
      <c r="E6" s="24">
        <v>42130</v>
      </c>
      <c r="F6" s="25">
        <v>1687</v>
      </c>
      <c r="G6" s="26">
        <f>D6-F6</f>
        <v>0</v>
      </c>
      <c r="H6" s="2"/>
    </row>
    <row r="7" spans="1:10" x14ac:dyDescent="0.25">
      <c r="A7" s="20">
        <v>42126</v>
      </c>
      <c r="B7" s="65">
        <v>136</v>
      </c>
      <c r="C7" s="22" t="s">
        <v>335</v>
      </c>
      <c r="D7" s="23">
        <v>10857</v>
      </c>
      <c r="E7" s="54" t="s">
        <v>332</v>
      </c>
      <c r="F7" s="25">
        <f>8500+2357</f>
        <v>10857</v>
      </c>
      <c r="G7" s="26">
        <f t="shared" ref="G7:G55" si="0">D7-F7</f>
        <v>0</v>
      </c>
      <c r="H7" s="2"/>
      <c r="J7" s="27"/>
    </row>
    <row r="8" spans="1:10" x14ac:dyDescent="0.25">
      <c r="A8" s="20">
        <v>42128</v>
      </c>
      <c r="B8" s="65">
        <v>137</v>
      </c>
      <c r="C8" s="22" t="s">
        <v>327</v>
      </c>
      <c r="D8" s="23">
        <v>3730</v>
      </c>
      <c r="E8" s="24"/>
      <c r="F8" s="25"/>
      <c r="G8" s="26">
        <f t="shared" si="0"/>
        <v>3730</v>
      </c>
      <c r="H8" s="2"/>
      <c r="J8" s="27"/>
    </row>
    <row r="9" spans="1:10" x14ac:dyDescent="0.25">
      <c r="A9" s="20">
        <v>42128</v>
      </c>
      <c r="B9" s="65">
        <v>138</v>
      </c>
      <c r="C9" s="22" t="s">
        <v>328</v>
      </c>
      <c r="D9" s="23">
        <v>2102</v>
      </c>
      <c r="E9" s="24">
        <v>42134</v>
      </c>
      <c r="F9" s="25">
        <v>2102</v>
      </c>
      <c r="G9" s="26">
        <f t="shared" si="0"/>
        <v>0</v>
      </c>
      <c r="H9" s="2"/>
      <c r="J9" s="27"/>
    </row>
    <row r="10" spans="1:10" x14ac:dyDescent="0.25">
      <c r="A10" s="20">
        <v>42128</v>
      </c>
      <c r="B10" s="65">
        <v>139</v>
      </c>
      <c r="C10" s="22" t="s">
        <v>329</v>
      </c>
      <c r="D10" s="23">
        <v>10680</v>
      </c>
      <c r="E10" s="24">
        <v>42154</v>
      </c>
      <c r="F10" s="25">
        <v>10680</v>
      </c>
      <c r="G10" s="26">
        <f t="shared" si="0"/>
        <v>0</v>
      </c>
      <c r="H10" s="2"/>
      <c r="J10" s="27"/>
    </row>
    <row r="11" spans="1:10" x14ac:dyDescent="0.25">
      <c r="A11" s="20">
        <v>42130</v>
      </c>
      <c r="B11" s="65">
        <v>140</v>
      </c>
      <c r="C11" s="22" t="s">
        <v>330</v>
      </c>
      <c r="D11" s="23">
        <v>5271</v>
      </c>
      <c r="E11" s="24">
        <v>42132</v>
      </c>
      <c r="F11" s="25">
        <v>5271</v>
      </c>
      <c r="G11" s="26">
        <f t="shared" si="0"/>
        <v>0</v>
      </c>
      <c r="H11" s="2"/>
      <c r="J11" s="27"/>
    </row>
    <row r="12" spans="1:10" x14ac:dyDescent="0.25">
      <c r="A12" s="20">
        <v>42132</v>
      </c>
      <c r="B12" s="65">
        <v>141</v>
      </c>
      <c r="C12" s="22" t="s">
        <v>70</v>
      </c>
      <c r="D12" s="23">
        <v>1719</v>
      </c>
      <c r="E12" s="24">
        <v>42137</v>
      </c>
      <c r="F12" s="25">
        <v>1719</v>
      </c>
      <c r="G12" s="26">
        <f t="shared" si="0"/>
        <v>0</v>
      </c>
      <c r="H12" s="2"/>
      <c r="J12" s="27"/>
    </row>
    <row r="13" spans="1:10" x14ac:dyDescent="0.25">
      <c r="A13" s="20">
        <v>42134</v>
      </c>
      <c r="B13" s="65">
        <v>142</v>
      </c>
      <c r="C13" s="22" t="s">
        <v>328</v>
      </c>
      <c r="D13" s="23">
        <v>2976</v>
      </c>
      <c r="E13" s="24">
        <v>42141</v>
      </c>
      <c r="F13" s="25">
        <v>2976</v>
      </c>
      <c r="G13" s="26">
        <f t="shared" si="0"/>
        <v>0</v>
      </c>
      <c r="H13" s="2"/>
      <c r="J13" s="27"/>
    </row>
    <row r="14" spans="1:10" x14ac:dyDescent="0.25">
      <c r="A14" s="20">
        <v>42137</v>
      </c>
      <c r="B14" s="65">
        <v>143</v>
      </c>
      <c r="C14" s="22" t="s">
        <v>70</v>
      </c>
      <c r="D14" s="23">
        <v>2133.5</v>
      </c>
      <c r="E14" s="24">
        <v>42145</v>
      </c>
      <c r="F14" s="25">
        <v>2133.5</v>
      </c>
      <c r="G14" s="26">
        <f t="shared" si="0"/>
        <v>0</v>
      </c>
      <c r="H14" s="2"/>
      <c r="J14" s="27"/>
    </row>
    <row r="15" spans="1:10" x14ac:dyDescent="0.25">
      <c r="A15" s="20">
        <v>42137</v>
      </c>
      <c r="B15" s="65">
        <v>144</v>
      </c>
      <c r="C15" s="22" t="s">
        <v>70</v>
      </c>
      <c r="D15" s="23">
        <v>1409</v>
      </c>
      <c r="E15" s="24">
        <v>42145</v>
      </c>
      <c r="F15" s="25">
        <v>1409</v>
      </c>
      <c r="G15" s="26">
        <f t="shared" si="0"/>
        <v>0</v>
      </c>
      <c r="H15" s="2"/>
      <c r="J15" s="27"/>
    </row>
    <row r="16" spans="1:10" x14ac:dyDescent="0.25">
      <c r="A16" s="20">
        <v>42137</v>
      </c>
      <c r="B16" s="65">
        <v>145</v>
      </c>
      <c r="C16" s="29" t="s">
        <v>336</v>
      </c>
      <c r="D16" s="23">
        <v>316</v>
      </c>
      <c r="E16" s="24">
        <v>42139</v>
      </c>
      <c r="F16" s="25">
        <v>316</v>
      </c>
      <c r="G16" s="26">
        <f t="shared" si="0"/>
        <v>0</v>
      </c>
      <c r="H16" s="2"/>
      <c r="J16" s="27"/>
    </row>
    <row r="17" spans="1:10" x14ac:dyDescent="0.25">
      <c r="A17" s="20">
        <v>42139</v>
      </c>
      <c r="B17" s="65">
        <v>146</v>
      </c>
      <c r="C17" s="22" t="s">
        <v>335</v>
      </c>
      <c r="D17" s="23">
        <v>6830</v>
      </c>
      <c r="E17" s="24" t="s">
        <v>334</v>
      </c>
      <c r="F17" s="25">
        <f>4541+2289</f>
        <v>6830</v>
      </c>
      <c r="G17" s="26">
        <f t="shared" si="0"/>
        <v>0</v>
      </c>
      <c r="H17" s="2"/>
      <c r="J17" s="27"/>
    </row>
    <row r="18" spans="1:10" x14ac:dyDescent="0.25">
      <c r="A18" s="20">
        <v>42139</v>
      </c>
      <c r="B18" s="65">
        <v>147</v>
      </c>
      <c r="C18" s="22" t="s">
        <v>336</v>
      </c>
      <c r="D18" s="23">
        <v>300</v>
      </c>
      <c r="E18" s="24">
        <v>42141</v>
      </c>
      <c r="F18" s="25">
        <v>300</v>
      </c>
      <c r="G18" s="26">
        <f t="shared" si="0"/>
        <v>0</v>
      </c>
      <c r="H18" s="2"/>
      <c r="J18" s="27"/>
    </row>
    <row r="19" spans="1:10" x14ac:dyDescent="0.25">
      <c r="A19" s="20">
        <v>42139</v>
      </c>
      <c r="B19" s="65">
        <v>148</v>
      </c>
      <c r="C19" s="22" t="s">
        <v>331</v>
      </c>
      <c r="D19" s="23">
        <v>1114</v>
      </c>
      <c r="E19" s="24">
        <v>42148</v>
      </c>
      <c r="F19" s="25">
        <v>1114</v>
      </c>
      <c r="G19" s="26">
        <f t="shared" si="0"/>
        <v>0</v>
      </c>
      <c r="H19" s="2"/>
      <c r="J19" s="27"/>
    </row>
    <row r="20" spans="1:10" x14ac:dyDescent="0.25">
      <c r="A20" s="20">
        <v>42141</v>
      </c>
      <c r="B20" s="65">
        <v>149</v>
      </c>
      <c r="C20" s="22" t="s">
        <v>192</v>
      </c>
      <c r="D20" s="23">
        <v>3226</v>
      </c>
      <c r="E20" s="24">
        <v>42148</v>
      </c>
      <c r="F20" s="25">
        <v>3226</v>
      </c>
      <c r="G20" s="26">
        <f t="shared" si="0"/>
        <v>0</v>
      </c>
      <c r="H20" s="2"/>
      <c r="J20" s="27"/>
    </row>
    <row r="21" spans="1:10" x14ac:dyDescent="0.25">
      <c r="A21" s="20">
        <v>42141</v>
      </c>
      <c r="B21" s="65">
        <v>150</v>
      </c>
      <c r="C21" s="22" t="s">
        <v>47</v>
      </c>
      <c r="D21" s="23">
        <v>401</v>
      </c>
      <c r="E21" s="24">
        <v>42144</v>
      </c>
      <c r="F21" s="25">
        <v>401</v>
      </c>
      <c r="G21" s="26">
        <f t="shared" si="0"/>
        <v>0</v>
      </c>
      <c r="H21" s="2"/>
      <c r="J21" s="27"/>
    </row>
    <row r="22" spans="1:10" x14ac:dyDescent="0.25">
      <c r="A22" s="20">
        <v>42144</v>
      </c>
      <c r="B22" s="65">
        <v>151</v>
      </c>
      <c r="C22" s="22" t="s">
        <v>333</v>
      </c>
      <c r="D22" s="23">
        <v>905</v>
      </c>
      <c r="E22" s="24"/>
      <c r="F22" s="25"/>
      <c r="G22" s="26">
        <f t="shared" si="0"/>
        <v>905</v>
      </c>
      <c r="H22" s="2"/>
      <c r="J22" s="27"/>
    </row>
    <row r="23" spans="1:10" x14ac:dyDescent="0.25">
      <c r="A23" s="20">
        <v>42144</v>
      </c>
      <c r="B23" s="65">
        <v>152</v>
      </c>
      <c r="C23" s="22" t="s">
        <v>335</v>
      </c>
      <c r="D23" s="23">
        <v>4164</v>
      </c>
      <c r="E23" s="24">
        <v>42147</v>
      </c>
      <c r="F23" s="25">
        <v>4164</v>
      </c>
      <c r="G23" s="26">
        <f t="shared" si="0"/>
        <v>0</v>
      </c>
      <c r="H23" s="2"/>
      <c r="J23" s="27"/>
    </row>
    <row r="24" spans="1:10" x14ac:dyDescent="0.25">
      <c r="A24" s="20">
        <v>42144</v>
      </c>
      <c r="B24" s="65">
        <v>153</v>
      </c>
      <c r="C24" s="22" t="s">
        <v>330</v>
      </c>
      <c r="D24" s="23">
        <v>2176</v>
      </c>
      <c r="E24" s="24">
        <v>42151</v>
      </c>
      <c r="F24" s="25">
        <v>2176</v>
      </c>
      <c r="G24" s="26">
        <f t="shared" si="0"/>
        <v>0</v>
      </c>
      <c r="H24" s="2"/>
      <c r="J24" s="27"/>
    </row>
    <row r="25" spans="1:10" x14ac:dyDescent="0.25">
      <c r="A25" s="20">
        <v>42144</v>
      </c>
      <c r="B25" s="65">
        <v>154</v>
      </c>
      <c r="C25" s="22" t="s">
        <v>336</v>
      </c>
      <c r="D25" s="23">
        <v>275</v>
      </c>
      <c r="E25" s="24">
        <v>42146</v>
      </c>
      <c r="F25" s="25">
        <v>275</v>
      </c>
      <c r="G25" s="26">
        <f t="shared" si="0"/>
        <v>0</v>
      </c>
      <c r="H25" s="2"/>
      <c r="J25" s="27"/>
    </row>
    <row r="26" spans="1:10" x14ac:dyDescent="0.25">
      <c r="A26" s="20">
        <v>42145</v>
      </c>
      <c r="B26" s="65">
        <v>155</v>
      </c>
      <c r="C26" s="22" t="s">
        <v>336</v>
      </c>
      <c r="D26" s="23">
        <v>3848.4</v>
      </c>
      <c r="E26" s="24">
        <v>42147</v>
      </c>
      <c r="F26" s="25">
        <v>3848.4</v>
      </c>
      <c r="G26" s="26">
        <f t="shared" si="0"/>
        <v>0</v>
      </c>
      <c r="H26" s="2"/>
      <c r="J26" s="27"/>
    </row>
    <row r="27" spans="1:10" x14ac:dyDescent="0.25">
      <c r="A27" s="20">
        <v>42146</v>
      </c>
      <c r="B27" s="65">
        <v>156</v>
      </c>
      <c r="C27" s="22" t="s">
        <v>336</v>
      </c>
      <c r="D27" s="23">
        <v>316</v>
      </c>
      <c r="E27" s="24">
        <v>42147</v>
      </c>
      <c r="F27" s="25">
        <v>316</v>
      </c>
      <c r="G27" s="26">
        <f t="shared" si="0"/>
        <v>0</v>
      </c>
      <c r="J27" s="27"/>
    </row>
    <row r="28" spans="1:10" x14ac:dyDescent="0.25">
      <c r="A28" s="20">
        <v>42147</v>
      </c>
      <c r="B28" s="65">
        <v>157</v>
      </c>
      <c r="C28" s="22" t="s">
        <v>335</v>
      </c>
      <c r="D28" s="23">
        <v>5453.96</v>
      </c>
      <c r="E28" s="24">
        <v>42149</v>
      </c>
      <c r="F28" s="25">
        <v>5453.96</v>
      </c>
      <c r="G28" s="26">
        <f t="shared" si="0"/>
        <v>0</v>
      </c>
      <c r="H28" s="2"/>
      <c r="J28" s="27"/>
    </row>
    <row r="29" spans="1:10" x14ac:dyDescent="0.25">
      <c r="A29" s="20">
        <v>42147</v>
      </c>
      <c r="B29" s="65">
        <v>158</v>
      </c>
      <c r="C29" s="22" t="s">
        <v>336</v>
      </c>
      <c r="D29" s="23">
        <v>306</v>
      </c>
      <c r="E29" s="24">
        <v>42151</v>
      </c>
      <c r="F29" s="25">
        <v>306</v>
      </c>
      <c r="G29" s="26">
        <f t="shared" si="0"/>
        <v>0</v>
      </c>
      <c r="H29" s="2"/>
    </row>
    <row r="30" spans="1:10" x14ac:dyDescent="0.25">
      <c r="A30" s="20">
        <v>42148</v>
      </c>
      <c r="B30" s="65">
        <v>159</v>
      </c>
      <c r="C30" s="22" t="s">
        <v>192</v>
      </c>
      <c r="D30" s="23">
        <v>4284</v>
      </c>
      <c r="E30" s="24">
        <v>42155</v>
      </c>
      <c r="F30" s="25">
        <v>4284</v>
      </c>
      <c r="G30" s="26">
        <f t="shared" si="0"/>
        <v>0</v>
      </c>
      <c r="H30" s="2"/>
    </row>
    <row r="31" spans="1:10" x14ac:dyDescent="0.25">
      <c r="A31" s="20">
        <v>42148</v>
      </c>
      <c r="B31" s="65">
        <v>160</v>
      </c>
      <c r="C31" s="22" t="s">
        <v>331</v>
      </c>
      <c r="D31" s="23">
        <v>1382</v>
      </c>
      <c r="E31" s="24">
        <v>42153</v>
      </c>
      <c r="F31" s="25">
        <v>1382</v>
      </c>
      <c r="G31" s="26">
        <f t="shared" si="0"/>
        <v>0</v>
      </c>
      <c r="H31" s="2"/>
    </row>
    <row r="32" spans="1:10" x14ac:dyDescent="0.25">
      <c r="A32" s="20">
        <v>42149</v>
      </c>
      <c r="B32" s="65">
        <v>161</v>
      </c>
      <c r="C32" s="22" t="s">
        <v>335</v>
      </c>
      <c r="D32" s="23">
        <v>2089</v>
      </c>
      <c r="E32" s="24">
        <v>42151</v>
      </c>
      <c r="F32" s="25">
        <v>2089</v>
      </c>
      <c r="G32" s="26">
        <f t="shared" si="0"/>
        <v>0</v>
      </c>
      <c r="H32" s="2"/>
    </row>
    <row r="33" spans="1:8" x14ac:dyDescent="0.25">
      <c r="A33" s="20">
        <v>42150</v>
      </c>
      <c r="B33" s="65">
        <v>162</v>
      </c>
      <c r="C33" s="22" t="s">
        <v>338</v>
      </c>
      <c r="D33" s="23">
        <v>520</v>
      </c>
      <c r="E33" s="24">
        <v>42151</v>
      </c>
      <c r="F33" s="25">
        <v>520</v>
      </c>
      <c r="G33" s="26">
        <f t="shared" si="0"/>
        <v>0</v>
      </c>
      <c r="H33" s="2"/>
    </row>
    <row r="34" spans="1:8" x14ac:dyDescent="0.25">
      <c r="A34" s="20">
        <v>42150</v>
      </c>
      <c r="B34" s="65">
        <v>163</v>
      </c>
      <c r="C34" s="22" t="s">
        <v>339</v>
      </c>
      <c r="D34" s="23">
        <v>2299.5</v>
      </c>
      <c r="E34" s="24">
        <v>42154</v>
      </c>
      <c r="F34" s="25">
        <v>2299.5</v>
      </c>
      <c r="G34" s="26">
        <f t="shared" si="0"/>
        <v>0</v>
      </c>
      <c r="H34" s="2"/>
    </row>
    <row r="35" spans="1:8" x14ac:dyDescent="0.25">
      <c r="A35" s="20">
        <v>42151</v>
      </c>
      <c r="B35" s="65">
        <v>164</v>
      </c>
      <c r="C35" s="22" t="s">
        <v>336</v>
      </c>
      <c r="D35" s="23">
        <v>526</v>
      </c>
      <c r="E35" s="24"/>
      <c r="F35" s="25"/>
      <c r="G35" s="26">
        <f t="shared" si="0"/>
        <v>526</v>
      </c>
      <c r="H35" s="2"/>
    </row>
    <row r="36" spans="1:8" x14ac:dyDescent="0.25">
      <c r="A36" s="20">
        <v>42151</v>
      </c>
      <c r="B36" s="65">
        <v>165</v>
      </c>
      <c r="C36" s="22" t="s">
        <v>335</v>
      </c>
      <c r="D36" s="23">
        <v>1939.77</v>
      </c>
      <c r="E36" s="24"/>
      <c r="F36" s="25"/>
      <c r="G36" s="26">
        <f t="shared" si="0"/>
        <v>1939.77</v>
      </c>
      <c r="H36" s="2"/>
    </row>
    <row r="37" spans="1:8" x14ac:dyDescent="0.25">
      <c r="A37" s="20">
        <v>42151</v>
      </c>
      <c r="B37" s="65">
        <v>166</v>
      </c>
      <c r="C37" s="22" t="s">
        <v>338</v>
      </c>
      <c r="D37" s="23">
        <v>442</v>
      </c>
      <c r="E37" s="24">
        <v>42153</v>
      </c>
      <c r="F37" s="25">
        <v>442</v>
      </c>
      <c r="G37" s="26">
        <f t="shared" si="0"/>
        <v>0</v>
      </c>
      <c r="H37" s="2"/>
    </row>
    <row r="38" spans="1:8" x14ac:dyDescent="0.25">
      <c r="A38" s="20">
        <v>42151</v>
      </c>
      <c r="B38" s="65">
        <v>167</v>
      </c>
      <c r="C38" s="22" t="s">
        <v>70</v>
      </c>
      <c r="D38" s="23">
        <v>1305</v>
      </c>
      <c r="E38" s="24"/>
      <c r="F38" s="25"/>
      <c r="G38" s="26">
        <f t="shared" si="0"/>
        <v>1305</v>
      </c>
      <c r="H38" s="2"/>
    </row>
    <row r="39" spans="1:8" x14ac:dyDescent="0.25">
      <c r="A39" s="20">
        <v>42152</v>
      </c>
      <c r="B39" s="65">
        <v>168</v>
      </c>
      <c r="C39" s="22" t="s">
        <v>335</v>
      </c>
      <c r="D39" s="77">
        <v>4989.6000000000004</v>
      </c>
      <c r="E39" s="24">
        <v>42154</v>
      </c>
      <c r="F39" s="25">
        <v>4989.6000000000004</v>
      </c>
      <c r="G39" s="26">
        <f t="shared" si="0"/>
        <v>0</v>
      </c>
      <c r="H39" s="2"/>
    </row>
    <row r="40" spans="1:8" x14ac:dyDescent="0.25">
      <c r="A40" s="20">
        <v>42152</v>
      </c>
      <c r="B40" s="65">
        <v>169</v>
      </c>
      <c r="C40" s="31" t="s">
        <v>336</v>
      </c>
      <c r="D40" s="76">
        <v>347</v>
      </c>
      <c r="E40" s="52">
        <v>42153</v>
      </c>
      <c r="F40" s="53">
        <v>347</v>
      </c>
      <c r="G40" s="26">
        <f t="shared" si="0"/>
        <v>0</v>
      </c>
      <c r="H40" s="2"/>
    </row>
    <row r="41" spans="1:8" x14ac:dyDescent="0.25">
      <c r="A41" s="20">
        <v>42153</v>
      </c>
      <c r="B41" s="65">
        <v>170</v>
      </c>
      <c r="C41" s="31" t="s">
        <v>338</v>
      </c>
      <c r="D41" s="51">
        <v>800</v>
      </c>
      <c r="E41" s="52">
        <v>42155</v>
      </c>
      <c r="F41" s="53">
        <v>800</v>
      </c>
      <c r="G41" s="26">
        <f t="shared" si="0"/>
        <v>0</v>
      </c>
      <c r="H41" s="2"/>
    </row>
    <row r="42" spans="1:8" x14ac:dyDescent="0.25">
      <c r="A42" s="20">
        <v>42153</v>
      </c>
      <c r="B42" s="65">
        <v>171</v>
      </c>
      <c r="C42" s="31" t="s">
        <v>331</v>
      </c>
      <c r="D42" s="51">
        <v>520</v>
      </c>
      <c r="E42" s="52">
        <v>42154</v>
      </c>
      <c r="F42" s="53">
        <v>520</v>
      </c>
      <c r="G42" s="26">
        <f t="shared" si="0"/>
        <v>0</v>
      </c>
      <c r="H42" s="2"/>
    </row>
    <row r="43" spans="1:8" x14ac:dyDescent="0.25">
      <c r="A43" s="20">
        <v>42153</v>
      </c>
      <c r="B43" s="65">
        <v>172</v>
      </c>
      <c r="C43" s="31" t="s">
        <v>335</v>
      </c>
      <c r="D43" s="51">
        <v>6032</v>
      </c>
      <c r="E43" s="52">
        <v>42154</v>
      </c>
      <c r="F43" s="53">
        <v>6032</v>
      </c>
      <c r="G43" s="26">
        <f t="shared" si="0"/>
        <v>0</v>
      </c>
      <c r="H43" s="2"/>
    </row>
    <row r="44" spans="1:8" x14ac:dyDescent="0.25">
      <c r="A44" s="20">
        <v>42153</v>
      </c>
      <c r="B44" s="65">
        <v>173</v>
      </c>
      <c r="C44" s="31" t="s">
        <v>336</v>
      </c>
      <c r="D44" s="51">
        <v>3425</v>
      </c>
      <c r="E44" s="52"/>
      <c r="F44" s="53"/>
      <c r="G44" s="26">
        <f t="shared" si="0"/>
        <v>3425</v>
      </c>
      <c r="H44" s="2"/>
    </row>
    <row r="45" spans="1:8" x14ac:dyDescent="0.25">
      <c r="A45" s="20">
        <v>42154</v>
      </c>
      <c r="B45" s="65">
        <v>174</v>
      </c>
      <c r="C45" s="31" t="s">
        <v>340</v>
      </c>
      <c r="D45" s="51">
        <v>2050</v>
      </c>
      <c r="E45" s="52">
        <v>42155</v>
      </c>
      <c r="F45" s="53">
        <v>2050</v>
      </c>
      <c r="G45" s="26">
        <f t="shared" si="0"/>
        <v>0</v>
      </c>
      <c r="H45" s="2"/>
    </row>
    <row r="46" spans="1:8" x14ac:dyDescent="0.25">
      <c r="A46" s="20">
        <v>42154</v>
      </c>
      <c r="B46" s="65">
        <v>175</v>
      </c>
      <c r="C46" s="31" t="s">
        <v>335</v>
      </c>
      <c r="D46" s="51">
        <v>8322.5</v>
      </c>
      <c r="E46" s="52"/>
      <c r="F46" s="53"/>
      <c r="G46" s="26">
        <f t="shared" si="0"/>
        <v>8322.5</v>
      </c>
      <c r="H46" s="2"/>
    </row>
    <row r="47" spans="1:8" x14ac:dyDescent="0.25">
      <c r="A47" s="20">
        <v>42154</v>
      </c>
      <c r="B47" s="65">
        <v>176</v>
      </c>
      <c r="C47" s="31" t="s">
        <v>338</v>
      </c>
      <c r="D47" s="51">
        <v>1302.5</v>
      </c>
      <c r="E47" s="52">
        <v>42155</v>
      </c>
      <c r="F47" s="53">
        <v>1302.5</v>
      </c>
      <c r="G47" s="26">
        <f t="shared" si="0"/>
        <v>0</v>
      </c>
      <c r="H47" s="2"/>
    </row>
    <row r="48" spans="1:8" x14ac:dyDescent="0.25">
      <c r="A48" s="20">
        <v>42154</v>
      </c>
      <c r="B48" s="65">
        <v>177</v>
      </c>
      <c r="C48" s="31" t="s">
        <v>342</v>
      </c>
      <c r="D48" s="51">
        <v>2929.5</v>
      </c>
      <c r="E48" s="52">
        <v>42155</v>
      </c>
      <c r="F48" s="53">
        <v>2929.5</v>
      </c>
      <c r="G48" s="26">
        <f t="shared" si="0"/>
        <v>0</v>
      </c>
      <c r="H48" s="2"/>
    </row>
    <row r="49" spans="1:8" x14ac:dyDescent="0.25">
      <c r="A49" s="20">
        <v>42154</v>
      </c>
      <c r="B49" s="65">
        <v>178</v>
      </c>
      <c r="C49" s="31" t="s">
        <v>336</v>
      </c>
      <c r="D49" s="51">
        <v>975</v>
      </c>
      <c r="E49" s="52">
        <v>42155</v>
      </c>
      <c r="F49" s="53">
        <v>975</v>
      </c>
      <c r="G49" s="26">
        <f t="shared" si="0"/>
        <v>0</v>
      </c>
      <c r="H49" s="2"/>
    </row>
    <row r="50" spans="1:8" x14ac:dyDescent="0.25">
      <c r="A50" s="20">
        <v>42155</v>
      </c>
      <c r="B50" s="65">
        <v>179</v>
      </c>
      <c r="C50" s="31" t="s">
        <v>340</v>
      </c>
      <c r="D50" s="51">
        <v>1647</v>
      </c>
      <c r="E50" s="52"/>
      <c r="F50" s="53"/>
      <c r="G50" s="26">
        <f t="shared" si="0"/>
        <v>1647</v>
      </c>
      <c r="H50" s="2"/>
    </row>
    <row r="51" spans="1:8" x14ac:dyDescent="0.25">
      <c r="A51" s="20">
        <v>42155</v>
      </c>
      <c r="B51" s="65">
        <v>180</v>
      </c>
      <c r="C51" s="31" t="s">
        <v>336</v>
      </c>
      <c r="D51" s="51">
        <v>1581.54</v>
      </c>
      <c r="E51" s="52"/>
      <c r="F51" s="53"/>
      <c r="G51" s="26">
        <f t="shared" si="0"/>
        <v>1581.54</v>
      </c>
      <c r="H51" s="2"/>
    </row>
    <row r="52" spans="1:8" x14ac:dyDescent="0.25">
      <c r="A52" s="20">
        <v>42155</v>
      </c>
      <c r="B52" s="65">
        <v>181</v>
      </c>
      <c r="C52" s="31" t="s">
        <v>338</v>
      </c>
      <c r="D52" s="51">
        <v>1195</v>
      </c>
      <c r="E52" s="52"/>
      <c r="F52" s="53"/>
      <c r="G52" s="26">
        <f t="shared" si="0"/>
        <v>1195</v>
      </c>
      <c r="H52" s="2"/>
    </row>
    <row r="53" spans="1:8" x14ac:dyDescent="0.25">
      <c r="A53" s="20">
        <v>42155</v>
      </c>
      <c r="B53" s="65">
        <v>182</v>
      </c>
      <c r="C53" s="31" t="s">
        <v>192</v>
      </c>
      <c r="D53" s="51">
        <v>3276</v>
      </c>
      <c r="E53" s="52"/>
      <c r="F53" s="53"/>
      <c r="G53" s="26">
        <f t="shared" si="0"/>
        <v>3276</v>
      </c>
      <c r="H53" s="2"/>
    </row>
    <row r="54" spans="1:8" x14ac:dyDescent="0.25">
      <c r="A54" s="20">
        <v>42155</v>
      </c>
      <c r="B54" s="65">
        <v>183</v>
      </c>
      <c r="C54" s="31" t="s">
        <v>341</v>
      </c>
      <c r="D54" s="51">
        <v>2488.5</v>
      </c>
      <c r="E54" s="52"/>
      <c r="F54" s="53"/>
      <c r="G54" s="26">
        <f t="shared" si="0"/>
        <v>2488.5</v>
      </c>
      <c r="H54" s="2"/>
    </row>
    <row r="55" spans="1:8" x14ac:dyDescent="0.25">
      <c r="A55" s="20"/>
      <c r="B55" s="21"/>
      <c r="C55" s="22" t="s">
        <v>5</v>
      </c>
      <c r="D55" s="23"/>
      <c r="E55" s="24"/>
      <c r="F55" s="25"/>
      <c r="G55" s="26">
        <f t="shared" si="0"/>
        <v>0</v>
      </c>
      <c r="H55" s="2"/>
    </row>
    <row r="56" spans="1:8" x14ac:dyDescent="0.25">
      <c r="A56" s="20"/>
      <c r="B56" s="21"/>
      <c r="C56" s="22" t="s">
        <v>5</v>
      </c>
      <c r="D56" s="23"/>
      <c r="E56" s="24"/>
      <c r="F56" s="25"/>
      <c r="G56" s="26"/>
      <c r="H56" s="2"/>
    </row>
    <row r="57" spans="1:8" ht="15.75" thickBot="1" x14ac:dyDescent="0.3">
      <c r="A57" s="32"/>
      <c r="B57" s="33"/>
      <c r="C57" s="34"/>
      <c r="D57" s="35"/>
      <c r="E57" s="36"/>
      <c r="F57" s="35"/>
      <c r="G57" s="37"/>
      <c r="H57" s="2"/>
    </row>
    <row r="58" spans="1:8" ht="15.75" thickTop="1" x14ac:dyDescent="0.25">
      <c r="A58" s="38"/>
      <c r="B58" s="39"/>
      <c r="C58" s="2"/>
      <c r="D58" s="55">
        <f>SUM(D4:D57)</f>
        <v>131056.27</v>
      </c>
      <c r="E58" s="56"/>
      <c r="F58" s="55">
        <f>SUM(F4:F57)</f>
        <v>100714.96</v>
      </c>
      <c r="G58" s="59"/>
      <c r="H58" s="2"/>
    </row>
    <row r="59" spans="1:8" x14ac:dyDescent="0.25">
      <c r="A59" s="38"/>
      <c r="B59" s="39"/>
      <c r="C59" s="2"/>
      <c r="D59" s="40"/>
      <c r="E59" s="41"/>
      <c r="F59" s="40"/>
      <c r="G59" s="59"/>
      <c r="H59" s="2"/>
    </row>
    <row r="60" spans="1:8" ht="30" x14ac:dyDescent="0.25">
      <c r="A60" s="38"/>
      <c r="B60" s="39"/>
      <c r="C60" s="2"/>
      <c r="D60" s="43" t="s">
        <v>6</v>
      </c>
      <c r="E60" s="41"/>
      <c r="F60" s="44" t="s">
        <v>7</v>
      </c>
      <c r="G60" s="59"/>
      <c r="H60" s="2"/>
    </row>
    <row r="61" spans="1:8" ht="15.75" thickBot="1" x14ac:dyDescent="0.3">
      <c r="A61" s="38"/>
      <c r="B61" s="39"/>
      <c r="C61" s="2"/>
      <c r="D61" s="43"/>
      <c r="E61" s="41"/>
      <c r="F61" s="44"/>
      <c r="G61" s="59"/>
      <c r="H61" s="2"/>
    </row>
    <row r="62" spans="1:8" ht="21.75" thickBot="1" x14ac:dyDescent="0.4">
      <c r="A62" s="38"/>
      <c r="B62" s="39"/>
      <c r="C62" s="2"/>
      <c r="D62" s="82">
        <f>D58-F58</f>
        <v>30341.309999999998</v>
      </c>
      <c r="E62" s="83"/>
      <c r="F62" s="84"/>
      <c r="H62" s="2"/>
    </row>
    <row r="63" spans="1:8" x14ac:dyDescent="0.25">
      <c r="A63" s="38"/>
      <c r="B63" s="39"/>
      <c r="C63" s="2"/>
      <c r="D63" s="40"/>
      <c r="E63" s="41"/>
      <c r="F63" s="40"/>
      <c r="H63" s="2"/>
    </row>
    <row r="64" spans="1:8" ht="18.75" x14ac:dyDescent="0.3">
      <c r="A64" s="38"/>
      <c r="B64" s="39"/>
      <c r="C64" s="2"/>
      <c r="D64" s="85" t="s">
        <v>8</v>
      </c>
      <c r="E64" s="85"/>
      <c r="F64" s="85"/>
      <c r="H64" s="2"/>
    </row>
    <row r="65" spans="1:8" x14ac:dyDescent="0.25">
      <c r="A65" s="38"/>
      <c r="B65" s="39"/>
      <c r="C65" s="2"/>
      <c r="D65" s="40"/>
      <c r="E65" s="41"/>
      <c r="F65" s="40"/>
      <c r="H65" s="2"/>
    </row>
    <row r="66" spans="1:8" x14ac:dyDescent="0.25">
      <c r="A66" s="38"/>
      <c r="B66" s="39"/>
      <c r="C66" s="2"/>
      <c r="D66" s="40"/>
      <c r="E66" s="41"/>
      <c r="F66" s="40"/>
      <c r="H66" s="2"/>
    </row>
    <row r="67" spans="1:8" x14ac:dyDescent="0.25">
      <c r="A67" s="38"/>
      <c r="B67" s="39"/>
      <c r="C67" s="2"/>
      <c r="D67" s="40"/>
      <c r="E67" s="41"/>
      <c r="F67" s="40"/>
      <c r="H67" s="2"/>
    </row>
    <row r="68" spans="1:8" x14ac:dyDescent="0.25">
      <c r="A68" s="38"/>
      <c r="B68" s="39"/>
      <c r="C68" s="2"/>
      <c r="D68" s="40"/>
      <c r="E68" s="41"/>
      <c r="F68" s="40"/>
      <c r="H68" s="2"/>
    </row>
    <row r="69" spans="1:8" x14ac:dyDescent="0.25">
      <c r="A69" s="38"/>
      <c r="B69" s="39"/>
      <c r="C69" s="2"/>
      <c r="D69" s="40"/>
      <c r="E69" s="41"/>
      <c r="F69" s="40"/>
      <c r="H69" s="2"/>
    </row>
    <row r="70" spans="1:8" x14ac:dyDescent="0.25">
      <c r="A70" s="38"/>
      <c r="B70" s="39"/>
      <c r="C70" s="2"/>
      <c r="D70" s="40"/>
      <c r="E70" s="41"/>
      <c r="F70" s="40"/>
      <c r="H70" s="2"/>
    </row>
    <row r="71" spans="1:8" x14ac:dyDescent="0.25">
      <c r="A71" s="38"/>
      <c r="B71" s="39"/>
      <c r="C71" s="2"/>
      <c r="D71" s="40"/>
      <c r="E71" s="41"/>
      <c r="F71" s="40"/>
      <c r="H71" s="2"/>
    </row>
    <row r="72" spans="1:8" x14ac:dyDescent="0.25">
      <c r="A72" s="38"/>
      <c r="B72" s="39"/>
      <c r="C72" s="2"/>
      <c r="D72" s="40"/>
      <c r="E72" s="41"/>
      <c r="F72" s="40"/>
      <c r="H72" s="2"/>
    </row>
    <row r="73" spans="1:8" x14ac:dyDescent="0.25">
      <c r="A73" s="38"/>
      <c r="B73" s="39"/>
      <c r="C73" s="2"/>
      <c r="D73" s="40"/>
      <c r="E73" s="41"/>
      <c r="F73" s="40"/>
      <c r="H73" s="2"/>
    </row>
    <row r="74" spans="1:8" x14ac:dyDescent="0.25">
      <c r="A74" s="38"/>
      <c r="B74" s="39"/>
      <c r="C74" s="2"/>
      <c r="D74" s="40"/>
      <c r="E74" s="41"/>
      <c r="F74" s="40"/>
      <c r="H74" s="2"/>
    </row>
    <row r="75" spans="1:8" x14ac:dyDescent="0.25">
      <c r="A75" s="38"/>
      <c r="B75" s="39"/>
      <c r="C75" s="2"/>
      <c r="D75" s="40"/>
      <c r="E75" s="41"/>
      <c r="F75" s="40"/>
      <c r="H75" s="2"/>
    </row>
  </sheetData>
  <mergeCells count="4">
    <mergeCell ref="B1:F1"/>
    <mergeCell ref="B2:C2"/>
    <mergeCell ref="D62:F62"/>
    <mergeCell ref="D64:F6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 2015</vt:lpstr>
      <vt:lpstr>FEBRERO 2015</vt:lpstr>
      <vt:lpstr>MARZO 2015</vt:lpstr>
      <vt:lpstr>ABRIL   2015</vt:lpstr>
      <vt:lpstr>M A Y O   2015</vt:lpstr>
      <vt:lpstr>Hoja4</vt:lpstr>
      <vt:lpstr>Hoja5</vt:lpstr>
      <vt:lpstr>Hoja6</vt:lpstr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2015-05-07T18:55:34Z</cp:lastPrinted>
  <dcterms:created xsi:type="dcterms:W3CDTF">2015-01-16T15:58:45Z</dcterms:created>
  <dcterms:modified xsi:type="dcterms:W3CDTF">2015-06-04T18:43:29Z</dcterms:modified>
</cp:coreProperties>
</file>