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0" windowWidth="14040" windowHeight="6915" firstSheet="5" activeTab="9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Hoja1" sheetId="15" r:id="rId11"/>
    <sheet name="Hoja2" sheetId="16" r:id="rId12"/>
    <sheet name="Hoja3" sheetId="17" r:id="rId13"/>
    <sheet name="Hoja4" sheetId="18" r:id="rId14"/>
    <sheet name="Hoja6" sheetId="19" r:id="rId15"/>
    <sheet name="Hoja7" sheetId="20" r:id="rId16"/>
    <sheet name="Hoja8" sheetId="21" r:id="rId17"/>
  </sheets>
  <calcPr calcId="144525"/>
</workbook>
</file>

<file path=xl/calcChain.xml><?xml version="1.0" encoding="utf-8"?>
<calcChain xmlns="http://schemas.openxmlformats.org/spreadsheetml/2006/main">
  <c r="I37" i="14" l="1"/>
  <c r="F37" i="14"/>
  <c r="C37" i="14"/>
  <c r="L24" i="14"/>
  <c r="L37" i="14" s="1"/>
  <c r="K9" i="14"/>
  <c r="K37" i="14" s="1"/>
  <c r="J39" i="14" l="1"/>
  <c r="F40" i="14" s="1"/>
  <c r="F43" i="14" s="1"/>
  <c r="F45" i="14" s="1"/>
  <c r="K43" i="14" s="1"/>
  <c r="K45" i="14" s="1"/>
  <c r="T33" i="14"/>
  <c r="AC118" i="14"/>
  <c r="Z118" i="14"/>
  <c r="T57" i="13" l="1"/>
  <c r="R73" i="13" l="1"/>
  <c r="F37" i="13"/>
  <c r="C37" i="13"/>
  <c r="L37" i="13"/>
  <c r="C37" i="12"/>
  <c r="L37" i="12"/>
  <c r="I37" i="13" l="1"/>
  <c r="L28" i="13" l="1"/>
  <c r="AC92" i="14" l="1"/>
  <c r="Z92" i="14"/>
  <c r="R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AC46" i="14"/>
  <c r="AC94" i="14" s="1"/>
  <c r="Z46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AC95" i="14" l="1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K43" i="11"/>
  <c r="F40" i="11"/>
  <c r="F43" i="1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F45" i="11" s="1"/>
  <c r="K45" i="11" s="1"/>
  <c r="C37" i="1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F40" i="12" l="1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<sst xmlns="http://schemas.openxmlformats.org/spreadsheetml/2006/main" count="1460" uniqueCount="438">
  <si>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</si>
  <si>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</si>
  <si>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</si>
  <si>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</si>
  <si>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</si>
  <si>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</si>
  <si>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</si>
  <si>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</si>
  <si>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</si>
  <si>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</si>
  <si>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</si>
  <si>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</si>
  <si>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</si>
  <si>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</si>
  <si>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</si>
  <si>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</si>
  <si>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</si>
  <si>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</si>
  <si>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</si>
  <si>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</si>
  <si>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</si>
  <si>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</si>
  <si>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</si>
  <si>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</si>
  <si>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</si>
  <si>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</si>
  <si>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</si>
  <si>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</si>
  <si>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</si>
  <si>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</si>
  <si>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</si>
  <si>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</si>
  <si>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</si>
  <si>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</si>
  <si>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</si>
  <si>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</si>
  <si>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</si>
  <si>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</si>
  <si>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</si>
  <si>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</si>
  <si>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</si>
  <si>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</si>
  <si>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</si>
  <si>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</si>
  <si>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</si>
  <si>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</si>
  <si>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</si>
  <si>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</si>
  <si>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</si>
  <si>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</si>
  <si>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</si>
  <si>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</si>
  <si>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</si>
  <si>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</si>
  <si>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</si>
  <si>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</si>
  <si>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</si>
  <si>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</si>
  <si>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</si>
  <si>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</si>
  <si>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</si>
  <si>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</si>
  <si>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</si>
  <si>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</si>
  <si>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</si>
  <si>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</si>
  <si>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</si>
  <si>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</si>
  <si>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</si>
  <si>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</si>
  <si>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</si>
  <si>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</si>
  <si>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</si>
  <si>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</si>
  <si>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</si>
  <si>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</si>
  <si>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</si>
  <si>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</si>
  <si>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</si>
  <si>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</si>
  <si>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</si>
  <si>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</si>
  <si>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</si>
  <si>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</si>
  <si>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</si>
  <si>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</si>
  <si>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</si>
  <si>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</si>
  <si>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</si>
  <si>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</si>
  <si>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</si>
  <si>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</si>
  <si>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</si>
  <si>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</si>
  <si>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</si>
  <si>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</si>
  <si>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</si>
  <si>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</si>
  <si>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</si>
  <si>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</si>
  <si>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</si>
  <si>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</si>
  <si>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</si>
  <si>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</si>
  <si>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</si>
  <si>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</si>
  <si>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</si>
  <si>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</si>
  <si>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</si>
  <si>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</si>
  <si>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</si>
  <si>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</si>
  <si>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</si>
  <si>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</si>
  <si>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</si>
  <si>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</si>
  <si>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</si>
  <si>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</si>
  <si>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</si>
  <si>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</si>
  <si>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</si>
  <si>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</si>
  <si>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</si>
  <si>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</si>
  <si>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</si>
  <si>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</si>
  <si>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</si>
  <si>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</si>
  <si>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</si>
  <si>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</si>
  <si>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</si>
  <si>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</si>
  <si>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</si>
  <si>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</si>
  <si>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</si>
  <si>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</si>
  <si>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</si>
  <si>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</si>
  <si>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</si>
  <si>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</si>
  <si>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</si>
  <si>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</si>
  <si>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</si>
  <si>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</si>
  <si>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</si>
  <si>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</si>
  <si>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</si>
  <si>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</si>
  <si>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</si>
  <si>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</si>
  <si>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</si>
  <si>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</si>
  <si>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</si>
  <si>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</si>
  <si>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</si>
  <si>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</si>
  <si>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</si>
  <si>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</si>
  <si>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</si>
  <si>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</si>
  <si>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</si>
  <si>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</si>
  <si>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</si>
  <si>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</si>
  <si>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</si>
  <si>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</si>
  <si>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</si>
  <si>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</si>
  <si>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</si>
  <si>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</si>
  <si>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</si>
  <si>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</si>
  <si>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</si>
  <si>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</si>
  <si>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</si>
  <si>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</si>
  <si>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</si>
  <si>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</si>
  <si>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</si>
  <si>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</si>
  <si>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</si>
  <si>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</si>
  <si>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</si>
  <si>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</si>
  <si>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</si>
  <si>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</si>
  <si>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</si>
  <si>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</si>
  <si>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</si>
  <si>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</si>
  <si>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</si>
  <si>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</si>
  <si>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</si>
  <si>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</si>
  <si>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</si>
  <si>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</si>
  <si>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</si>
  <si>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</si>
  <si>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</si>
  <si>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</si>
  <si>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</si>
  <si>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</si>
  <si>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</si>
  <si>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</si>
  <si>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</si>
  <si>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</si>
  <si>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</si>
  <si>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</si>
  <si>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</si>
  <si>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</si>
  <si>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</si>
  <si>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</si>
  <si>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</si>
  <si>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</si>
  <si>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</si>
  <si>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</si>
  <si>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</si>
  <si>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</si>
  <si>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</si>
  <si>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</si>
  <si>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</si>
  <si>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</si>
  <si>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</si>
  <si>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</si>
  <si>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</si>
  <si>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</si>
  <si>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</si>
  <si>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</si>
  <si>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</si>
  <si>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</si>
  <si>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</si>
  <si>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</si>
  <si>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</si>
  <si>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</si>
  <si>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</si>
  <si>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</si>
  <si>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</si>
  <si>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</si>
  <si>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</si>
  <si>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</si>
  <si>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</si>
  <si>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</si>
  <si>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</si>
  <si>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</si>
  <si>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</si>
  <si>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</si>
  <si>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</si>
  <si>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</si>
  <si>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</si>
  <si>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</si>
  <si>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</si>
  <si>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</si>
  <si>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</si>
  <si>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</si>
  <si>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</si>
  <si>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</si>
  <si>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</si>
  <si>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</si>
  <si>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</si>
  <si>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</si>
  <si>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</si>
  <si>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</si>
  <si>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</si>
  <si>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</si>
  <si>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</si>
  <si>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</si>
  <si>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</si>
  <si>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</si>
  <si>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</si>
  <si>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</si>
  <si>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</si>
  <si>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</si>
  <si>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</si>
  <si>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</si>
  <si>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</si>
  <si>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</si>
  <si>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</si>
  <si>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</si>
  <si>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</si>
  <si>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</si>
  <si>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</si>
  <si>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</si>
  <si>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</si>
  <si>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</si>
  <si>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</si>
  <si>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</si>
  <si>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</si>
  <si>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</si>
  <si>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</si>
  <si>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</si>
  <si>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</si>
  <si>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</si>
  <si>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</si>
  <si>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</si>
  <si>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</si>
  <si>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</si>
  <si>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</si>
  <si>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</si>
  <si>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</si>
  <si>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</si>
  <si>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</si>
  <si>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</si>
  <si>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</si>
  <si>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</si>
  <si>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</si>
  <si>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</si>
  <si>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</si>
  <si>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</si>
  <si>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</si>
  <si>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</si>
  <si>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</si>
  <si>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</si>
  <si>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</si>
  <si>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</si>
  <si>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</si>
  <si>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</si>
  <si>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</si>
  <si>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</si>
  <si>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</si>
  <si>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</si>
  <si>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</si>
  <si>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</si>
  <si>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</si>
  <si>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</si>
  <si>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</si>
  <si>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</si>
  <si>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</si>
  <si>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</si>
  <si>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</si>
  <si>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</si>
  <si>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</si>
  <si>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</si>
  <si>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</si>
  <si>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</si>
  <si>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</si>
  <si>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</si>
  <si>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</si>
  <si>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</si>
  <si>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</si>
  <si>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</si>
  <si>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</si>
  <si>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</si>
  <si>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</si>
  <si>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</si>
  <si>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</si>
  <si>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</si>
  <si>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</si>
  <si>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</si>
  <si>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</si>
  <si>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</si>
  <si>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</si>
  <si>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</si>
  <si>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</si>
  <si>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</si>
  <si>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</si>
  <si>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</si>
  <si>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</si>
  <si>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</si>
  <si>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</si>
  <si>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</si>
  <si>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</si>
  <si>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</si>
  <si>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</si>
  <si>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</si>
  <si>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</si>
  <si>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</si>
  <si>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</si>
  <si>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</si>
  <si>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</si>
  <si>
    <t>1558 A</t>
  </si>
  <si>
    <t>1892 A</t>
  </si>
  <si>
    <t>1893 A</t>
  </si>
  <si>
    <t>1974 A</t>
  </si>
  <si>
    <t>2002 A</t>
  </si>
  <si>
    <t>2017 A</t>
  </si>
  <si>
    <t>2116 A</t>
  </si>
  <si>
    <t>2223 A</t>
  </si>
  <si>
    <t>2248 A</t>
  </si>
  <si>
    <t>2251 A</t>
  </si>
  <si>
    <t>2331 A</t>
  </si>
  <si>
    <t>2359 A</t>
  </si>
  <si>
    <t>2281 A</t>
  </si>
  <si>
    <t>2439 A</t>
  </si>
  <si>
    <t>2553 A</t>
  </si>
  <si>
    <t>2561 A</t>
  </si>
  <si>
    <t>2570 A</t>
  </si>
  <si>
    <t>2385 A</t>
  </si>
  <si>
    <t>2788 A</t>
  </si>
  <si>
    <t>2790 A</t>
  </si>
  <si>
    <t>2869 A</t>
  </si>
  <si>
    <t>2874 A</t>
  </si>
  <si>
    <t>2680 A</t>
  </si>
  <si>
    <t>2902 A</t>
  </si>
  <si>
    <t>3002 A</t>
  </si>
  <si>
    <t xml:space="preserve">TOCINO </t>
  </si>
  <si>
    <t>LUZ  Julio</t>
  </si>
  <si>
    <t>Delantero-Chuletas</t>
  </si>
  <si>
    <t>Albicia-pecho-chuleta</t>
  </si>
  <si>
    <t>TOCINO--Sancocho</t>
  </si>
  <si>
    <t>Albicia--tripas</t>
  </si>
  <si>
    <t>NOMINA 27</t>
  </si>
  <si>
    <t>NOMINA 28</t>
  </si>
  <si>
    <t>NOMINA 29</t>
  </si>
  <si>
    <t>NOMINA 30</t>
  </si>
  <si>
    <t>chuleta-sancocho-tripas</t>
  </si>
  <si>
    <t>Res--Albicia</t>
  </si>
  <si>
    <t>Cabezas</t>
  </si>
  <si>
    <t>Albicia-Sancocho</t>
  </si>
  <si>
    <t>costilla-bisteck</t>
  </si>
  <si>
    <t>combos</t>
  </si>
  <si>
    <t>Res ---Capotes</t>
  </si>
  <si>
    <t>21-JUN--27-JUN</t>
  </si>
  <si>
    <t>0833 A</t>
  </si>
  <si>
    <t>03-Jul --23-Jul</t>
  </si>
  <si>
    <t>3106 A</t>
  </si>
  <si>
    <t>3226 A</t>
  </si>
  <si>
    <t>3356 A</t>
  </si>
  <si>
    <t>3436 A</t>
  </si>
  <si>
    <t>3493 A</t>
  </si>
  <si>
    <t>3528 A</t>
  </si>
  <si>
    <t>3100 A</t>
  </si>
  <si>
    <t>3664 A</t>
  </si>
  <si>
    <t>3761 A</t>
  </si>
  <si>
    <t>3926 A</t>
  </si>
  <si>
    <t>3775 A</t>
  </si>
  <si>
    <t>3804 A</t>
  </si>
  <si>
    <t>3849 A</t>
  </si>
  <si>
    <t>3859 A</t>
  </si>
  <si>
    <t>3867 A</t>
  </si>
  <si>
    <t>3973 A</t>
  </si>
  <si>
    <t>3998 A</t>
  </si>
  <si>
    <t>4090 A</t>
  </si>
  <si>
    <t>4130 A</t>
  </si>
  <si>
    <t>Chuleta --sancocho</t>
  </si>
  <si>
    <t>canal-cuero</t>
  </si>
  <si>
    <t>RES--TOCINO</t>
  </si>
  <si>
    <t xml:space="preserve">23-Jul -1-Ago </t>
  </si>
  <si>
    <t>3099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</si>
</sst>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403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164" fontId="19" fillId="4" borderId="27" xfId="0" applyNumberFormat="1" applyFont="1" applyFill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164" fontId="25" fillId="4" borderId="25" xfId="0" applyNumberFormat="1" applyFont="1" applyFill="1" applyBorder="1"/>
    <xf numFmtId="0" fontId="1" fillId="0" borderId="12" xfId="0" applyFont="1" applyFill="1" applyBorder="1"/>
    <xf numFmtId="0" fontId="31" fillId="0" borderId="25" xfId="0" applyFont="1" applyFill="1" applyBorder="1" applyAlignment="1">
      <alignment horizontal="center"/>
    </xf>
    <xf numFmtId="0" fontId="18" fillId="0" borderId="31" xfId="0" applyFont="1" applyFill="1" applyBorder="1"/>
    <xf numFmtId="44" fontId="18" fillId="0" borderId="25" xfId="1" applyFont="1" applyFill="1" applyBorder="1"/>
    <xf numFmtId="14" fontId="1" fillId="0" borderId="31" xfId="0" applyNumberFormat="1" applyFont="1" applyFill="1" applyBorder="1"/>
    <xf numFmtId="1" fontId="26" fillId="0" borderId="25" xfId="0" applyNumberFormat="1" applyFont="1" applyFill="1" applyBorder="1" applyAlignment="1">
      <alignment horizontal="center"/>
    </xf>
    <xf numFmtId="18" fontId="26" fillId="0" borderId="25" xfId="0" applyNumberFormat="1" applyFont="1" applyFill="1" applyBorder="1" applyAlignment="1">
      <alignment horizontal="center"/>
    </xf>
    <xf numFmtId="44" fontId="18" fillId="0" borderId="32" xfId="1" applyFont="1" applyFill="1" applyBorder="1"/>
    <xf numFmtId="44" fontId="0" fillId="0" borderId="0" xfId="0" applyNumberFormat="1" applyFill="1"/>
    <xf numFmtId="44" fontId="1" fillId="10" borderId="0" xfId="1" applyFont="1" applyFill="1" applyBorder="1"/>
    <xf numFmtId="0" fontId="2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1" fillId="9" borderId="35" xfId="1" applyNumberFormat="1" applyFont="1" applyFill="1" applyBorder="1" applyAlignment="1">
      <alignment horizontal="center"/>
    </xf>
    <xf numFmtId="165" fontId="23" fillId="9" borderId="35" xfId="1" applyNumberFormat="1" applyFont="1" applyFill="1" applyBorder="1" applyAlignment="1">
      <alignment horizontal="center"/>
    </xf>
    <xf numFmtId="165" fontId="23" fillId="11" borderId="35" xfId="1" applyNumberFormat="1" applyFont="1" applyFill="1" applyBorder="1" applyAlignment="1">
      <alignment horizontal="center"/>
    </xf>
    <xf numFmtId="165" fontId="1" fillId="6" borderId="31" xfId="0" applyNumberFormat="1" applyFont="1" applyFill="1" applyBorder="1" applyAlignment="1">
      <alignment horizontal="center"/>
    </xf>
    <xf numFmtId="164" fontId="18" fillId="6" borderId="25" xfId="0" applyNumberFormat="1" applyFont="1" applyFill="1" applyBorder="1"/>
    <xf numFmtId="0" fontId="4" fillId="0" borderId="0" xfId="0" applyFont="1" applyAlignment="1">
      <alignment horizontal="center"/>
    </xf>
    <xf numFmtId="44" fontId="1" fillId="12" borderId="0" xfId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61" t="s">
        <v>17</v>
      </c>
      <c r="D1" s="361"/>
      <c r="E1" s="361"/>
      <c r="F1" s="361"/>
      <c r="G1" s="361"/>
      <c r="H1" s="361"/>
      <c r="I1" s="361"/>
      <c r="J1" s="361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370" t="s">
        <v>13</v>
      </c>
      <c r="F3" s="371"/>
      <c r="I3" s="372" t="s">
        <v>4</v>
      </c>
      <c r="J3" s="373"/>
      <c r="K3" s="374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364" t="s">
        <v>7</v>
      </c>
      <c r="I39" s="365"/>
      <c r="J39" s="362">
        <f>I37+K37</f>
        <v>99221.62</v>
      </c>
      <c r="K39" s="363"/>
    </row>
    <row r="40" spans="1:11" ht="15" customHeight="1" x14ac:dyDescent="0.25">
      <c r="D40" s="369" t="s">
        <v>8</v>
      </c>
      <c r="E40" s="369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368" t="s">
        <v>31</v>
      </c>
      <c r="E43" s="368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366" t="s">
        <v>12</v>
      </c>
      <c r="E46" s="367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38"/>
  <sheetViews>
    <sheetView tabSelected="1" topLeftCell="A28" workbookViewId="0">
      <selection activeCell="Q69" sqref="Q6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6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361" t="s">
        <v>347</v>
      </c>
      <c r="D1" s="361"/>
      <c r="E1" s="361"/>
      <c r="F1" s="361"/>
      <c r="G1" s="361"/>
      <c r="H1" s="361"/>
      <c r="I1" s="361"/>
      <c r="J1" s="361"/>
      <c r="Y1" s="396">
        <v>1</v>
      </c>
      <c r="Z1" s="96" t="s">
        <v>124</v>
      </c>
      <c r="AA1" s="96"/>
      <c r="AB1" s="97"/>
      <c r="AC1" s="355">
        <v>42208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397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453629.27</v>
      </c>
      <c r="D3" s="2"/>
      <c r="E3" s="370" t="s">
        <v>13</v>
      </c>
      <c r="F3" s="371"/>
      <c r="I3" s="372" t="s">
        <v>4</v>
      </c>
      <c r="J3" s="373"/>
      <c r="K3" s="374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7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42186</v>
      </c>
      <c r="C4" s="176">
        <v>2730</v>
      </c>
      <c r="D4" s="59" t="s">
        <v>242</v>
      </c>
      <c r="E4" s="224">
        <v>42186</v>
      </c>
      <c r="F4" s="28">
        <v>76709.5</v>
      </c>
      <c r="G4" s="23"/>
      <c r="H4" s="46">
        <v>42186</v>
      </c>
      <c r="I4" s="29">
        <v>10</v>
      </c>
      <c r="J4" s="48"/>
      <c r="K4" s="49"/>
      <c r="L4" s="89">
        <v>90433.5</v>
      </c>
      <c r="M4" s="89"/>
      <c r="N4" s="89"/>
      <c r="O4">
        <v>1</v>
      </c>
      <c r="P4" s="74">
        <v>42186</v>
      </c>
      <c r="Q4" s="126" t="s">
        <v>412</v>
      </c>
      <c r="R4" s="70">
        <v>15595.21</v>
      </c>
      <c r="S4" s="71">
        <v>42208</v>
      </c>
      <c r="T4" s="70">
        <v>15595.21</v>
      </c>
      <c r="U4" s="170">
        <f t="shared" ref="U4:U67" si="0">R4-T4</f>
        <v>0</v>
      </c>
      <c r="V4" s="73"/>
      <c r="Y4" s="105"/>
      <c r="Z4" s="106"/>
      <c r="AA4" s="106"/>
      <c r="AB4" s="186">
        <v>2996890</v>
      </c>
      <c r="AC4" s="187">
        <v>40000</v>
      </c>
      <c r="AD4" s="230">
        <v>42176</v>
      </c>
    </row>
    <row r="5" spans="1:31" x14ac:dyDescent="0.25">
      <c r="B5" s="43">
        <v>42187</v>
      </c>
      <c r="C5" s="176">
        <v>289.44</v>
      </c>
      <c r="D5" s="25" t="s">
        <v>394</v>
      </c>
      <c r="E5" s="225">
        <v>42187</v>
      </c>
      <c r="F5" s="28">
        <v>116876.5</v>
      </c>
      <c r="G5" s="20"/>
      <c r="H5" s="47">
        <v>42187</v>
      </c>
      <c r="I5" s="29">
        <v>0</v>
      </c>
      <c r="J5" s="50" t="s">
        <v>5</v>
      </c>
      <c r="K5" s="34">
        <v>0</v>
      </c>
      <c r="L5" s="89">
        <v>116587</v>
      </c>
      <c r="M5" s="89"/>
      <c r="N5" s="89"/>
      <c r="O5">
        <v>2</v>
      </c>
      <c r="P5" s="74">
        <v>42188</v>
      </c>
      <c r="Q5" s="126" t="s">
        <v>348</v>
      </c>
      <c r="R5" s="70">
        <v>22995</v>
      </c>
      <c r="S5" s="71">
        <v>42208</v>
      </c>
      <c r="T5" s="70">
        <v>22995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19050.5</v>
      </c>
      <c r="AD5" s="230">
        <v>42177</v>
      </c>
      <c r="AE5" s="82">
        <v>42206</v>
      </c>
    </row>
    <row r="6" spans="1:31" x14ac:dyDescent="0.25">
      <c r="B6" s="43">
        <v>42188</v>
      </c>
      <c r="C6" s="176">
        <v>13956</v>
      </c>
      <c r="D6" s="25" t="s">
        <v>322</v>
      </c>
      <c r="E6" s="225">
        <v>42188</v>
      </c>
      <c r="F6" s="28">
        <v>116852</v>
      </c>
      <c r="G6" s="23"/>
      <c r="H6" s="47">
        <v>42188</v>
      </c>
      <c r="I6" s="29">
        <v>0</v>
      </c>
      <c r="J6" s="261" t="s">
        <v>395</v>
      </c>
      <c r="K6" s="34">
        <v>10000</v>
      </c>
      <c r="L6" s="89">
        <v>102808</v>
      </c>
      <c r="M6" s="89"/>
      <c r="N6" s="89"/>
      <c r="O6">
        <v>3</v>
      </c>
      <c r="P6" s="74">
        <v>42188</v>
      </c>
      <c r="Q6" s="126" t="s">
        <v>351</v>
      </c>
      <c r="R6" s="70">
        <v>33853.040000000001</v>
      </c>
      <c r="S6" s="71">
        <v>42208</v>
      </c>
      <c r="T6" s="70">
        <v>33853.040000000001</v>
      </c>
      <c r="U6" s="72">
        <f t="shared" si="0"/>
        <v>0</v>
      </c>
      <c r="V6" s="76"/>
      <c r="Y6" s="126"/>
      <c r="Z6" s="70"/>
      <c r="AA6" s="111"/>
      <c r="AB6" s="186" t="s">
        <v>203</v>
      </c>
      <c r="AC6" s="187">
        <v>38500</v>
      </c>
      <c r="AD6" s="230">
        <v>42207</v>
      </c>
    </row>
    <row r="7" spans="1:31" x14ac:dyDescent="0.25">
      <c r="B7" s="43">
        <v>42189</v>
      </c>
      <c r="C7" s="176">
        <v>5670.8</v>
      </c>
      <c r="D7" s="24" t="s">
        <v>396</v>
      </c>
      <c r="E7" s="225">
        <v>42189</v>
      </c>
      <c r="F7" s="28">
        <v>171051.5</v>
      </c>
      <c r="G7" s="23"/>
      <c r="H7" s="47">
        <v>42189</v>
      </c>
      <c r="I7" s="29">
        <v>0</v>
      </c>
      <c r="J7" s="50" t="s">
        <v>6</v>
      </c>
      <c r="K7" s="34">
        <v>28750</v>
      </c>
      <c r="L7" s="89">
        <v>178598</v>
      </c>
      <c r="M7" s="89"/>
      <c r="N7" s="89"/>
      <c r="O7">
        <v>4</v>
      </c>
      <c r="P7" s="74">
        <v>42189</v>
      </c>
      <c r="Q7" s="126" t="s">
        <v>352</v>
      </c>
      <c r="R7" s="70">
        <v>27897.5</v>
      </c>
      <c r="S7" s="71">
        <v>42208</v>
      </c>
      <c r="T7" s="70">
        <v>27897.5</v>
      </c>
      <c r="U7" s="77">
        <f t="shared" si="0"/>
        <v>0</v>
      </c>
      <c r="V7" s="76"/>
      <c r="Y7" s="126"/>
      <c r="Z7" s="70"/>
      <c r="AA7" s="111"/>
      <c r="AB7" s="186">
        <v>2996886</v>
      </c>
      <c r="AC7" s="187">
        <v>17420</v>
      </c>
      <c r="AD7" s="230">
        <v>42177</v>
      </c>
    </row>
    <row r="8" spans="1:31" x14ac:dyDescent="0.25">
      <c r="B8" s="43">
        <v>42190</v>
      </c>
      <c r="C8" s="176">
        <v>7618</v>
      </c>
      <c r="D8" s="24" t="s">
        <v>397</v>
      </c>
      <c r="E8" s="225">
        <v>42190</v>
      </c>
      <c r="F8" s="28">
        <v>63707</v>
      </c>
      <c r="G8" s="23"/>
      <c r="H8" s="47">
        <v>42190</v>
      </c>
      <c r="I8" s="29">
        <v>100</v>
      </c>
      <c r="J8" s="50" t="s">
        <v>400</v>
      </c>
      <c r="K8" s="28">
        <v>11868.74</v>
      </c>
      <c r="L8" s="89">
        <v>55989</v>
      </c>
      <c r="M8" s="89"/>
      <c r="N8" s="89"/>
      <c r="O8">
        <v>5</v>
      </c>
      <c r="P8" s="74">
        <v>42191</v>
      </c>
      <c r="Q8" s="126" t="s">
        <v>353</v>
      </c>
      <c r="R8" s="70">
        <v>19686.2</v>
      </c>
      <c r="S8" s="71">
        <v>42208</v>
      </c>
      <c r="T8" s="70">
        <v>19686.2</v>
      </c>
      <c r="U8" s="72">
        <f t="shared" si="0"/>
        <v>0</v>
      </c>
      <c r="V8" s="76"/>
      <c r="Y8" s="126"/>
      <c r="Z8" s="70"/>
      <c r="AA8" s="111"/>
      <c r="AB8" s="186">
        <v>2996889</v>
      </c>
      <c r="AC8" s="187">
        <v>16980</v>
      </c>
      <c r="AD8" s="230">
        <v>42178</v>
      </c>
    </row>
    <row r="9" spans="1:31" x14ac:dyDescent="0.25">
      <c r="B9" s="43">
        <v>42191</v>
      </c>
      <c r="C9" s="176">
        <v>8605</v>
      </c>
      <c r="D9" s="24" t="s">
        <v>59</v>
      </c>
      <c r="E9" s="225">
        <v>42191</v>
      </c>
      <c r="F9" s="28">
        <v>166180.79999999999</v>
      </c>
      <c r="G9" s="23"/>
      <c r="H9" s="47">
        <v>42191</v>
      </c>
      <c r="I9" s="29">
        <v>0</v>
      </c>
      <c r="J9" s="50" t="s">
        <v>401</v>
      </c>
      <c r="K9" s="28">
        <f>10201.08+1924</f>
        <v>12125.08</v>
      </c>
      <c r="L9" s="89">
        <v>157576</v>
      </c>
      <c r="M9" s="89"/>
      <c r="N9" s="89"/>
      <c r="O9">
        <v>6</v>
      </c>
      <c r="P9" s="74">
        <v>42191</v>
      </c>
      <c r="Q9" s="126" t="s">
        <v>354</v>
      </c>
      <c r="R9" s="70">
        <v>24401.200000000001</v>
      </c>
      <c r="S9" s="71">
        <v>42208</v>
      </c>
      <c r="T9" s="70">
        <v>24401.200000000001</v>
      </c>
      <c r="U9" s="72">
        <f t="shared" si="0"/>
        <v>0</v>
      </c>
      <c r="V9" s="76"/>
      <c r="Y9" s="126"/>
      <c r="Z9" s="70"/>
      <c r="AA9" s="190"/>
      <c r="AB9" s="186">
        <v>2961208</v>
      </c>
      <c r="AC9" s="187">
        <v>38544</v>
      </c>
      <c r="AD9" s="230">
        <v>42190</v>
      </c>
      <c r="AE9" s="82" t="s">
        <v>411</v>
      </c>
    </row>
    <row r="10" spans="1:31" x14ac:dyDescent="0.25">
      <c r="A10" s="21"/>
      <c r="B10" s="43">
        <v>42192</v>
      </c>
      <c r="C10" s="176">
        <v>479</v>
      </c>
      <c r="D10" s="24" t="s">
        <v>157</v>
      </c>
      <c r="E10" s="225">
        <v>42192</v>
      </c>
      <c r="F10" s="28">
        <v>112684.7</v>
      </c>
      <c r="G10" s="23"/>
      <c r="H10" s="47">
        <v>42192</v>
      </c>
      <c r="I10" s="29">
        <v>60</v>
      </c>
      <c r="J10" s="50" t="s">
        <v>402</v>
      </c>
      <c r="K10" s="28">
        <v>11568.74</v>
      </c>
      <c r="L10" s="89">
        <v>111345.5</v>
      </c>
      <c r="M10" s="89"/>
      <c r="N10" s="89"/>
      <c r="O10">
        <v>7</v>
      </c>
      <c r="P10" s="74">
        <v>42191</v>
      </c>
      <c r="Q10" s="126" t="s">
        <v>355</v>
      </c>
      <c r="R10" s="70">
        <v>97509.4</v>
      </c>
      <c r="S10" s="71">
        <v>42208</v>
      </c>
      <c r="T10" s="70">
        <v>97509.4</v>
      </c>
      <c r="U10" s="77">
        <f t="shared" si="0"/>
        <v>0</v>
      </c>
      <c r="V10" s="76"/>
      <c r="Y10" s="126"/>
      <c r="Z10" s="70"/>
      <c r="AA10" s="226"/>
      <c r="AB10" s="186">
        <v>2720543</v>
      </c>
      <c r="AC10" s="187">
        <v>7155</v>
      </c>
      <c r="AD10" s="230">
        <v>42182</v>
      </c>
    </row>
    <row r="11" spans="1:31" ht="15" x14ac:dyDescent="0.25">
      <c r="B11" s="43">
        <v>42193</v>
      </c>
      <c r="C11" s="176">
        <v>986</v>
      </c>
      <c r="D11" s="24" t="s">
        <v>398</v>
      </c>
      <c r="E11" s="225">
        <v>42193</v>
      </c>
      <c r="F11" s="28">
        <v>109860</v>
      </c>
      <c r="G11" s="23"/>
      <c r="H11" s="47">
        <v>42193</v>
      </c>
      <c r="I11" s="29">
        <v>0</v>
      </c>
      <c r="J11" s="50" t="s">
        <v>403</v>
      </c>
      <c r="K11" s="28">
        <v>11503.22</v>
      </c>
      <c r="L11" s="89">
        <v>108874</v>
      </c>
      <c r="M11" s="89"/>
      <c r="N11" s="89"/>
      <c r="O11">
        <v>8</v>
      </c>
      <c r="P11" s="74">
        <v>42192</v>
      </c>
      <c r="Q11" s="126" t="s">
        <v>356</v>
      </c>
      <c r="R11" s="70">
        <v>27833.4</v>
      </c>
      <c r="S11" s="71">
        <v>42208</v>
      </c>
      <c r="T11" s="70">
        <v>27833.4</v>
      </c>
      <c r="U11" s="77">
        <f t="shared" si="0"/>
        <v>0</v>
      </c>
      <c r="V11" s="76"/>
      <c r="Y11" s="126"/>
      <c r="Z11" s="70"/>
      <c r="AA11" s="111"/>
      <c r="AB11" s="192" t="s">
        <v>203</v>
      </c>
      <c r="AC11" s="193">
        <v>2745.5</v>
      </c>
      <c r="AD11" s="230">
        <v>42184</v>
      </c>
      <c r="AE11" s="82">
        <v>42183</v>
      </c>
    </row>
    <row r="12" spans="1:31" ht="15" x14ac:dyDescent="0.25">
      <c r="A12" s="13"/>
      <c r="B12" s="43">
        <v>42194</v>
      </c>
      <c r="C12" s="176">
        <v>2764</v>
      </c>
      <c r="D12" s="24" t="s">
        <v>399</v>
      </c>
      <c r="E12" s="225">
        <v>42194</v>
      </c>
      <c r="F12" s="28">
        <v>130249.35</v>
      </c>
      <c r="G12" s="23"/>
      <c r="H12" s="47">
        <v>42194</v>
      </c>
      <c r="I12" s="29">
        <v>0</v>
      </c>
      <c r="J12" s="50" t="s">
        <v>283</v>
      </c>
      <c r="K12" s="28">
        <v>0</v>
      </c>
      <c r="L12" s="89">
        <v>127533</v>
      </c>
      <c r="M12" s="89"/>
      <c r="N12" s="89"/>
      <c r="O12">
        <v>9</v>
      </c>
      <c r="P12" s="74">
        <v>42192</v>
      </c>
      <c r="Q12" s="126" t="s">
        <v>369</v>
      </c>
      <c r="R12" s="70">
        <v>13118.3</v>
      </c>
      <c r="S12" s="71">
        <v>42208</v>
      </c>
      <c r="T12" s="70">
        <v>13118.3</v>
      </c>
      <c r="U12" s="77">
        <f t="shared" si="0"/>
        <v>0</v>
      </c>
      <c r="V12" s="76"/>
      <c r="Y12" s="126"/>
      <c r="Z12" s="70"/>
      <c r="AA12" s="111"/>
      <c r="AB12" s="192">
        <v>2720544</v>
      </c>
      <c r="AC12" s="193">
        <v>35000</v>
      </c>
      <c r="AD12" s="230">
        <v>42183</v>
      </c>
      <c r="AE12" s="82"/>
    </row>
    <row r="13" spans="1:31" ht="15" x14ac:dyDescent="0.25">
      <c r="A13" s="13"/>
      <c r="B13" s="43">
        <v>42195</v>
      </c>
      <c r="C13" s="176">
        <v>12512</v>
      </c>
      <c r="D13" s="292" t="s">
        <v>322</v>
      </c>
      <c r="E13" s="225">
        <v>42195</v>
      </c>
      <c r="F13" s="28">
        <v>170332.5</v>
      </c>
      <c r="G13" s="23"/>
      <c r="H13" s="47">
        <v>42195</v>
      </c>
      <c r="I13" s="29">
        <v>50</v>
      </c>
      <c r="J13" s="51" t="s">
        <v>292</v>
      </c>
      <c r="K13" s="28">
        <v>800</v>
      </c>
      <c r="L13" s="89">
        <v>157770</v>
      </c>
      <c r="M13" s="89"/>
      <c r="N13" s="89"/>
      <c r="O13">
        <v>10</v>
      </c>
      <c r="P13" s="74">
        <v>42193</v>
      </c>
      <c r="Q13" s="126" t="s">
        <v>367</v>
      </c>
      <c r="R13" s="70">
        <v>30281.4</v>
      </c>
      <c r="S13" s="71">
        <v>42208</v>
      </c>
      <c r="T13" s="70">
        <v>30281.4</v>
      </c>
      <c r="U13" s="77">
        <f t="shared" si="0"/>
        <v>0</v>
      </c>
      <c r="V13" s="73"/>
      <c r="Y13" s="126"/>
      <c r="Z13" s="70"/>
      <c r="AA13" s="111"/>
      <c r="AB13" s="192" t="s">
        <v>203</v>
      </c>
      <c r="AC13" s="193">
        <v>38000</v>
      </c>
      <c r="AD13" s="230">
        <v>42184</v>
      </c>
    </row>
    <row r="14" spans="1:31" ht="15" x14ac:dyDescent="0.25">
      <c r="B14" s="43">
        <v>42196</v>
      </c>
      <c r="C14" s="176">
        <v>5505</v>
      </c>
      <c r="D14" s="24" t="s">
        <v>404</v>
      </c>
      <c r="E14" s="225">
        <v>42196</v>
      </c>
      <c r="F14" s="28">
        <v>208305.27</v>
      </c>
      <c r="G14" s="23"/>
      <c r="H14" s="47">
        <v>42196</v>
      </c>
      <c r="I14" s="29">
        <v>0</v>
      </c>
      <c r="J14" s="336">
        <v>42192</v>
      </c>
      <c r="K14" s="28">
        <v>0</v>
      </c>
      <c r="L14" s="89">
        <v>202800</v>
      </c>
      <c r="M14" s="89"/>
      <c r="N14" s="89"/>
      <c r="O14">
        <v>11</v>
      </c>
      <c r="P14" s="74">
        <v>42195</v>
      </c>
      <c r="Q14" s="126" t="s">
        <v>368</v>
      </c>
      <c r="R14" s="70">
        <v>30110.799999999999</v>
      </c>
      <c r="S14" s="71">
        <v>42208</v>
      </c>
      <c r="T14" s="70">
        <v>30110.799999999999</v>
      </c>
      <c r="U14" s="77">
        <f t="shared" si="0"/>
        <v>0</v>
      </c>
      <c r="V14" s="73"/>
      <c r="Y14" s="126"/>
      <c r="Z14" s="70"/>
      <c r="AA14" s="111"/>
      <c r="AB14" s="192">
        <v>3209298</v>
      </c>
      <c r="AC14" s="193">
        <v>43000</v>
      </c>
      <c r="AD14" s="230">
        <v>42184</v>
      </c>
    </row>
    <row r="15" spans="1:31" ht="15" x14ac:dyDescent="0.25">
      <c r="A15" s="13"/>
      <c r="B15" s="43">
        <v>42197</v>
      </c>
      <c r="C15" s="176">
        <v>249</v>
      </c>
      <c r="D15" s="24" t="s">
        <v>162</v>
      </c>
      <c r="E15" s="225">
        <v>42197</v>
      </c>
      <c r="F15" s="28">
        <v>115824.34</v>
      </c>
      <c r="G15" s="23"/>
      <c r="H15" s="47">
        <v>42197</v>
      </c>
      <c r="I15" s="29">
        <v>100</v>
      </c>
      <c r="J15" s="57"/>
      <c r="K15" s="28">
        <v>0</v>
      </c>
      <c r="L15" s="89">
        <v>113551</v>
      </c>
      <c r="M15" s="89"/>
      <c r="N15" s="89"/>
      <c r="O15">
        <v>12</v>
      </c>
      <c r="P15" s="74">
        <v>42195</v>
      </c>
      <c r="Q15" s="126" t="s">
        <v>370</v>
      </c>
      <c r="R15" s="70">
        <v>306728.5</v>
      </c>
      <c r="S15" s="71">
        <v>42208</v>
      </c>
      <c r="T15" s="70">
        <v>306728.5</v>
      </c>
      <c r="U15" s="77">
        <f t="shared" si="0"/>
        <v>0</v>
      </c>
      <c r="V15" s="73"/>
      <c r="Y15" s="126"/>
      <c r="Z15" s="70"/>
      <c r="AA15" s="226"/>
      <c r="AB15" s="192">
        <v>2720546</v>
      </c>
      <c r="AC15" s="193">
        <v>24782.5</v>
      </c>
      <c r="AD15" s="230">
        <v>42184</v>
      </c>
    </row>
    <row r="16" spans="1:31" ht="15" x14ac:dyDescent="0.25">
      <c r="A16" s="13"/>
      <c r="B16" s="43">
        <v>42198</v>
      </c>
      <c r="C16" s="176">
        <v>0</v>
      </c>
      <c r="D16" s="24"/>
      <c r="E16" s="225">
        <v>42198</v>
      </c>
      <c r="F16" s="28">
        <v>58311.8</v>
      </c>
      <c r="G16" s="23"/>
      <c r="H16" s="47">
        <v>42198</v>
      </c>
      <c r="I16" s="29">
        <v>0</v>
      </c>
      <c r="J16" s="50"/>
      <c r="K16" s="28">
        <v>0</v>
      </c>
      <c r="L16" s="89">
        <v>58312</v>
      </c>
      <c r="M16" s="89"/>
      <c r="N16" s="89"/>
      <c r="O16">
        <v>13</v>
      </c>
      <c r="P16" s="74">
        <v>42195</v>
      </c>
      <c r="Q16" s="126" t="s">
        <v>371</v>
      </c>
      <c r="R16" s="70">
        <v>165489.10999999999</v>
      </c>
      <c r="S16" s="71">
        <v>42208</v>
      </c>
      <c r="T16" s="70">
        <v>165489.10999999999</v>
      </c>
      <c r="U16" s="77">
        <f t="shared" si="0"/>
        <v>0</v>
      </c>
      <c r="Y16" s="126"/>
      <c r="Z16" s="70"/>
      <c r="AA16" s="226"/>
      <c r="AB16" s="192">
        <v>2720545</v>
      </c>
      <c r="AC16" s="193">
        <v>20000</v>
      </c>
      <c r="AD16" s="230">
        <v>42184</v>
      </c>
      <c r="AE16" s="82">
        <v>42185</v>
      </c>
    </row>
    <row r="17" spans="1:31" ht="15" x14ac:dyDescent="0.25">
      <c r="A17" s="13"/>
      <c r="B17" s="43">
        <v>42199</v>
      </c>
      <c r="C17" s="176">
        <v>115</v>
      </c>
      <c r="D17" s="24" t="s">
        <v>162</v>
      </c>
      <c r="E17" s="225">
        <v>42199</v>
      </c>
      <c r="F17" s="28">
        <v>158371.5</v>
      </c>
      <c r="G17" s="23"/>
      <c r="H17" s="47">
        <v>42199</v>
      </c>
      <c r="I17" s="29">
        <v>0</v>
      </c>
      <c r="J17" s="50"/>
      <c r="K17" s="28">
        <v>0</v>
      </c>
      <c r="L17" s="89">
        <v>158256.5</v>
      </c>
      <c r="M17" s="89"/>
      <c r="N17" s="89"/>
      <c r="O17">
        <v>14</v>
      </c>
      <c r="P17" s="74">
        <v>42196</v>
      </c>
      <c r="Q17" s="126" t="s">
        <v>372</v>
      </c>
      <c r="R17" s="70">
        <v>16419.599999999999</v>
      </c>
      <c r="S17" s="71">
        <v>42208</v>
      </c>
      <c r="T17" s="70">
        <v>16419.599999999999</v>
      </c>
      <c r="U17" s="77">
        <f t="shared" si="0"/>
        <v>0</v>
      </c>
      <c r="Y17" s="126"/>
      <c r="Z17" s="70"/>
      <c r="AA17" s="226"/>
      <c r="AB17" s="192">
        <v>3209299</v>
      </c>
      <c r="AC17" s="193">
        <v>45000</v>
      </c>
      <c r="AD17" s="230">
        <v>42185</v>
      </c>
      <c r="AE17" s="82"/>
    </row>
    <row r="18" spans="1:31" ht="15" x14ac:dyDescent="0.25">
      <c r="B18" s="43">
        <v>42200</v>
      </c>
      <c r="C18" s="176">
        <v>0</v>
      </c>
      <c r="D18" s="24"/>
      <c r="E18" s="225">
        <v>42200</v>
      </c>
      <c r="F18" s="28">
        <v>119416.8</v>
      </c>
      <c r="G18" s="23"/>
      <c r="H18" s="47">
        <v>42200</v>
      </c>
      <c r="I18" s="29">
        <v>15</v>
      </c>
      <c r="J18" s="51"/>
      <c r="K18" s="34">
        <v>0</v>
      </c>
      <c r="L18" s="89">
        <v>119402</v>
      </c>
      <c r="M18" s="89"/>
      <c r="N18" s="89"/>
      <c r="O18">
        <v>15</v>
      </c>
      <c r="P18" s="74">
        <v>42196</v>
      </c>
      <c r="Q18" s="126" t="s">
        <v>373</v>
      </c>
      <c r="R18" s="70">
        <v>9252.1</v>
      </c>
      <c r="S18" s="71">
        <v>42208</v>
      </c>
      <c r="T18" s="70">
        <v>9252.1</v>
      </c>
      <c r="U18" s="77">
        <f t="shared" si="0"/>
        <v>0</v>
      </c>
      <c r="Y18" s="126"/>
      <c r="Z18" s="70"/>
      <c r="AA18" s="226"/>
      <c r="AB18" s="251">
        <v>3209302</v>
      </c>
      <c r="AC18" s="193">
        <v>16900</v>
      </c>
      <c r="AD18" s="230">
        <v>42185</v>
      </c>
      <c r="AE18" s="82"/>
    </row>
    <row r="19" spans="1:31" ht="15" x14ac:dyDescent="0.25">
      <c r="A19" s="13"/>
      <c r="B19" s="43">
        <v>42201</v>
      </c>
      <c r="C19" s="176">
        <v>17253</v>
      </c>
      <c r="D19" s="24" t="s">
        <v>405</v>
      </c>
      <c r="E19" s="225">
        <v>42201</v>
      </c>
      <c r="F19" s="28">
        <v>170043.1</v>
      </c>
      <c r="G19" s="23"/>
      <c r="H19" s="47">
        <v>42201</v>
      </c>
      <c r="I19" s="29">
        <v>60</v>
      </c>
      <c r="J19" s="335"/>
      <c r="K19" s="28">
        <v>0</v>
      </c>
      <c r="L19" s="89">
        <v>152730</v>
      </c>
      <c r="M19" s="89"/>
      <c r="N19" s="89"/>
      <c r="O19">
        <v>16</v>
      </c>
      <c r="P19" s="74">
        <v>42196</v>
      </c>
      <c r="Q19" s="126" t="s">
        <v>374</v>
      </c>
      <c r="R19" s="70">
        <v>5474.59</v>
      </c>
      <c r="S19" s="71">
        <v>42208</v>
      </c>
      <c r="T19" s="70">
        <v>5474.59</v>
      </c>
      <c r="U19" s="77">
        <f t="shared" si="0"/>
        <v>0</v>
      </c>
      <c r="Y19" s="126"/>
      <c r="Z19" s="70"/>
      <c r="AA19" s="226"/>
      <c r="AB19" s="192">
        <v>3209306</v>
      </c>
      <c r="AC19" s="193">
        <v>16433.5</v>
      </c>
      <c r="AD19" s="230">
        <v>42186</v>
      </c>
    </row>
    <row r="20" spans="1:31" ht="15" x14ac:dyDescent="0.25">
      <c r="B20" s="43">
        <v>42202</v>
      </c>
      <c r="C20" s="176">
        <v>1684.16</v>
      </c>
      <c r="D20" s="24" t="s">
        <v>406</v>
      </c>
      <c r="E20" s="225">
        <v>42202</v>
      </c>
      <c r="F20" s="28">
        <v>180146.5</v>
      </c>
      <c r="G20" s="23"/>
      <c r="H20" s="47">
        <v>42202</v>
      </c>
      <c r="I20" s="29">
        <v>0</v>
      </c>
      <c r="J20" s="335"/>
      <c r="K20" s="28">
        <v>0</v>
      </c>
      <c r="L20" s="89">
        <v>178462.5</v>
      </c>
      <c r="M20" s="89"/>
      <c r="N20" s="89"/>
      <c r="O20">
        <v>17</v>
      </c>
      <c r="P20" s="74">
        <v>42198</v>
      </c>
      <c r="Q20" s="126" t="s">
        <v>375</v>
      </c>
      <c r="R20" s="70">
        <v>38498.400000000001</v>
      </c>
      <c r="S20" s="71">
        <v>42208</v>
      </c>
      <c r="T20" s="70">
        <v>38498.400000000001</v>
      </c>
      <c r="U20" s="77">
        <f t="shared" si="0"/>
        <v>0</v>
      </c>
      <c r="Y20" s="126"/>
      <c r="Z20" s="70"/>
      <c r="AA20" s="244"/>
      <c r="AB20" s="192">
        <v>3209304</v>
      </c>
      <c r="AC20" s="193">
        <v>51000</v>
      </c>
      <c r="AD20" s="230">
        <v>42186</v>
      </c>
    </row>
    <row r="21" spans="1:31" ht="15" x14ac:dyDescent="0.25">
      <c r="B21" s="43">
        <v>42203</v>
      </c>
      <c r="C21" s="176">
        <v>16061</v>
      </c>
      <c r="D21" s="59" t="s">
        <v>407</v>
      </c>
      <c r="E21" s="225">
        <v>42203</v>
      </c>
      <c r="F21" s="28">
        <v>213184</v>
      </c>
      <c r="G21" s="23"/>
      <c r="H21" s="47">
        <v>42203</v>
      </c>
      <c r="I21" s="29">
        <v>0</v>
      </c>
      <c r="J21" s="50"/>
      <c r="K21" s="34">
        <v>0</v>
      </c>
      <c r="L21" s="89">
        <v>197123</v>
      </c>
      <c r="M21" s="89"/>
      <c r="N21" s="89"/>
      <c r="O21">
        <v>18</v>
      </c>
      <c r="P21" s="74">
        <v>42198</v>
      </c>
      <c r="Q21" s="126" t="s">
        <v>376</v>
      </c>
      <c r="R21" s="70">
        <v>36629.839999999997</v>
      </c>
      <c r="S21" s="71">
        <v>42208</v>
      </c>
      <c r="T21" s="70">
        <v>36629.839999999997</v>
      </c>
      <c r="U21" s="77">
        <f t="shared" si="0"/>
        <v>0</v>
      </c>
      <c r="Y21" s="242"/>
      <c r="Z21" s="213"/>
      <c r="AA21" s="226"/>
      <c r="AB21" s="192">
        <v>3209303</v>
      </c>
      <c r="AC21" s="193">
        <v>23000</v>
      </c>
      <c r="AD21" s="230">
        <v>42186</v>
      </c>
    </row>
    <row r="22" spans="1:31" ht="15" x14ac:dyDescent="0.25">
      <c r="B22" s="43">
        <v>42204</v>
      </c>
      <c r="C22" s="176">
        <v>207</v>
      </c>
      <c r="D22" s="59" t="s">
        <v>408</v>
      </c>
      <c r="E22" s="225">
        <v>42204</v>
      </c>
      <c r="F22" s="28">
        <v>80294.5</v>
      </c>
      <c r="G22" s="20"/>
      <c r="H22" s="47">
        <v>42204</v>
      </c>
      <c r="I22" s="29">
        <v>100</v>
      </c>
      <c r="J22" s="50"/>
      <c r="K22" s="34">
        <v>0</v>
      </c>
      <c r="L22" s="89">
        <v>79987.5</v>
      </c>
      <c r="M22" s="89"/>
      <c r="N22" s="89"/>
      <c r="O22">
        <v>19</v>
      </c>
      <c r="P22" s="74">
        <v>42199</v>
      </c>
      <c r="Q22" s="126" t="s">
        <v>377</v>
      </c>
      <c r="R22" s="70">
        <v>28927.200000000001</v>
      </c>
      <c r="S22" s="71">
        <v>42208</v>
      </c>
      <c r="T22" s="70">
        <v>28927.200000000001</v>
      </c>
      <c r="U22" s="77">
        <f t="shared" si="0"/>
        <v>0</v>
      </c>
      <c r="Y22" s="242"/>
      <c r="Z22" s="213"/>
      <c r="AA22" s="226"/>
      <c r="AB22" s="192">
        <v>3209308</v>
      </c>
      <c r="AC22" s="193">
        <v>24587</v>
      </c>
      <c r="AD22" s="230">
        <v>42187</v>
      </c>
      <c r="AE22" s="82"/>
    </row>
    <row r="23" spans="1:31" ht="15" x14ac:dyDescent="0.25">
      <c r="A23" s="13"/>
      <c r="B23" s="43">
        <v>42205</v>
      </c>
      <c r="C23" s="176">
        <v>48475.5</v>
      </c>
      <c r="D23" s="59" t="s">
        <v>409</v>
      </c>
      <c r="E23" s="225">
        <v>42205</v>
      </c>
      <c r="F23" s="28">
        <v>233447</v>
      </c>
      <c r="G23" s="23"/>
      <c r="H23" s="47">
        <v>42205</v>
      </c>
      <c r="I23" s="29">
        <v>0</v>
      </c>
      <c r="J23" s="57"/>
      <c r="K23" s="28">
        <v>0</v>
      </c>
      <c r="L23" s="89">
        <v>184971.5</v>
      </c>
      <c r="M23" s="89"/>
      <c r="N23" s="89"/>
      <c r="O23">
        <v>20</v>
      </c>
      <c r="P23" s="74">
        <v>42199</v>
      </c>
      <c r="Q23" s="126" t="s">
        <v>378</v>
      </c>
      <c r="R23" s="70">
        <v>4422</v>
      </c>
      <c r="S23" s="71">
        <v>42208</v>
      </c>
      <c r="T23" s="70">
        <v>4422</v>
      </c>
      <c r="U23" s="77">
        <f t="shared" si="0"/>
        <v>0</v>
      </c>
      <c r="Y23" s="242"/>
      <c r="Z23" s="213"/>
      <c r="AA23" s="226"/>
      <c r="AB23" s="251">
        <v>3209307</v>
      </c>
      <c r="AC23" s="193">
        <v>52000</v>
      </c>
      <c r="AD23" s="230">
        <v>42187</v>
      </c>
      <c r="AE23" s="82"/>
    </row>
    <row r="24" spans="1:31" ht="15" x14ac:dyDescent="0.25">
      <c r="A24" s="13"/>
      <c r="B24" s="43">
        <v>42206</v>
      </c>
      <c r="C24" s="176">
        <v>14400.5</v>
      </c>
      <c r="D24" s="59" t="s">
        <v>410</v>
      </c>
      <c r="E24" s="225">
        <v>42206</v>
      </c>
      <c r="F24" s="28">
        <v>75647.5</v>
      </c>
      <c r="G24" s="23"/>
      <c r="H24" s="47">
        <v>42206</v>
      </c>
      <c r="I24" s="29">
        <v>0</v>
      </c>
      <c r="J24" s="320"/>
      <c r="K24" s="34"/>
      <c r="L24" s="89">
        <f>25553+35694</f>
        <v>61247</v>
      </c>
      <c r="M24" s="89"/>
      <c r="N24" s="89"/>
      <c r="O24">
        <v>21</v>
      </c>
      <c r="P24" s="74">
        <v>42199</v>
      </c>
      <c r="Q24" s="126" t="s">
        <v>381</v>
      </c>
      <c r="R24" s="70">
        <v>189878.1</v>
      </c>
      <c r="S24" s="71">
        <v>42208</v>
      </c>
      <c r="T24" s="70">
        <v>189878.1</v>
      </c>
      <c r="U24" s="77">
        <f t="shared" si="0"/>
        <v>0</v>
      </c>
      <c r="Y24" s="242"/>
      <c r="Z24" s="213"/>
      <c r="AA24" s="226"/>
      <c r="AB24" s="192">
        <v>3209305</v>
      </c>
      <c r="AC24" s="193">
        <v>40000</v>
      </c>
      <c r="AD24" s="230">
        <v>42187</v>
      </c>
      <c r="AE24" s="82"/>
    </row>
    <row r="25" spans="1:31" ht="15" x14ac:dyDescent="0.25">
      <c r="B25" s="43">
        <v>42207</v>
      </c>
      <c r="C25" s="176">
        <v>3388</v>
      </c>
      <c r="D25" s="24" t="s">
        <v>433</v>
      </c>
      <c r="E25" s="225">
        <v>42207</v>
      </c>
      <c r="F25" s="28">
        <v>108686</v>
      </c>
      <c r="G25" s="23"/>
      <c r="H25" s="47">
        <v>42207</v>
      </c>
      <c r="I25" s="29">
        <v>0</v>
      </c>
      <c r="J25" s="50"/>
      <c r="K25" s="34"/>
      <c r="L25" s="89">
        <v>105298</v>
      </c>
      <c r="M25" s="89"/>
      <c r="N25" s="89"/>
      <c r="O25">
        <v>22</v>
      </c>
      <c r="P25" s="74">
        <v>42200</v>
      </c>
      <c r="Q25" s="126" t="s">
        <v>379</v>
      </c>
      <c r="R25" s="70">
        <v>29716.400000000001</v>
      </c>
      <c r="S25" s="71">
        <v>42208</v>
      </c>
      <c r="T25" s="70">
        <v>29716.400000000001</v>
      </c>
      <c r="U25" s="77">
        <f t="shared" si="0"/>
        <v>0</v>
      </c>
      <c r="Y25" s="242"/>
      <c r="Z25" s="213"/>
      <c r="AA25" s="226"/>
      <c r="AB25" s="192">
        <v>3209309</v>
      </c>
      <c r="AC25" s="193">
        <v>68000</v>
      </c>
      <c r="AD25" s="230">
        <v>42188</v>
      </c>
    </row>
    <row r="26" spans="1:31" ht="15" x14ac:dyDescent="0.25">
      <c r="B26" s="43">
        <v>42208</v>
      </c>
      <c r="C26" s="176">
        <v>0</v>
      </c>
      <c r="D26" s="24"/>
      <c r="E26" s="225">
        <v>42208</v>
      </c>
      <c r="F26" s="28">
        <v>97012</v>
      </c>
      <c r="G26" s="23"/>
      <c r="H26" s="47">
        <v>42208</v>
      </c>
      <c r="I26" s="29">
        <v>27</v>
      </c>
      <c r="J26" s="50"/>
      <c r="K26" s="34"/>
      <c r="L26" s="89">
        <v>96985</v>
      </c>
      <c r="M26" s="89"/>
      <c r="N26" s="89"/>
      <c r="O26">
        <v>23</v>
      </c>
      <c r="P26" s="74">
        <v>42200</v>
      </c>
      <c r="Q26" s="126" t="s">
        <v>380</v>
      </c>
      <c r="R26" s="70">
        <v>9386</v>
      </c>
      <c r="S26" s="71">
        <v>42208</v>
      </c>
      <c r="T26" s="70">
        <v>9386</v>
      </c>
      <c r="U26" s="77">
        <f t="shared" si="0"/>
        <v>0</v>
      </c>
      <c r="Y26" s="242"/>
      <c r="Z26" s="213"/>
      <c r="AA26" s="226"/>
      <c r="AB26" s="251">
        <v>3209311</v>
      </c>
      <c r="AC26" s="193">
        <v>34808</v>
      </c>
      <c r="AD26" s="230">
        <v>42188</v>
      </c>
      <c r="AE26" s="82"/>
    </row>
    <row r="27" spans="1:31" ht="15" x14ac:dyDescent="0.25">
      <c r="B27" s="43">
        <v>42209</v>
      </c>
      <c r="C27" s="176">
        <v>3621</v>
      </c>
      <c r="D27" s="24" t="s">
        <v>434</v>
      </c>
      <c r="E27" s="225">
        <v>42209</v>
      </c>
      <c r="F27" s="28">
        <v>199392</v>
      </c>
      <c r="G27" s="23"/>
      <c r="H27" s="47">
        <v>42209</v>
      </c>
      <c r="I27" s="29">
        <v>0</v>
      </c>
      <c r="J27" s="50"/>
      <c r="K27" s="34"/>
      <c r="L27" s="89">
        <v>195771</v>
      </c>
      <c r="M27" s="89"/>
      <c r="N27" s="89"/>
      <c r="O27">
        <v>24</v>
      </c>
      <c r="P27" s="74">
        <v>42200</v>
      </c>
      <c r="Q27" s="126" t="s">
        <v>386</v>
      </c>
      <c r="R27" s="70">
        <v>239352.91</v>
      </c>
      <c r="S27" s="71">
        <v>42208</v>
      </c>
      <c r="T27" s="70">
        <v>239352.91</v>
      </c>
      <c r="U27" s="77">
        <f t="shared" si="0"/>
        <v>0</v>
      </c>
      <c r="Y27" s="242"/>
      <c r="Z27" s="213"/>
      <c r="AA27" s="244"/>
      <c r="AB27" s="251">
        <v>3209301</v>
      </c>
      <c r="AC27" s="193">
        <v>85000</v>
      </c>
      <c r="AD27" s="230">
        <v>42189</v>
      </c>
      <c r="AE27" s="82"/>
    </row>
    <row r="28" spans="1:31" ht="15" x14ac:dyDescent="0.25">
      <c r="B28" s="43">
        <v>42210</v>
      </c>
      <c r="C28" s="176">
        <v>11989.24</v>
      </c>
      <c r="D28" s="24" t="s">
        <v>435</v>
      </c>
      <c r="E28" s="225">
        <v>42210</v>
      </c>
      <c r="F28" s="28">
        <v>164344</v>
      </c>
      <c r="G28" s="23"/>
      <c r="H28" s="47">
        <v>42210</v>
      </c>
      <c r="I28" s="29">
        <v>760</v>
      </c>
      <c r="J28" s="50"/>
      <c r="K28" s="34"/>
      <c r="L28" s="89">
        <v>151595</v>
      </c>
      <c r="M28" s="89"/>
      <c r="N28" s="89"/>
      <c r="O28">
        <v>25</v>
      </c>
      <c r="P28" s="74">
        <v>42201</v>
      </c>
      <c r="Q28" s="126" t="s">
        <v>382</v>
      </c>
      <c r="R28" s="70">
        <v>18850.5</v>
      </c>
      <c r="S28" s="71">
        <v>42208</v>
      </c>
      <c r="T28" s="70">
        <v>18850.5</v>
      </c>
      <c r="U28" s="77">
        <f t="shared" si="0"/>
        <v>0</v>
      </c>
      <c r="Y28" s="242"/>
      <c r="Z28" s="213"/>
      <c r="AA28" s="226"/>
      <c r="AB28" s="251">
        <v>3209312</v>
      </c>
      <c r="AC28" s="193">
        <v>48000</v>
      </c>
      <c r="AD28" s="230">
        <v>42189</v>
      </c>
      <c r="AE28" s="82"/>
    </row>
    <row r="29" spans="1:31" ht="15" x14ac:dyDescent="0.25">
      <c r="B29" s="43">
        <v>42211</v>
      </c>
      <c r="C29" s="176">
        <v>17368.5</v>
      </c>
      <c r="D29" s="24" t="s">
        <v>322</v>
      </c>
      <c r="E29" s="225">
        <v>42211</v>
      </c>
      <c r="F29" s="28">
        <v>83233</v>
      </c>
      <c r="G29" s="23"/>
      <c r="H29" s="47">
        <v>42211</v>
      </c>
      <c r="I29" s="29">
        <v>124</v>
      </c>
      <c r="J29" s="50"/>
      <c r="K29" s="34"/>
      <c r="L29" s="89">
        <v>65740.5</v>
      </c>
      <c r="M29" s="89"/>
      <c r="N29" s="89"/>
      <c r="O29">
        <v>26</v>
      </c>
      <c r="P29" s="74">
        <v>42201</v>
      </c>
      <c r="Q29" s="126" t="s">
        <v>383</v>
      </c>
      <c r="R29" s="70">
        <v>120038.7</v>
      </c>
      <c r="S29" s="71">
        <v>42208</v>
      </c>
      <c r="T29" s="70">
        <v>120038.7</v>
      </c>
      <c r="U29" s="77">
        <f t="shared" si="0"/>
        <v>0</v>
      </c>
      <c r="Y29" s="227"/>
      <c r="Z29" s="213"/>
      <c r="AA29" s="226"/>
      <c r="AB29" s="251">
        <v>3209314</v>
      </c>
      <c r="AC29" s="193">
        <v>45550</v>
      </c>
      <c r="AD29" s="230">
        <v>42189</v>
      </c>
      <c r="AE29" s="82"/>
    </row>
    <row r="30" spans="1:31" ht="15" x14ac:dyDescent="0.25">
      <c r="B30" s="43">
        <v>42212</v>
      </c>
      <c r="C30" s="176">
        <v>0</v>
      </c>
      <c r="D30" s="24"/>
      <c r="E30" s="225">
        <v>42212</v>
      </c>
      <c r="F30" s="28">
        <v>309508.5</v>
      </c>
      <c r="G30" s="23"/>
      <c r="H30" s="47">
        <v>42212</v>
      </c>
      <c r="I30" s="29">
        <v>0</v>
      </c>
      <c r="J30" s="50"/>
      <c r="K30" s="34"/>
      <c r="L30" s="89">
        <v>309508</v>
      </c>
      <c r="M30" s="89"/>
      <c r="N30" s="89"/>
      <c r="O30">
        <v>27</v>
      </c>
      <c r="P30" s="74">
        <v>42202</v>
      </c>
      <c r="Q30" s="126" t="s">
        <v>384</v>
      </c>
      <c r="R30" s="129">
        <v>23370.799999999999</v>
      </c>
      <c r="S30" s="71">
        <v>42208</v>
      </c>
      <c r="T30" s="129">
        <v>23370.799999999999</v>
      </c>
      <c r="U30" s="77">
        <f t="shared" si="0"/>
        <v>0</v>
      </c>
      <c r="Y30" s="227"/>
      <c r="Z30" s="213"/>
      <c r="AA30" s="244"/>
      <c r="AB30" s="251">
        <v>3209316</v>
      </c>
      <c r="AC30" s="193">
        <v>10989</v>
      </c>
      <c r="AD30" s="230">
        <v>42190</v>
      </c>
    </row>
    <row r="31" spans="1:31" ht="15" x14ac:dyDescent="0.25">
      <c r="B31" s="43">
        <v>42213</v>
      </c>
      <c r="C31" s="176">
        <v>0</v>
      </c>
      <c r="D31" s="24"/>
      <c r="E31" s="225">
        <v>42213</v>
      </c>
      <c r="F31" s="28">
        <v>85490</v>
      </c>
      <c r="G31" s="23"/>
      <c r="H31" s="47">
        <v>42213</v>
      </c>
      <c r="I31" s="29">
        <v>0</v>
      </c>
      <c r="J31" s="50"/>
      <c r="K31" s="34"/>
      <c r="L31" s="89">
        <v>85490</v>
      </c>
      <c r="M31" s="89"/>
      <c r="N31" s="89"/>
      <c r="O31">
        <v>28</v>
      </c>
      <c r="P31" s="74">
        <v>42202</v>
      </c>
      <c r="Q31" s="126" t="s">
        <v>385</v>
      </c>
      <c r="R31" s="70">
        <v>3944.2</v>
      </c>
      <c r="S31" s="71">
        <v>42208</v>
      </c>
      <c r="T31" s="70">
        <v>3944.2</v>
      </c>
      <c r="U31" s="77">
        <f t="shared" si="0"/>
        <v>0</v>
      </c>
      <c r="Y31" s="226"/>
      <c r="Z31" s="226"/>
      <c r="AA31" s="226"/>
      <c r="AB31" s="251">
        <v>3209313</v>
      </c>
      <c r="AC31" s="193">
        <v>45000</v>
      </c>
      <c r="AD31" s="230">
        <v>42190</v>
      </c>
      <c r="AE31" s="82"/>
    </row>
    <row r="32" spans="1:31" ht="15" x14ac:dyDescent="0.25">
      <c r="B32" s="43">
        <v>42214</v>
      </c>
      <c r="C32" s="176">
        <v>10534</v>
      </c>
      <c r="D32" s="25" t="s">
        <v>59</v>
      </c>
      <c r="E32" s="225">
        <v>42214</v>
      </c>
      <c r="F32" s="28">
        <v>139628</v>
      </c>
      <c r="G32" s="23"/>
      <c r="H32" s="47">
        <v>42214</v>
      </c>
      <c r="I32" s="29">
        <v>0</v>
      </c>
      <c r="J32" s="50"/>
      <c r="K32" s="34"/>
      <c r="L32" s="89">
        <v>129094</v>
      </c>
      <c r="M32" s="360">
        <v>6909</v>
      </c>
      <c r="N32" s="89"/>
      <c r="O32">
        <v>29</v>
      </c>
      <c r="P32" s="74">
        <v>42203</v>
      </c>
      <c r="Q32" s="126" t="s">
        <v>391</v>
      </c>
      <c r="R32" s="70">
        <v>30920.400000000001</v>
      </c>
      <c r="S32" s="71">
        <v>42208</v>
      </c>
      <c r="T32" s="70">
        <v>30920.400000000001</v>
      </c>
      <c r="U32" s="77">
        <f t="shared" si="0"/>
        <v>0</v>
      </c>
      <c r="Y32" s="226"/>
      <c r="Z32" s="226"/>
      <c r="AA32" s="226"/>
      <c r="AB32" s="251">
        <v>3205664</v>
      </c>
      <c r="AC32" s="193">
        <v>25752</v>
      </c>
      <c r="AD32" s="230">
        <v>42191</v>
      </c>
      <c r="AE32" s="82"/>
    </row>
    <row r="33" spans="1:31" ht="15" x14ac:dyDescent="0.25">
      <c r="B33" s="43">
        <v>42215</v>
      </c>
      <c r="C33" s="176">
        <v>3476</v>
      </c>
      <c r="D33" s="24" t="s">
        <v>59</v>
      </c>
      <c r="E33" s="225">
        <v>42215</v>
      </c>
      <c r="F33" s="28">
        <v>84196.5</v>
      </c>
      <c r="G33" s="23"/>
      <c r="H33" s="47">
        <v>42215</v>
      </c>
      <c r="I33" s="29">
        <v>100</v>
      </c>
      <c r="J33" s="50"/>
      <c r="K33" s="34"/>
      <c r="L33" s="89">
        <v>80620</v>
      </c>
      <c r="M33" s="89"/>
      <c r="N33" s="89"/>
      <c r="O33">
        <v>30</v>
      </c>
      <c r="P33" s="74">
        <v>42203</v>
      </c>
      <c r="Q33" s="126" t="s">
        <v>387</v>
      </c>
      <c r="R33" s="70">
        <v>203821.5</v>
      </c>
      <c r="S33" s="128" t="s">
        <v>436</v>
      </c>
      <c r="T33" s="275">
        <f>78473.76+125347.74</f>
        <v>203821.5</v>
      </c>
      <c r="U33" s="77">
        <f t="shared" si="0"/>
        <v>0</v>
      </c>
      <c r="Y33" s="227"/>
      <c r="Z33" s="213"/>
      <c r="AA33" s="226"/>
      <c r="AB33" s="251">
        <v>3209317</v>
      </c>
      <c r="AC33" s="193">
        <v>60000</v>
      </c>
      <c r="AD33" s="230">
        <v>42191</v>
      </c>
      <c r="AE33" s="82"/>
    </row>
    <row r="34" spans="1:31" thickBot="1" x14ac:dyDescent="0.3">
      <c r="A34" s="13"/>
      <c r="B34" s="43">
        <v>42216</v>
      </c>
      <c r="C34" s="176">
        <v>0</v>
      </c>
      <c r="D34" s="24"/>
      <c r="E34" s="225">
        <v>42216</v>
      </c>
      <c r="F34" s="28">
        <v>223970</v>
      </c>
      <c r="G34" s="23"/>
      <c r="H34" s="47">
        <v>42216</v>
      </c>
      <c r="I34" s="29">
        <v>40</v>
      </c>
      <c r="J34" s="50"/>
      <c r="K34" s="34"/>
      <c r="L34" s="89">
        <v>223930</v>
      </c>
      <c r="M34" s="89"/>
      <c r="N34" s="89"/>
      <c r="O34">
        <v>31</v>
      </c>
      <c r="P34" s="74">
        <v>42203</v>
      </c>
      <c r="Q34" s="126" t="s">
        <v>388</v>
      </c>
      <c r="R34" s="70">
        <v>213600.75</v>
      </c>
      <c r="S34" s="146">
        <v>42217</v>
      </c>
      <c r="T34" s="70">
        <v>213600.75</v>
      </c>
      <c r="U34" s="77">
        <f t="shared" si="0"/>
        <v>0</v>
      </c>
      <c r="Y34" s="227"/>
      <c r="Z34" s="213"/>
      <c r="AA34" s="226"/>
      <c r="AB34" s="251">
        <v>3209315</v>
      </c>
      <c r="AC34" s="193">
        <v>67000</v>
      </c>
      <c r="AD34" s="230">
        <v>42191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O35">
        <v>32</v>
      </c>
      <c r="P35" s="74">
        <v>42205</v>
      </c>
      <c r="Q35" s="126" t="s">
        <v>389</v>
      </c>
      <c r="R35" s="70">
        <v>26062</v>
      </c>
      <c r="S35" s="146">
        <v>42217</v>
      </c>
      <c r="T35" s="70">
        <v>26062</v>
      </c>
      <c r="U35" s="77">
        <f t="shared" si="0"/>
        <v>0</v>
      </c>
      <c r="Y35" s="121"/>
      <c r="Z35" s="121"/>
      <c r="AA35" s="121"/>
      <c r="AB35" s="251">
        <v>3205665</v>
      </c>
      <c r="AC35" s="118">
        <v>29760</v>
      </c>
      <c r="AD35" s="120">
        <v>42192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O36">
        <v>33</v>
      </c>
      <c r="P36" s="74">
        <v>42205</v>
      </c>
      <c r="Q36" s="126" t="s">
        <v>390</v>
      </c>
      <c r="R36" s="70">
        <v>2686.2</v>
      </c>
      <c r="S36" s="146">
        <v>42217</v>
      </c>
      <c r="T36" s="70">
        <v>2686.2</v>
      </c>
      <c r="U36" s="77">
        <f t="shared" si="0"/>
        <v>0</v>
      </c>
      <c r="Y36" s="121"/>
      <c r="Z36" s="121"/>
      <c r="AA36" s="121"/>
      <c r="AB36" s="119">
        <v>3205663</v>
      </c>
      <c r="AC36" s="118">
        <v>60000</v>
      </c>
      <c r="AD36" s="120">
        <v>42192</v>
      </c>
    </row>
    <row r="37" spans="1:31" ht="15" x14ac:dyDescent="0.25">
      <c r="B37" s="5" t="s">
        <v>1</v>
      </c>
      <c r="C37" s="179">
        <f>SUM(C4:C36)</f>
        <v>209937.13999999998</v>
      </c>
      <c r="D37" s="1"/>
      <c r="E37" s="359" t="s">
        <v>1</v>
      </c>
      <c r="F37" s="7">
        <f>SUM(F4:F36)</f>
        <v>4342956.16</v>
      </c>
      <c r="H37" s="4" t="s">
        <v>1</v>
      </c>
      <c r="I37" s="3">
        <f>SUM(I4:I36)</f>
        <v>1546</v>
      </c>
      <c r="J37" s="3"/>
      <c r="K37" s="3">
        <f t="shared" ref="K37" si="1">SUM(K4:K36)</f>
        <v>86615.78</v>
      </c>
      <c r="L37" s="67">
        <f>SUM(L4:L36)</f>
        <v>4158388.5</v>
      </c>
      <c r="O37">
        <v>34</v>
      </c>
      <c r="P37" s="74">
        <v>42205</v>
      </c>
      <c r="Q37" s="126" t="s">
        <v>392</v>
      </c>
      <c r="R37" s="70">
        <v>4998.2</v>
      </c>
      <c r="S37" s="146">
        <v>42217</v>
      </c>
      <c r="T37" s="70">
        <v>4998.2</v>
      </c>
      <c r="U37" s="77">
        <f t="shared" si="0"/>
        <v>0</v>
      </c>
      <c r="Y37" s="121"/>
      <c r="Z37" s="121"/>
      <c r="AA37" s="121"/>
      <c r="AB37" s="119" t="s">
        <v>203</v>
      </c>
      <c r="AC37" s="118">
        <v>21585.5</v>
      </c>
      <c r="AD37" s="120">
        <v>42192</v>
      </c>
    </row>
    <row r="38" spans="1:31" ht="15" x14ac:dyDescent="0.25">
      <c r="A38" s="382"/>
      <c r="B38" s="382"/>
      <c r="C38" s="88"/>
      <c r="I38" s="3"/>
      <c r="K38" s="3"/>
      <c r="O38">
        <v>35</v>
      </c>
      <c r="P38" s="74">
        <v>42206</v>
      </c>
      <c r="Q38" s="126" t="s">
        <v>393</v>
      </c>
      <c r="R38" s="70">
        <v>31922.2</v>
      </c>
      <c r="S38" s="146">
        <v>42217</v>
      </c>
      <c r="T38" s="70">
        <v>31922.2</v>
      </c>
      <c r="U38" s="77">
        <f t="shared" si="0"/>
        <v>0</v>
      </c>
      <c r="Y38" s="121"/>
      <c r="Z38" s="121"/>
      <c r="AA38" s="121"/>
      <c r="AB38" s="119">
        <v>3205668</v>
      </c>
      <c r="AC38" s="118">
        <v>16874</v>
      </c>
      <c r="AD38" s="120">
        <v>42193</v>
      </c>
    </row>
    <row r="39" spans="1:31" ht="15.75" customHeight="1" x14ac:dyDescent="0.25">
      <c r="A39" s="150"/>
      <c r="B39" s="36"/>
      <c r="C39" s="88"/>
      <c r="D39" s="8"/>
      <c r="E39" s="36"/>
      <c r="F39" s="36"/>
      <c r="H39" s="364" t="s">
        <v>7</v>
      </c>
      <c r="I39" s="365"/>
      <c r="J39" s="362">
        <f>I37+K37</f>
        <v>88161.78</v>
      </c>
      <c r="K39" s="363"/>
      <c r="L39" s="90"/>
      <c r="M39" s="90"/>
      <c r="N39" s="90"/>
      <c r="O39">
        <v>36</v>
      </c>
      <c r="P39" s="74">
        <v>42206</v>
      </c>
      <c r="Q39" s="126" t="s">
        <v>420</v>
      </c>
      <c r="R39" s="70">
        <v>109650</v>
      </c>
      <c r="S39" s="146">
        <v>42217</v>
      </c>
      <c r="T39" s="70">
        <v>109650</v>
      </c>
      <c r="U39" s="77">
        <f t="shared" si="0"/>
        <v>0</v>
      </c>
      <c r="Y39" s="121"/>
      <c r="Z39" s="121"/>
      <c r="AA39" s="121"/>
      <c r="AB39" s="119">
        <v>3205666</v>
      </c>
      <c r="AC39" s="118">
        <v>92000</v>
      </c>
      <c r="AD39" s="120">
        <v>42193</v>
      </c>
      <c r="AE39" s="82"/>
    </row>
    <row r="40" spans="1:31" ht="16.5" customHeight="1" x14ac:dyDescent="0.25">
      <c r="A40" s="383"/>
      <c r="B40" s="383"/>
      <c r="C40" s="88"/>
      <c r="D40" s="369" t="s">
        <v>8</v>
      </c>
      <c r="E40" s="369"/>
      <c r="F40" s="17">
        <f>F37-J39-C37</f>
        <v>4044857.2399999998</v>
      </c>
      <c r="I40" s="14"/>
      <c r="O40">
        <v>37</v>
      </c>
      <c r="P40" s="74">
        <v>42207</v>
      </c>
      <c r="Q40" s="126" t="s">
        <v>414</v>
      </c>
      <c r="R40" s="70">
        <v>14341.2</v>
      </c>
      <c r="S40" s="146">
        <v>42217</v>
      </c>
      <c r="T40" s="70">
        <v>14341.2</v>
      </c>
      <c r="U40" s="77">
        <f t="shared" si="0"/>
        <v>0</v>
      </c>
      <c r="Y40" s="121"/>
      <c r="Z40" s="121"/>
      <c r="AA40" s="121"/>
      <c r="AB40" s="119">
        <v>3205667</v>
      </c>
      <c r="AC40" s="118">
        <v>55000</v>
      </c>
      <c r="AD40" s="120">
        <v>42194</v>
      </c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O41">
        <v>38</v>
      </c>
      <c r="P41" s="74">
        <v>42208</v>
      </c>
      <c r="Q41" s="126" t="s">
        <v>415</v>
      </c>
      <c r="R41" s="70">
        <v>15626.4</v>
      </c>
      <c r="S41" s="146">
        <v>42217</v>
      </c>
      <c r="T41" s="70">
        <v>15626.4</v>
      </c>
      <c r="U41" s="77">
        <f t="shared" si="0"/>
        <v>0</v>
      </c>
      <c r="Y41" s="121"/>
      <c r="Z41" s="121"/>
      <c r="AA41" s="121"/>
      <c r="AB41" s="119">
        <v>3205669</v>
      </c>
      <c r="AC41" s="118">
        <v>25000</v>
      </c>
      <c r="AD41" s="120">
        <v>42194</v>
      </c>
      <c r="AE41" s="82"/>
    </row>
    <row r="42" spans="1:31" ht="16.5" customHeight="1" thickBot="1" x14ac:dyDescent="0.3">
      <c r="E42" s="260" t="s">
        <v>146</v>
      </c>
      <c r="F42" s="15">
        <v>-3373122.48</v>
      </c>
      <c r="I42" s="19" t="s">
        <v>9</v>
      </c>
      <c r="J42" s="56"/>
      <c r="K42" s="15">
        <v>0</v>
      </c>
      <c r="O42">
        <v>39</v>
      </c>
      <c r="P42" s="74">
        <v>42209</v>
      </c>
      <c r="Q42" s="126" t="s">
        <v>416</v>
      </c>
      <c r="R42" s="70">
        <v>18739.2</v>
      </c>
      <c r="S42" s="146">
        <v>42217</v>
      </c>
      <c r="T42" s="70">
        <v>18739.2</v>
      </c>
      <c r="U42" s="77">
        <f t="shared" si="0"/>
        <v>0</v>
      </c>
      <c r="Y42" s="121"/>
      <c r="Z42" s="121"/>
      <c r="AA42" s="121"/>
      <c r="AB42" s="119">
        <v>3205660</v>
      </c>
      <c r="AC42" s="118">
        <v>16978</v>
      </c>
      <c r="AD42" s="120">
        <v>42194</v>
      </c>
    </row>
    <row r="43" spans="1:31" thickTop="1" x14ac:dyDescent="0.25">
      <c r="E43" s="4" t="s">
        <v>10</v>
      </c>
      <c r="F43" s="3">
        <f>SUM(F40:F42)</f>
        <v>671734.75999999978</v>
      </c>
      <c r="K43" s="3">
        <f>F45+K42</f>
        <v>684637.75999999978</v>
      </c>
      <c r="O43">
        <v>40</v>
      </c>
      <c r="P43" s="74">
        <v>42209</v>
      </c>
      <c r="Q43" s="126" t="s">
        <v>417</v>
      </c>
      <c r="R43" s="70">
        <v>3200</v>
      </c>
      <c r="S43" s="146">
        <v>42217</v>
      </c>
      <c r="T43" s="70">
        <v>3200</v>
      </c>
      <c r="U43" s="77">
        <f t="shared" si="0"/>
        <v>0</v>
      </c>
      <c r="Y43" s="121"/>
      <c r="Z43" s="121"/>
      <c r="AA43" s="121"/>
      <c r="AB43" s="119">
        <v>2720550</v>
      </c>
      <c r="AC43" s="118">
        <v>45000</v>
      </c>
      <c r="AD43" s="120">
        <v>42195</v>
      </c>
    </row>
    <row r="44" spans="1:31" ht="17.25" customHeight="1" thickBot="1" x14ac:dyDescent="0.3">
      <c r="D44" s="359" t="s">
        <v>31</v>
      </c>
      <c r="E44" s="359"/>
      <c r="F44" s="18">
        <v>12903</v>
      </c>
      <c r="I44" s="4" t="s">
        <v>2</v>
      </c>
      <c r="J44" s="328"/>
      <c r="K44" s="329">
        <v>-453629.27</v>
      </c>
      <c r="O44">
        <v>41</v>
      </c>
      <c r="P44" s="74">
        <v>42210</v>
      </c>
      <c r="Q44" s="126" t="s">
        <v>418</v>
      </c>
      <c r="R44" s="70">
        <v>16823.25</v>
      </c>
      <c r="S44" s="146">
        <v>42217</v>
      </c>
      <c r="T44" s="70">
        <v>16823.25</v>
      </c>
      <c r="U44" s="77">
        <f t="shared" si="0"/>
        <v>0</v>
      </c>
      <c r="Y44" s="121"/>
      <c r="Z44" s="121"/>
      <c r="AA44" s="121"/>
      <c r="AB44" s="119">
        <v>2720547</v>
      </c>
      <c r="AC44" s="118">
        <v>50000</v>
      </c>
      <c r="AD44" s="120">
        <v>42195</v>
      </c>
    </row>
    <row r="45" spans="1:31" ht="20.25" thickTop="1" thickBot="1" x14ac:dyDescent="0.35">
      <c r="E45" s="5" t="s">
        <v>11</v>
      </c>
      <c r="F45" s="6">
        <f>F44+F43</f>
        <v>684637.75999999978</v>
      </c>
      <c r="I45" s="366" t="s">
        <v>12</v>
      </c>
      <c r="J45" s="367"/>
      <c r="K45" s="93">
        <f>K43+K44</f>
        <v>231008.48999999976</v>
      </c>
      <c r="O45">
        <v>42</v>
      </c>
      <c r="P45" s="74">
        <v>42210</v>
      </c>
      <c r="Q45" s="126" t="s">
        <v>419</v>
      </c>
      <c r="R45" s="70">
        <v>24403.95</v>
      </c>
      <c r="S45" s="146">
        <v>42217</v>
      </c>
      <c r="T45" s="70">
        <v>24403.95</v>
      </c>
      <c r="U45" s="77">
        <f t="shared" si="0"/>
        <v>0</v>
      </c>
      <c r="Y45" s="183"/>
      <c r="Z45" s="163"/>
      <c r="AA45" s="163"/>
      <c r="AB45" s="353">
        <v>2720548</v>
      </c>
      <c r="AC45" s="138">
        <v>55000</v>
      </c>
      <c r="AD45" s="232">
        <v>42195</v>
      </c>
    </row>
    <row r="46" spans="1:31" ht="16.5" thickTop="1" x14ac:dyDescent="0.25">
      <c r="O46">
        <v>43</v>
      </c>
      <c r="P46" s="74">
        <v>42212</v>
      </c>
      <c r="Q46" s="126" t="s">
        <v>421</v>
      </c>
      <c r="R46" s="70">
        <v>31034.2</v>
      </c>
      <c r="S46" s="146">
        <v>42217</v>
      </c>
      <c r="T46" s="70">
        <v>31034.2</v>
      </c>
      <c r="U46" s="77">
        <f t="shared" si="0"/>
        <v>0</v>
      </c>
      <c r="Y46" s="197" t="s">
        <v>153</v>
      </c>
      <c r="Z46" s="198">
        <f>SUM(Z4:Z45)</f>
        <v>0</v>
      </c>
      <c r="AA46" s="272"/>
      <c r="AB46" s="199" t="s">
        <v>153</v>
      </c>
      <c r="AC46" s="200">
        <f>SUM(AC4:AC45)</f>
        <v>1567394.5</v>
      </c>
      <c r="AD46" s="229"/>
    </row>
    <row r="47" spans="1:31" ht="15" x14ac:dyDescent="0.25">
      <c r="O47">
        <v>44</v>
      </c>
      <c r="P47" s="74">
        <v>42212</v>
      </c>
      <c r="Q47" s="126" t="s">
        <v>422</v>
      </c>
      <c r="R47" s="70">
        <v>252854.25</v>
      </c>
      <c r="S47" s="146">
        <v>42217</v>
      </c>
      <c r="T47" s="341">
        <v>94619.11</v>
      </c>
      <c r="U47" s="253">
        <f t="shared" si="0"/>
        <v>158235.14000000001</v>
      </c>
    </row>
    <row r="48" spans="1:31" thickBot="1" x14ac:dyDescent="0.3">
      <c r="O48">
        <v>45</v>
      </c>
      <c r="P48" s="74">
        <v>42206</v>
      </c>
      <c r="Q48" s="126" t="s">
        <v>437</v>
      </c>
      <c r="R48" s="70">
        <v>362502.9</v>
      </c>
      <c r="S48" s="146"/>
      <c r="T48" s="275"/>
      <c r="U48" s="77">
        <f t="shared" si="0"/>
        <v>362502.9</v>
      </c>
    </row>
    <row r="49" spans="2:31" ht="19.5" thickBot="1" x14ac:dyDescent="0.35">
      <c r="B49"/>
      <c r="C49"/>
      <c r="E49"/>
      <c r="F49"/>
      <c r="H49"/>
      <c r="I49"/>
      <c r="J49"/>
      <c r="K49"/>
      <c r="L49"/>
      <c r="M49"/>
      <c r="N49"/>
      <c r="O49">
        <v>46</v>
      </c>
      <c r="P49" s="74">
        <v>42213</v>
      </c>
      <c r="Q49" s="126" t="s">
        <v>424</v>
      </c>
      <c r="R49" s="70">
        <v>14415.6</v>
      </c>
      <c r="S49" s="146"/>
      <c r="T49" s="275"/>
      <c r="U49" s="77">
        <f t="shared" si="0"/>
        <v>14415.6</v>
      </c>
      <c r="Y49" s="394">
        <v>2</v>
      </c>
      <c r="Z49" s="96" t="s">
        <v>124</v>
      </c>
      <c r="AA49" s="96"/>
      <c r="AB49" s="97"/>
      <c r="AC49" s="354">
        <v>42208</v>
      </c>
      <c r="AD49" s="229"/>
    </row>
    <row r="50" spans="2:31" ht="16.5" thickBot="1" x14ac:dyDescent="0.3">
      <c r="B50"/>
      <c r="C50"/>
      <c r="E50"/>
      <c r="F50"/>
      <c r="H50"/>
      <c r="I50"/>
      <c r="J50"/>
      <c r="K50"/>
      <c r="L50"/>
      <c r="M50"/>
      <c r="N50"/>
      <c r="O50">
        <v>47</v>
      </c>
      <c r="P50" s="74">
        <v>42213</v>
      </c>
      <c r="Q50" s="126" t="s">
        <v>425</v>
      </c>
      <c r="R50" s="70">
        <v>7522.9</v>
      </c>
      <c r="S50" s="146"/>
      <c r="T50" s="275"/>
      <c r="U50" s="77">
        <f t="shared" si="0"/>
        <v>7522.9</v>
      </c>
      <c r="Y50" s="395"/>
      <c r="Z50" s="100"/>
      <c r="AA50" s="100"/>
      <c r="AB50" s="101"/>
      <c r="AC50" s="102"/>
      <c r="AD50" s="229"/>
    </row>
    <row r="51" spans="2:31" x14ac:dyDescent="0.25">
      <c r="B51"/>
      <c r="C51"/>
      <c r="E51"/>
      <c r="F51"/>
      <c r="H51"/>
      <c r="I51"/>
      <c r="J51"/>
      <c r="K51"/>
      <c r="L51"/>
      <c r="M51"/>
      <c r="N51"/>
      <c r="O51">
        <v>48</v>
      </c>
      <c r="P51" s="74">
        <v>42213</v>
      </c>
      <c r="Q51" s="126" t="s">
        <v>426</v>
      </c>
      <c r="R51" s="70">
        <v>4355</v>
      </c>
      <c r="S51" s="146"/>
      <c r="T51" s="275"/>
      <c r="U51" s="77">
        <f t="shared" si="0"/>
        <v>4355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2:31" x14ac:dyDescent="0.25">
      <c r="B52"/>
      <c r="C52"/>
      <c r="E52"/>
      <c r="F52"/>
      <c r="H52" s="398"/>
      <c r="I52" s="398"/>
      <c r="J52" s="330"/>
      <c r="K52" s="331"/>
      <c r="L52"/>
      <c r="M52"/>
      <c r="N52"/>
      <c r="O52">
        <v>49</v>
      </c>
      <c r="P52" s="74">
        <v>42213</v>
      </c>
      <c r="Q52" s="126" t="s">
        <v>427</v>
      </c>
      <c r="R52" s="70">
        <v>157079.16</v>
      </c>
      <c r="S52" s="146"/>
      <c r="T52" s="275"/>
      <c r="U52" s="77">
        <f t="shared" si="0"/>
        <v>157079.16</v>
      </c>
      <c r="Y52" s="126" t="s">
        <v>337</v>
      </c>
      <c r="Z52" s="70">
        <v>464.03</v>
      </c>
      <c r="AA52" s="106"/>
      <c r="AB52" s="334">
        <v>3205683</v>
      </c>
      <c r="AC52" s="118">
        <v>7770.5</v>
      </c>
      <c r="AD52" s="120">
        <v>42195</v>
      </c>
      <c r="AE52" s="82"/>
    </row>
    <row r="53" spans="2:31" ht="15" x14ac:dyDescent="0.25">
      <c r="B53"/>
      <c r="C53"/>
      <c r="E53"/>
      <c r="F53"/>
      <c r="H53" s="398"/>
      <c r="I53" s="398"/>
      <c r="J53" s="330"/>
      <c r="K53" s="331"/>
      <c r="L53"/>
      <c r="M53"/>
      <c r="N53"/>
      <c r="O53">
        <v>50</v>
      </c>
      <c r="P53" s="74">
        <v>42214</v>
      </c>
      <c r="Q53" s="126" t="s">
        <v>428</v>
      </c>
      <c r="R53" s="70">
        <v>16539.599999999999</v>
      </c>
      <c r="S53" s="146"/>
      <c r="T53" s="275"/>
      <c r="U53" s="77">
        <f t="shared" si="0"/>
        <v>16539.599999999999</v>
      </c>
      <c r="Y53" s="126" t="s">
        <v>339</v>
      </c>
      <c r="Z53" s="70">
        <v>10282.299999999999</v>
      </c>
      <c r="AA53" s="111"/>
      <c r="AB53" s="334">
        <v>3205685</v>
      </c>
      <c r="AC53" s="118">
        <v>60000</v>
      </c>
      <c r="AD53" s="120">
        <v>42196</v>
      </c>
      <c r="AE53" s="82"/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O54">
        <v>51</v>
      </c>
      <c r="P54" s="74">
        <v>42214</v>
      </c>
      <c r="Q54" s="126" t="s">
        <v>423</v>
      </c>
      <c r="R54" s="70">
        <v>2318.3000000000002</v>
      </c>
      <c r="S54" s="146"/>
      <c r="T54" s="275"/>
      <c r="U54" s="77">
        <f t="shared" si="0"/>
        <v>2318.3000000000002</v>
      </c>
      <c r="Y54" s="126" t="s">
        <v>338</v>
      </c>
      <c r="Z54" s="70">
        <v>31680</v>
      </c>
      <c r="AA54" s="111"/>
      <c r="AB54" s="334">
        <v>3205684</v>
      </c>
      <c r="AC54" s="118">
        <v>70000</v>
      </c>
      <c r="AD54" s="120">
        <v>42196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O55">
        <v>52</v>
      </c>
      <c r="P55" s="74">
        <v>42215</v>
      </c>
      <c r="Q55" s="126" t="s">
        <v>429</v>
      </c>
      <c r="R55" s="70">
        <v>43675.95</v>
      </c>
      <c r="S55" s="146"/>
      <c r="T55" s="275"/>
      <c r="U55" s="77">
        <f t="shared" si="0"/>
        <v>43675.95</v>
      </c>
      <c r="Y55" s="126" t="s">
        <v>340</v>
      </c>
      <c r="Z55" s="70">
        <v>24730.400000000001</v>
      </c>
      <c r="AA55" s="111"/>
      <c r="AB55" s="334">
        <v>2720552</v>
      </c>
      <c r="AC55" s="118">
        <v>50000</v>
      </c>
      <c r="AD55" s="120">
        <v>42196</v>
      </c>
    </row>
    <row r="56" spans="2:31" ht="15" x14ac:dyDescent="0.25">
      <c r="B56"/>
      <c r="C56"/>
      <c r="E56"/>
      <c r="F56"/>
      <c r="H56"/>
      <c r="I56"/>
      <c r="J56"/>
      <c r="K56"/>
      <c r="L56"/>
      <c r="M56"/>
      <c r="N56"/>
      <c r="O56">
        <v>53</v>
      </c>
      <c r="P56" s="74">
        <v>42215</v>
      </c>
      <c r="Q56" s="126" t="s">
        <v>430</v>
      </c>
      <c r="R56" s="70">
        <v>152969.17000000001</v>
      </c>
      <c r="S56" s="146"/>
      <c r="T56" s="275"/>
      <c r="U56" s="77">
        <f t="shared" si="0"/>
        <v>152969.17000000001</v>
      </c>
      <c r="Y56" s="126" t="s">
        <v>341</v>
      </c>
      <c r="Z56" s="70">
        <v>44897.599999999999</v>
      </c>
      <c r="AA56" s="111"/>
      <c r="AB56" s="334">
        <v>2720549</v>
      </c>
      <c r="AC56" s="118">
        <v>22800</v>
      </c>
      <c r="AD56" s="120">
        <v>42196</v>
      </c>
    </row>
    <row r="57" spans="2:31" x14ac:dyDescent="0.25">
      <c r="B57"/>
      <c r="C57"/>
      <c r="E57"/>
      <c r="F57"/>
      <c r="H57"/>
      <c r="I57"/>
      <c r="J57"/>
      <c r="K57"/>
      <c r="L57"/>
      <c r="M57"/>
      <c r="N57"/>
      <c r="O57">
        <v>54</v>
      </c>
      <c r="P57" s="74">
        <v>42216</v>
      </c>
      <c r="Q57" s="126" t="s">
        <v>431</v>
      </c>
      <c r="R57" s="70">
        <v>9659</v>
      </c>
      <c r="S57" s="146"/>
      <c r="T57" s="275"/>
      <c r="U57" s="77">
        <f t="shared" si="0"/>
        <v>9659</v>
      </c>
      <c r="Y57" s="126" t="s">
        <v>349</v>
      </c>
      <c r="Z57" s="70">
        <v>288544.26</v>
      </c>
      <c r="AA57" s="190"/>
      <c r="AB57" s="334">
        <v>2720553</v>
      </c>
      <c r="AC57" s="187">
        <v>10551</v>
      </c>
      <c r="AD57" s="230">
        <v>42197</v>
      </c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O58">
        <v>55</v>
      </c>
      <c r="P58" s="74">
        <v>42216</v>
      </c>
      <c r="Q58" s="126" t="s">
        <v>432</v>
      </c>
      <c r="R58" s="70">
        <v>5494</v>
      </c>
      <c r="S58" s="146"/>
      <c r="T58" s="275"/>
      <c r="U58" s="77">
        <f t="shared" si="0"/>
        <v>5494</v>
      </c>
      <c r="Y58" s="126" t="s">
        <v>350</v>
      </c>
      <c r="Z58" s="70">
        <v>205877.35</v>
      </c>
      <c r="AA58" s="226"/>
      <c r="AB58" s="334">
        <v>2720551</v>
      </c>
      <c r="AC58" s="187">
        <v>103000</v>
      </c>
      <c r="AD58" s="230">
        <v>42197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  <c r="Y59" s="126" t="s">
        <v>342</v>
      </c>
      <c r="Z59" s="70">
        <v>17556</v>
      </c>
      <c r="AA59" s="111"/>
      <c r="AB59" s="334">
        <v>2720560</v>
      </c>
      <c r="AC59" s="193">
        <v>50000</v>
      </c>
      <c r="AD59" s="230">
        <v>42198</v>
      </c>
      <c r="AE59" s="82"/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357">
        <v>42204</v>
      </c>
      <c r="Q60" s="248">
        <v>27850</v>
      </c>
      <c r="R60" s="358">
        <v>4599</v>
      </c>
      <c r="S60" s="146"/>
      <c r="T60" s="275"/>
      <c r="U60" s="77">
        <f t="shared" si="0"/>
        <v>4599</v>
      </c>
      <c r="Y60" s="126" t="s">
        <v>412</v>
      </c>
      <c r="Z60" s="70">
        <v>15595.21</v>
      </c>
      <c r="AA60" s="111"/>
      <c r="AB60" s="334">
        <v>3205682</v>
      </c>
      <c r="AC60" s="193">
        <v>8312</v>
      </c>
      <c r="AD60" s="230">
        <v>42198</v>
      </c>
    </row>
    <row r="61" spans="2:31" ht="15" x14ac:dyDescent="0.25">
      <c r="B61"/>
      <c r="C61"/>
      <c r="E61"/>
      <c r="F61"/>
      <c r="H61"/>
      <c r="I61"/>
      <c r="J61"/>
      <c r="K61"/>
      <c r="L61"/>
      <c r="M61"/>
      <c r="N61"/>
      <c r="P61" s="357">
        <v>42215</v>
      </c>
      <c r="Q61" s="248">
        <v>29030</v>
      </c>
      <c r="R61" s="358">
        <v>1647.8</v>
      </c>
      <c r="S61" s="146"/>
      <c r="T61" s="276"/>
      <c r="U61" s="77">
        <f t="shared" si="0"/>
        <v>1647.8</v>
      </c>
      <c r="Y61" s="126" t="s">
        <v>348</v>
      </c>
      <c r="Z61" s="70">
        <v>22995</v>
      </c>
      <c r="AA61" s="111"/>
      <c r="AB61" s="334">
        <v>3205681</v>
      </c>
      <c r="AC61" s="193">
        <v>65000</v>
      </c>
      <c r="AD61" s="230">
        <v>42199</v>
      </c>
      <c r="AE61" s="82"/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46"/>
      <c r="T62" s="246"/>
      <c r="U62" s="77">
        <f t="shared" si="0"/>
        <v>0</v>
      </c>
      <c r="Y62" s="126" t="s">
        <v>351</v>
      </c>
      <c r="Z62" s="70">
        <v>33853.040000000001</v>
      </c>
      <c r="AA62" s="111"/>
      <c r="AB62" s="334">
        <v>3209301</v>
      </c>
      <c r="AC62" s="193">
        <v>57000</v>
      </c>
      <c r="AD62" s="230">
        <v>42199</v>
      </c>
      <c r="AE62" s="82"/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71"/>
      <c r="T63" s="213"/>
      <c r="U63" s="77">
        <f t="shared" si="0"/>
        <v>0</v>
      </c>
      <c r="Y63" s="126" t="s">
        <v>352</v>
      </c>
      <c r="Z63" s="70">
        <v>27897.5</v>
      </c>
      <c r="AA63" s="226"/>
      <c r="AB63" s="334">
        <v>3205680</v>
      </c>
      <c r="AC63" s="193">
        <v>9256.5</v>
      </c>
      <c r="AD63" s="230">
        <v>42199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353</v>
      </c>
      <c r="Z64" s="70">
        <v>19686.2</v>
      </c>
      <c r="AA64" s="226"/>
      <c r="AB64" s="334">
        <v>3209346</v>
      </c>
      <c r="AC64" s="193">
        <v>27000</v>
      </c>
      <c r="AD64" s="230">
        <v>42199</v>
      </c>
      <c r="AE64" s="82"/>
    </row>
    <row r="65" spans="2:31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354</v>
      </c>
      <c r="Z65" s="70">
        <v>24401.200000000001</v>
      </c>
      <c r="AA65" s="226"/>
      <c r="AB65" s="334">
        <v>3209300</v>
      </c>
      <c r="AC65" s="193">
        <v>35000</v>
      </c>
      <c r="AD65" s="230">
        <v>42200</v>
      </c>
      <c r="AE65" s="82"/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  <c r="Y66" s="126" t="s">
        <v>355</v>
      </c>
      <c r="Z66" s="70">
        <v>97509.4</v>
      </c>
      <c r="AA66" s="226"/>
      <c r="AB66" s="334">
        <v>3205678</v>
      </c>
      <c r="AC66" s="193">
        <v>75000</v>
      </c>
      <c r="AD66" s="230">
        <v>42200</v>
      </c>
      <c r="AE66" s="82"/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  <c r="Y67" s="126" t="s">
        <v>356</v>
      </c>
      <c r="Z67" s="70">
        <v>27833.4</v>
      </c>
      <c r="AA67" s="226"/>
      <c r="AB67" s="334">
        <v>3205677</v>
      </c>
      <c r="AC67" s="193">
        <v>9402</v>
      </c>
      <c r="AD67" s="230">
        <v>42200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2" si="2">R68-T68</f>
        <v>0</v>
      </c>
      <c r="Y68" s="126" t="s">
        <v>369</v>
      </c>
      <c r="Z68" s="70">
        <v>13118.3</v>
      </c>
      <c r="AA68" s="244"/>
      <c r="AB68" s="334">
        <v>2961203</v>
      </c>
      <c r="AC68" s="193">
        <v>50600</v>
      </c>
      <c r="AD68" s="230">
        <v>42194</v>
      </c>
      <c r="AE68" s="82">
        <v>42201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2"/>
        <v>0</v>
      </c>
      <c r="Y69" s="126" t="s">
        <v>367</v>
      </c>
      <c r="Z69" s="70">
        <v>30281.4</v>
      </c>
      <c r="AA69" s="226"/>
      <c r="AB69" s="334">
        <v>3205679</v>
      </c>
      <c r="AC69" s="193">
        <v>45000</v>
      </c>
      <c r="AD69" s="230">
        <v>42201</v>
      </c>
      <c r="AE69" s="82"/>
    </row>
    <row r="70" spans="2:31" ht="15" x14ac:dyDescent="0.25">
      <c r="B70"/>
      <c r="C70"/>
      <c r="E70"/>
      <c r="F70"/>
      <c r="H70"/>
      <c r="I70"/>
      <c r="J70"/>
      <c r="K70"/>
      <c r="L70"/>
      <c r="M70"/>
      <c r="N70"/>
      <c r="P70" s="74"/>
      <c r="Q70" s="126"/>
      <c r="R70" s="70"/>
      <c r="S70" s="131"/>
      <c r="T70" s="85"/>
      <c r="U70" s="77">
        <f t="shared" si="2"/>
        <v>0</v>
      </c>
      <c r="Y70" s="126" t="s">
        <v>368</v>
      </c>
      <c r="Z70" s="70">
        <v>30110.799999999999</v>
      </c>
      <c r="AA70" s="226"/>
      <c r="AB70" s="334"/>
      <c r="AC70" s="193"/>
      <c r="AD70" s="230"/>
    </row>
    <row r="71" spans="2:31" ht="15" x14ac:dyDescent="0.25">
      <c r="B71"/>
      <c r="C71"/>
      <c r="E71"/>
      <c r="F71"/>
      <c r="H71"/>
      <c r="I71"/>
      <c r="J71"/>
      <c r="K71"/>
      <c r="L71"/>
      <c r="M71"/>
      <c r="N71"/>
      <c r="P71" s="74"/>
      <c r="Q71" s="126"/>
      <c r="R71" s="70"/>
      <c r="S71" s="131"/>
      <c r="T71" s="85"/>
      <c r="U71" s="77">
        <f t="shared" si="2"/>
        <v>0</v>
      </c>
      <c r="Y71" s="126" t="s">
        <v>370</v>
      </c>
      <c r="Z71" s="70">
        <v>306728.5</v>
      </c>
      <c r="AA71" s="226"/>
      <c r="AB71" s="334"/>
      <c r="AC71" s="193"/>
      <c r="AD71" s="230"/>
    </row>
    <row r="72" spans="2:31" thickBot="1" x14ac:dyDescent="0.3">
      <c r="B72"/>
      <c r="C72"/>
      <c r="E72"/>
      <c r="F72"/>
      <c r="H72"/>
      <c r="I72"/>
      <c r="J72"/>
      <c r="K72"/>
      <c r="L72"/>
      <c r="M72"/>
      <c r="N72"/>
      <c r="P72" s="23"/>
      <c r="Q72" s="142"/>
      <c r="R72" s="133"/>
      <c r="S72" s="142"/>
      <c r="T72" s="143"/>
      <c r="U72" s="134">
        <f t="shared" si="2"/>
        <v>0</v>
      </c>
      <c r="Y72" s="126" t="s">
        <v>371</v>
      </c>
      <c r="Z72" s="70">
        <v>165489.10999999999</v>
      </c>
      <c r="AA72" s="226"/>
      <c r="AB72" s="334"/>
      <c r="AC72" s="193"/>
      <c r="AD72" s="230"/>
    </row>
    <row r="73" spans="2:31" ht="16.5" thickTop="1" x14ac:dyDescent="0.25">
      <c r="B73"/>
      <c r="C73"/>
      <c r="E73"/>
      <c r="F73"/>
      <c r="H73"/>
      <c r="I73"/>
      <c r="J73"/>
      <c r="K73"/>
      <c r="L73"/>
      <c r="M73"/>
      <c r="N73"/>
      <c r="P73"/>
      <c r="Q73"/>
      <c r="R73" s="132">
        <f>SUM(R4:R72)</f>
        <v>3373122.48</v>
      </c>
      <c r="S73" s="132"/>
      <c r="T73" s="144">
        <f t="shared" ref="T73" si="3">SUM(T4:T72)</f>
        <v>2432108.96</v>
      </c>
      <c r="U73" s="144">
        <f>SUM(U4:U72)</f>
        <v>941013.52000000014</v>
      </c>
      <c r="Y73" s="126" t="s">
        <v>372</v>
      </c>
      <c r="Z73" s="70">
        <v>16419.599999999999</v>
      </c>
      <c r="AA73" s="226"/>
      <c r="AB73" s="251"/>
      <c r="AC73" s="193"/>
      <c r="AD73" s="230"/>
    </row>
    <row r="74" spans="2:31" ht="15" x14ac:dyDescent="0.25">
      <c r="B74"/>
      <c r="C74"/>
      <c r="E74"/>
      <c r="F74"/>
      <c r="H74"/>
      <c r="I74"/>
      <c r="J74"/>
      <c r="K74"/>
      <c r="L74"/>
      <c r="M74"/>
      <c r="N74"/>
      <c r="P74" s="8"/>
      <c r="Q74" s="8"/>
      <c r="R74" s="8"/>
      <c r="S74" s="8"/>
      <c r="T74" s="145"/>
      <c r="U74" s="145"/>
      <c r="V74" s="8"/>
      <c r="Y74" s="126" t="s">
        <v>373</v>
      </c>
      <c r="Z74" s="70">
        <v>9252.1</v>
      </c>
      <c r="AA74" s="226"/>
      <c r="AB74" s="251"/>
      <c r="AC74" s="193"/>
      <c r="AD74" s="230"/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 t="s">
        <v>374</v>
      </c>
      <c r="Z75" s="70">
        <v>5474.59</v>
      </c>
      <c r="AA75" s="226"/>
      <c r="AB75" s="251"/>
      <c r="AC75" s="193"/>
      <c r="AD75" s="230"/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 t="s">
        <v>375</v>
      </c>
      <c r="Z76" s="70">
        <v>38498.400000000001</v>
      </c>
      <c r="AA76" s="226"/>
      <c r="AB76" s="251"/>
      <c r="AC76" s="193"/>
      <c r="AD76" s="230"/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 t="s">
        <v>376</v>
      </c>
      <c r="Z77" s="70">
        <v>36629.839999999997</v>
      </c>
      <c r="AA77" s="226"/>
      <c r="AB77" s="251"/>
      <c r="AC77" s="193"/>
      <c r="AD77" s="230"/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 t="s">
        <v>377</v>
      </c>
      <c r="Z78" s="70">
        <v>28927.200000000001</v>
      </c>
      <c r="AA78" s="226"/>
      <c r="AB78" s="251"/>
      <c r="AC78" s="193"/>
      <c r="AD78" s="230"/>
    </row>
    <row r="79" spans="2:31" x14ac:dyDescent="0.25">
      <c r="B79"/>
      <c r="C79"/>
      <c r="E79"/>
      <c r="F79"/>
      <c r="H79"/>
      <c r="I79"/>
      <c r="J79"/>
      <c r="K79"/>
      <c r="L79"/>
      <c r="M79"/>
      <c r="N79"/>
      <c r="Y79" s="126" t="s">
        <v>378</v>
      </c>
      <c r="Z79" s="70">
        <v>4422</v>
      </c>
      <c r="AA79" s="226"/>
      <c r="AB79" s="251"/>
      <c r="AC79" s="193"/>
      <c r="AD79" s="230"/>
    </row>
    <row r="80" spans="2:31" x14ac:dyDescent="0.25">
      <c r="B80"/>
      <c r="C80"/>
      <c r="E80"/>
      <c r="F80"/>
      <c r="H80"/>
      <c r="I80"/>
      <c r="J80"/>
      <c r="K80"/>
      <c r="L80"/>
      <c r="M80"/>
      <c r="N80"/>
      <c r="Y80" s="126" t="s">
        <v>381</v>
      </c>
      <c r="Z80" s="70">
        <v>189878.1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 t="s">
        <v>379</v>
      </c>
      <c r="Z81" s="70">
        <v>29716.400000000001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 t="s">
        <v>380</v>
      </c>
      <c r="Z82" s="70">
        <v>9386</v>
      </c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 t="s">
        <v>386</v>
      </c>
      <c r="Z83" s="70">
        <v>239352.91</v>
      </c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 t="s">
        <v>382</v>
      </c>
      <c r="Z84" s="70">
        <v>18850.5</v>
      </c>
      <c r="AA84" s="226"/>
      <c r="AB84" s="251"/>
      <c r="AC84" s="193"/>
      <c r="AD84" s="230"/>
    </row>
    <row r="85" spans="2:3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  <c r="Y85" s="126" t="s">
        <v>383</v>
      </c>
      <c r="Z85" s="70">
        <v>120038.7</v>
      </c>
      <c r="AA85" s="226"/>
      <c r="AB85" s="251"/>
      <c r="AC85" s="193"/>
      <c r="AD85" s="230"/>
    </row>
    <row r="86" spans="2:3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  <c r="Y86" s="126" t="s">
        <v>384</v>
      </c>
      <c r="Z86" s="129">
        <v>23370.799999999999</v>
      </c>
      <c r="AA86" s="226"/>
      <c r="AB86" s="251"/>
      <c r="AC86" s="193"/>
      <c r="AD86" s="230"/>
    </row>
    <row r="87" spans="2:30" ht="15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126" t="s">
        <v>385</v>
      </c>
      <c r="Z87" s="70">
        <v>3944.2</v>
      </c>
      <c r="AA87" s="226"/>
      <c r="AB87" s="251"/>
      <c r="AC87" s="193"/>
      <c r="AD87" s="230"/>
    </row>
    <row r="88" spans="2:30" x14ac:dyDescent="0.25">
      <c r="W88" s="8"/>
      <c r="Y88" s="126" t="s">
        <v>391</v>
      </c>
      <c r="Z88" s="70">
        <v>30920.400000000001</v>
      </c>
      <c r="AA88" s="226"/>
      <c r="AB88" s="251"/>
      <c r="AC88" s="193"/>
      <c r="AD88" s="230"/>
    </row>
    <row r="89" spans="2:30" x14ac:dyDescent="0.25">
      <c r="W89" s="8"/>
      <c r="Y89" s="126" t="s">
        <v>387</v>
      </c>
      <c r="Z89" s="70">
        <v>78473.759999999995</v>
      </c>
      <c r="AA89" s="226"/>
      <c r="AB89" s="251"/>
      <c r="AC89" s="193"/>
      <c r="AD89" s="230"/>
    </row>
    <row r="90" spans="2:30" x14ac:dyDescent="0.25">
      <c r="Y90" s="126"/>
      <c r="Z90" s="70"/>
      <c r="AA90" s="226"/>
      <c r="AB90" s="251"/>
      <c r="AC90" s="193"/>
      <c r="AD90" s="230"/>
    </row>
    <row r="91" spans="2:30" ht="16.5" thickBot="1" x14ac:dyDescent="0.3">
      <c r="Y91" s="183"/>
      <c r="Z91" s="163"/>
      <c r="AA91" s="163"/>
      <c r="AB91" s="339"/>
      <c r="AC91" s="138"/>
      <c r="AD91" s="232"/>
    </row>
    <row r="92" spans="2:30" x14ac:dyDescent="0.25">
      <c r="Y92" s="197" t="s">
        <v>153</v>
      </c>
      <c r="Z92" s="198">
        <f>SUM(Z52:Z91)</f>
        <v>2323086.5</v>
      </c>
      <c r="AA92" s="272"/>
      <c r="AB92" s="199" t="s">
        <v>153</v>
      </c>
      <c r="AC92" s="200">
        <f>SUM(AC52:AC91)</f>
        <v>755692</v>
      </c>
      <c r="AD92" s="229"/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AC93" s="205">
        <v>0</v>
      </c>
    </row>
    <row r="94" spans="2:30" ht="16.5" thickBot="1" x14ac:dyDescent="0.3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AA94" s="104" t="s">
        <v>299</v>
      </c>
      <c r="AB94" s="324"/>
      <c r="AC94" s="325">
        <f>AC46</f>
        <v>1567394.5</v>
      </c>
    </row>
    <row r="95" spans="2:30" ht="18.75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AB95" s="96" t="s">
        <v>300</v>
      </c>
      <c r="AC95" s="326">
        <f>AC92+AC94</f>
        <v>2323086.5</v>
      </c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3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30" thickBot="1" x14ac:dyDescent="0.3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30" ht="19.5" thickBot="1" x14ac:dyDescent="0.3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396">
        <v>1</v>
      </c>
      <c r="Z99" s="96" t="s">
        <v>124</v>
      </c>
      <c r="AA99" s="96"/>
      <c r="AB99" s="97"/>
      <c r="AC99" s="356">
        <v>42217</v>
      </c>
      <c r="AD99" s="229"/>
    </row>
    <row r="100" spans="2:30" ht="16.5" thickBot="1" x14ac:dyDescent="0.3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397"/>
      <c r="Z100" s="100"/>
      <c r="AA100" s="100"/>
      <c r="AB100" s="101"/>
      <c r="AC100" s="102"/>
      <c r="AD100" s="229"/>
    </row>
    <row r="101" spans="2:30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04" t="s">
        <v>126</v>
      </c>
      <c r="Z101" s="100" t="s">
        <v>127</v>
      </c>
      <c r="AA101" s="100"/>
      <c r="AB101" s="101" t="s">
        <v>128</v>
      </c>
      <c r="AC101" s="102" t="s">
        <v>129</v>
      </c>
      <c r="AD101" s="229"/>
    </row>
    <row r="102" spans="2:30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05" t="s">
        <v>387</v>
      </c>
      <c r="Z102" s="106">
        <v>125347.74</v>
      </c>
      <c r="AA102" s="106"/>
      <c r="AB102" s="186">
        <v>3205671</v>
      </c>
      <c r="AC102" s="187">
        <v>37510</v>
      </c>
      <c r="AD102" s="230">
        <v>42201</v>
      </c>
    </row>
    <row r="103" spans="2:30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 t="s">
        <v>388</v>
      </c>
      <c r="Z103" s="70">
        <v>213600.75</v>
      </c>
      <c r="AA103" s="111"/>
      <c r="AB103" s="186">
        <v>3205676</v>
      </c>
      <c r="AC103" s="187">
        <v>55000</v>
      </c>
      <c r="AD103" s="230">
        <v>42201</v>
      </c>
    </row>
    <row r="104" spans="2:30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 t="s">
        <v>389</v>
      </c>
      <c r="Z104" s="70">
        <v>26062</v>
      </c>
      <c r="AA104" s="111"/>
      <c r="AB104" s="186">
        <v>3205675</v>
      </c>
      <c r="AC104" s="187">
        <v>70000</v>
      </c>
      <c r="AD104" s="230">
        <v>42202</v>
      </c>
    </row>
    <row r="105" spans="2:30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 t="s">
        <v>390</v>
      </c>
      <c r="Z105" s="70">
        <v>2686.2</v>
      </c>
      <c r="AA105" s="111"/>
      <c r="AB105" s="186">
        <v>3205674</v>
      </c>
      <c r="AC105" s="187">
        <v>40000</v>
      </c>
      <c r="AD105" s="230">
        <v>42202</v>
      </c>
    </row>
    <row r="106" spans="2:30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 t="s">
        <v>392</v>
      </c>
      <c r="Z106" s="70">
        <v>4998.2</v>
      </c>
      <c r="AA106" s="111"/>
      <c r="AB106" s="186">
        <v>3205672</v>
      </c>
      <c r="AC106" s="187">
        <v>35462.400000000001</v>
      </c>
      <c r="AD106" s="230">
        <v>42202</v>
      </c>
    </row>
    <row r="107" spans="2:30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 t="s">
        <v>393</v>
      </c>
      <c r="Z107" s="70">
        <v>31922.2</v>
      </c>
      <c r="AA107" s="190"/>
      <c r="AB107" s="186">
        <v>3205670</v>
      </c>
      <c r="AC107" s="187">
        <v>33000</v>
      </c>
      <c r="AD107" s="230">
        <v>42202</v>
      </c>
    </row>
    <row r="108" spans="2:30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 t="s">
        <v>420</v>
      </c>
      <c r="Z108" s="70">
        <v>109650</v>
      </c>
      <c r="AA108" s="226"/>
      <c r="AB108" s="186">
        <v>3203830</v>
      </c>
      <c r="AC108" s="187">
        <v>50000</v>
      </c>
      <c r="AD108" s="230">
        <v>42203</v>
      </c>
    </row>
    <row r="109" spans="2:30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 t="s">
        <v>414</v>
      </c>
      <c r="Z109" s="70">
        <v>14341.2</v>
      </c>
      <c r="AA109" s="111"/>
      <c r="AB109" s="186">
        <v>3205673</v>
      </c>
      <c r="AC109" s="187">
        <v>70000</v>
      </c>
      <c r="AD109" s="230">
        <v>42203</v>
      </c>
    </row>
    <row r="110" spans="2:3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 t="s">
        <v>415</v>
      </c>
      <c r="Z110" s="70">
        <v>15626.4</v>
      </c>
      <c r="AA110" s="111"/>
      <c r="AB110" s="192">
        <v>3203831</v>
      </c>
      <c r="AC110" s="193">
        <v>68000</v>
      </c>
      <c r="AD110" s="230">
        <v>42203</v>
      </c>
    </row>
    <row r="111" spans="2:3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 t="s">
        <v>416</v>
      </c>
      <c r="Z111" s="70">
        <v>18739.2</v>
      </c>
      <c r="AA111" s="111"/>
      <c r="AB111" s="192">
        <v>3203833</v>
      </c>
      <c r="AC111" s="193">
        <v>9123</v>
      </c>
      <c r="AD111" s="230">
        <v>42203</v>
      </c>
    </row>
    <row r="112" spans="2:3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 t="s">
        <v>417</v>
      </c>
      <c r="Z112" s="70">
        <v>3200</v>
      </c>
      <c r="AA112" s="111"/>
      <c r="AB112" s="192">
        <v>3203832</v>
      </c>
      <c r="AC112" s="193">
        <v>68000</v>
      </c>
      <c r="AD112" s="230">
        <v>42204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 t="s">
        <v>418</v>
      </c>
      <c r="Z113" s="70">
        <v>16823.25</v>
      </c>
      <c r="AA113" s="226"/>
      <c r="AB113" s="192">
        <v>3203836</v>
      </c>
      <c r="AC113" s="193">
        <v>11987.5</v>
      </c>
      <c r="AD113" s="230">
        <v>42204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 t="s">
        <v>419</v>
      </c>
      <c r="Z114" s="70">
        <v>24403.95</v>
      </c>
      <c r="AA114" s="226"/>
      <c r="AB114" s="192">
        <v>3203834</v>
      </c>
      <c r="AC114" s="193">
        <v>75000</v>
      </c>
      <c r="AD114" s="230">
        <v>42205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 t="s">
        <v>421</v>
      </c>
      <c r="Z115" s="70">
        <v>31034.2</v>
      </c>
      <c r="AA115" s="226"/>
      <c r="AB115" s="192">
        <v>3203835</v>
      </c>
      <c r="AC115" s="193">
        <v>65000</v>
      </c>
      <c r="AD115" s="230">
        <v>42205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126" t="s">
        <v>422</v>
      </c>
      <c r="Z116" s="70">
        <v>94619.11</v>
      </c>
      <c r="AA116" s="244" t="s">
        <v>137</v>
      </c>
      <c r="AB116" s="192">
        <v>3203840</v>
      </c>
      <c r="AC116" s="193">
        <v>44971.5</v>
      </c>
      <c r="AD116" s="230">
        <v>42205</v>
      </c>
    </row>
    <row r="117" spans="2:30" ht="16.5" thickBot="1" x14ac:dyDescent="0.3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183"/>
      <c r="Z117" s="163"/>
      <c r="AA117" s="163"/>
      <c r="AB117" s="353"/>
      <c r="AC117" s="138">
        <v>0</v>
      </c>
      <c r="AD117" s="232"/>
    </row>
    <row r="118" spans="2:30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197" t="s">
        <v>153</v>
      </c>
      <c r="Z118" s="198">
        <f>SUM(Z102:Z117)</f>
        <v>733054.39999999991</v>
      </c>
      <c r="AA118" s="272"/>
      <c r="AB118" s="199" t="s">
        <v>153</v>
      </c>
      <c r="AC118" s="200">
        <f>SUM(AC102:AC117)</f>
        <v>733054.4</v>
      </c>
      <c r="AD118" s="229"/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3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3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3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3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3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3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:20" ht="15" x14ac:dyDescent="0.25">
      <c r="B129"/>
      <c r="C129"/>
      <c r="E129"/>
      <c r="F129"/>
      <c r="H129"/>
      <c r="I129"/>
      <c r="J129"/>
      <c r="K129"/>
      <c r="L129"/>
      <c r="M129"/>
      <c r="N129"/>
      <c r="P129"/>
      <c r="Q129"/>
      <c r="S129"/>
      <c r="T129" s="23"/>
    </row>
    <row r="130" spans="2:20" ht="15" x14ac:dyDescent="0.25">
      <c r="B130"/>
      <c r="C130"/>
      <c r="E130"/>
      <c r="F130"/>
      <c r="H130"/>
      <c r="I130"/>
      <c r="J130"/>
      <c r="K130"/>
      <c r="L130"/>
      <c r="M130"/>
      <c r="N130"/>
      <c r="P130"/>
      <c r="Q130"/>
      <c r="S130"/>
      <c r="T130" s="23"/>
    </row>
    <row r="131" spans="2:20" ht="15" x14ac:dyDescent="0.25">
      <c r="B131"/>
      <c r="C131"/>
      <c r="E131"/>
      <c r="F131"/>
      <c r="H131"/>
      <c r="I131"/>
      <c r="J131"/>
      <c r="K131"/>
      <c r="L131"/>
      <c r="M131"/>
      <c r="N131"/>
      <c r="P131"/>
      <c r="Q131"/>
      <c r="S131"/>
      <c r="T131" s="23"/>
    </row>
    <row r="132" spans="2:20" ht="15" x14ac:dyDescent="0.25">
      <c r="B132"/>
      <c r="C132"/>
      <c r="E132"/>
      <c r="F132"/>
      <c r="H132"/>
      <c r="I132"/>
      <c r="J132"/>
      <c r="K132"/>
      <c r="L132"/>
      <c r="M132"/>
      <c r="N132"/>
      <c r="P132"/>
      <c r="Q132"/>
      <c r="S132"/>
      <c r="T132" s="23"/>
    </row>
    <row r="133" spans="2:20" ht="15" x14ac:dyDescent="0.25">
      <c r="B133"/>
      <c r="C133"/>
      <c r="E133"/>
      <c r="F133"/>
      <c r="H133"/>
      <c r="I133"/>
      <c r="J133"/>
      <c r="K133"/>
      <c r="L133"/>
      <c r="M133"/>
      <c r="N133"/>
      <c r="P133"/>
      <c r="Q133"/>
      <c r="S133"/>
      <c r="T133" s="23"/>
    </row>
    <row r="134" spans="2:20" ht="15" x14ac:dyDescent="0.25">
      <c r="B134"/>
      <c r="C134"/>
      <c r="E134"/>
      <c r="F134"/>
      <c r="H134"/>
      <c r="I134"/>
      <c r="J134"/>
      <c r="K134"/>
      <c r="L134"/>
      <c r="M134"/>
      <c r="N134"/>
      <c r="P134"/>
      <c r="Q134"/>
      <c r="S134"/>
      <c r="T134" s="23"/>
    </row>
    <row r="135" spans="2:20" ht="15" x14ac:dyDescent="0.25">
      <c r="B135"/>
      <c r="C135"/>
      <c r="E135"/>
      <c r="F135"/>
      <c r="H135"/>
      <c r="I135"/>
      <c r="J135"/>
      <c r="K135"/>
      <c r="L135"/>
      <c r="M135"/>
      <c r="N135"/>
      <c r="P135"/>
      <c r="Q135"/>
      <c r="S135"/>
      <c r="T135" s="23"/>
    </row>
    <row r="136" spans="2:20" ht="15" x14ac:dyDescent="0.25">
      <c r="B136"/>
      <c r="C136"/>
      <c r="E136"/>
      <c r="F136"/>
      <c r="H136"/>
      <c r="I136"/>
      <c r="J136"/>
      <c r="K136"/>
      <c r="L136"/>
      <c r="M136"/>
      <c r="N136"/>
      <c r="P136"/>
      <c r="Q136"/>
      <c r="S136"/>
      <c r="T136" s="23"/>
    </row>
    <row r="137" spans="2:20" ht="15" x14ac:dyDescent="0.25">
      <c r="B137"/>
      <c r="C137"/>
      <c r="E137"/>
      <c r="F137"/>
      <c r="H137"/>
      <c r="I137"/>
      <c r="J137"/>
      <c r="K137"/>
      <c r="L137"/>
      <c r="M137"/>
      <c r="N137"/>
      <c r="P137"/>
      <c r="Q137"/>
      <c r="S137"/>
      <c r="T137" s="23"/>
    </row>
    <row r="138" spans="2:20" ht="15" x14ac:dyDescent="0.25">
      <c r="B138"/>
      <c r="C138"/>
      <c r="E138"/>
      <c r="F138"/>
      <c r="H138"/>
      <c r="I138"/>
      <c r="J138"/>
      <c r="K138"/>
      <c r="L138"/>
      <c r="M138"/>
      <c r="N138"/>
      <c r="P138"/>
      <c r="Q138"/>
      <c r="S138"/>
      <c r="T138" s="23"/>
    </row>
  </sheetData>
  <sortState ref="P48:R58">
    <sortCondition ref="Q48:Q58"/>
  </sortState>
  <mergeCells count="13">
    <mergeCell ref="A38:B38"/>
    <mergeCell ref="A40:B40"/>
    <mergeCell ref="D40:E40"/>
    <mergeCell ref="I45:J45"/>
    <mergeCell ref="Y99:Y100"/>
    <mergeCell ref="Y49:Y50"/>
    <mergeCell ref="H39:I39"/>
    <mergeCell ref="J39:K39"/>
    <mergeCell ref="C1:J1"/>
    <mergeCell ref="Y1:Y2"/>
    <mergeCell ref="E3:F3"/>
    <mergeCell ref="I3:K3"/>
    <mergeCell ref="H52:I5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61" t="s">
        <v>32</v>
      </c>
      <c r="D1" s="361"/>
      <c r="E1" s="361"/>
      <c r="F1" s="361"/>
      <c r="G1" s="361"/>
      <c r="H1" s="361"/>
      <c r="I1" s="361"/>
      <c r="J1" s="361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370" t="s">
        <v>13</v>
      </c>
      <c r="F3" s="371"/>
      <c r="I3" s="372" t="s">
        <v>4</v>
      </c>
      <c r="J3" s="373"/>
      <c r="K3" s="374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364" t="s">
        <v>7</v>
      </c>
      <c r="I39" s="365"/>
      <c r="J39" s="362">
        <f>I37+K37</f>
        <v>88664.68</v>
      </c>
      <c r="K39" s="363"/>
    </row>
    <row r="40" spans="1:11" ht="16.5" customHeight="1" x14ac:dyDescent="0.25">
      <c r="D40" s="369" t="s">
        <v>8</v>
      </c>
      <c r="E40" s="369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368" t="s">
        <v>31</v>
      </c>
      <c r="E43" s="368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366" t="s">
        <v>12</v>
      </c>
      <c r="E46" s="367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361" t="s">
        <v>54</v>
      </c>
      <c r="D1" s="361"/>
      <c r="E1" s="361"/>
      <c r="F1" s="361"/>
      <c r="G1" s="361"/>
      <c r="H1" s="361"/>
      <c r="I1" s="361"/>
      <c r="J1" s="361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370" t="s">
        <v>13</v>
      </c>
      <c r="F3" s="371"/>
      <c r="I3" s="372" t="s">
        <v>4</v>
      </c>
      <c r="J3" s="373"/>
      <c r="K3" s="374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364" t="s">
        <v>7</v>
      </c>
      <c r="I39" s="365"/>
      <c r="J39" s="362">
        <f>I37+K37</f>
        <v>98319.99</v>
      </c>
      <c r="K39" s="363"/>
      <c r="M39" t="s">
        <v>92</v>
      </c>
      <c r="N39" s="66">
        <v>189868.79999999999</v>
      </c>
    </row>
    <row r="40" spans="1:14" ht="16.5" customHeight="1" x14ac:dyDescent="0.25">
      <c r="D40" s="369" t="s">
        <v>8</v>
      </c>
      <c r="E40" s="369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377">
        <f>F46</f>
        <v>407249.6500000002</v>
      </c>
      <c r="K42" s="377"/>
      <c r="M42" t="s">
        <v>95</v>
      </c>
      <c r="N42" s="66">
        <v>105450.18</v>
      </c>
    </row>
    <row r="43" spans="1:14" ht="16.5" thickBot="1" x14ac:dyDescent="0.3">
      <c r="D43" s="368" t="s">
        <v>31</v>
      </c>
      <c r="E43" s="368"/>
      <c r="F43" s="18">
        <v>79070</v>
      </c>
      <c r="H43" s="4" t="s">
        <v>169</v>
      </c>
      <c r="J43" s="377">
        <f>-C3</f>
        <v>-366127.74</v>
      </c>
      <c r="K43" s="377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378">
        <f>J43+J42</f>
        <v>41121.910000000207</v>
      </c>
      <c r="K44" s="379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375" t="s">
        <v>168</v>
      </c>
      <c r="E46" s="376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361" t="s">
        <v>99</v>
      </c>
      <c r="D1" s="361"/>
      <c r="E1" s="361"/>
      <c r="F1" s="361"/>
      <c r="G1" s="361"/>
      <c r="H1" s="361"/>
      <c r="I1" s="361"/>
      <c r="J1" s="361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370" t="s">
        <v>13</v>
      </c>
      <c r="F3" s="371"/>
      <c r="I3" s="372" t="s">
        <v>4</v>
      </c>
      <c r="J3" s="373"/>
      <c r="K3" s="374"/>
      <c r="L3" s="278"/>
      <c r="M3" s="278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382"/>
      <c r="B38" s="382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364" t="s">
        <v>7</v>
      </c>
      <c r="I39" s="365"/>
      <c r="J39" s="362">
        <f>I37+K37</f>
        <v>98759.88</v>
      </c>
      <c r="K39" s="363"/>
      <c r="L39" s="279"/>
      <c r="M39" s="279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383"/>
      <c r="B40" s="383"/>
      <c r="C40" s="36"/>
      <c r="D40" s="369" t="s">
        <v>8</v>
      </c>
      <c r="E40" s="369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385" t="s">
        <v>9</v>
      </c>
      <c r="J42" s="385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384" t="s">
        <v>147</v>
      </c>
      <c r="J43" s="384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368" t="s">
        <v>31</v>
      </c>
      <c r="E44" s="368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380" t="s">
        <v>12</v>
      </c>
      <c r="J45" s="381"/>
      <c r="K45" s="277">
        <f>K43+K44</f>
        <v>231454.35999999981</v>
      </c>
      <c r="L45" s="280"/>
      <c r="M45" s="280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361" t="s">
        <v>144</v>
      </c>
      <c r="D1" s="361"/>
      <c r="E1" s="361"/>
      <c r="F1" s="361"/>
      <c r="G1" s="361"/>
      <c r="H1" s="361"/>
      <c r="I1" s="361"/>
      <c r="J1" s="361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370" t="s">
        <v>13</v>
      </c>
      <c r="F3" s="371"/>
      <c r="I3" s="372" t="s">
        <v>4</v>
      </c>
      <c r="J3" s="373"/>
      <c r="K3" s="374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390"/>
      <c r="B38" s="390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364" t="s">
        <v>7</v>
      </c>
      <c r="I39" s="365"/>
      <c r="J39" s="362">
        <f>I37+K37</f>
        <v>77501.62</v>
      </c>
      <c r="K39" s="363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388"/>
      <c r="B40" s="388"/>
      <c r="D40" s="369" t="s">
        <v>8</v>
      </c>
      <c r="E40" s="369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389" t="s">
        <v>187</v>
      </c>
      <c r="J43" s="389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386" t="s">
        <v>12</v>
      </c>
      <c r="J45" s="387"/>
      <c r="K45" s="281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361" t="s">
        <v>188</v>
      </c>
      <c r="D1" s="361"/>
      <c r="E1" s="361"/>
      <c r="F1" s="361"/>
      <c r="G1" s="361"/>
      <c r="H1" s="361"/>
      <c r="I1" s="361"/>
      <c r="J1" s="361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370" t="s">
        <v>13</v>
      </c>
      <c r="F3" s="371"/>
      <c r="I3" s="372" t="s">
        <v>4</v>
      </c>
      <c r="J3" s="373"/>
      <c r="K3" s="374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393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393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382"/>
      <c r="B38" s="382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364" t="s">
        <v>7</v>
      </c>
      <c r="I39" s="365"/>
      <c r="J39" s="362">
        <f>I37+K37</f>
        <v>99380.81</v>
      </c>
      <c r="K39" s="363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383"/>
      <c r="B40" s="383"/>
      <c r="C40" s="88"/>
      <c r="D40" s="369" t="s">
        <v>8</v>
      </c>
      <c r="E40" s="369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6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389" t="s">
        <v>187</v>
      </c>
      <c r="J43" s="389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9" t="s">
        <v>31</v>
      </c>
      <c r="E44" s="259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391" t="s">
        <v>235</v>
      </c>
      <c r="J45" s="392"/>
      <c r="K45" s="282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6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6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5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6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6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7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4" t="s">
        <v>151</v>
      </c>
      <c r="Z96" s="285">
        <v>50000</v>
      </c>
      <c r="AA96" s="230">
        <v>42082</v>
      </c>
      <c r="AB96" s="145"/>
      <c r="AC96" s="258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8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6" t="s">
        <v>151</v>
      </c>
      <c r="Z103" s="287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8" t="s">
        <v>151</v>
      </c>
      <c r="Z105" s="289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5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4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19" workbookViewId="0">
      <selection activeCell="B46" sqref="B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10" bestFit="1" customWidth="1"/>
    <col min="26" max="26" width="19.5703125" style="66" bestFit="1" customWidth="1"/>
    <col min="27" max="27" width="10.42578125" style="228" bestFit="1" customWidth="1"/>
    <col min="31" max="31" width="12.5703125" style="283" bestFit="1" customWidth="1"/>
    <col min="32" max="32" width="17.140625" style="66" customWidth="1"/>
  </cols>
  <sheetData>
    <row r="1" spans="1:34" ht="24" thickBot="1" x14ac:dyDescent="0.4">
      <c r="C1" s="361" t="s">
        <v>229</v>
      </c>
      <c r="D1" s="361"/>
      <c r="E1" s="361"/>
      <c r="F1" s="361"/>
      <c r="G1" s="361"/>
      <c r="H1" s="361"/>
      <c r="I1" s="361"/>
      <c r="J1" s="361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3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370" t="s">
        <v>13</v>
      </c>
      <c r="F3" s="371"/>
      <c r="I3" s="372" t="s">
        <v>4</v>
      </c>
      <c r="J3" s="373"/>
      <c r="K3" s="374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5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3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90"/>
      <c r="AF5" s="138"/>
      <c r="AG5" s="8"/>
      <c r="AH5" s="8"/>
    </row>
    <row r="6" spans="1:34" x14ac:dyDescent="0.25">
      <c r="B6" s="43">
        <v>42097</v>
      </c>
      <c r="C6" s="267">
        <v>0</v>
      </c>
      <c r="D6" s="268"/>
      <c r="E6" s="269">
        <v>42097</v>
      </c>
      <c r="F6" s="63">
        <v>0</v>
      </c>
      <c r="G6" s="270"/>
      <c r="H6" s="271">
        <v>42097</v>
      </c>
      <c r="I6" s="64">
        <v>0</v>
      </c>
      <c r="J6" s="261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90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90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90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90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90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90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90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2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90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90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90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90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90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90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393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8" t="s">
        <v>151</v>
      </c>
      <c r="Z19" s="287">
        <v>50000</v>
      </c>
      <c r="AA19" s="230">
        <v>42094</v>
      </c>
      <c r="AB19" s="82"/>
      <c r="AD19" s="8"/>
      <c r="AE19" s="290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393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90"/>
      <c r="AF20" s="291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90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90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90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8" t="s">
        <v>151</v>
      </c>
      <c r="Z24" s="287">
        <v>50000</v>
      </c>
      <c r="AA24" s="230">
        <v>42095</v>
      </c>
      <c r="AB24" s="82"/>
      <c r="AD24" s="8"/>
      <c r="AE24" s="290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90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8" t="s">
        <v>151</v>
      </c>
      <c r="Z28" s="287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8" t="s">
        <v>151</v>
      </c>
      <c r="Z30" s="287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8" t="s">
        <v>151</v>
      </c>
      <c r="Z32" s="287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9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9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5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2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382"/>
      <c r="B38" s="382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3"/>
      <c r="W38" s="89"/>
      <c r="X38" s="145"/>
      <c r="Y38" s="204"/>
      <c r="Z38" s="205"/>
      <c r="AA38" s="233"/>
      <c r="AB38" s="273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364" t="s">
        <v>7</v>
      </c>
      <c r="I39" s="365"/>
      <c r="J39" s="362">
        <f>I37+K37</f>
        <v>97998.12999999999</v>
      </c>
      <c r="K39" s="363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5">
        <v>20158.8</v>
      </c>
      <c r="S39" s="77">
        <f t="shared" si="0"/>
        <v>0</v>
      </c>
      <c r="V39" s="263"/>
      <c r="W39" s="89"/>
      <c r="X39" s="145"/>
      <c r="Y39" s="204"/>
      <c r="Z39" s="205"/>
      <c r="AA39" s="233"/>
      <c r="AB39" s="273"/>
    </row>
    <row r="40" spans="1:28" customFormat="1" ht="19.5" customHeight="1" thickBot="1" x14ac:dyDescent="0.35">
      <c r="A40" s="383"/>
      <c r="B40" s="383"/>
      <c r="C40" s="88"/>
      <c r="D40" s="369" t="s">
        <v>8</v>
      </c>
      <c r="E40" s="369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6">
        <v>42115</v>
      </c>
      <c r="AA40" s="229"/>
      <c r="AB40" s="273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5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3"/>
    </row>
    <row r="42" spans="1:28" customFormat="1" ht="16.5" thickBot="1" x14ac:dyDescent="0.3">
      <c r="B42" s="4"/>
      <c r="C42" s="67"/>
      <c r="E42" s="260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5">
        <v>16816.8</v>
      </c>
      <c r="S42" s="77">
        <f t="shared" si="0"/>
        <v>0</v>
      </c>
      <c r="V42" s="303" t="s">
        <v>126</v>
      </c>
      <c r="W42" s="304" t="s">
        <v>127</v>
      </c>
      <c r="X42" s="304"/>
      <c r="Y42" s="305" t="s">
        <v>128</v>
      </c>
      <c r="Z42" s="306" t="s">
        <v>129</v>
      </c>
      <c r="AA42" s="307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389" t="s">
        <v>187</v>
      </c>
      <c r="J43" s="389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5">
        <v>959.2</v>
      </c>
      <c r="S43" s="77">
        <f t="shared" si="0"/>
        <v>0</v>
      </c>
      <c r="V43" s="298">
        <v>16706</v>
      </c>
      <c r="W43" s="299">
        <v>148562.70000000001</v>
      </c>
      <c r="X43" s="299"/>
      <c r="Y43" s="300" t="s">
        <v>203</v>
      </c>
      <c r="Z43" s="301">
        <v>7500</v>
      </c>
      <c r="AA43" s="302">
        <v>42101</v>
      </c>
      <c r="AB43" s="217">
        <v>42099</v>
      </c>
    </row>
    <row r="44" spans="1:28" customFormat="1" ht="16.5" thickBot="1" x14ac:dyDescent="0.3">
      <c r="B44" s="4"/>
      <c r="C44" s="67"/>
      <c r="D44" s="319" t="s">
        <v>31</v>
      </c>
      <c r="E44" s="319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5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386" t="s">
        <v>276</v>
      </c>
      <c r="J45" s="387"/>
      <c r="K45" s="318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5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5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5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5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5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5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5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5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5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7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5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7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5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5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5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5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5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5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9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2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3"/>
      <c r="W85" s="89"/>
      <c r="X85" s="145"/>
      <c r="Y85" s="262"/>
      <c r="Z85" s="205"/>
      <c r="AA85" s="233"/>
      <c r="AB85" s="217"/>
      <c r="AC85" s="145"/>
      <c r="AD85" s="264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2"/>
      <c r="Z86" s="205"/>
      <c r="AA86" s="233"/>
      <c r="AB86" s="217"/>
      <c r="AC86" s="145"/>
      <c r="AD86" s="264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2">
        <v>42126</v>
      </c>
      <c r="AA87" s="229"/>
      <c r="AB87" s="145"/>
      <c r="AC87" s="145"/>
      <c r="AD87" s="264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4"/>
      <c r="AE88" s="205"/>
      <c r="AF88" s="233"/>
    </row>
    <row r="89" spans="2:32" ht="16.5" thickBot="1" x14ac:dyDescent="0.3">
      <c r="U89" s="8"/>
      <c r="V89" s="303" t="s">
        <v>126</v>
      </c>
      <c r="W89" s="304" t="s">
        <v>127</v>
      </c>
      <c r="X89" s="304"/>
      <c r="Y89" s="305" t="s">
        <v>128</v>
      </c>
      <c r="Z89" s="306" t="s">
        <v>129</v>
      </c>
      <c r="AA89" s="307"/>
      <c r="AB89" s="145"/>
      <c r="AC89" s="145"/>
      <c r="AD89" s="264"/>
      <c r="AE89" s="205"/>
      <c r="AF89" s="233"/>
    </row>
    <row r="90" spans="2:32" ht="16.5" thickTop="1" x14ac:dyDescent="0.25">
      <c r="U90" s="8"/>
      <c r="V90" s="298">
        <v>18400</v>
      </c>
      <c r="W90" s="299">
        <v>15733.86</v>
      </c>
      <c r="X90" s="299"/>
      <c r="Y90" s="300" t="s">
        <v>203</v>
      </c>
      <c r="Z90" s="301">
        <v>46000</v>
      </c>
      <c r="AA90" s="302">
        <v>42112</v>
      </c>
      <c r="AB90" s="217">
        <v>42112</v>
      </c>
      <c r="AC90" s="145"/>
      <c r="AD90" s="264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4"/>
      <c r="AE91" s="138"/>
      <c r="AF91" s="274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4"/>
      <c r="AE92" s="138"/>
      <c r="AF92" s="274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4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4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4"/>
      <c r="AE95" s="138"/>
      <c r="AF95" s="274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4"/>
      <c r="AD96" s="145"/>
      <c r="AE96" s="294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4"/>
      <c r="AD97" s="145"/>
      <c r="AE97" s="308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4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7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4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4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4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4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4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3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3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9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2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5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5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5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5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5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5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5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5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5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5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5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5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5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5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5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5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5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5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5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5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5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5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5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5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5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5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5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5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5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5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5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5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5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5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5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5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5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5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5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5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5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5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5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5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5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5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5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5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5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5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5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5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5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5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5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5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5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5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5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5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5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5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5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5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5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5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5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5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5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5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5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5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5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5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5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5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5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5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5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5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5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5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5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5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5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5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5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5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5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5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5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5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5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5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5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5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5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5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5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5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5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5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5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5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5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5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5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5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5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5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5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5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5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5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5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5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5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5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5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5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5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5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5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5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5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5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5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5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5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5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6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361" t="s">
        <v>277</v>
      </c>
      <c r="D1" s="361"/>
      <c r="E1" s="361"/>
      <c r="F1" s="361"/>
      <c r="G1" s="361"/>
      <c r="H1" s="361"/>
      <c r="I1" s="361"/>
      <c r="J1" s="361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370" t="s">
        <v>13</v>
      </c>
      <c r="F3" s="371"/>
      <c r="I3" s="372" t="s">
        <v>4</v>
      </c>
      <c r="J3" s="373"/>
      <c r="K3" s="374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7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1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1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2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1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393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393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20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2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1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2"/>
      <c r="Y37" s="199" t="s">
        <v>153</v>
      </c>
      <c r="Z37" s="200">
        <f>SUM(Z5:Z36)</f>
        <v>934555.5</v>
      </c>
      <c r="AA37" s="229"/>
    </row>
    <row r="38" spans="1:28" ht="15" x14ac:dyDescent="0.25">
      <c r="A38" s="382"/>
      <c r="B38" s="382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364" t="s">
        <v>7</v>
      </c>
      <c r="I39" s="365"/>
      <c r="J39" s="362">
        <f>I37+K37</f>
        <v>90010.76999999999</v>
      </c>
      <c r="K39" s="363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383"/>
      <c r="B40" s="383"/>
      <c r="C40" s="88"/>
      <c r="D40" s="369" t="s">
        <v>8</v>
      </c>
      <c r="E40" s="369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396">
        <v>1</v>
      </c>
      <c r="W41" s="96" t="s">
        <v>124</v>
      </c>
      <c r="X41" s="96"/>
      <c r="Y41" s="97"/>
      <c r="Z41" s="296">
        <v>42153</v>
      </c>
      <c r="AA41" s="229"/>
    </row>
    <row r="42" spans="1:28" ht="16.5" thickBot="1" x14ac:dyDescent="0.3">
      <c r="E42" s="260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397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7" t="s">
        <v>31</v>
      </c>
      <c r="E44" s="327"/>
      <c r="F44" s="18">
        <v>55074</v>
      </c>
      <c r="I44" s="4" t="s">
        <v>2</v>
      </c>
      <c r="J44" s="328"/>
      <c r="K44" s="329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366" t="s">
        <v>12</v>
      </c>
      <c r="J45" s="367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7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398"/>
      <c r="I52" s="398"/>
      <c r="J52" s="330"/>
      <c r="K52" s="331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398"/>
      <c r="I53" s="398"/>
      <c r="J53" s="330"/>
      <c r="K53" s="331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5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5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5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5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5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5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5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6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7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6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6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6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6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6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6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3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2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394">
        <v>2</v>
      </c>
      <c r="W89" s="96" t="s">
        <v>124</v>
      </c>
      <c r="X89" s="96"/>
      <c r="Y89" s="97"/>
      <c r="Z89" s="296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395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3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2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4"/>
      <c r="Z131" s="325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6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H39:I39"/>
    <mergeCell ref="J39:K39"/>
    <mergeCell ref="V89:V90"/>
    <mergeCell ref="V41:V42"/>
    <mergeCell ref="H52:I53"/>
    <mergeCell ref="A40:B40"/>
    <mergeCell ref="D40:E40"/>
    <mergeCell ref="I45:J45"/>
    <mergeCell ref="C1:J1"/>
    <mergeCell ref="E3:F3"/>
    <mergeCell ref="I3:K3"/>
    <mergeCell ref="J19:J20"/>
    <mergeCell ref="A38:B38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opLeftCell="L46" workbookViewId="0">
      <selection activeCell="T64" sqref="T6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6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361" t="s">
        <v>309</v>
      </c>
      <c r="D1" s="361"/>
      <c r="E1" s="361"/>
      <c r="F1" s="361"/>
      <c r="G1" s="361"/>
      <c r="H1" s="361"/>
      <c r="I1" s="361"/>
      <c r="J1" s="361"/>
      <c r="Y1" s="396">
        <v>1</v>
      </c>
      <c r="Z1" s="96" t="s">
        <v>124</v>
      </c>
      <c r="AA1" s="96"/>
      <c r="AB1" s="97"/>
      <c r="AC1" s="296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397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370" t="s">
        <v>13</v>
      </c>
      <c r="F3" s="371"/>
      <c r="I3" s="372" t="s">
        <v>4</v>
      </c>
      <c r="J3" s="373"/>
      <c r="K3" s="374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7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/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/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1" t="s">
        <v>321</v>
      </c>
      <c r="K6" s="34">
        <v>10000</v>
      </c>
      <c r="L6" s="89">
        <v>74380</v>
      </c>
      <c r="M6" s="89"/>
      <c r="N6" s="89"/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/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/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/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/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/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/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2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/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6">
        <v>42165</v>
      </c>
      <c r="K14" s="28">
        <v>0</v>
      </c>
      <c r="L14" s="89">
        <v>143878</v>
      </c>
      <c r="M14" s="89"/>
      <c r="N14" s="89"/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/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89"/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5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5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5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5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20"/>
      <c r="K24" s="34"/>
      <c r="L24" s="89">
        <v>65986.5</v>
      </c>
      <c r="M24" s="89"/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51">
        <v>153000</v>
      </c>
      <c r="N25" s="89" t="s">
        <v>358</v>
      </c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2"/>
      <c r="K26" s="34"/>
      <c r="L26" s="89">
        <v>43780</v>
      </c>
      <c r="M26" s="351">
        <v>26800</v>
      </c>
      <c r="N26" s="89" t="s">
        <v>358</v>
      </c>
      <c r="P26" s="74">
        <v>42168</v>
      </c>
      <c r="Q26" s="126">
        <v>24108</v>
      </c>
      <c r="R26" s="70">
        <v>127572.5</v>
      </c>
      <c r="S26" s="149" t="s">
        <v>346</v>
      </c>
      <c r="T26" s="275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5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51">
        <v>66361</v>
      </c>
      <c r="N28" s="89" t="s">
        <v>358</v>
      </c>
      <c r="P28" s="74">
        <v>42170</v>
      </c>
      <c r="Q28" s="126">
        <v>24196</v>
      </c>
      <c r="R28" s="129">
        <v>18636.8</v>
      </c>
      <c r="S28" s="146">
        <v>42188</v>
      </c>
      <c r="T28" s="315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51">
        <v>148553</v>
      </c>
      <c r="N29" s="89" t="s">
        <v>358</v>
      </c>
      <c r="P29" s="74">
        <v>42170</v>
      </c>
      <c r="Q29" s="126">
        <v>24242</v>
      </c>
      <c r="R29" s="70">
        <v>13823</v>
      </c>
      <c r="S29" s="146">
        <v>42188</v>
      </c>
      <c r="T29" s="275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51">
        <v>140000</v>
      </c>
      <c r="N30" s="89" t="s">
        <v>358</v>
      </c>
      <c r="P30" s="74">
        <v>42170</v>
      </c>
      <c r="Q30" s="126">
        <v>24272</v>
      </c>
      <c r="R30" s="70">
        <v>109013.4</v>
      </c>
      <c r="S30" s="146">
        <v>42188</v>
      </c>
      <c r="T30" s="275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5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5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5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5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5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5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2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5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382"/>
      <c r="B38" s="382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5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364" t="s">
        <v>7</v>
      </c>
      <c r="I39" s="365"/>
      <c r="J39" s="362">
        <f>I37+K37</f>
        <v>87602.09</v>
      </c>
      <c r="K39" s="363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5">
        <v>72198.5</v>
      </c>
      <c r="U39" s="77">
        <f t="shared" si="0"/>
        <v>0</v>
      </c>
      <c r="Y39" s="121"/>
      <c r="Z39" s="121"/>
      <c r="AA39" s="121"/>
      <c r="AB39" s="334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383"/>
      <c r="B40" s="383"/>
      <c r="C40" s="88"/>
      <c r="D40" s="369" t="s">
        <v>8</v>
      </c>
      <c r="E40" s="369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5">
        <v>7258</v>
      </c>
      <c r="U40" s="77">
        <f t="shared" si="0"/>
        <v>0</v>
      </c>
      <c r="Y40" s="121"/>
      <c r="Z40" s="121"/>
      <c r="AA40" s="121"/>
      <c r="AB40" s="334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5">
        <v>16127.6</v>
      </c>
      <c r="U41" s="77">
        <f t="shared" si="0"/>
        <v>0</v>
      </c>
      <c r="Y41" s="121"/>
      <c r="Z41" s="121"/>
      <c r="AA41" s="121"/>
      <c r="AB41" s="334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60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5">
        <v>130680</v>
      </c>
      <c r="U42" s="77">
        <f t="shared" si="0"/>
        <v>0</v>
      </c>
      <c r="Y42" s="121"/>
      <c r="Z42" s="121"/>
      <c r="AA42" s="121"/>
      <c r="AB42" s="334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5">
        <v>12802.8</v>
      </c>
      <c r="U43" s="77">
        <f t="shared" si="0"/>
        <v>0</v>
      </c>
      <c r="Y43" s="121"/>
      <c r="Z43" s="121"/>
      <c r="AA43" s="121"/>
      <c r="AB43" s="334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2" t="s">
        <v>31</v>
      </c>
      <c r="E44" s="332"/>
      <c r="F44" s="18">
        <v>39593</v>
      </c>
      <c r="I44" s="4" t="s">
        <v>2</v>
      </c>
      <c r="J44" s="328"/>
      <c r="K44" s="329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5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366" t="s">
        <v>235</v>
      </c>
      <c r="J45" s="367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5">
        <v>21606.799999999999</v>
      </c>
      <c r="U45" s="77">
        <f t="shared" si="0"/>
        <v>0</v>
      </c>
      <c r="Y45" s="183"/>
      <c r="Z45" s="163"/>
      <c r="AA45" s="163"/>
      <c r="AB45" s="333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5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2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5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5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5">
        <v>2982.4</v>
      </c>
      <c r="U49" s="77">
        <f t="shared" si="0"/>
        <v>0</v>
      </c>
      <c r="Y49" s="394">
        <v>2</v>
      </c>
      <c r="Z49" s="96" t="s">
        <v>124</v>
      </c>
      <c r="AA49" s="96"/>
      <c r="AB49" s="97"/>
      <c r="AC49" s="296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5">
        <v>19722.3</v>
      </c>
      <c r="U50" s="77">
        <f t="shared" si="0"/>
        <v>0</v>
      </c>
      <c r="Y50" s="395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5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398"/>
      <c r="I52" s="398"/>
      <c r="J52" s="330"/>
      <c r="K52" s="331"/>
      <c r="P52" s="74">
        <v>42179</v>
      </c>
      <c r="Q52" s="126" t="s">
        <v>333</v>
      </c>
      <c r="R52" s="70">
        <v>307390.71999999997</v>
      </c>
      <c r="S52" s="146">
        <v>42188</v>
      </c>
      <c r="T52" s="275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4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398"/>
      <c r="I53" s="398"/>
      <c r="J53" s="330"/>
      <c r="K53" s="331"/>
      <c r="P53" s="74">
        <v>42179</v>
      </c>
      <c r="Q53" s="126" t="s">
        <v>334</v>
      </c>
      <c r="R53" s="70">
        <v>208444.6</v>
      </c>
      <c r="S53" s="146">
        <v>42188</v>
      </c>
      <c r="T53" s="275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4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5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4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5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4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5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4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9" t="s">
        <v>413</v>
      </c>
      <c r="T57" s="275">
        <f>3783.77+464.03</f>
        <v>4247.8</v>
      </c>
      <c r="U57" s="77">
        <f t="shared" si="0"/>
        <v>0</v>
      </c>
      <c r="Y57" s="126">
        <v>22553</v>
      </c>
      <c r="Z57" s="70">
        <v>18196.8</v>
      </c>
      <c r="AA57" s="190"/>
      <c r="AB57" s="334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>
        <v>42208</v>
      </c>
      <c r="T58" s="275">
        <v>10282.299999999999</v>
      </c>
      <c r="U58" s="77">
        <f t="shared" si="0"/>
        <v>0</v>
      </c>
      <c r="Y58" s="126">
        <v>22678</v>
      </c>
      <c r="Z58" s="70">
        <v>25728.400000000001</v>
      </c>
      <c r="AA58" s="226"/>
      <c r="AB58" s="334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>
        <v>42208</v>
      </c>
      <c r="T59" s="275">
        <v>31680</v>
      </c>
      <c r="U59" s="77">
        <f t="shared" si="0"/>
        <v>0</v>
      </c>
      <c r="Y59" s="126">
        <v>22748</v>
      </c>
      <c r="Z59" s="70">
        <v>8673.6</v>
      </c>
      <c r="AA59" s="111"/>
      <c r="AB59" s="334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>
        <v>42208</v>
      </c>
      <c r="T60" s="275">
        <v>24730.400000000001</v>
      </c>
      <c r="U60" s="77">
        <f t="shared" si="0"/>
        <v>0</v>
      </c>
      <c r="Y60" s="126">
        <v>22764</v>
      </c>
      <c r="Z60" s="70">
        <v>167643.5</v>
      </c>
      <c r="AA60" s="111"/>
      <c r="AB60" s="334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>
        <v>42208</v>
      </c>
      <c r="T61" s="275">
        <v>44897.599999999999</v>
      </c>
      <c r="U61" s="77">
        <f t="shared" si="0"/>
        <v>0</v>
      </c>
      <c r="Y61" s="126">
        <v>22817</v>
      </c>
      <c r="Z61" s="70">
        <v>18679.8</v>
      </c>
      <c r="AA61" s="111"/>
      <c r="AB61" s="334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>
        <v>42208</v>
      </c>
      <c r="T62" s="275">
        <v>288544.26</v>
      </c>
      <c r="U62" s="77">
        <f t="shared" si="0"/>
        <v>0</v>
      </c>
      <c r="Y62" s="168">
        <v>22873</v>
      </c>
      <c r="Z62" s="169">
        <v>23867.56</v>
      </c>
      <c r="AA62" s="111"/>
      <c r="AB62" s="334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146">
        <v>42208</v>
      </c>
      <c r="T63" s="275">
        <v>205877.35</v>
      </c>
      <c r="U63" s="77">
        <f t="shared" si="0"/>
        <v>0</v>
      </c>
      <c r="Y63" s="126">
        <v>22893</v>
      </c>
      <c r="Z63" s="70">
        <v>123953.68</v>
      </c>
      <c r="AA63" s="226"/>
      <c r="AB63" s="334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46">
        <v>42208</v>
      </c>
      <c r="T64" s="275">
        <v>17556</v>
      </c>
      <c r="U64" s="77">
        <f t="shared" si="0"/>
        <v>0</v>
      </c>
      <c r="Y64" s="126">
        <v>22976</v>
      </c>
      <c r="Z64" s="70">
        <v>26459.200000000001</v>
      </c>
      <c r="AA64" s="226"/>
      <c r="AB64" s="334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4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4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4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4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4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4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4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4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4244451.84</v>
      </c>
      <c r="U73" s="144">
        <f>SUM(U4:U72)</f>
        <v>0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6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ht="15" x14ac:dyDescent="0.25">
      <c r="P76" s="74"/>
      <c r="Q76" s="343"/>
      <c r="R76" s="343"/>
      <c r="S76" s="344"/>
      <c r="T76" s="345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ht="15" x14ac:dyDescent="0.25">
      <c r="P77" s="74"/>
      <c r="Q77" s="343"/>
      <c r="R77" s="343"/>
      <c r="S77" s="344"/>
      <c r="T77" s="345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ht="15" x14ac:dyDescent="0.25">
      <c r="P78" s="74"/>
      <c r="Q78" s="343"/>
      <c r="R78" s="343"/>
      <c r="S78" s="344"/>
      <c r="T78" s="345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ht="15" x14ac:dyDescent="0.25">
      <c r="P79" s="74"/>
      <c r="Q79" s="343"/>
      <c r="R79" s="343"/>
      <c r="S79" s="344"/>
      <c r="T79" s="345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ht="15" x14ac:dyDescent="0.25">
      <c r="P80" s="74"/>
      <c r="Q80" s="343"/>
      <c r="R80" s="343"/>
      <c r="S80" s="346"/>
      <c r="T80" s="345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 s="74"/>
      <c r="Q81" s="343"/>
      <c r="R81" s="343"/>
      <c r="S81" s="346"/>
      <c r="T81" s="345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 s="74"/>
      <c r="Q82" s="343"/>
      <c r="R82" s="343"/>
      <c r="S82" s="346"/>
      <c r="T82" s="345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 s="74"/>
      <c r="Q83" s="343"/>
      <c r="R83" s="343"/>
      <c r="S83" s="344"/>
      <c r="T83" s="345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 s="74"/>
      <c r="Q84" s="343"/>
      <c r="R84" s="343"/>
      <c r="S84" s="344"/>
      <c r="T84" s="345"/>
      <c r="Y84" s="126"/>
      <c r="Z84" s="70"/>
      <c r="AA84" s="226"/>
      <c r="AB84" s="251"/>
      <c r="AC84" s="193"/>
      <c r="AD84" s="230"/>
    </row>
    <row r="85" spans="2:30" ht="15" x14ac:dyDescent="0.25">
      <c r="P85" s="74"/>
      <c r="Q85" s="343"/>
      <c r="R85" s="343"/>
      <c r="S85" s="344"/>
      <c r="T85" s="345"/>
      <c r="W85" s="8"/>
      <c r="Y85" s="126"/>
      <c r="Z85" s="70"/>
      <c r="AA85" s="226"/>
      <c r="AB85" s="251"/>
      <c r="AC85" s="193"/>
      <c r="AD85" s="230"/>
    </row>
    <row r="86" spans="2:30" ht="15" x14ac:dyDescent="0.25">
      <c r="P86" s="74"/>
      <c r="Q86" s="343"/>
      <c r="R86" s="343"/>
      <c r="S86" s="344"/>
      <c r="T86" s="345"/>
      <c r="W86" s="8"/>
      <c r="Y86" s="126"/>
      <c r="Z86" s="70"/>
      <c r="AA86" s="226"/>
      <c r="AB86" s="251"/>
      <c r="AC86" s="193"/>
      <c r="AD86" s="230"/>
    </row>
    <row r="87" spans="2:30" ht="15" x14ac:dyDescent="0.25">
      <c r="P87" s="74"/>
      <c r="Q87" s="343"/>
      <c r="R87" s="343"/>
      <c r="S87" s="344"/>
      <c r="T87" s="345"/>
      <c r="Y87" s="126"/>
      <c r="Z87" s="70"/>
      <c r="AA87" s="226"/>
      <c r="AB87" s="251"/>
      <c r="AC87" s="193"/>
      <c r="AD87" s="230"/>
    </row>
    <row r="88" spans="2:30" ht="16.5" thickBot="1" x14ac:dyDescent="0.3">
      <c r="P88" s="74"/>
      <c r="Q88" s="343"/>
      <c r="R88" s="343"/>
      <c r="S88" s="344"/>
      <c r="T88" s="345"/>
      <c r="Y88" s="183"/>
      <c r="Z88" s="163"/>
      <c r="AA88" s="163"/>
      <c r="AB88" s="333"/>
      <c r="AC88" s="138"/>
      <c r="AD88" s="232"/>
    </row>
    <row r="89" spans="2:30" ht="19.5" customHeight="1" x14ac:dyDescent="0.25">
      <c r="P89" s="74"/>
      <c r="Q89" s="343"/>
      <c r="R89" s="343"/>
      <c r="S89" s="344"/>
      <c r="T89" s="345"/>
      <c r="Y89" s="197" t="s">
        <v>153</v>
      </c>
      <c r="Z89" s="198">
        <f>SUM(Z52:Z88)</f>
        <v>2207776.5000000005</v>
      </c>
      <c r="AA89" s="272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 s="74"/>
      <c r="Q90" s="343"/>
      <c r="R90" s="343"/>
      <c r="S90" s="344"/>
      <c r="T90" s="345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 s="74"/>
      <c r="Q91" s="343"/>
      <c r="R91" s="343"/>
      <c r="S91" s="344"/>
      <c r="T91" s="345"/>
      <c r="AA91" s="104" t="s">
        <v>299</v>
      </c>
      <c r="AB91" s="324"/>
      <c r="AC91" s="325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 s="74"/>
      <c r="Q92" s="343"/>
      <c r="R92" s="343"/>
      <c r="S92" s="344"/>
      <c r="T92" s="345"/>
      <c r="AB92" s="96" t="s">
        <v>300</v>
      </c>
      <c r="AC92" s="326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 s="74"/>
      <c r="Q93" s="343"/>
      <c r="R93" s="343"/>
      <c r="S93" s="344"/>
      <c r="T93" s="345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 s="74"/>
      <c r="Q94" s="343"/>
      <c r="R94" s="343"/>
      <c r="S94" s="344"/>
      <c r="T94" s="345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 s="74"/>
      <c r="Q95" s="343"/>
      <c r="R95" s="343"/>
      <c r="S95" s="344"/>
      <c r="T95" s="345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 s="74"/>
      <c r="Q96" s="343"/>
      <c r="R96" s="343"/>
      <c r="S96" s="344"/>
      <c r="T96" s="345"/>
      <c r="Y96" s="399">
        <v>1</v>
      </c>
      <c r="Z96" s="96" t="s">
        <v>124</v>
      </c>
      <c r="AA96" s="96"/>
      <c r="AB96" s="97"/>
      <c r="AC96" s="257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 s="74"/>
      <c r="Q97" s="343"/>
      <c r="R97" s="343"/>
      <c r="S97" s="344"/>
      <c r="T97" s="345"/>
      <c r="Y97" s="400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 s="74"/>
      <c r="Q98" s="343"/>
      <c r="R98" s="343"/>
      <c r="S98" s="344"/>
      <c r="T98" s="345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 s="74"/>
      <c r="Q99" s="343"/>
      <c r="R99" s="343"/>
      <c r="S99" s="344"/>
      <c r="T99" s="345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 s="74"/>
      <c r="Q100" s="343"/>
      <c r="R100" s="343"/>
      <c r="S100" s="344"/>
      <c r="T100" s="345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 s="74"/>
      <c r="Q101" s="343"/>
      <c r="R101" s="343"/>
      <c r="S101" s="344"/>
      <c r="T101" s="345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 s="74"/>
      <c r="Q102" s="343"/>
      <c r="R102" s="343"/>
      <c r="S102" s="344"/>
      <c r="T102" s="345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 s="74"/>
      <c r="Q103" s="343"/>
      <c r="R103" s="343"/>
      <c r="S103" s="344"/>
      <c r="T103" s="345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 s="74"/>
      <c r="Q104" s="343"/>
      <c r="R104" s="343"/>
      <c r="S104" s="344"/>
      <c r="T104" s="345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 s="74"/>
      <c r="Q105" s="343"/>
      <c r="R105" s="343"/>
      <c r="S105" s="344"/>
      <c r="T105" s="345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 s="74"/>
      <c r="Q106" s="343"/>
      <c r="R106" s="343"/>
      <c r="S106" s="344"/>
      <c r="T106" s="345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 s="74"/>
      <c r="Q107" s="343"/>
      <c r="R107" s="343"/>
      <c r="S107" s="344"/>
      <c r="T107" s="345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 s="74"/>
      <c r="Q108" s="343"/>
      <c r="R108" s="343"/>
      <c r="S108" s="344"/>
      <c r="T108" s="345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 s="74"/>
      <c r="Q109" s="343"/>
      <c r="R109" s="343"/>
      <c r="S109" s="344"/>
      <c r="T109" s="345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 s="74"/>
      <c r="Q110" s="343"/>
      <c r="R110" s="343"/>
      <c r="S110" s="344"/>
      <c r="T110" s="345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 s="74"/>
      <c r="Q111" s="343"/>
      <c r="R111" s="343"/>
      <c r="S111" s="344"/>
      <c r="T111" s="345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 s="74"/>
      <c r="Q112" s="343"/>
      <c r="R112" s="343"/>
      <c r="S112" s="344"/>
      <c r="T112" s="345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 s="74"/>
      <c r="Q113" s="343"/>
      <c r="R113" s="343"/>
      <c r="S113" s="344"/>
      <c r="T113" s="345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 s="74"/>
      <c r="Q114" s="343"/>
      <c r="R114" s="343"/>
      <c r="S114" s="344"/>
      <c r="T114" s="345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 s="74"/>
      <c r="Q115" s="343"/>
      <c r="R115" s="343"/>
      <c r="S115" s="344"/>
      <c r="T115" s="345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 s="74"/>
      <c r="Q116" s="343"/>
      <c r="R116" s="343"/>
      <c r="S116" s="344"/>
      <c r="T116" s="345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 s="74"/>
      <c r="Q117" s="343"/>
      <c r="R117" s="343"/>
      <c r="S117" s="344"/>
      <c r="T117" s="345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 s="74"/>
      <c r="Q118" s="347"/>
      <c r="R118" s="347"/>
      <c r="S118" s="130"/>
      <c r="T118" s="256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 s="74"/>
      <c r="Q119" s="348"/>
      <c r="R119" s="348"/>
      <c r="S119" s="130"/>
      <c r="T119" s="256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 s="74"/>
      <c r="Q120" s="347"/>
      <c r="R120" s="347"/>
      <c r="S120" s="130"/>
      <c r="T120" s="256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 s="74"/>
      <c r="Q121" s="348"/>
      <c r="R121" s="348"/>
      <c r="S121" s="130"/>
      <c r="T121" s="256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 s="74"/>
      <c r="Q122" s="347"/>
      <c r="R122" s="347"/>
      <c r="S122" s="344"/>
      <c r="T122" s="345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 s="74"/>
      <c r="Q123" s="347"/>
      <c r="R123" s="347"/>
      <c r="S123" s="344"/>
      <c r="T123" s="345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 s="74"/>
      <c r="Q124" s="348"/>
      <c r="R124" s="348"/>
      <c r="S124" s="344"/>
      <c r="T124" s="345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 s="74"/>
      <c r="Q125" s="347"/>
      <c r="R125" s="347"/>
      <c r="S125" s="344"/>
      <c r="T125" s="345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A126" s="8"/>
      <c r="B126" s="8"/>
      <c r="C126" s="8"/>
      <c r="E126"/>
      <c r="F126"/>
      <c r="H126"/>
      <c r="I126"/>
      <c r="J126"/>
      <c r="K126"/>
      <c r="L126"/>
      <c r="M126"/>
      <c r="N126"/>
      <c r="P126" s="74"/>
      <c r="Q126" s="348"/>
      <c r="R126" s="348"/>
      <c r="S126" s="344"/>
      <c r="T126" s="345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A127" s="8"/>
      <c r="B127" s="8"/>
      <c r="C127" s="8"/>
      <c r="E127"/>
      <c r="F127"/>
      <c r="H127"/>
      <c r="I127"/>
      <c r="J127"/>
      <c r="K127"/>
      <c r="L127"/>
      <c r="M127"/>
      <c r="N127"/>
      <c r="P127" s="74"/>
      <c r="Q127" s="348"/>
      <c r="R127" s="348"/>
      <c r="S127" s="344"/>
      <c r="T127" s="345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352"/>
      <c r="B128" s="85"/>
      <c r="C128" s="8"/>
      <c r="E128"/>
      <c r="F128"/>
      <c r="H128"/>
      <c r="I128"/>
      <c r="J128"/>
      <c r="K128"/>
      <c r="L128"/>
      <c r="M128"/>
      <c r="N128"/>
      <c r="P128" s="74"/>
      <c r="Q128" s="348"/>
      <c r="R128" s="348"/>
      <c r="S128" s="344"/>
      <c r="T128" s="345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352"/>
      <c r="B129" s="85"/>
      <c r="C129" s="8"/>
      <c r="E129"/>
      <c r="F129"/>
      <c r="H129"/>
      <c r="I129"/>
      <c r="J129"/>
      <c r="K129"/>
      <c r="L129"/>
      <c r="M129"/>
      <c r="N129"/>
      <c r="P129" s="74"/>
      <c r="Q129" s="347"/>
      <c r="R129" s="347"/>
      <c r="S129" s="344"/>
      <c r="T129" s="345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352"/>
      <c r="B130" s="85"/>
      <c r="C130" s="8"/>
      <c r="E130"/>
      <c r="F130"/>
      <c r="H130"/>
      <c r="I130"/>
      <c r="J130"/>
      <c r="K130"/>
      <c r="L130"/>
      <c r="M130"/>
      <c r="N130"/>
      <c r="P130" s="74"/>
      <c r="Q130" s="348"/>
      <c r="R130" s="348"/>
      <c r="S130" s="344"/>
      <c r="T130" s="345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352"/>
      <c r="B131" s="85"/>
      <c r="C131" s="8"/>
      <c r="E131"/>
      <c r="F131"/>
      <c r="H131"/>
      <c r="I131"/>
      <c r="J131"/>
      <c r="K131"/>
      <c r="L131"/>
      <c r="M131"/>
      <c r="N131"/>
      <c r="P131" s="74"/>
      <c r="Q131" s="348"/>
      <c r="R131" s="348"/>
      <c r="S131" s="344"/>
      <c r="T131" s="345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352"/>
      <c r="B132" s="85"/>
      <c r="C132" s="8"/>
      <c r="E132"/>
      <c r="F132"/>
      <c r="H132"/>
      <c r="I132"/>
      <c r="J132"/>
      <c r="K132"/>
      <c r="L132"/>
      <c r="M132"/>
      <c r="N132"/>
      <c r="P132" s="74"/>
      <c r="Q132" s="347"/>
      <c r="R132" s="347"/>
      <c r="S132" s="344"/>
      <c r="T132" s="345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352"/>
      <c r="B133" s="127"/>
      <c r="C133" s="8"/>
      <c r="E133"/>
      <c r="F133"/>
      <c r="H133"/>
      <c r="I133"/>
      <c r="J133"/>
      <c r="K133"/>
      <c r="L133"/>
      <c r="M133"/>
      <c r="N133"/>
      <c r="P133" s="74"/>
      <c r="Q133" s="348"/>
      <c r="R133" s="348"/>
      <c r="S133" s="344"/>
      <c r="T133" s="345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352"/>
      <c r="B134" s="85"/>
      <c r="C134" s="8"/>
      <c r="E134"/>
      <c r="F134"/>
      <c r="H134"/>
      <c r="I134"/>
      <c r="J134"/>
      <c r="K134"/>
      <c r="L134"/>
      <c r="M134"/>
      <c r="N134"/>
      <c r="P134" s="74"/>
      <c r="Q134" s="347"/>
      <c r="R134" s="347"/>
      <c r="S134" s="344"/>
      <c r="T134" s="345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352"/>
      <c r="B135" s="85"/>
      <c r="C135" s="8"/>
      <c r="E135"/>
      <c r="F135"/>
      <c r="H135"/>
      <c r="I135"/>
      <c r="J135"/>
      <c r="K135"/>
      <c r="L135"/>
      <c r="M135"/>
      <c r="N135"/>
      <c r="P135" s="74"/>
      <c r="Q135" s="347"/>
      <c r="R135" s="347"/>
      <c r="S135" s="344"/>
      <c r="T135" s="345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352"/>
      <c r="B136" s="85"/>
      <c r="C136" s="8"/>
      <c r="E136"/>
      <c r="F136"/>
      <c r="H136"/>
      <c r="I136"/>
      <c r="J136"/>
      <c r="K136"/>
      <c r="L136"/>
      <c r="M136"/>
      <c r="N136"/>
      <c r="P136"/>
      <c r="Q136"/>
      <c r="S136"/>
      <c r="T136" s="349"/>
      <c r="Y136" s="121"/>
      <c r="Z136" s="121"/>
      <c r="AA136" s="121"/>
      <c r="AB136" s="334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352"/>
      <c r="B137" s="85"/>
      <c r="C137" s="8"/>
      <c r="E137"/>
      <c r="F137"/>
      <c r="H137"/>
      <c r="I137"/>
      <c r="J137"/>
      <c r="K137"/>
      <c r="L137"/>
      <c r="M137"/>
      <c r="N137"/>
      <c r="P137"/>
      <c r="Q137"/>
      <c r="S137"/>
      <c r="T137" s="350"/>
      <c r="Y137" s="121"/>
      <c r="Z137" s="121"/>
      <c r="AA137" s="121"/>
      <c r="AB137" s="334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352"/>
      <c r="B138" s="85"/>
      <c r="C138" s="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4"/>
      <c r="AC138" s="118">
        <v>0</v>
      </c>
      <c r="AD138" s="120"/>
    </row>
    <row r="139" spans="1:31" ht="15" x14ac:dyDescent="0.25">
      <c r="A139" s="352"/>
      <c r="B139" s="85"/>
      <c r="C139" s="8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352"/>
      <c r="B140" s="85"/>
      <c r="C140" s="8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8"/>
      <c r="AC140" s="138">
        <v>0</v>
      </c>
      <c r="AD140" s="232"/>
    </row>
    <row r="141" spans="1:31" x14ac:dyDescent="0.25">
      <c r="A141" s="352"/>
      <c r="B141" s="85"/>
      <c r="C141" s="8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2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352"/>
      <c r="B142" s="85"/>
      <c r="C142" s="8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352"/>
      <c r="B143" s="85"/>
      <c r="C143" s="8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352"/>
      <c r="B144" s="85"/>
      <c r="C144" s="8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401">
        <v>2</v>
      </c>
      <c r="Z144" s="96" t="s">
        <v>124</v>
      </c>
      <c r="AA144" s="96"/>
      <c r="AB144" s="97"/>
      <c r="AC144" s="257">
        <v>42188</v>
      </c>
      <c r="AD144" s="229"/>
    </row>
    <row r="145" spans="1:31" ht="16.5" thickBot="1" x14ac:dyDescent="0.3">
      <c r="A145" s="352"/>
      <c r="B145" s="85"/>
      <c r="C145" s="8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402"/>
      <c r="Z145" s="100"/>
      <c r="AA145" s="100"/>
      <c r="AB145" s="101"/>
      <c r="AC145" s="102"/>
      <c r="AD145" s="229"/>
    </row>
    <row r="146" spans="1:31" x14ac:dyDescent="0.25">
      <c r="A146" s="352"/>
      <c r="B146" s="127"/>
      <c r="C146" s="8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352"/>
      <c r="B147" s="85"/>
      <c r="C147" s="8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4" t="s">
        <v>203</v>
      </c>
      <c r="AC147" s="118">
        <v>51000</v>
      </c>
      <c r="AD147" s="120">
        <v>42171</v>
      </c>
    </row>
    <row r="148" spans="1:31" ht="15" x14ac:dyDescent="0.25">
      <c r="A148" s="352"/>
      <c r="B148" s="127"/>
      <c r="C148" s="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4">
        <v>2996895</v>
      </c>
      <c r="AC148" s="118">
        <v>18645.5</v>
      </c>
      <c r="AD148" s="120">
        <v>42171</v>
      </c>
    </row>
    <row r="149" spans="1:31" ht="15" x14ac:dyDescent="0.25">
      <c r="A149" s="352"/>
      <c r="B149" s="85"/>
      <c r="C149" s="8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4">
        <v>2996893</v>
      </c>
      <c r="AC149" s="118">
        <v>67000</v>
      </c>
      <c r="AD149" s="120">
        <v>42171</v>
      </c>
    </row>
    <row r="150" spans="1:31" ht="15" x14ac:dyDescent="0.25">
      <c r="A150" s="352"/>
      <c r="B150" s="85"/>
      <c r="C150" s="8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4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352"/>
      <c r="B151" s="85"/>
      <c r="C151" s="8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4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352"/>
      <c r="B152" s="85"/>
      <c r="C152" s="8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4">
        <v>2996894</v>
      </c>
      <c r="AC152" s="187">
        <v>20000</v>
      </c>
      <c r="AD152" s="230">
        <v>42172</v>
      </c>
    </row>
    <row r="153" spans="1:31" x14ac:dyDescent="0.25">
      <c r="A153" s="352"/>
      <c r="B153" s="85"/>
      <c r="C153" s="8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4">
        <v>2996896</v>
      </c>
      <c r="AC153" s="187">
        <v>40000</v>
      </c>
      <c r="AD153" s="230">
        <v>42172</v>
      </c>
    </row>
    <row r="154" spans="1:31" ht="15" x14ac:dyDescent="0.25">
      <c r="A154" s="352"/>
      <c r="B154" s="85"/>
      <c r="C154" s="8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4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352"/>
      <c r="B155" s="85"/>
      <c r="C155" s="8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4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352"/>
      <c r="B156" s="85"/>
      <c r="C156" s="8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4" t="s">
        <v>203</v>
      </c>
      <c r="AC156" s="193">
        <v>25000</v>
      </c>
      <c r="AD156" s="230">
        <v>42173</v>
      </c>
    </row>
    <row r="157" spans="1:31" ht="15" x14ac:dyDescent="0.25">
      <c r="A157" s="352"/>
      <c r="B157" s="85"/>
      <c r="C157" s="8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4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352"/>
      <c r="B158" s="85"/>
      <c r="C158" s="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4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352"/>
      <c r="B159" s="85"/>
      <c r="C159" s="8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4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352"/>
      <c r="B160" s="85"/>
      <c r="C160" s="8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4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352"/>
      <c r="B161" s="85"/>
      <c r="C161" s="8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4" t="s">
        <v>203</v>
      </c>
      <c r="AC161" s="193">
        <v>70000</v>
      </c>
      <c r="AD161" s="230">
        <v>42174</v>
      </c>
    </row>
    <row r="162" spans="1:30" ht="15" x14ac:dyDescent="0.25">
      <c r="A162" s="8"/>
      <c r="B162" s="8"/>
      <c r="C162" s="8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4" t="s">
        <v>203</v>
      </c>
      <c r="AC162" s="193">
        <v>60000</v>
      </c>
      <c r="AD162" s="230">
        <v>42175</v>
      </c>
    </row>
    <row r="163" spans="1:30" ht="15" x14ac:dyDescent="0.25">
      <c r="A163" s="8"/>
      <c r="B163" s="8"/>
      <c r="C163" s="8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4" t="s">
        <v>203</v>
      </c>
      <c r="AC163" s="193">
        <v>27000</v>
      </c>
      <c r="AD163" s="230">
        <v>42175</v>
      </c>
    </row>
    <row r="164" spans="1:30" ht="15" x14ac:dyDescent="0.25">
      <c r="A164" s="8"/>
      <c r="B164" s="8"/>
      <c r="C164" s="8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4">
        <v>2996891</v>
      </c>
      <c r="AC164" s="193">
        <v>20578</v>
      </c>
      <c r="AD164" s="230">
        <v>42175</v>
      </c>
    </row>
    <row r="165" spans="1:30" ht="15" x14ac:dyDescent="0.25">
      <c r="A165" s="8"/>
      <c r="B165" s="8"/>
      <c r="C165" s="8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4">
        <v>2996892</v>
      </c>
      <c r="AC165" s="193">
        <v>34000</v>
      </c>
      <c r="AD165" s="230">
        <v>42175</v>
      </c>
    </row>
    <row r="166" spans="1:30" ht="15" x14ac:dyDescent="0.25">
      <c r="A166" s="8"/>
      <c r="B166" s="8"/>
      <c r="C166" s="8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4">
        <v>2996885</v>
      </c>
      <c r="AC166" s="246">
        <v>25000</v>
      </c>
      <c r="AD166" s="340">
        <v>42179</v>
      </c>
    </row>
    <row r="167" spans="1:30" ht="15" x14ac:dyDescent="0.25">
      <c r="A167" s="8"/>
      <c r="B167" s="8"/>
      <c r="C167" s="8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4">
        <v>2996887</v>
      </c>
      <c r="AC167" s="246">
        <v>40000</v>
      </c>
      <c r="AD167" s="340">
        <v>42179</v>
      </c>
    </row>
    <row r="168" spans="1:30" ht="15" x14ac:dyDescent="0.25">
      <c r="A168" s="8"/>
      <c r="B168" s="8"/>
      <c r="C168" s="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40">
        <v>42179</v>
      </c>
    </row>
    <row r="169" spans="1:30" ht="15" x14ac:dyDescent="0.25">
      <c r="A169" s="8"/>
      <c r="B169" s="8"/>
      <c r="C169" s="8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A170" s="8"/>
      <c r="B170" s="8"/>
      <c r="C170" s="8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A171" s="8"/>
      <c r="B171" s="8"/>
      <c r="C171" s="8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A172" s="8"/>
      <c r="B172" s="8"/>
      <c r="C172" s="8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A173" s="8"/>
      <c r="B173" s="8"/>
      <c r="C173" s="8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A174" s="8"/>
      <c r="B174" s="8"/>
      <c r="C174" s="8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A175" s="8"/>
      <c r="B175" s="8"/>
      <c r="C175" s="8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A176" s="8"/>
      <c r="B176" s="8"/>
      <c r="C176" s="8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1:30" ht="15" x14ac:dyDescent="0.25">
      <c r="A177" s="8"/>
      <c r="B177" s="8"/>
      <c r="C177" s="8"/>
      <c r="E177"/>
      <c r="F177"/>
      <c r="H177"/>
      <c r="I177"/>
      <c r="J177"/>
      <c r="K177"/>
      <c r="L177"/>
      <c r="M177"/>
      <c r="N177"/>
      <c r="P177"/>
      <c r="Q177"/>
      <c r="S177"/>
      <c r="T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1:30" ht="15" x14ac:dyDescent="0.25">
      <c r="A178" s="8"/>
      <c r="B178" s="8"/>
      <c r="C178" s="8"/>
      <c r="E178"/>
      <c r="F178"/>
      <c r="H178"/>
      <c r="I178"/>
      <c r="J178"/>
      <c r="K178"/>
      <c r="L178"/>
      <c r="M178"/>
      <c r="N178"/>
      <c r="P178"/>
      <c r="Q178"/>
      <c r="S178"/>
      <c r="T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1:30" ht="15" x14ac:dyDescent="0.25">
      <c r="A179" s="8"/>
      <c r="B179" s="8"/>
      <c r="C179" s="8"/>
      <c r="E179"/>
      <c r="F179"/>
      <c r="H179"/>
      <c r="I179"/>
      <c r="J179"/>
      <c r="K179"/>
      <c r="L179"/>
      <c r="M179"/>
      <c r="N179"/>
      <c r="P179"/>
      <c r="Q179"/>
      <c r="S179"/>
      <c r="T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1:30" ht="15" x14ac:dyDescent="0.25">
      <c r="A180" s="8"/>
      <c r="B180" s="8"/>
      <c r="C180" s="8"/>
      <c r="E180"/>
      <c r="F180"/>
      <c r="H180"/>
      <c r="I180"/>
      <c r="J180"/>
      <c r="K180"/>
      <c r="L180"/>
      <c r="M180"/>
      <c r="N180"/>
      <c r="P180"/>
      <c r="Q180"/>
      <c r="S180"/>
      <c r="T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1:30" ht="15" x14ac:dyDescent="0.25">
      <c r="A181" s="8"/>
      <c r="B181" s="8"/>
      <c r="C181" s="8"/>
      <c r="E181"/>
      <c r="F181"/>
      <c r="H181"/>
      <c r="I181"/>
      <c r="J181"/>
      <c r="K181"/>
      <c r="L181"/>
      <c r="M181"/>
      <c r="N181"/>
      <c r="P181"/>
      <c r="Q181"/>
      <c r="S181"/>
      <c r="T181" s="23"/>
      <c r="Y181" s="126"/>
      <c r="Z181" s="70"/>
      <c r="AA181" s="226"/>
      <c r="AB181" s="251"/>
      <c r="AC181" s="193"/>
      <c r="AD181" s="230"/>
    </row>
    <row r="182" spans="1:30" ht="15" x14ac:dyDescent="0.25">
      <c r="A182" s="8"/>
      <c r="B182" s="8"/>
      <c r="C182" s="8"/>
      <c r="E182"/>
      <c r="F182"/>
      <c r="H182"/>
      <c r="I182"/>
      <c r="J182"/>
      <c r="K182"/>
      <c r="L182"/>
      <c r="M182"/>
      <c r="N182"/>
      <c r="P182"/>
      <c r="Q182"/>
      <c r="S182"/>
      <c r="T182" s="23"/>
      <c r="Y182" s="126"/>
      <c r="Z182" s="70"/>
      <c r="AA182" s="226"/>
      <c r="AB182" s="251"/>
      <c r="AC182" s="193"/>
      <c r="AD182" s="230"/>
    </row>
    <row r="183" spans="1:30" ht="16.5" thickBot="1" x14ac:dyDescent="0.3">
      <c r="A183" s="8"/>
      <c r="B183" s="8"/>
      <c r="C183" s="8"/>
      <c r="E183"/>
      <c r="F183"/>
      <c r="H183"/>
      <c r="I183"/>
      <c r="J183"/>
      <c r="K183"/>
      <c r="L183"/>
      <c r="M183"/>
      <c r="N183"/>
      <c r="P183"/>
      <c r="Q183"/>
      <c r="S183"/>
      <c r="T183" s="23"/>
      <c r="Y183" s="183"/>
      <c r="Z183" s="163"/>
      <c r="AA183" s="163"/>
      <c r="AB183" s="338"/>
      <c r="AC183" s="138"/>
      <c r="AD183" s="232"/>
    </row>
    <row r="184" spans="1:30" x14ac:dyDescent="0.25">
      <c r="A184" s="8"/>
      <c r="B184" s="8"/>
      <c r="C184" s="8"/>
      <c r="E184"/>
      <c r="F184"/>
      <c r="H184"/>
      <c r="I184"/>
      <c r="J184"/>
      <c r="K184"/>
      <c r="L184"/>
      <c r="M184"/>
      <c r="N184"/>
      <c r="P184"/>
      <c r="Q184"/>
      <c r="S184"/>
      <c r="T184" s="23"/>
      <c r="Y184" s="197" t="s">
        <v>153</v>
      </c>
      <c r="Z184" s="198">
        <f>SUM(Z147:Z183)</f>
        <v>2224595</v>
      </c>
      <c r="AA184" s="272"/>
      <c r="AB184" s="199" t="s">
        <v>153</v>
      </c>
      <c r="AC184" s="200">
        <f>SUM(AC147:AC183)</f>
        <v>744550</v>
      </c>
      <c r="AD184" s="229"/>
    </row>
    <row r="185" spans="1:30" ht="15" x14ac:dyDescent="0.25">
      <c r="A185" s="8"/>
      <c r="B185" s="8"/>
      <c r="C185" s="8"/>
      <c r="E185"/>
      <c r="F185"/>
      <c r="H185"/>
      <c r="I185"/>
      <c r="J185"/>
      <c r="K185"/>
      <c r="L185"/>
      <c r="M185"/>
      <c r="N185"/>
      <c r="P185"/>
      <c r="Q185"/>
      <c r="S185"/>
      <c r="T185" s="23"/>
      <c r="AC185" s="205">
        <v>0</v>
      </c>
    </row>
    <row r="186" spans="1:30" ht="16.5" thickBot="1" x14ac:dyDescent="0.3">
      <c r="A186" s="8"/>
      <c r="B186" s="8"/>
      <c r="C186" s="8"/>
      <c r="E186"/>
      <c r="F186"/>
      <c r="H186"/>
      <c r="I186"/>
      <c r="J186"/>
      <c r="K186"/>
      <c r="L186"/>
      <c r="M186"/>
      <c r="N186"/>
      <c r="P186"/>
      <c r="Q186"/>
      <c r="S186"/>
      <c r="T186" s="23"/>
      <c r="AA186" s="104" t="s">
        <v>299</v>
      </c>
      <c r="AB186" s="324"/>
      <c r="AC186" s="325">
        <f>AC141</f>
        <v>1480045</v>
      </c>
    </row>
    <row r="187" spans="1:30" ht="18.75" x14ac:dyDescent="0.3">
      <c r="A187" s="8"/>
      <c r="B187" s="8"/>
      <c r="C187" s="8"/>
      <c r="E187"/>
      <c r="F187"/>
      <c r="H187"/>
      <c r="I187"/>
      <c r="J187"/>
      <c r="K187"/>
      <c r="L187"/>
      <c r="M187"/>
      <c r="N187"/>
      <c r="P187"/>
      <c r="Q187"/>
      <c r="S187"/>
      <c r="T187" s="23"/>
      <c r="AB187" s="96" t="s">
        <v>300</v>
      </c>
      <c r="AC187" s="326">
        <f>AC184+AC186</f>
        <v>2224595</v>
      </c>
    </row>
    <row r="188" spans="1:30" ht="15" x14ac:dyDescent="0.25">
      <c r="A188" s="8"/>
      <c r="B188" s="8"/>
      <c r="C188" s="8"/>
      <c r="E188"/>
      <c r="F188"/>
      <c r="H188"/>
      <c r="I188"/>
      <c r="J188"/>
      <c r="K188"/>
      <c r="L188"/>
      <c r="M188"/>
      <c r="N188"/>
      <c r="P188"/>
      <c r="Q188"/>
      <c r="S188"/>
      <c r="T188" s="23"/>
    </row>
    <row r="189" spans="1:30" ht="15" x14ac:dyDescent="0.25">
      <c r="A189" s="8"/>
      <c r="B189" s="8"/>
      <c r="C189" s="8"/>
      <c r="E189"/>
      <c r="F189"/>
      <c r="H189"/>
      <c r="I189"/>
      <c r="J189"/>
      <c r="K189"/>
      <c r="L189"/>
      <c r="M189"/>
      <c r="N189"/>
      <c r="P189"/>
      <c r="Q189"/>
      <c r="S189"/>
      <c r="T189" s="23"/>
    </row>
    <row r="190" spans="1:30" ht="15" x14ac:dyDescent="0.25">
      <c r="A190" s="8"/>
      <c r="B190" s="8"/>
      <c r="C190" s="8"/>
      <c r="E190"/>
      <c r="F190"/>
      <c r="H190"/>
      <c r="I190"/>
      <c r="J190"/>
      <c r="K190"/>
      <c r="L190"/>
      <c r="M190"/>
      <c r="N190"/>
      <c r="P190"/>
      <c r="Q190"/>
      <c r="S190"/>
      <c r="T190" s="23"/>
    </row>
    <row r="191" spans="1:30" ht="15" x14ac:dyDescent="0.25">
      <c r="A191" s="8"/>
      <c r="B191" s="8"/>
      <c r="C191" s="8"/>
      <c r="E191"/>
      <c r="F191"/>
      <c r="H191"/>
      <c r="I191"/>
      <c r="J191"/>
      <c r="K191"/>
      <c r="L191"/>
      <c r="M191"/>
      <c r="N191"/>
      <c r="P191"/>
      <c r="Q191"/>
      <c r="S191"/>
      <c r="T191" s="23"/>
    </row>
    <row r="192" spans="1:30" ht="15" x14ac:dyDescent="0.25">
      <c r="A192" s="8"/>
      <c r="B192" s="8"/>
      <c r="C192" s="8"/>
      <c r="E192"/>
      <c r="F192"/>
      <c r="H192"/>
      <c r="I192"/>
      <c r="J192"/>
      <c r="K192"/>
      <c r="L192"/>
      <c r="M192"/>
      <c r="N192"/>
      <c r="P192"/>
      <c r="Q192"/>
      <c r="S192"/>
      <c r="T192" s="23"/>
    </row>
    <row r="193" spans="1:20" ht="15" x14ac:dyDescent="0.25">
      <c r="A193" s="8"/>
      <c r="B193" s="8"/>
      <c r="C193" s="8"/>
      <c r="E193"/>
      <c r="F193"/>
      <c r="H193"/>
      <c r="I193"/>
      <c r="J193"/>
      <c r="K193"/>
      <c r="L193"/>
      <c r="M193"/>
      <c r="N193"/>
      <c r="P193"/>
      <c r="Q193"/>
      <c r="S193"/>
      <c r="T193" s="23"/>
    </row>
    <row r="194" spans="1:20" ht="15" x14ac:dyDescent="0.25">
      <c r="A194" s="8"/>
      <c r="B194" s="8"/>
      <c r="C194" s="8"/>
      <c r="E194"/>
      <c r="F194"/>
      <c r="H194"/>
      <c r="I194"/>
      <c r="J194"/>
      <c r="K194"/>
      <c r="L194"/>
      <c r="M194"/>
      <c r="N194"/>
      <c r="P194"/>
      <c r="Q194"/>
      <c r="S194"/>
      <c r="T194" s="23"/>
    </row>
    <row r="195" spans="1:20" ht="15" x14ac:dyDescent="0.25">
      <c r="A195" s="8"/>
      <c r="B195" s="8"/>
      <c r="C195" s="8"/>
      <c r="E195"/>
      <c r="F195"/>
      <c r="H195"/>
      <c r="I195"/>
      <c r="J195"/>
      <c r="K195"/>
      <c r="L195"/>
      <c r="M195"/>
      <c r="N195"/>
      <c r="P195"/>
      <c r="Q195"/>
      <c r="S195"/>
      <c r="T195" s="23"/>
    </row>
    <row r="196" spans="1:20" ht="15" x14ac:dyDescent="0.25">
      <c r="A196" s="8"/>
      <c r="B196" s="8"/>
      <c r="C196" s="8"/>
      <c r="E196"/>
      <c r="F196"/>
      <c r="H196"/>
      <c r="I196"/>
      <c r="J196"/>
      <c r="K196"/>
      <c r="L196"/>
      <c r="M196"/>
      <c r="N196"/>
      <c r="P196"/>
      <c r="Q196"/>
      <c r="S196"/>
      <c r="T196" s="23"/>
    </row>
    <row r="197" spans="1:20" ht="15" x14ac:dyDescent="0.25">
      <c r="A197" s="8"/>
      <c r="B197" s="8"/>
      <c r="C197" s="8"/>
      <c r="E197"/>
      <c r="F197"/>
      <c r="H197"/>
      <c r="I197"/>
      <c r="J197"/>
      <c r="K197"/>
      <c r="L197"/>
      <c r="M197"/>
      <c r="N197"/>
      <c r="P197"/>
      <c r="Q197"/>
      <c r="S197"/>
      <c r="T197" s="23"/>
    </row>
    <row r="198" spans="1:20" ht="15" x14ac:dyDescent="0.25">
      <c r="A198" s="8"/>
      <c r="B198" s="8"/>
      <c r="C198" s="8"/>
      <c r="E198"/>
      <c r="F198"/>
      <c r="H198"/>
      <c r="I198"/>
      <c r="J198"/>
      <c r="K198"/>
      <c r="L198"/>
      <c r="M198"/>
      <c r="N198"/>
      <c r="P198"/>
      <c r="Q198"/>
      <c r="S198"/>
      <c r="T198" s="23"/>
    </row>
    <row r="199" spans="1:20" ht="15" x14ac:dyDescent="0.25">
      <c r="A199" s="8"/>
      <c r="B199" s="8"/>
      <c r="C199" s="8"/>
      <c r="E199"/>
      <c r="F199"/>
      <c r="H199"/>
      <c r="I199"/>
      <c r="J199"/>
      <c r="K199"/>
      <c r="L199"/>
      <c r="M199"/>
      <c r="N199"/>
      <c r="P199"/>
      <c r="Q199"/>
      <c r="S199"/>
      <c r="T199" s="23"/>
    </row>
    <row r="200" spans="1:20" ht="15" x14ac:dyDescent="0.25">
      <c r="A200" s="8"/>
      <c r="B200" s="8"/>
      <c r="C200" s="8"/>
      <c r="E200"/>
      <c r="F200"/>
      <c r="H200"/>
      <c r="I200"/>
      <c r="J200"/>
      <c r="K200"/>
      <c r="L200"/>
      <c r="M200"/>
      <c r="N200"/>
      <c r="P200"/>
      <c r="Q200"/>
      <c r="S200"/>
      <c r="T200" s="23"/>
    </row>
    <row r="201" spans="1:20" ht="15" x14ac:dyDescent="0.25">
      <c r="A201" s="8"/>
      <c r="B201" s="8"/>
      <c r="C201" s="8"/>
      <c r="E201"/>
      <c r="F201"/>
      <c r="H201"/>
      <c r="I201"/>
      <c r="J201"/>
      <c r="K201"/>
      <c r="L201"/>
      <c r="M201"/>
      <c r="N201"/>
      <c r="P201"/>
      <c r="Q201"/>
      <c r="S201"/>
      <c r="T201" s="23"/>
    </row>
    <row r="202" spans="1:20" ht="15" x14ac:dyDescent="0.25">
      <c r="A202" s="8"/>
      <c r="B202" s="8"/>
      <c r="C202" s="8"/>
      <c r="E202"/>
      <c r="F202"/>
      <c r="H202"/>
      <c r="I202"/>
      <c r="J202"/>
      <c r="K202"/>
      <c r="L202"/>
      <c r="M202"/>
      <c r="N202"/>
      <c r="P202"/>
      <c r="Q202"/>
      <c r="S202"/>
      <c r="T202" s="23"/>
    </row>
    <row r="203" spans="1:20" ht="15" x14ac:dyDescent="0.25">
      <c r="A203" s="8"/>
      <c r="B203" s="8"/>
      <c r="C203" s="8"/>
      <c r="E203"/>
      <c r="F203"/>
      <c r="H203"/>
      <c r="I203"/>
      <c r="J203"/>
      <c r="K203"/>
      <c r="L203"/>
      <c r="M203"/>
      <c r="N203"/>
      <c r="P203"/>
      <c r="Q203"/>
      <c r="S203"/>
      <c r="T203" s="23"/>
    </row>
    <row r="204" spans="1:20" ht="15" x14ac:dyDescent="0.25">
      <c r="A204" s="8"/>
      <c r="B204" s="8"/>
      <c r="C204" s="8"/>
      <c r="E204"/>
      <c r="F204"/>
      <c r="H204"/>
      <c r="I204"/>
      <c r="J204"/>
      <c r="K204"/>
      <c r="L204"/>
      <c r="M204"/>
      <c r="N204"/>
      <c r="P204"/>
      <c r="Q204"/>
      <c r="S204"/>
      <c r="T204" s="23"/>
    </row>
    <row r="205" spans="1:20" ht="15" x14ac:dyDescent="0.25">
      <c r="A205" s="8"/>
      <c r="B205" s="8"/>
      <c r="C205" s="8"/>
      <c r="E205"/>
      <c r="F205"/>
      <c r="H205"/>
      <c r="I205"/>
      <c r="J205"/>
      <c r="K205"/>
      <c r="L205"/>
      <c r="M205"/>
      <c r="N205"/>
      <c r="P205"/>
      <c r="Q205"/>
      <c r="S205"/>
      <c r="T205" s="23"/>
    </row>
    <row r="206" spans="1:20" ht="15" x14ac:dyDescent="0.25">
      <c r="A206" s="8"/>
      <c r="B206" s="8"/>
      <c r="C206" s="8"/>
      <c r="E206"/>
      <c r="F206"/>
      <c r="H206"/>
      <c r="I206"/>
      <c r="J206"/>
      <c r="K206"/>
      <c r="L206"/>
      <c r="M206"/>
      <c r="N206"/>
      <c r="P206"/>
      <c r="Q206"/>
      <c r="S206"/>
      <c r="T206" s="23"/>
    </row>
    <row r="207" spans="1:20" ht="15" x14ac:dyDescent="0.25">
      <c r="A207" s="8"/>
      <c r="B207" s="8"/>
      <c r="C207" s="8"/>
      <c r="E207"/>
      <c r="F207"/>
      <c r="H207"/>
      <c r="I207"/>
      <c r="J207"/>
      <c r="K207"/>
      <c r="L207"/>
      <c r="M207"/>
      <c r="N207"/>
      <c r="P207"/>
      <c r="Q207"/>
      <c r="S207"/>
      <c r="T207" s="23"/>
    </row>
    <row r="208" spans="1:20" ht="15" x14ac:dyDescent="0.25">
      <c r="A208" s="8"/>
      <c r="B208" s="8"/>
      <c r="C208" s="8"/>
      <c r="E208"/>
      <c r="F208"/>
      <c r="H208"/>
      <c r="I208"/>
      <c r="J208"/>
      <c r="K208"/>
      <c r="L208"/>
      <c r="M208"/>
      <c r="N208"/>
      <c r="P208"/>
      <c r="Q208"/>
      <c r="S208"/>
      <c r="T208" s="23"/>
    </row>
    <row r="209" spans="1:20" ht="15" x14ac:dyDescent="0.25">
      <c r="A209" s="8"/>
      <c r="B209" s="8"/>
      <c r="C209" s="8"/>
      <c r="E209"/>
      <c r="F209"/>
      <c r="H209"/>
      <c r="I209"/>
      <c r="J209"/>
      <c r="K209"/>
      <c r="L209"/>
      <c r="M209"/>
      <c r="N209"/>
      <c r="P209"/>
      <c r="Q209"/>
      <c r="S209"/>
      <c r="T209" s="23"/>
    </row>
    <row r="210" spans="1:20" ht="15" x14ac:dyDescent="0.25">
      <c r="A210" s="8"/>
      <c r="B210" s="8"/>
      <c r="C210" s="8"/>
      <c r="E210"/>
      <c r="F210"/>
      <c r="H210"/>
      <c r="I210"/>
      <c r="J210"/>
      <c r="K210"/>
      <c r="L210"/>
      <c r="M210"/>
      <c r="N210"/>
      <c r="P210"/>
      <c r="Q210"/>
      <c r="S210"/>
      <c r="T210" s="23"/>
    </row>
    <row r="211" spans="1:20" ht="15" x14ac:dyDescent="0.25">
      <c r="A211" s="8"/>
      <c r="B211" s="8"/>
      <c r="C211" s="8"/>
      <c r="E211"/>
      <c r="F211"/>
      <c r="H211"/>
      <c r="I211"/>
      <c r="J211"/>
      <c r="K211"/>
      <c r="L211"/>
      <c r="M211"/>
      <c r="N211"/>
      <c r="P211"/>
      <c r="Q211"/>
      <c r="S211"/>
      <c r="T211" s="23"/>
    </row>
    <row r="212" spans="1:20" ht="15" x14ac:dyDescent="0.25">
      <c r="A212" s="8"/>
      <c r="B212" s="8"/>
      <c r="C212" s="8"/>
      <c r="E212"/>
      <c r="F212"/>
      <c r="H212"/>
      <c r="I212"/>
      <c r="J212"/>
      <c r="K212"/>
      <c r="L212"/>
      <c r="M212"/>
      <c r="N212"/>
      <c r="P212"/>
      <c r="Q212"/>
      <c r="S212"/>
      <c r="T212" s="23"/>
    </row>
    <row r="213" spans="1:20" ht="15" x14ac:dyDescent="0.25">
      <c r="A213" s="8"/>
      <c r="B213" s="8"/>
      <c r="C213" s="8"/>
      <c r="E213"/>
      <c r="F213"/>
      <c r="H213"/>
      <c r="I213"/>
      <c r="J213"/>
      <c r="K213"/>
      <c r="L213"/>
      <c r="M213"/>
      <c r="N213"/>
      <c r="P213"/>
      <c r="Q213"/>
      <c r="S213"/>
      <c r="T213" s="23"/>
    </row>
    <row r="214" spans="1:20" ht="15" x14ac:dyDescent="0.25">
      <c r="A214" s="8"/>
      <c r="B214" s="8"/>
      <c r="C214" s="8"/>
      <c r="E214"/>
      <c r="F214"/>
      <c r="H214"/>
      <c r="I214"/>
      <c r="J214"/>
      <c r="K214"/>
      <c r="L214"/>
      <c r="M214"/>
      <c r="N214"/>
      <c r="P214"/>
      <c r="Q214"/>
      <c r="S214"/>
      <c r="T214" s="23"/>
    </row>
    <row r="215" spans="1:20" ht="15" x14ac:dyDescent="0.25">
      <c r="A215" s="8"/>
      <c r="B215" s="8"/>
      <c r="C215" s="8"/>
      <c r="E215"/>
      <c r="F215"/>
      <c r="H215"/>
      <c r="I215"/>
      <c r="J215"/>
      <c r="K215"/>
      <c r="L215"/>
      <c r="M215"/>
      <c r="N215"/>
      <c r="P215"/>
      <c r="Q215"/>
      <c r="S215"/>
      <c r="T215" s="23"/>
    </row>
    <row r="216" spans="1:20" ht="15" x14ac:dyDescent="0.25">
      <c r="A216" s="8"/>
      <c r="B216" s="8"/>
      <c r="C216" s="8"/>
      <c r="E216"/>
      <c r="F216"/>
      <c r="H216"/>
      <c r="I216"/>
      <c r="J216"/>
      <c r="K216"/>
      <c r="L216"/>
      <c r="M216"/>
      <c r="N216"/>
      <c r="P216"/>
      <c r="Q216"/>
      <c r="S216"/>
      <c r="T216" s="23"/>
    </row>
    <row r="217" spans="1:20" ht="15" x14ac:dyDescent="0.25">
      <c r="A217" s="8"/>
      <c r="B217" s="8"/>
      <c r="C217" s="8"/>
      <c r="E217"/>
      <c r="F217"/>
      <c r="H217"/>
      <c r="I217"/>
      <c r="J217"/>
      <c r="K217"/>
      <c r="L217"/>
      <c r="M217"/>
      <c r="N217"/>
      <c r="P217"/>
      <c r="Q217"/>
      <c r="S217"/>
      <c r="T217" s="23"/>
    </row>
    <row r="218" spans="1:20" ht="15" x14ac:dyDescent="0.25">
      <c r="A218" s="8"/>
      <c r="B218" s="8"/>
      <c r="C218" s="8"/>
      <c r="E218"/>
      <c r="F218"/>
      <c r="H218"/>
      <c r="I218"/>
      <c r="J218"/>
      <c r="K218"/>
      <c r="L218"/>
      <c r="M218"/>
      <c r="N218"/>
      <c r="P218"/>
      <c r="Q218"/>
      <c r="S218"/>
      <c r="T218" s="23"/>
    </row>
    <row r="219" spans="1:20" ht="15" x14ac:dyDescent="0.25">
      <c r="A219" s="8"/>
      <c r="B219" s="8"/>
      <c r="C219" s="8"/>
      <c r="E219"/>
      <c r="F219"/>
      <c r="H219"/>
      <c r="I219"/>
      <c r="J219"/>
      <c r="K219"/>
      <c r="L219"/>
      <c r="M219"/>
      <c r="N219"/>
      <c r="P219"/>
      <c r="Q219"/>
      <c r="S219"/>
      <c r="T219" s="23"/>
    </row>
    <row r="220" spans="1:20" ht="15" x14ac:dyDescent="0.25">
      <c r="A220" s="8"/>
      <c r="B220" s="8"/>
      <c r="C220" s="8"/>
      <c r="E220"/>
      <c r="F220"/>
      <c r="H220"/>
      <c r="I220"/>
      <c r="J220"/>
      <c r="K220"/>
      <c r="L220"/>
      <c r="M220"/>
      <c r="N220"/>
      <c r="P220"/>
      <c r="Q220"/>
      <c r="S220"/>
      <c r="T220" s="23"/>
    </row>
    <row r="221" spans="1:20" ht="15" x14ac:dyDescent="0.25">
      <c r="A221" s="8"/>
      <c r="B221" s="8"/>
      <c r="C221" s="8"/>
      <c r="E221"/>
      <c r="F221"/>
      <c r="H221"/>
      <c r="I221"/>
      <c r="J221"/>
      <c r="K221"/>
      <c r="L221"/>
      <c r="M221"/>
      <c r="N221"/>
      <c r="P221"/>
      <c r="Q221"/>
      <c r="S221"/>
      <c r="T221" s="23"/>
    </row>
    <row r="222" spans="1:20" ht="15" x14ac:dyDescent="0.25">
      <c r="A222" s="8"/>
      <c r="B222" s="8"/>
      <c r="C222" s="8"/>
      <c r="E222"/>
      <c r="F222"/>
      <c r="H222"/>
      <c r="I222"/>
      <c r="J222"/>
      <c r="K222"/>
      <c r="L222"/>
      <c r="M222"/>
      <c r="N222"/>
      <c r="P222"/>
      <c r="Q222"/>
      <c r="S222"/>
      <c r="T222" s="23"/>
    </row>
    <row r="223" spans="1:20" ht="15" x14ac:dyDescent="0.25">
      <c r="A223" s="8"/>
      <c r="B223" s="8"/>
      <c r="C223" s="8"/>
      <c r="E223"/>
      <c r="F223"/>
      <c r="H223"/>
      <c r="I223"/>
      <c r="J223"/>
      <c r="K223"/>
      <c r="L223"/>
      <c r="M223"/>
      <c r="N223"/>
      <c r="P223"/>
      <c r="Q223"/>
      <c r="S223"/>
      <c r="T223" s="23"/>
    </row>
    <row r="224" spans="1:20" ht="15" x14ac:dyDescent="0.25">
      <c r="A224" s="8"/>
      <c r="B224" s="8"/>
      <c r="C224" s="8"/>
      <c r="E224"/>
      <c r="F224"/>
      <c r="H224"/>
      <c r="I224"/>
      <c r="J224"/>
      <c r="K224"/>
      <c r="L224"/>
      <c r="M224"/>
      <c r="N224"/>
      <c r="P224"/>
      <c r="Q224"/>
      <c r="S224"/>
      <c r="T224" s="23"/>
    </row>
    <row r="225" spans="1:20" ht="15" x14ac:dyDescent="0.25">
      <c r="A225" s="8"/>
      <c r="B225" s="8"/>
      <c r="C225" s="8"/>
      <c r="E225"/>
      <c r="F225"/>
      <c r="H225"/>
      <c r="I225"/>
      <c r="J225"/>
      <c r="K225"/>
      <c r="L225"/>
      <c r="M225"/>
      <c r="N225"/>
      <c r="P225"/>
      <c r="Q225"/>
      <c r="S225"/>
      <c r="T225" s="23"/>
    </row>
    <row r="226" spans="1:20" ht="15" x14ac:dyDescent="0.25">
      <c r="A226" s="8"/>
      <c r="B226" s="8"/>
      <c r="C226" s="8"/>
      <c r="E226"/>
      <c r="F226"/>
      <c r="H226"/>
      <c r="I226"/>
      <c r="J226"/>
      <c r="K226"/>
      <c r="L226"/>
      <c r="M226"/>
      <c r="N226"/>
      <c r="P226"/>
      <c r="Q226"/>
      <c r="S226"/>
      <c r="T226" s="23"/>
    </row>
    <row r="227" spans="1:20" ht="15" x14ac:dyDescent="0.25">
      <c r="A227" s="8"/>
      <c r="B227" s="8"/>
      <c r="C227" s="8"/>
      <c r="E227"/>
      <c r="F227"/>
      <c r="H227"/>
      <c r="I227"/>
      <c r="J227"/>
      <c r="K227"/>
      <c r="L227"/>
      <c r="M227"/>
      <c r="N227"/>
      <c r="P227"/>
      <c r="Q227"/>
      <c r="S227"/>
      <c r="T227" s="23"/>
    </row>
    <row r="228" spans="1:20" ht="15" x14ac:dyDescent="0.25">
      <c r="A228" s="8"/>
      <c r="B228" s="8"/>
      <c r="C228" s="8"/>
      <c r="E228"/>
      <c r="F228"/>
      <c r="H228"/>
      <c r="I228"/>
      <c r="J228"/>
      <c r="K228"/>
      <c r="L228"/>
      <c r="M228"/>
      <c r="N228"/>
      <c r="P228"/>
      <c r="Q228"/>
      <c r="S228"/>
      <c r="T228" s="23"/>
    </row>
    <row r="229" spans="1:20" ht="15" x14ac:dyDescent="0.25">
      <c r="A229" s="8"/>
      <c r="B229" s="8"/>
      <c r="C229" s="8"/>
      <c r="E229"/>
      <c r="F229"/>
      <c r="H229"/>
      <c r="I229"/>
      <c r="J229"/>
      <c r="K229"/>
      <c r="L229"/>
      <c r="M229"/>
      <c r="N229"/>
      <c r="P229"/>
      <c r="Q229"/>
      <c r="S229"/>
      <c r="T229" s="23"/>
    </row>
    <row r="230" spans="1:20" ht="15" x14ac:dyDescent="0.25">
      <c r="A230" s="8"/>
      <c r="B230" s="8"/>
      <c r="C230" s="8"/>
      <c r="E230"/>
      <c r="F230"/>
      <c r="H230"/>
      <c r="I230"/>
      <c r="J230"/>
      <c r="K230"/>
      <c r="L230"/>
      <c r="M230"/>
      <c r="N230"/>
      <c r="P230"/>
      <c r="Q230"/>
      <c r="S230"/>
      <c r="T230" s="23"/>
    </row>
    <row r="231" spans="1:20" ht="15" x14ac:dyDescent="0.25">
      <c r="A231" s="8"/>
      <c r="B231" s="8"/>
      <c r="C231" s="8"/>
      <c r="E231"/>
      <c r="F231"/>
      <c r="H231"/>
      <c r="I231"/>
      <c r="J231"/>
      <c r="K231"/>
      <c r="L231"/>
      <c r="M231"/>
      <c r="N231"/>
      <c r="P231"/>
      <c r="Q231"/>
      <c r="S231"/>
      <c r="T231" s="23"/>
    </row>
    <row r="232" spans="1:20" ht="15" x14ac:dyDescent="0.25">
      <c r="A232" s="8"/>
      <c r="B232" s="8"/>
      <c r="C232" s="8"/>
      <c r="E232"/>
      <c r="F232"/>
      <c r="H232"/>
      <c r="I232"/>
      <c r="J232"/>
      <c r="K232"/>
      <c r="L232"/>
      <c r="M232"/>
      <c r="N232"/>
      <c r="P232"/>
      <c r="Q232"/>
      <c r="S232"/>
      <c r="T232" s="23"/>
    </row>
    <row r="233" spans="1:20" ht="15" x14ac:dyDescent="0.25">
      <c r="A233" s="8"/>
      <c r="B233" s="8"/>
      <c r="C233" s="8"/>
      <c r="E233"/>
      <c r="F233"/>
      <c r="H233"/>
      <c r="I233"/>
      <c r="J233"/>
      <c r="K233"/>
      <c r="L233"/>
      <c r="M233"/>
      <c r="N233"/>
      <c r="P233"/>
      <c r="Q233"/>
      <c r="S233"/>
      <c r="T233" s="23"/>
    </row>
    <row r="234" spans="1:20" ht="15" x14ac:dyDescent="0.25">
      <c r="B234"/>
      <c r="C234"/>
      <c r="E234"/>
      <c r="F234"/>
      <c r="H234"/>
      <c r="I234"/>
      <c r="J234"/>
      <c r="K234"/>
      <c r="L234"/>
      <c r="M234"/>
      <c r="N234"/>
      <c r="P234"/>
      <c r="Q234"/>
      <c r="S234"/>
      <c r="T234" s="23"/>
    </row>
    <row r="235" spans="1:20" ht="15" x14ac:dyDescent="0.25">
      <c r="B235"/>
      <c r="C235"/>
      <c r="E235"/>
      <c r="F235"/>
      <c r="H235"/>
      <c r="I235"/>
      <c r="J235"/>
      <c r="K235"/>
      <c r="L235"/>
      <c r="M235"/>
      <c r="N235"/>
      <c r="P235"/>
      <c r="Q235"/>
      <c r="S235"/>
      <c r="T235" s="23"/>
    </row>
    <row r="236" spans="1:20" ht="15" x14ac:dyDescent="0.25">
      <c r="B236"/>
      <c r="C236"/>
      <c r="E236"/>
      <c r="F236"/>
      <c r="H236"/>
      <c r="I236"/>
      <c r="J236"/>
      <c r="K236"/>
      <c r="L236"/>
      <c r="M236"/>
      <c r="N236"/>
      <c r="P236"/>
      <c r="Q236"/>
      <c r="S236"/>
      <c r="T236" s="23"/>
    </row>
    <row r="237" spans="1:20" ht="15" x14ac:dyDescent="0.25">
      <c r="B237"/>
      <c r="C237"/>
      <c r="E237"/>
      <c r="F237"/>
      <c r="H237"/>
      <c r="I237"/>
      <c r="J237"/>
      <c r="K237"/>
      <c r="L237"/>
      <c r="M237"/>
      <c r="N237"/>
      <c r="P237"/>
      <c r="Q237"/>
      <c r="S237"/>
      <c r="T237" s="23"/>
    </row>
    <row r="238" spans="1:20" ht="15" x14ac:dyDescent="0.25">
      <c r="B238"/>
      <c r="C238"/>
      <c r="E238"/>
      <c r="F238"/>
      <c r="H238"/>
      <c r="I238"/>
      <c r="J238"/>
      <c r="K238"/>
      <c r="L238"/>
      <c r="M238"/>
      <c r="N238"/>
      <c r="P238"/>
      <c r="Q238"/>
      <c r="S238"/>
      <c r="T238" s="23"/>
    </row>
    <row r="239" spans="1:20" ht="15" x14ac:dyDescent="0.25">
      <c r="B239"/>
      <c r="C239"/>
      <c r="E239"/>
      <c r="F239"/>
      <c r="H239"/>
      <c r="I239"/>
      <c r="J239"/>
      <c r="K239"/>
      <c r="L239"/>
      <c r="M239"/>
      <c r="N239"/>
      <c r="P239"/>
      <c r="Q239"/>
      <c r="S239"/>
      <c r="T239" s="23"/>
    </row>
    <row r="240" spans="1:20" ht="15" x14ac:dyDescent="0.25">
      <c r="B240"/>
      <c r="C240"/>
      <c r="E240"/>
      <c r="F240"/>
      <c r="H240"/>
      <c r="I240"/>
      <c r="J240"/>
      <c r="K240"/>
      <c r="L240"/>
      <c r="M240"/>
      <c r="N240"/>
      <c r="P240"/>
      <c r="Q240"/>
      <c r="S240"/>
      <c r="T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70866141732283472" top="0.15748031496062992" bottom="0.74803149606299213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Hoja1</vt:lpstr>
      <vt:lpstr>Hoja2</vt:lpstr>
      <vt:lpstr>Hoja3</vt:lpstr>
      <vt:lpstr>Hoja4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2015-08-01T17:31:54Z</cp:lastPrinted>
  <dcterms:created xsi:type="dcterms:W3CDTF">2009-02-04T18:28:43Z</dcterms:created>
  <dcterms:modified xsi:type="dcterms:W3CDTF">2015-08-13T19:06:58Z</dcterms:modified>
</cp:coreProperties>
</file>