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 activeTab="1"/>
  </bookViews>
  <sheets>
    <sheet name="ENERO 2016" sheetId="1" r:id="rId1"/>
    <sheet name="REMISIONES ENERO 2016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  <sheet name="Hoja13" sheetId="13" r:id="rId13"/>
  </sheets>
  <calcPr calcId="144525"/>
</workbook>
</file>

<file path=xl/calcChain.xml><?xml version="1.0" encoding="utf-8"?>
<calcChain xmlns="http://schemas.openxmlformats.org/spreadsheetml/2006/main">
  <c r="E16" i="2" l="1"/>
  <c r="N46" i="2"/>
  <c r="K46" i="2"/>
  <c r="M25" i="1" l="1"/>
  <c r="I24" i="1"/>
  <c r="C11" i="1" l="1"/>
  <c r="F22" i="2" l="1"/>
  <c r="L9" i="1" l="1"/>
  <c r="F21" i="2" l="1"/>
  <c r="F20" i="2"/>
  <c r="F19" i="2" l="1"/>
  <c r="N25" i="2"/>
  <c r="K25" i="2"/>
  <c r="C45" i="2" l="1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18" i="2"/>
  <c r="F17" i="2"/>
  <c r="F16" i="2"/>
  <c r="F15" i="2"/>
  <c r="F14" i="2"/>
  <c r="F13" i="2"/>
  <c r="F12" i="2"/>
  <c r="F11" i="2"/>
  <c r="F10" i="2"/>
  <c r="F9" i="2"/>
  <c r="F8" i="2"/>
  <c r="F7" i="2"/>
  <c r="E45" i="2"/>
  <c r="F5" i="2"/>
  <c r="F4" i="2"/>
  <c r="F3" i="2"/>
  <c r="L38" i="1"/>
  <c r="I38" i="1"/>
  <c r="K40" i="1" s="1"/>
  <c r="F38" i="1"/>
  <c r="F41" i="1" s="1"/>
  <c r="F44" i="1" s="1"/>
  <c r="F48" i="1" s="1"/>
  <c r="K44" i="1" s="1"/>
  <c r="K49" i="1" s="1"/>
  <c r="C38" i="1"/>
  <c r="M37" i="1"/>
  <c r="F6" i="2" l="1"/>
  <c r="F45" i="2" s="1"/>
</calcChain>
</file>

<file path=xl/comments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<sst xmlns="http://schemas.openxmlformats.org/spreadsheetml/2006/main" count="156" uniqueCount="102">
  <si>
    <t>Elaborado por Rosy Tellez</t>
  </si>
  <si>
    <t>COMPRAS</t>
  </si>
  <si>
    <t>INVENTARIO INICIAL</t>
  </si>
  <si>
    <t xml:space="preserve">VENTAS  </t>
  </si>
  <si>
    <t>G  A  S   T  O  S</t>
  </si>
  <si>
    <t>BANCO</t>
  </si>
  <si>
    <t>BETY</t>
  </si>
  <si>
    <t>TELEFONOS</t>
  </si>
  <si>
    <t xml:space="preserve">LUZ </t>
  </si>
  <si>
    <t>ROSA BERMUDES</t>
  </si>
  <si>
    <t>RENTA</t>
  </si>
  <si>
    <t xml:space="preserve">CAMARAS </t>
  </si>
  <si>
    <t>Ayuntamiento mordida</t>
  </si>
  <si>
    <t>ADT</t>
  </si>
  <si>
    <t>MANTENIMIENTO</t>
  </si>
  <si>
    <t xml:space="preserve">Bascula </t>
  </si>
  <si>
    <t>TOTAL</t>
  </si>
  <si>
    <t>GRAN TOTAL GASTOS</t>
  </si>
  <si>
    <t>VENTAS NETAS</t>
  </si>
  <si>
    <t>COMPRAS OBRADOR</t>
  </si>
  <si>
    <t xml:space="preserve"> </t>
  </si>
  <si>
    <t>Sub Total 1</t>
  </si>
  <si>
    <t>SUB TOTAL</t>
  </si>
  <si>
    <t>MAS</t>
  </si>
  <si>
    <t>CREDITOS</t>
  </si>
  <si>
    <t>INVENTARIO FINAL</t>
  </si>
  <si>
    <t>INVENTARIO INICIAL  -</t>
  </si>
  <si>
    <t xml:space="preserve">Sub Total 2 </t>
  </si>
  <si>
    <t xml:space="preserve">GANANCIA </t>
  </si>
  <si>
    <t xml:space="preserve">Fumigacion </t>
  </si>
  <si>
    <t xml:space="preserve">BALANCE       DE      E N E R O   2 0 1 6        11  S U R   </t>
  </si>
  <si>
    <t>24183 A</t>
  </si>
  <si>
    <t>24267 A</t>
  </si>
  <si>
    <t>24301 A</t>
  </si>
  <si>
    <t>24302 A</t>
  </si>
  <si>
    <t>24415 A</t>
  </si>
  <si>
    <t>24705 A</t>
  </si>
  <si>
    <t>24783 A</t>
  </si>
  <si>
    <t>00025 B</t>
  </si>
  <si>
    <t>00164 B</t>
  </si>
  <si>
    <t>00265 B</t>
  </si>
  <si>
    <t>00273 B</t>
  </si>
  <si>
    <t>00427 B</t>
  </si>
  <si>
    <t>00495 B</t>
  </si>
  <si>
    <t>00692 B</t>
  </si>
  <si>
    <t>00733 B</t>
  </si>
  <si>
    <t xml:space="preserve">PAGOS DE 11 SUR </t>
  </si>
  <si>
    <t>Remision</t>
  </si>
  <si>
    <t>IMPORTE</t>
  </si>
  <si>
    <t># transfer</t>
  </si>
  <si>
    <t>IMPORTE Transfer</t>
  </si>
  <si>
    <t>RESTO</t>
  </si>
  <si>
    <t>Santander</t>
  </si>
  <si>
    <t>23517 A</t>
  </si>
  <si>
    <t>23518 A</t>
  </si>
  <si>
    <t>23455 A</t>
  </si>
  <si>
    <t>23856 A</t>
  </si>
  <si>
    <t>23861 A</t>
  </si>
  <si>
    <t>23972 A</t>
  </si>
  <si>
    <t>BBVA</t>
  </si>
  <si>
    <t>ABONO</t>
  </si>
  <si>
    <t>01166 B</t>
  </si>
  <si>
    <t>01167 B</t>
  </si>
  <si>
    <t>00887 B</t>
  </si>
  <si>
    <t>01331 B</t>
  </si>
  <si>
    <t>REMISIONES  11 SUR    E N E R O           2016</t>
  </si>
  <si>
    <t>condimentos</t>
  </si>
  <si>
    <t>NOMINA 01</t>
  </si>
  <si>
    <t>NOMINA 02</t>
  </si>
  <si>
    <t>NOMINA 03</t>
  </si>
  <si>
    <t>NOMINA 04</t>
  </si>
  <si>
    <t>ELIAS 02-Ene</t>
  </si>
  <si>
    <t xml:space="preserve">Pollo </t>
  </si>
  <si>
    <t>01644 B</t>
  </si>
  <si>
    <t>01706 B</t>
  </si>
  <si>
    <t>01784 B</t>
  </si>
  <si>
    <t>Pollo--condimentos</t>
  </si>
  <si>
    <t>Maiz-chorizo</t>
  </si>
  <si>
    <t>Arabe--Pollo</t>
  </si>
  <si>
    <t>dev efect</t>
  </si>
  <si>
    <t xml:space="preserve">Maiz   </t>
  </si>
  <si>
    <t>Cinta Sierra</t>
  </si>
  <si>
    <t>Chorizo</t>
  </si>
  <si>
    <t>pollo</t>
  </si>
  <si>
    <t>pollo-chorizo-arabe</t>
  </si>
  <si>
    <t>Maiz</t>
  </si>
  <si>
    <t>01966 B</t>
  </si>
  <si>
    <t>02155 B</t>
  </si>
  <si>
    <t>pollo-salsas</t>
  </si>
  <si>
    <t>01642 B</t>
  </si>
  <si>
    <t>14--01</t>
  </si>
  <si>
    <t>abono</t>
  </si>
  <si>
    <t>,1085719</t>
  </si>
  <si>
    <t xml:space="preserve">16-Ene --27-Ene </t>
  </si>
  <si>
    <t>02254 B</t>
  </si>
  <si>
    <t>02261 B</t>
  </si>
  <si>
    <t>02402 B</t>
  </si>
  <si>
    <t>02675 B</t>
  </si>
  <si>
    <t>02494 B</t>
  </si>
  <si>
    <t>02967 B</t>
  </si>
  <si>
    <t>02973 B</t>
  </si>
  <si>
    <t>03121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</si>
</sst>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2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9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Dashed">
        <color auto="1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4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0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7" fillId="0" borderId="3" xfId="0" applyNumberFormat="1" applyFont="1" applyBorder="1" applyAlignment="1">
      <alignment horizontal="center"/>
    </xf>
    <xf numFmtId="44" fontId="8" fillId="0" borderId="4" xfId="1" applyFont="1" applyBorder="1"/>
    <xf numFmtId="165" fontId="0" fillId="0" borderId="0" xfId="0" applyNumberFormat="1" applyFont="1"/>
    <xf numFmtId="44" fontId="10" fillId="3" borderId="0" xfId="1" applyFont="1" applyFill="1" applyAlignment="1">
      <alignment horizontal="center"/>
    </xf>
    <xf numFmtId="16" fontId="0" fillId="0" borderId="0" xfId="0" applyNumberFormat="1"/>
    <xf numFmtId="164" fontId="0" fillId="0" borderId="9" xfId="0" applyNumberFormat="1" applyFill="1" applyBorder="1" applyAlignment="1">
      <alignment horizontal="center"/>
    </xf>
    <xf numFmtId="44" fontId="2" fillId="0" borderId="10" xfId="1" applyFont="1" applyFill="1" applyBorder="1"/>
    <xf numFmtId="165" fontId="11" fillId="0" borderId="0" xfId="0" applyNumberFormat="1" applyFont="1" applyFill="1"/>
    <xf numFmtId="15" fontId="0" fillId="0" borderId="11" xfId="0" applyNumberFormat="1" applyFill="1" applyBorder="1"/>
    <xf numFmtId="44" fontId="2" fillId="0" borderId="12" xfId="1" applyFont="1" applyFill="1" applyBorder="1"/>
    <xf numFmtId="0" fontId="0" fillId="0" borderId="0" xfId="0" applyFill="1"/>
    <xf numFmtId="44" fontId="2" fillId="0" borderId="0" xfId="1" applyFont="1" applyFill="1"/>
    <xf numFmtId="165" fontId="7" fillId="0" borderId="0" xfId="0" applyNumberFormat="1" applyFont="1" applyFill="1"/>
    <xf numFmtId="165" fontId="0" fillId="0" borderId="0" xfId="0" applyNumberFormat="1" applyFill="1" applyBorder="1"/>
    <xf numFmtId="15" fontId="0" fillId="0" borderId="18" xfId="0" applyNumberFormat="1" applyFill="1" applyBorder="1"/>
    <xf numFmtId="44" fontId="2" fillId="0" borderId="19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12" xfId="0" applyNumberFormat="1" applyFont="1" applyFill="1" applyBorder="1"/>
    <xf numFmtId="44" fontId="0" fillId="0" borderId="20" xfId="1" applyFont="1" applyFill="1" applyBorder="1"/>
    <xf numFmtId="44" fontId="0" fillId="0" borderId="0" xfId="1" applyFont="1" applyFill="1"/>
    <xf numFmtId="0" fontId="2" fillId="4" borderId="0" xfId="0" applyFont="1" applyFill="1" applyBorder="1"/>
    <xf numFmtId="165" fontId="0" fillId="0" borderId="12" xfId="0" applyNumberFormat="1" applyFill="1" applyBorder="1"/>
    <xf numFmtId="44" fontId="2" fillId="0" borderId="20" xfId="1" applyFont="1" applyFill="1" applyBorder="1"/>
    <xf numFmtId="165" fontId="0" fillId="0" borderId="0" xfId="0" applyNumberFormat="1" applyFont="1" applyFill="1"/>
    <xf numFmtId="44" fontId="12" fillId="0" borderId="0" xfId="1" applyFont="1" applyFill="1" applyBorder="1"/>
    <xf numFmtId="44" fontId="8" fillId="0" borderId="0" xfId="1" applyFont="1" applyFill="1"/>
    <xf numFmtId="0" fontId="2" fillId="0" borderId="0" xfId="0" applyFont="1" applyFill="1"/>
    <xf numFmtId="0" fontId="8" fillId="0" borderId="0" xfId="0" applyFont="1" applyFill="1"/>
    <xf numFmtId="0" fontId="0" fillId="0" borderId="0" xfId="0" applyFont="1" applyFill="1" applyBorder="1"/>
    <xf numFmtId="0" fontId="13" fillId="0" borderId="0" xfId="0" applyFont="1" applyFill="1" applyBorder="1"/>
    <xf numFmtId="0" fontId="11" fillId="0" borderId="0" xfId="0" applyFont="1" applyFill="1" applyBorder="1"/>
    <xf numFmtId="44" fontId="2" fillId="0" borderId="12" xfId="1" applyFont="1" applyFill="1" applyBorder="1" applyAlignment="1">
      <alignment horizontal="right"/>
    </xf>
    <xf numFmtId="0" fontId="2" fillId="0" borderId="0" xfId="0" applyFont="1" applyFill="1" applyBorder="1"/>
    <xf numFmtId="44" fontId="2" fillId="0" borderId="0" xfId="1" applyFont="1" applyFill="1" applyBorder="1" applyAlignment="1">
      <alignment horizontal="right"/>
    </xf>
    <xf numFmtId="44" fontId="2" fillId="0" borderId="21" xfId="1" applyFont="1" applyFill="1" applyBorder="1"/>
    <xf numFmtId="16" fontId="12" fillId="0" borderId="0" xfId="0" applyNumberFormat="1" applyFont="1" applyFill="1" applyBorder="1"/>
    <xf numFmtId="16" fontId="14" fillId="0" borderId="18" xfId="0" applyNumberFormat="1" applyFont="1" applyFill="1" applyBorder="1"/>
    <xf numFmtId="44" fontId="12" fillId="0" borderId="18" xfId="1" applyFont="1" applyFill="1" applyBorder="1" applyAlignment="1"/>
    <xf numFmtId="44" fontId="12" fillId="0" borderId="0" xfId="1" applyFont="1" applyFill="1" applyBorder="1" applyAlignment="1">
      <alignment horizontal="left"/>
    </xf>
    <xf numFmtId="16" fontId="2" fillId="0" borderId="1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44" fontId="15" fillId="0" borderId="0" xfId="1" applyFont="1" applyFill="1" applyBorder="1"/>
    <xf numFmtId="0" fontId="2" fillId="0" borderId="18" xfId="0" applyFont="1" applyFill="1" applyBorder="1"/>
    <xf numFmtId="16" fontId="0" fillId="0" borderId="18" xfId="0" applyNumberFormat="1" applyFill="1" applyBorder="1"/>
    <xf numFmtId="0" fontId="0" fillId="0" borderId="18" xfId="0" applyFill="1" applyBorder="1"/>
    <xf numFmtId="44" fontId="2" fillId="0" borderId="12" xfId="1" applyFont="1" applyBorder="1" applyAlignment="1">
      <alignment horizontal="right"/>
    </xf>
    <xf numFmtId="0" fontId="15" fillId="0" borderId="18" xfId="0" applyFont="1" applyFill="1" applyBorder="1"/>
    <xf numFmtId="0" fontId="8" fillId="0" borderId="22" xfId="0" applyFont="1" applyFill="1" applyBorder="1"/>
    <xf numFmtId="0" fontId="8" fillId="0" borderId="23" xfId="0" applyFont="1" applyFill="1" applyBorder="1"/>
    <xf numFmtId="0" fontId="12" fillId="0" borderId="18" xfId="0" applyFont="1" applyFill="1" applyBorder="1"/>
    <xf numFmtId="165" fontId="2" fillId="0" borderId="12" xfId="0" applyNumberFormat="1" applyFont="1" applyBorder="1"/>
    <xf numFmtId="0" fontId="17" fillId="0" borderId="2" xfId="0" applyFont="1" applyBorder="1"/>
    <xf numFmtId="164" fontId="12" fillId="0" borderId="3" xfId="0" applyNumberFormat="1" applyFont="1" applyBorder="1" applyAlignment="1">
      <alignment horizontal="right"/>
    </xf>
    <xf numFmtId="44" fontId="2" fillId="0" borderId="10" xfId="1" applyFont="1" applyBorder="1"/>
    <xf numFmtId="0" fontId="18" fillId="0" borderId="25" xfId="0" applyFont="1" applyFill="1" applyBorder="1" applyAlignment="1">
      <alignment horizontal="center"/>
    </xf>
    <xf numFmtId="44" fontId="0" fillId="0" borderId="21" xfId="1" applyFont="1" applyFill="1" applyBorder="1"/>
    <xf numFmtId="44" fontId="0" fillId="0" borderId="0" xfId="1" applyFont="1" applyBorder="1"/>
    <xf numFmtId="0" fontId="0" fillId="0" borderId="18" xfId="0" applyBorder="1"/>
    <xf numFmtId="165" fontId="0" fillId="0" borderId="12" xfId="0" applyNumberFormat="1" applyBorder="1"/>
    <xf numFmtId="44" fontId="0" fillId="0" borderId="20" xfId="1" applyFont="1" applyBorder="1"/>
    <xf numFmtId="0" fontId="0" fillId="0" borderId="0" xfId="0" applyFont="1" applyAlignment="1"/>
    <xf numFmtId="0" fontId="14" fillId="0" borderId="0" xfId="0" applyFont="1"/>
    <xf numFmtId="164" fontId="18" fillId="0" borderId="26" xfId="0" applyNumberFormat="1" applyFont="1" applyBorder="1" applyAlignment="1">
      <alignment horizontal="center"/>
    </xf>
    <xf numFmtId="44" fontId="2" fillId="0" borderId="27" xfId="1" applyFont="1" applyBorder="1"/>
    <xf numFmtId="0" fontId="0" fillId="0" borderId="28" xfId="0" applyBorder="1"/>
    <xf numFmtId="44" fontId="0" fillId="0" borderId="29" xfId="1" applyFont="1" applyBorder="1"/>
    <xf numFmtId="0" fontId="18" fillId="0" borderId="30" xfId="0" applyFont="1" applyBorder="1" applyAlignment="1">
      <alignment horizontal="center"/>
    </xf>
    <xf numFmtId="44" fontId="0" fillId="0" borderId="31" xfId="1" applyFont="1" applyBorder="1"/>
    <xf numFmtId="0" fontId="0" fillId="0" borderId="32" xfId="0" applyBorder="1"/>
    <xf numFmtId="165" fontId="0" fillId="0" borderId="33" xfId="0" applyNumberFormat="1" applyBorder="1"/>
    <xf numFmtId="44" fontId="10" fillId="5" borderId="34" xfId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44" fontId="8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15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16" fillId="0" borderId="36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2" fillId="0" borderId="0" xfId="1" applyFont="1" applyBorder="1"/>
    <xf numFmtId="44" fontId="16" fillId="0" borderId="0" xfId="1" applyFont="1" applyAlignment="1">
      <alignment horizontal="center" vertical="center" wrapText="1"/>
    </xf>
    <xf numFmtId="0" fontId="0" fillId="0" borderId="33" xfId="0" applyFont="1" applyBorder="1"/>
    <xf numFmtId="0" fontId="2" fillId="0" borderId="33" xfId="0" applyFont="1" applyBorder="1"/>
    <xf numFmtId="44" fontId="2" fillId="0" borderId="33" xfId="1" applyFont="1" applyBorder="1"/>
    <xf numFmtId="0" fontId="2" fillId="0" borderId="0" xfId="0" applyFont="1" applyAlignment="1">
      <alignment horizontal="right"/>
    </xf>
    <xf numFmtId="44" fontId="18" fillId="0" borderId="39" xfId="1" applyFont="1" applyBorder="1"/>
    <xf numFmtId="165" fontId="19" fillId="0" borderId="0" xfId="0" applyNumberFormat="1" applyFont="1"/>
    <xf numFmtId="44" fontId="18" fillId="0" borderId="0" xfId="1" applyFont="1" applyBorder="1"/>
    <xf numFmtId="0" fontId="0" fillId="0" borderId="33" xfId="0" applyBorder="1"/>
    <xf numFmtId="0" fontId="2" fillId="0" borderId="33" xfId="0" applyFont="1" applyBorder="1" applyAlignment="1">
      <alignment horizontal="center"/>
    </xf>
    <xf numFmtId="0" fontId="8" fillId="0" borderId="0" xfId="0" applyFont="1"/>
    <xf numFmtId="44" fontId="16" fillId="0" borderId="0" xfId="1" applyFont="1"/>
    <xf numFmtId="44" fontId="4" fillId="0" borderId="0" xfId="1" applyFont="1"/>
    <xf numFmtId="0" fontId="20" fillId="7" borderId="0" xfId="0" applyFont="1" applyFill="1"/>
    <xf numFmtId="44" fontId="0" fillId="7" borderId="0" xfId="1" applyFont="1" applyFill="1"/>
    <xf numFmtId="0" fontId="0" fillId="7" borderId="0" xfId="0" applyFill="1"/>
    <xf numFmtId="0" fontId="2" fillId="0" borderId="39" xfId="0" applyFont="1" applyFill="1" applyBorder="1"/>
    <xf numFmtId="0" fontId="0" fillId="0" borderId="39" xfId="0" applyFill="1" applyBorder="1"/>
    <xf numFmtId="44" fontId="0" fillId="0" borderId="39" xfId="1" applyFont="1" applyFill="1" applyBorder="1"/>
    <xf numFmtId="164" fontId="2" fillId="0" borderId="40" xfId="0" applyNumberFormat="1" applyFont="1" applyFill="1" applyBorder="1" applyAlignment="1">
      <alignment horizontal="center"/>
    </xf>
    <xf numFmtId="0" fontId="23" fillId="0" borderId="40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24" fillId="0" borderId="41" xfId="1" applyFont="1" applyFill="1" applyBorder="1"/>
    <xf numFmtId="164" fontId="2" fillId="0" borderId="42" xfId="0" applyNumberFormat="1" applyFont="1" applyFill="1" applyBorder="1" applyAlignment="1">
      <alignment horizontal="center"/>
    </xf>
    <xf numFmtId="0" fontId="25" fillId="0" borderId="42" xfId="0" applyFont="1" applyFill="1" applyBorder="1" applyAlignment="1">
      <alignment horizontal="center"/>
    </xf>
    <xf numFmtId="164" fontId="15" fillId="0" borderId="0" xfId="0" applyNumberFormat="1" applyFont="1" applyFill="1" applyAlignment="1">
      <alignment horizontal="center"/>
    </xf>
    <xf numFmtId="44" fontId="24" fillId="0" borderId="37" xfId="1" applyFont="1" applyFill="1" applyBorder="1"/>
    <xf numFmtId="1" fontId="26" fillId="0" borderId="42" xfId="0" applyNumberFormat="1" applyFont="1" applyFill="1" applyBorder="1" applyAlignment="1">
      <alignment horizontal="center"/>
    </xf>
    <xf numFmtId="164" fontId="27" fillId="0" borderId="42" xfId="0" applyNumberFormat="1" applyFont="1" applyFill="1" applyBorder="1" applyAlignment="1">
      <alignment horizontal="center"/>
    </xf>
    <xf numFmtId="1" fontId="25" fillId="0" borderId="42" xfId="0" applyNumberFormat="1" applyFont="1" applyFill="1" applyBorder="1" applyAlignment="1">
      <alignment horizontal="center"/>
    </xf>
    <xf numFmtId="1" fontId="26" fillId="0" borderId="43" xfId="0" applyNumberFormat="1" applyFont="1" applyFill="1" applyBorder="1" applyAlignment="1">
      <alignment horizontal="center"/>
    </xf>
    <xf numFmtId="44" fontId="24" fillId="0" borderId="42" xfId="1" applyFont="1" applyFill="1" applyBorder="1"/>
    <xf numFmtId="0" fontId="26" fillId="0" borderId="35" xfId="0" applyFont="1" applyFill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164" fontId="29" fillId="0" borderId="0" xfId="0" applyNumberFormat="1" applyFont="1" applyFill="1" applyBorder="1" applyAlignment="1">
      <alignment horizontal="center"/>
    </xf>
    <xf numFmtId="44" fontId="29" fillId="0" borderId="0" xfId="1" applyFont="1" applyFill="1" applyBorder="1"/>
    <xf numFmtId="164" fontId="27" fillId="0" borderId="42" xfId="0" applyNumberFormat="1" applyFont="1" applyFill="1" applyBorder="1" applyAlignment="1">
      <alignment horizontal="left"/>
    </xf>
    <xf numFmtId="164" fontId="30" fillId="0" borderId="0" xfId="0" applyNumberFormat="1" applyFont="1" applyFill="1" applyBorder="1" applyAlignment="1">
      <alignment horizontal="center"/>
    </xf>
    <xf numFmtId="44" fontId="24" fillId="0" borderId="0" xfId="1" applyFont="1" applyFill="1" applyBorder="1"/>
    <xf numFmtId="164" fontId="27" fillId="0" borderId="43" xfId="0" applyNumberFormat="1" applyFont="1" applyFill="1" applyBorder="1" applyAlignment="1">
      <alignment horizontal="left"/>
    </xf>
    <xf numFmtId="44" fontId="24" fillId="0" borderId="43" xfId="1" applyFont="1" applyFill="1" applyBorder="1"/>
    <xf numFmtId="164" fontId="10" fillId="0" borderId="42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165" fontId="30" fillId="0" borderId="33" xfId="0" applyNumberFormat="1" applyFont="1" applyFill="1" applyBorder="1"/>
    <xf numFmtId="44" fontId="2" fillId="0" borderId="33" xfId="1" applyFont="1" applyFill="1" applyBorder="1"/>
    <xf numFmtId="164" fontId="30" fillId="0" borderId="33" xfId="0" applyNumberFormat="1" applyFont="1" applyFill="1" applyBorder="1" applyAlignment="1">
      <alignment horizontal="center"/>
    </xf>
    <xf numFmtId="44" fontId="24" fillId="0" borderId="33" xfId="1" applyFont="1" applyFill="1" applyBorder="1"/>
    <xf numFmtId="164" fontId="0" fillId="0" borderId="0" xfId="0" applyNumberFormat="1" applyFill="1" applyAlignment="1">
      <alignment horizontal="center"/>
    </xf>
    <xf numFmtId="44" fontId="20" fillId="0" borderId="0" xfId="1" applyFont="1"/>
    <xf numFmtId="0" fontId="20" fillId="0" borderId="0" xfId="0" applyFont="1"/>
    <xf numFmtId="0" fontId="20" fillId="0" borderId="0" xfId="0" applyFont="1" applyAlignment="1">
      <alignment horizontal="center"/>
    </xf>
    <xf numFmtId="164" fontId="2" fillId="8" borderId="44" xfId="1" applyNumberFormat="1" applyFont="1" applyFill="1" applyBorder="1" applyAlignment="1">
      <alignment horizontal="center"/>
    </xf>
    <xf numFmtId="164" fontId="2" fillId="0" borderId="0" xfId="0" applyNumberFormat="1" applyFont="1"/>
    <xf numFmtId="0" fontId="19" fillId="0" borderId="0" xfId="0" applyFont="1"/>
    <xf numFmtId="44" fontId="10" fillId="0" borderId="0" xfId="1" applyFont="1"/>
    <xf numFmtId="0" fontId="19" fillId="0" borderId="0" xfId="0" applyFont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44" fontId="10" fillId="0" borderId="42" xfId="1" applyFont="1" applyFill="1" applyBorder="1" applyAlignment="1">
      <alignment horizontal="left"/>
    </xf>
    <xf numFmtId="0" fontId="10" fillId="0" borderId="42" xfId="0" applyFont="1" applyBorder="1" applyAlignment="1">
      <alignment horizontal="center"/>
    </xf>
    <xf numFmtId="44" fontId="32" fillId="0" borderId="42" xfId="1" applyFont="1" applyBorder="1"/>
    <xf numFmtId="164" fontId="32" fillId="0" borderId="42" xfId="0" applyNumberFormat="1" applyFont="1" applyBorder="1"/>
    <xf numFmtId="44" fontId="2" fillId="0" borderId="42" xfId="1" applyFont="1" applyFill="1" applyBorder="1" applyAlignment="1">
      <alignment horizontal="center"/>
    </xf>
    <xf numFmtId="44" fontId="2" fillId="0" borderId="42" xfId="1" applyFont="1" applyFill="1" applyBorder="1" applyAlignment="1">
      <alignment horizontal="left"/>
    </xf>
    <xf numFmtId="44" fontId="33" fillId="0" borderId="42" xfId="1" applyFont="1" applyBorder="1"/>
    <xf numFmtId="164" fontId="33" fillId="0" borderId="42" xfId="0" applyNumberFormat="1" applyFont="1" applyBorder="1"/>
    <xf numFmtId="0" fontId="2" fillId="0" borderId="42" xfId="0" applyFont="1" applyFill="1" applyBorder="1"/>
    <xf numFmtId="0" fontId="0" fillId="0" borderId="42" xfId="0" applyBorder="1"/>
    <xf numFmtId="44" fontId="2" fillId="0" borderId="42" xfId="1" applyFont="1" applyBorder="1"/>
    <xf numFmtId="0" fontId="31" fillId="0" borderId="0" xfId="0" applyFont="1"/>
    <xf numFmtId="16" fontId="31" fillId="0" borderId="0" xfId="0" applyNumberFormat="1" applyFont="1"/>
    <xf numFmtId="44" fontId="2" fillId="3" borderId="0" xfId="1" applyFont="1" applyFill="1"/>
    <xf numFmtId="44" fontId="24" fillId="3" borderId="42" xfId="1" applyFont="1" applyFill="1" applyBorder="1"/>
    <xf numFmtId="44" fontId="2" fillId="3" borderId="10" xfId="1" applyFont="1" applyFill="1" applyBorder="1"/>
    <xf numFmtId="165" fontId="11" fillId="3" borderId="0" xfId="0" applyNumberFormat="1" applyFont="1" applyFill="1"/>
    <xf numFmtId="15" fontId="0" fillId="3" borderId="11" xfId="0" applyNumberFormat="1" applyFill="1" applyBorder="1"/>
    <xf numFmtId="44" fontId="2" fillId="3" borderId="12" xfId="1" applyFont="1" applyFill="1" applyBorder="1"/>
    <xf numFmtId="0" fontId="0" fillId="3" borderId="0" xfId="0" applyFill="1"/>
    <xf numFmtId="15" fontId="0" fillId="3" borderId="13" xfId="0" applyNumberFormat="1" applyFill="1" applyBorder="1"/>
    <xf numFmtId="44" fontId="2" fillId="3" borderId="14" xfId="1" applyFont="1" applyFill="1" applyBorder="1"/>
    <xf numFmtId="44" fontId="2" fillId="3" borderId="15" xfId="1" applyFont="1" applyFill="1" applyBorder="1"/>
    <xf numFmtId="0" fontId="0" fillId="3" borderId="15" xfId="0" applyFill="1" applyBorder="1"/>
    <xf numFmtId="0" fontId="0" fillId="3" borderId="16" xfId="0" applyFill="1" applyBorder="1"/>
    <xf numFmtId="44" fontId="0" fillId="3" borderId="17" xfId="1" applyFont="1" applyFill="1" applyBorder="1"/>
    <xf numFmtId="16" fontId="0" fillId="0" borderId="0" xfId="0" applyNumberFormat="1" applyFill="1" applyBorder="1"/>
    <xf numFmtId="44" fontId="0" fillId="9" borderId="0" xfId="1" applyFont="1" applyFill="1"/>
    <xf numFmtId="44" fontId="2" fillId="10" borderId="12" xfId="1" applyFont="1" applyFill="1" applyBorder="1"/>
    <xf numFmtId="0" fontId="0" fillId="10" borderId="0" xfId="0" applyFill="1"/>
    <xf numFmtId="15" fontId="0" fillId="10" borderId="18" xfId="0" applyNumberFormat="1" applyFill="1" applyBorder="1"/>
    <xf numFmtId="44" fontId="2" fillId="10" borderId="19" xfId="1" applyFont="1" applyFill="1" applyBorder="1"/>
    <xf numFmtId="44" fontId="2" fillId="10" borderId="20" xfId="1" applyFont="1" applyFill="1" applyBorder="1"/>
    <xf numFmtId="164" fontId="2" fillId="11" borderId="44" xfId="1" applyNumberFormat="1" applyFont="1" applyFill="1" applyBorder="1" applyAlignment="1">
      <alignment horizontal="center"/>
    </xf>
    <xf numFmtId="16" fontId="10" fillId="0" borderId="42" xfId="0" applyNumberFormat="1" applyFont="1" applyBorder="1" applyAlignment="1">
      <alignment horizontal="center"/>
    </xf>
    <xf numFmtId="44" fontId="20" fillId="0" borderId="2" xfId="1" applyFont="1" applyBorder="1" applyAlignment="1">
      <alignment horizontal="center"/>
    </xf>
    <xf numFmtId="44" fontId="20" fillId="0" borderId="34" xfId="1" applyFont="1" applyBorder="1" applyAlignment="1">
      <alignment horizontal="center"/>
    </xf>
    <xf numFmtId="0" fontId="14" fillId="0" borderId="0" xfId="0" applyFont="1" applyAlignment="1">
      <alignment horizontal="center"/>
    </xf>
    <xf numFmtId="44" fontId="20" fillId="2" borderId="2" xfId="1" applyFont="1" applyFill="1" applyBorder="1" applyAlignment="1">
      <alignment horizontal="center"/>
    </xf>
    <xf numFmtId="44" fontId="20" fillId="2" borderId="3" xfId="1" applyFont="1" applyFill="1" applyBorder="1" applyAlignment="1">
      <alignment horizontal="center"/>
    </xf>
    <xf numFmtId="165" fontId="20" fillId="2" borderId="3" xfId="1" applyNumberFormat="1" applyFont="1" applyFill="1" applyBorder="1" applyAlignment="1">
      <alignment horizontal="center"/>
    </xf>
    <xf numFmtId="44" fontId="20" fillId="2" borderId="34" xfId="1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0" fontId="10" fillId="6" borderId="38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28" xfId="0" applyFont="1" applyFill="1" applyBorder="1" applyAlignment="1">
      <alignment horizontal="center" vertical="center"/>
    </xf>
    <xf numFmtId="0" fontId="10" fillId="6" borderId="33" xfId="0" applyFont="1" applyFill="1" applyBorder="1" applyAlignment="1">
      <alignment horizontal="center" vertical="center"/>
    </xf>
    <xf numFmtId="165" fontId="9" fillId="0" borderId="15" xfId="0" applyNumberFormat="1" applyFont="1" applyBorder="1" applyAlignment="1">
      <alignment horizontal="center"/>
    </xf>
    <xf numFmtId="165" fontId="9" fillId="0" borderId="16" xfId="0" applyNumberFormat="1" applyFont="1" applyBorder="1" applyAlignment="1">
      <alignment horizontal="center"/>
    </xf>
    <xf numFmtId="165" fontId="9" fillId="0" borderId="33" xfId="0" applyNumberFormat="1" applyFont="1" applyBorder="1" applyAlignment="1">
      <alignment horizontal="center"/>
    </xf>
    <xf numFmtId="165" fontId="9" fillId="0" borderId="29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6" fillId="0" borderId="35" xfId="0" applyNumberFormat="1" applyFont="1" applyBorder="1" applyAlignment="1">
      <alignment horizontal="center" vertical="center" wrapText="1"/>
    </xf>
    <xf numFmtId="165" fontId="16" fillId="0" borderId="36" xfId="0" applyNumberFormat="1" applyFont="1" applyBorder="1" applyAlignment="1">
      <alignment horizontal="center" vertical="center" wrapText="1"/>
    </xf>
    <xf numFmtId="165" fontId="16" fillId="0" borderId="36" xfId="0" applyNumberFormat="1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44" fontId="2" fillId="0" borderId="22" xfId="1" applyFont="1" applyBorder="1" applyAlignment="1">
      <alignment horizontal="center"/>
    </xf>
    <xf numFmtId="44" fontId="2" fillId="0" borderId="23" xfId="1" applyFont="1" applyBorder="1" applyAlignment="1">
      <alignment horizontal="center"/>
    </xf>
    <xf numFmtId="166" fontId="16" fillId="0" borderId="24" xfId="0" applyNumberFormat="1" applyFont="1" applyBorder="1" applyAlignment="1">
      <alignment horizontal="center"/>
    </xf>
    <xf numFmtId="166" fontId="16" fillId="0" borderId="12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S57"/>
  <sheetViews>
    <sheetView topLeftCell="A4" workbookViewId="0">
      <selection activeCell="D35" sqref="D3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215" t="s">
        <v>30</v>
      </c>
      <c r="D1" s="215"/>
      <c r="E1" s="215"/>
      <c r="F1" s="215"/>
      <c r="G1" s="215"/>
      <c r="H1" s="215"/>
      <c r="I1" s="215"/>
      <c r="J1" s="215"/>
      <c r="K1" s="215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48130.1</v>
      </c>
      <c r="D4" s="12"/>
      <c r="E4" s="216" t="s">
        <v>3</v>
      </c>
      <c r="F4" s="217"/>
      <c r="I4" s="218" t="s">
        <v>4</v>
      </c>
      <c r="J4" s="219"/>
      <c r="K4" s="219"/>
      <c r="L4" s="219"/>
      <c r="M4" s="13" t="s">
        <v>5</v>
      </c>
    </row>
    <row r="5" spans="1:19" ht="15.75" thickTop="1" x14ac:dyDescent="0.25">
      <c r="A5" s="14"/>
      <c r="B5" s="15">
        <v>42370</v>
      </c>
      <c r="C5" s="171">
        <v>0</v>
      </c>
      <c r="D5" s="172"/>
      <c r="E5" s="173">
        <v>42370</v>
      </c>
      <c r="F5" s="174">
        <v>0</v>
      </c>
      <c r="G5" s="175"/>
      <c r="H5" s="176">
        <v>42370</v>
      </c>
      <c r="I5" s="177">
        <v>0</v>
      </c>
      <c r="J5" s="178"/>
      <c r="K5" s="179"/>
      <c r="L5" s="180"/>
      <c r="M5" s="181">
        <v>0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42371</v>
      </c>
      <c r="C6" s="16">
        <v>15</v>
      </c>
      <c r="D6" s="22" t="s">
        <v>66</v>
      </c>
      <c r="E6" s="18">
        <v>42371</v>
      </c>
      <c r="F6" s="19">
        <v>91442.98</v>
      </c>
      <c r="G6" s="23"/>
      <c r="H6" s="24">
        <v>42371</v>
      </c>
      <c r="I6" s="25">
        <v>674</v>
      </c>
      <c r="J6" s="26"/>
      <c r="K6" s="27" t="s">
        <v>7</v>
      </c>
      <c r="L6" s="28">
        <v>1076</v>
      </c>
      <c r="M6" s="33">
        <v>83550</v>
      </c>
      <c r="N6" s="30"/>
      <c r="O6" s="20"/>
      <c r="P6" s="20"/>
      <c r="Q6" s="20"/>
    </row>
    <row r="7" spans="1:19" x14ac:dyDescent="0.25">
      <c r="A7" s="14"/>
      <c r="B7" s="15">
        <v>42372</v>
      </c>
      <c r="C7" s="16">
        <v>480</v>
      </c>
      <c r="D7" s="17" t="s">
        <v>72</v>
      </c>
      <c r="E7" s="18">
        <v>42372</v>
      </c>
      <c r="F7" s="19">
        <v>55954.55</v>
      </c>
      <c r="G7" s="20"/>
      <c r="H7" s="24">
        <v>42372</v>
      </c>
      <c r="I7" s="25">
        <v>300</v>
      </c>
      <c r="J7" s="26"/>
      <c r="K7" s="31" t="s">
        <v>8</v>
      </c>
      <c r="L7" s="28">
        <v>0</v>
      </c>
      <c r="M7" s="33">
        <v>116375.4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42373</v>
      </c>
      <c r="C8" s="16">
        <v>600</v>
      </c>
      <c r="D8" s="17" t="s">
        <v>76</v>
      </c>
      <c r="E8" s="18">
        <v>42373</v>
      </c>
      <c r="F8" s="19">
        <v>44062.8</v>
      </c>
      <c r="G8" s="20"/>
      <c r="H8" s="24">
        <v>42373</v>
      </c>
      <c r="I8" s="25">
        <v>0</v>
      </c>
      <c r="J8" s="26"/>
      <c r="K8" s="27" t="s">
        <v>10</v>
      </c>
      <c r="L8" s="32">
        <v>28750</v>
      </c>
      <c r="M8" s="33">
        <v>43463</v>
      </c>
      <c r="N8" s="21"/>
      <c r="O8" s="20"/>
      <c r="P8" s="20"/>
      <c r="Q8" s="20"/>
    </row>
    <row r="9" spans="1:19" x14ac:dyDescent="0.25">
      <c r="A9" s="14"/>
      <c r="B9" s="15">
        <v>42374</v>
      </c>
      <c r="C9" s="16">
        <v>1047</v>
      </c>
      <c r="D9" s="34" t="s">
        <v>77</v>
      </c>
      <c r="E9" s="18">
        <v>42374</v>
      </c>
      <c r="F9" s="19">
        <v>53907.18</v>
      </c>
      <c r="G9" s="20"/>
      <c r="H9" s="24">
        <v>42374</v>
      </c>
      <c r="I9" s="25">
        <v>393</v>
      </c>
      <c r="J9" s="35"/>
      <c r="K9" s="27" t="s">
        <v>67</v>
      </c>
      <c r="L9" s="28">
        <f>1800+6824+2500+1600</f>
        <v>12724</v>
      </c>
      <c r="M9" s="33">
        <v>52467</v>
      </c>
      <c r="N9" s="21"/>
      <c r="O9" s="37"/>
      <c r="P9" s="20"/>
      <c r="Q9" s="20"/>
    </row>
    <row r="10" spans="1:19" x14ac:dyDescent="0.25">
      <c r="A10" s="14"/>
      <c r="B10" s="15">
        <v>42375</v>
      </c>
      <c r="C10" s="16">
        <v>0</v>
      </c>
      <c r="D10" s="34"/>
      <c r="E10" s="18">
        <v>42375</v>
      </c>
      <c r="F10" s="19">
        <v>50416.9</v>
      </c>
      <c r="G10" s="20"/>
      <c r="H10" s="24">
        <v>42375</v>
      </c>
      <c r="I10" s="25">
        <v>0</v>
      </c>
      <c r="J10" s="35"/>
      <c r="K10" s="27" t="s">
        <v>68</v>
      </c>
      <c r="L10" s="19">
        <v>10750</v>
      </c>
      <c r="M10" s="33">
        <v>50417</v>
      </c>
      <c r="N10" s="30"/>
      <c r="O10" s="20"/>
      <c r="P10" s="20"/>
      <c r="Q10" s="20"/>
    </row>
    <row r="11" spans="1:19" x14ac:dyDescent="0.25">
      <c r="A11" s="14"/>
      <c r="B11" s="15">
        <v>42376</v>
      </c>
      <c r="C11" s="16">
        <f>50+485</f>
        <v>535</v>
      </c>
      <c r="D11" s="34" t="s">
        <v>78</v>
      </c>
      <c r="E11" s="18">
        <v>42376</v>
      </c>
      <c r="F11" s="19">
        <v>57122.91</v>
      </c>
      <c r="G11" s="20"/>
      <c r="H11" s="24">
        <v>42376</v>
      </c>
      <c r="I11" s="25">
        <v>0</v>
      </c>
      <c r="J11" s="35"/>
      <c r="K11" s="27" t="s">
        <v>69</v>
      </c>
      <c r="L11" s="19">
        <v>11150</v>
      </c>
      <c r="M11" s="33">
        <v>56588</v>
      </c>
      <c r="N11" s="36"/>
      <c r="O11" s="20"/>
      <c r="P11" s="20"/>
      <c r="Q11" s="20"/>
    </row>
    <row r="12" spans="1:19" x14ac:dyDescent="0.25">
      <c r="A12" s="14"/>
      <c r="B12" s="15">
        <v>42377</v>
      </c>
      <c r="C12" s="16">
        <v>336</v>
      </c>
      <c r="D12" s="17" t="s">
        <v>66</v>
      </c>
      <c r="E12" s="18">
        <v>42377</v>
      </c>
      <c r="F12" s="19">
        <v>87470.61</v>
      </c>
      <c r="G12" s="20"/>
      <c r="H12" s="24">
        <v>42377</v>
      </c>
      <c r="I12" s="25">
        <v>344</v>
      </c>
      <c r="J12" s="35" t="s">
        <v>79</v>
      </c>
      <c r="K12" s="27" t="s">
        <v>70</v>
      </c>
      <c r="L12" s="19">
        <v>0</v>
      </c>
      <c r="M12" s="33">
        <v>86791</v>
      </c>
      <c r="N12" s="21"/>
      <c r="O12" s="37"/>
      <c r="P12" s="38"/>
      <c r="Q12" s="20"/>
    </row>
    <row r="13" spans="1:19" x14ac:dyDescent="0.25">
      <c r="A13" s="14"/>
      <c r="B13" s="15">
        <v>42378</v>
      </c>
      <c r="C13" s="16">
        <v>480</v>
      </c>
      <c r="D13" s="34" t="s">
        <v>80</v>
      </c>
      <c r="E13" s="18">
        <v>42378</v>
      </c>
      <c r="F13" s="19">
        <v>67731.61</v>
      </c>
      <c r="G13" s="20"/>
      <c r="H13" s="24">
        <v>42378</v>
      </c>
      <c r="I13" s="25">
        <v>1278.03</v>
      </c>
      <c r="J13" s="35"/>
      <c r="K13" s="27"/>
      <c r="L13" s="19">
        <v>0</v>
      </c>
      <c r="M13" s="33">
        <v>64380</v>
      </c>
      <c r="N13" s="21"/>
      <c r="O13" s="20"/>
      <c r="P13" s="20"/>
      <c r="Q13" s="20"/>
    </row>
    <row r="14" spans="1:19" x14ac:dyDescent="0.25">
      <c r="A14" s="14"/>
      <c r="B14" s="15">
        <v>42379</v>
      </c>
      <c r="C14" s="16">
        <v>325</v>
      </c>
      <c r="D14" s="17" t="s">
        <v>82</v>
      </c>
      <c r="E14" s="18">
        <v>42379</v>
      </c>
      <c r="F14" s="19">
        <v>66275.62</v>
      </c>
      <c r="G14" s="20"/>
      <c r="H14" s="24">
        <v>42379</v>
      </c>
      <c r="I14" s="25">
        <v>0</v>
      </c>
      <c r="J14" s="35"/>
      <c r="K14" s="39"/>
      <c r="L14" s="19">
        <v>0</v>
      </c>
      <c r="M14" s="33">
        <v>59301</v>
      </c>
      <c r="N14" s="21"/>
      <c r="O14" s="20"/>
      <c r="P14" s="20"/>
      <c r="Q14" s="20"/>
    </row>
    <row r="15" spans="1:19" x14ac:dyDescent="0.25">
      <c r="A15" s="14"/>
      <c r="B15" s="15">
        <v>42380</v>
      </c>
      <c r="C15" s="16">
        <v>489</v>
      </c>
      <c r="D15" s="17" t="s">
        <v>83</v>
      </c>
      <c r="E15" s="18">
        <v>42380</v>
      </c>
      <c r="F15" s="19">
        <v>45849.17</v>
      </c>
      <c r="G15" s="20"/>
      <c r="H15" s="24">
        <v>42380</v>
      </c>
      <c r="I15" s="25">
        <v>100</v>
      </c>
      <c r="J15" s="35"/>
      <c r="K15" s="40" t="s">
        <v>11</v>
      </c>
      <c r="L15" s="19">
        <v>0</v>
      </c>
      <c r="M15" s="33">
        <v>45260</v>
      </c>
      <c r="N15" s="183">
        <v>900</v>
      </c>
      <c r="O15" s="20"/>
      <c r="P15" s="20"/>
      <c r="Q15" s="20"/>
    </row>
    <row r="16" spans="1:19" x14ac:dyDescent="0.25">
      <c r="A16" s="14"/>
      <c r="B16" s="15">
        <v>42381</v>
      </c>
      <c r="C16" s="16">
        <v>0</v>
      </c>
      <c r="D16" s="34"/>
      <c r="E16" s="18">
        <v>42381</v>
      </c>
      <c r="F16" s="184">
        <v>0</v>
      </c>
      <c r="G16" s="185"/>
      <c r="H16" s="186">
        <v>42381</v>
      </c>
      <c r="I16" s="187">
        <v>0</v>
      </c>
      <c r="J16" s="35"/>
      <c r="K16" s="41" t="s">
        <v>81</v>
      </c>
      <c r="L16" s="42">
        <v>517.78</v>
      </c>
      <c r="M16" s="188">
        <v>0</v>
      </c>
      <c r="N16" s="30"/>
      <c r="O16" s="20"/>
      <c r="P16" s="20"/>
      <c r="Q16" s="20"/>
    </row>
    <row r="17" spans="1:18" x14ac:dyDescent="0.25">
      <c r="A17" s="14"/>
      <c r="B17" s="15">
        <v>42382</v>
      </c>
      <c r="C17" s="16">
        <v>0</v>
      </c>
      <c r="D17" s="17"/>
      <c r="E17" s="18">
        <v>42382</v>
      </c>
      <c r="F17" s="184">
        <v>0</v>
      </c>
      <c r="G17" s="185"/>
      <c r="H17" s="186">
        <v>42382</v>
      </c>
      <c r="I17" s="187">
        <v>0</v>
      </c>
      <c r="J17" s="35"/>
      <c r="K17" s="182">
        <v>42378</v>
      </c>
      <c r="L17" s="19">
        <v>0</v>
      </c>
      <c r="M17" s="188">
        <v>0</v>
      </c>
      <c r="N17" s="30"/>
      <c r="O17" s="20"/>
      <c r="P17" s="20"/>
      <c r="Q17" s="20"/>
    </row>
    <row r="18" spans="1:18" x14ac:dyDescent="0.25">
      <c r="A18" s="14"/>
      <c r="B18" s="15">
        <v>42383</v>
      </c>
      <c r="C18" s="16">
        <v>0</v>
      </c>
      <c r="D18" s="17"/>
      <c r="E18" s="18">
        <v>42383</v>
      </c>
      <c r="F18" s="19">
        <v>42224.53</v>
      </c>
      <c r="G18" s="20"/>
      <c r="H18" s="24">
        <v>42383</v>
      </c>
      <c r="I18" s="25">
        <v>0</v>
      </c>
      <c r="J18" s="35"/>
      <c r="K18" s="41" t="s">
        <v>12</v>
      </c>
      <c r="L18" s="19">
        <v>0</v>
      </c>
      <c r="M18" s="33">
        <v>42224.5</v>
      </c>
      <c r="N18" s="21"/>
      <c r="O18" s="37"/>
      <c r="P18" s="20"/>
      <c r="Q18" s="20"/>
    </row>
    <row r="19" spans="1:18" x14ac:dyDescent="0.25">
      <c r="A19" s="14"/>
      <c r="B19" s="15">
        <v>42384</v>
      </c>
      <c r="C19" s="16">
        <v>1076</v>
      </c>
      <c r="D19" s="34" t="s">
        <v>84</v>
      </c>
      <c r="E19" s="18">
        <v>42384</v>
      </c>
      <c r="F19" s="19">
        <v>79260.44</v>
      </c>
      <c r="G19" s="20"/>
      <c r="H19" s="24">
        <v>42384</v>
      </c>
      <c r="I19" s="25">
        <v>0</v>
      </c>
      <c r="J19" s="35"/>
      <c r="K19" s="43" t="s">
        <v>13</v>
      </c>
      <c r="L19" s="44">
        <v>0</v>
      </c>
      <c r="M19" s="33">
        <v>78184.5</v>
      </c>
      <c r="N19" s="21"/>
      <c r="O19" s="20"/>
      <c r="P19" s="20"/>
      <c r="Q19" s="20"/>
    </row>
    <row r="20" spans="1:18" x14ac:dyDescent="0.25">
      <c r="A20" s="14"/>
      <c r="B20" s="15">
        <v>42385</v>
      </c>
      <c r="C20" s="16">
        <v>0</v>
      </c>
      <c r="D20" s="22"/>
      <c r="E20" s="18">
        <v>42385</v>
      </c>
      <c r="F20" s="19">
        <v>62645.95</v>
      </c>
      <c r="G20" s="20"/>
      <c r="H20" s="24">
        <v>42385</v>
      </c>
      <c r="I20" s="45">
        <v>432</v>
      </c>
      <c r="J20" s="35"/>
      <c r="K20" s="46" t="s">
        <v>14</v>
      </c>
      <c r="L20" s="42">
        <v>0</v>
      </c>
      <c r="M20" s="33">
        <v>68115</v>
      </c>
      <c r="N20" s="30"/>
      <c r="O20" s="20"/>
      <c r="P20" s="20"/>
      <c r="Q20" s="20"/>
    </row>
    <row r="21" spans="1:18" x14ac:dyDescent="0.25">
      <c r="A21" s="14"/>
      <c r="B21" s="15">
        <v>42386</v>
      </c>
      <c r="C21" s="16">
        <v>0</v>
      </c>
      <c r="D21" s="17"/>
      <c r="E21" s="18">
        <v>42386</v>
      </c>
      <c r="F21" s="19">
        <v>61064.39</v>
      </c>
      <c r="G21" s="20"/>
      <c r="H21" s="24">
        <v>42386</v>
      </c>
      <c r="I21" s="45">
        <v>0</v>
      </c>
      <c r="J21" s="35"/>
      <c r="K21" s="47" t="s">
        <v>15</v>
      </c>
      <c r="L21" s="42">
        <v>0</v>
      </c>
      <c r="M21" s="33">
        <v>54014</v>
      </c>
      <c r="N21" s="30"/>
      <c r="O21" s="37"/>
      <c r="P21" s="37"/>
      <c r="Q21" s="37"/>
      <c r="R21" s="37"/>
    </row>
    <row r="22" spans="1:18" x14ac:dyDescent="0.25">
      <c r="A22" s="14"/>
      <c r="B22" s="15">
        <v>42387</v>
      </c>
      <c r="C22" s="16">
        <v>339.5</v>
      </c>
      <c r="D22" s="34" t="s">
        <v>82</v>
      </c>
      <c r="E22" s="18">
        <v>42387</v>
      </c>
      <c r="F22" s="19">
        <v>35881.65</v>
      </c>
      <c r="G22" s="20"/>
      <c r="H22" s="24">
        <v>42387</v>
      </c>
      <c r="I22" s="45">
        <v>0</v>
      </c>
      <c r="J22" s="48"/>
      <c r="K22" s="49" t="s">
        <v>29</v>
      </c>
      <c r="L22" s="42">
        <v>0</v>
      </c>
      <c r="M22" s="33">
        <v>35542</v>
      </c>
      <c r="N22" s="30"/>
      <c r="O22" s="20"/>
      <c r="P22" s="20"/>
      <c r="Q22" s="20"/>
    </row>
    <row r="23" spans="1:18" x14ac:dyDescent="0.25">
      <c r="A23" s="14"/>
      <c r="B23" s="15">
        <v>42388</v>
      </c>
      <c r="C23" s="16">
        <v>572</v>
      </c>
      <c r="D23" s="34" t="s">
        <v>83</v>
      </c>
      <c r="E23" s="18">
        <v>42388</v>
      </c>
      <c r="F23" s="19">
        <v>45531.49</v>
      </c>
      <c r="G23" s="20"/>
      <c r="H23" s="24">
        <v>42388</v>
      </c>
      <c r="I23" s="45">
        <v>80</v>
      </c>
      <c r="J23" s="26"/>
      <c r="K23" s="50"/>
      <c r="L23" s="42">
        <v>0</v>
      </c>
      <c r="M23" s="33">
        <v>44879.5</v>
      </c>
      <c r="N23" s="30"/>
      <c r="O23" s="20"/>
      <c r="P23" s="20"/>
      <c r="Q23" s="20"/>
    </row>
    <row r="24" spans="1:18" x14ac:dyDescent="0.25">
      <c r="A24" s="14"/>
      <c r="B24" s="15">
        <v>42389</v>
      </c>
      <c r="C24" s="16">
        <v>480</v>
      </c>
      <c r="D24" s="34" t="s">
        <v>85</v>
      </c>
      <c r="E24" s="18">
        <v>42389</v>
      </c>
      <c r="F24" s="19">
        <v>42167.4</v>
      </c>
      <c r="G24" s="20"/>
      <c r="H24" s="24">
        <v>42389</v>
      </c>
      <c r="I24" s="45">
        <f>40+75+86+150+542.39</f>
        <v>893.39</v>
      </c>
      <c r="J24" s="35"/>
      <c r="K24" s="51" t="s">
        <v>71</v>
      </c>
      <c r="L24" s="42">
        <v>5000</v>
      </c>
      <c r="M24" s="33">
        <v>40794</v>
      </c>
      <c r="N24" s="30"/>
      <c r="O24" s="20"/>
      <c r="P24" s="20"/>
      <c r="Q24" s="20"/>
    </row>
    <row r="25" spans="1:18" x14ac:dyDescent="0.25">
      <c r="A25" s="14"/>
      <c r="B25" s="15">
        <v>42390</v>
      </c>
      <c r="C25" s="16">
        <v>0</v>
      </c>
      <c r="D25" s="17"/>
      <c r="E25" s="18">
        <v>42390</v>
      </c>
      <c r="F25" s="19">
        <v>72094.59</v>
      </c>
      <c r="G25" s="20"/>
      <c r="H25" s="24">
        <v>42390</v>
      </c>
      <c r="I25" s="45">
        <v>0</v>
      </c>
      <c r="J25" s="26"/>
      <c r="K25" s="51"/>
      <c r="L25" s="42">
        <v>0</v>
      </c>
      <c r="M25" s="33">
        <f>32642.5+39452</f>
        <v>72094.5</v>
      </c>
      <c r="N25" s="21"/>
      <c r="O25" s="20"/>
      <c r="P25" s="20"/>
      <c r="Q25" s="20"/>
    </row>
    <row r="26" spans="1:18" x14ac:dyDescent="0.25">
      <c r="A26" s="14"/>
      <c r="B26" s="15">
        <v>42391</v>
      </c>
      <c r="C26" s="16">
        <v>1282</v>
      </c>
      <c r="D26" s="17" t="s">
        <v>88</v>
      </c>
      <c r="E26" s="18">
        <v>42391</v>
      </c>
      <c r="F26" s="19">
        <v>84552.53</v>
      </c>
      <c r="G26" s="20"/>
      <c r="H26" s="24">
        <v>42391</v>
      </c>
      <c r="I26" s="45">
        <v>97</v>
      </c>
      <c r="J26" s="52"/>
      <c r="K26" s="50"/>
      <c r="L26" s="42">
        <v>0</v>
      </c>
      <c r="M26" s="33">
        <v>83170</v>
      </c>
      <c r="N26" s="21"/>
      <c r="O26" s="37"/>
      <c r="P26" s="38"/>
      <c r="Q26" s="20"/>
    </row>
    <row r="27" spans="1:18" x14ac:dyDescent="0.25">
      <c r="A27" s="14"/>
      <c r="B27" s="15">
        <v>42392</v>
      </c>
      <c r="C27" s="16"/>
      <c r="D27" s="17"/>
      <c r="E27" s="18">
        <v>42392</v>
      </c>
      <c r="F27" s="19"/>
      <c r="G27" s="20"/>
      <c r="H27" s="24">
        <v>42392</v>
      </c>
      <c r="I27" s="45"/>
      <c r="J27" s="26"/>
      <c r="K27" s="53"/>
      <c r="L27" s="42">
        <v>0</v>
      </c>
      <c r="M27" s="29"/>
      <c r="N27" s="21"/>
      <c r="O27" s="20"/>
      <c r="P27" s="20"/>
      <c r="Q27" s="20"/>
    </row>
    <row r="28" spans="1:18" x14ac:dyDescent="0.25">
      <c r="A28" s="14"/>
      <c r="B28" s="15">
        <v>42393</v>
      </c>
      <c r="C28" s="16"/>
      <c r="D28" s="17"/>
      <c r="E28" s="18">
        <v>42393</v>
      </c>
      <c r="F28" s="19"/>
      <c r="G28" s="20"/>
      <c r="H28" s="24">
        <v>42393</v>
      </c>
      <c r="I28" s="45"/>
      <c r="J28" s="26"/>
      <c r="K28" s="54"/>
      <c r="L28" s="42">
        <v>0</v>
      </c>
      <c r="M28" s="29"/>
      <c r="N28" s="30"/>
      <c r="O28" s="20"/>
      <c r="P28" s="20"/>
      <c r="Q28" s="20"/>
    </row>
    <row r="29" spans="1:18" x14ac:dyDescent="0.25">
      <c r="A29" s="14"/>
      <c r="B29" s="15">
        <v>42394</v>
      </c>
      <c r="C29" s="16"/>
      <c r="D29" s="17"/>
      <c r="E29" s="18">
        <v>42394</v>
      </c>
      <c r="F29" s="19"/>
      <c r="G29" s="20"/>
      <c r="H29" s="24">
        <v>42394</v>
      </c>
      <c r="I29" s="45"/>
      <c r="J29" s="26"/>
      <c r="K29" s="55"/>
      <c r="L29" s="56">
        <v>0</v>
      </c>
      <c r="M29" s="29"/>
      <c r="N29" s="30"/>
      <c r="O29" s="20"/>
      <c r="P29" s="20"/>
      <c r="Q29" s="20"/>
    </row>
    <row r="30" spans="1:18" ht="15.75" thickBot="1" x14ac:dyDescent="0.3">
      <c r="A30" s="14"/>
      <c r="B30" s="15">
        <v>42395</v>
      </c>
      <c r="C30" s="16"/>
      <c r="D30" s="17"/>
      <c r="E30" s="18">
        <v>42395</v>
      </c>
      <c r="F30" s="19"/>
      <c r="G30" s="20"/>
      <c r="H30" s="24">
        <v>42395</v>
      </c>
      <c r="I30" s="45"/>
      <c r="J30" s="52"/>
      <c r="K30" s="54"/>
      <c r="L30" s="56">
        <v>0</v>
      </c>
      <c r="M30" s="29"/>
      <c r="N30" s="30"/>
      <c r="O30" s="20"/>
      <c r="P30" s="20"/>
      <c r="Q30" s="20"/>
    </row>
    <row r="31" spans="1:18" x14ac:dyDescent="0.25">
      <c r="A31" s="14"/>
      <c r="B31" s="15">
        <v>42396</v>
      </c>
      <c r="C31" s="16"/>
      <c r="D31" s="17"/>
      <c r="E31" s="18">
        <v>42396</v>
      </c>
      <c r="F31" s="19"/>
      <c r="G31" s="20"/>
      <c r="H31" s="24">
        <v>42396</v>
      </c>
      <c r="I31" s="45"/>
      <c r="J31" s="35"/>
      <c r="K31" s="57"/>
      <c r="L31" s="220">
        <v>0</v>
      </c>
      <c r="M31" s="29"/>
      <c r="N31" s="21"/>
      <c r="O31" s="20"/>
      <c r="P31" s="20"/>
      <c r="Q31" s="20"/>
    </row>
    <row r="32" spans="1:18" ht="15.75" thickBot="1" x14ac:dyDescent="0.3">
      <c r="A32" s="14"/>
      <c r="B32" s="15">
        <v>42397</v>
      </c>
      <c r="C32" s="16"/>
      <c r="D32" s="17"/>
      <c r="E32" s="18">
        <v>42397</v>
      </c>
      <c r="F32" s="19"/>
      <c r="G32" s="20"/>
      <c r="H32" s="24">
        <v>42397</v>
      </c>
      <c r="I32" s="45"/>
      <c r="J32" s="26"/>
      <c r="K32" s="53"/>
      <c r="L32" s="221"/>
      <c r="M32" s="29"/>
      <c r="N32" s="30"/>
      <c r="O32" s="20"/>
      <c r="P32" s="20"/>
      <c r="Q32" s="20"/>
    </row>
    <row r="33" spans="1:17" x14ac:dyDescent="0.25">
      <c r="A33" s="14"/>
      <c r="B33" s="15">
        <v>42398</v>
      </c>
      <c r="C33" s="16"/>
      <c r="D33" s="34"/>
      <c r="E33" s="18">
        <v>42398</v>
      </c>
      <c r="F33" s="19"/>
      <c r="G33" s="20"/>
      <c r="H33" s="24">
        <v>42398</v>
      </c>
      <c r="I33" s="45"/>
      <c r="J33" s="26"/>
      <c r="K33" s="58"/>
      <c r="L33" s="222">
        <v>0</v>
      </c>
      <c r="M33" s="29"/>
      <c r="N33" s="21"/>
      <c r="O33" s="20"/>
      <c r="P33" s="20"/>
      <c r="Q33" s="20"/>
    </row>
    <row r="34" spans="1:17" ht="15.75" thickBot="1" x14ac:dyDescent="0.3">
      <c r="A34" s="14"/>
      <c r="B34" s="15">
        <v>42399</v>
      </c>
      <c r="C34" s="16"/>
      <c r="D34" s="17"/>
      <c r="E34" s="18">
        <v>42399</v>
      </c>
      <c r="F34" s="19"/>
      <c r="G34" s="20"/>
      <c r="H34" s="24">
        <v>42399</v>
      </c>
      <c r="I34" s="45"/>
      <c r="J34" s="26"/>
      <c r="K34" s="59"/>
      <c r="L34" s="223"/>
      <c r="M34" s="29"/>
      <c r="N34" s="21"/>
      <c r="O34" s="20"/>
    </row>
    <row r="35" spans="1:17" ht="15.75" thickBot="1" x14ac:dyDescent="0.3">
      <c r="A35" s="14"/>
      <c r="B35" s="15">
        <v>42400</v>
      </c>
      <c r="C35" s="16"/>
      <c r="D35" s="34"/>
      <c r="E35" s="18">
        <v>42400</v>
      </c>
      <c r="F35" s="19"/>
      <c r="G35" s="20"/>
      <c r="H35" s="24">
        <v>42400</v>
      </c>
      <c r="I35" s="45"/>
      <c r="J35" s="26"/>
      <c r="K35" s="60"/>
      <c r="L35" s="61">
        <v>0</v>
      </c>
      <c r="M35" s="29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70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1177610.3999999999</v>
      </c>
    </row>
    <row r="38" spans="1:17" x14ac:dyDescent="0.25">
      <c r="B38" s="82" t="s">
        <v>16</v>
      </c>
      <c r="C38" s="83">
        <f>SUM(C5:C37)</f>
        <v>8056.5</v>
      </c>
      <c r="E38" s="84" t="s">
        <v>16</v>
      </c>
      <c r="F38" s="85">
        <f>SUM(F5:F37)</f>
        <v>1145657.3</v>
      </c>
      <c r="H38" s="5" t="s">
        <v>16</v>
      </c>
      <c r="I38" s="86">
        <f>SUM(I5:I37)</f>
        <v>4591.42</v>
      </c>
      <c r="J38" s="86"/>
      <c r="K38" s="87" t="s">
        <v>16</v>
      </c>
      <c r="L38" s="88">
        <f>SUM(L5:L37)</f>
        <v>69967.78</v>
      </c>
    </row>
    <row r="40" spans="1:17" ht="15.75" x14ac:dyDescent="0.25">
      <c r="A40" s="89"/>
      <c r="B40" s="90"/>
      <c r="C40" s="26"/>
      <c r="D40" s="91"/>
      <c r="E40" s="92"/>
      <c r="F40" s="67"/>
      <c r="H40" s="211" t="s">
        <v>17</v>
      </c>
      <c r="I40" s="212"/>
      <c r="J40" s="93"/>
      <c r="K40" s="213">
        <f>I38+L38</f>
        <v>74559.199999999997</v>
      </c>
      <c r="L40" s="214"/>
    </row>
    <row r="41" spans="1:17" ht="15.75" x14ac:dyDescent="0.25">
      <c r="B41" s="94"/>
      <c r="C41" s="67"/>
      <c r="D41" s="198" t="s">
        <v>18</v>
      </c>
      <c r="E41" s="198"/>
      <c r="F41" s="95">
        <f>F38-K40</f>
        <v>1071098.1000000001</v>
      </c>
      <c r="I41" s="96"/>
      <c r="J41" s="96"/>
    </row>
    <row r="42" spans="1:17" ht="15.75" x14ac:dyDescent="0.25">
      <c r="D42" s="199" t="s">
        <v>19</v>
      </c>
      <c r="E42" s="199"/>
      <c r="F42" s="95">
        <v>0</v>
      </c>
      <c r="I42" s="96"/>
      <c r="J42" s="96" t="s">
        <v>20</v>
      </c>
    </row>
    <row r="43" spans="1:17" ht="15.75" thickBot="1" x14ac:dyDescent="0.3">
      <c r="D43" s="97"/>
      <c r="E43" s="98" t="s">
        <v>1</v>
      </c>
      <c r="F43" s="99">
        <v>0</v>
      </c>
    </row>
    <row r="44" spans="1:17" ht="15.75" thickTop="1" x14ac:dyDescent="0.25">
      <c r="C44" s="3" t="s">
        <v>20</v>
      </c>
      <c r="E44" s="89" t="s">
        <v>21</v>
      </c>
      <c r="F44" s="86">
        <f>SUM(F41:F43)</f>
        <v>1071098.1000000001</v>
      </c>
      <c r="I44" s="200" t="s">
        <v>22</v>
      </c>
      <c r="J44" s="201"/>
      <c r="K44" s="204">
        <f>F48+L46</f>
        <v>1071098.1000000001</v>
      </c>
      <c r="L44" s="205"/>
    </row>
    <row r="45" spans="1:17" ht="15.75" thickBot="1" x14ac:dyDescent="0.3">
      <c r="D45" s="100" t="s">
        <v>23</v>
      </c>
      <c r="E45" s="89" t="s">
        <v>24</v>
      </c>
      <c r="F45" s="86">
        <v>0</v>
      </c>
      <c r="I45" s="202"/>
      <c r="J45" s="203"/>
      <c r="K45" s="206"/>
      <c r="L45" s="207"/>
    </row>
    <row r="46" spans="1:17" ht="17.25" thickTop="1" thickBot="1" x14ac:dyDescent="0.3">
      <c r="C46" s="85"/>
      <c r="D46" s="208" t="s">
        <v>25</v>
      </c>
      <c r="E46" s="208"/>
      <c r="F46" s="101">
        <v>0</v>
      </c>
      <c r="I46" s="209"/>
      <c r="J46" s="209"/>
      <c r="K46" s="210"/>
      <c r="L46" s="102"/>
    </row>
    <row r="47" spans="1:17" ht="19.5" thickBot="1" x14ac:dyDescent="0.35">
      <c r="C47" s="85"/>
      <c r="D47" s="84"/>
      <c r="E47" s="84"/>
      <c r="F47" s="103"/>
      <c r="H47" s="104"/>
      <c r="I47" s="105" t="s">
        <v>26</v>
      </c>
      <c r="J47" s="105"/>
      <c r="K47" s="191">
        <v>-48130.1</v>
      </c>
      <c r="L47" s="192"/>
    </row>
    <row r="48" spans="1:17" ht="17.25" thickTop="1" thickBot="1" x14ac:dyDescent="0.3">
      <c r="E48" s="106" t="s">
        <v>27</v>
      </c>
      <c r="F48" s="107">
        <f>F44+F45+F46</f>
        <v>1071098.1000000001</v>
      </c>
    </row>
    <row r="49" spans="2:14" ht="19.5" thickBot="1" x14ac:dyDescent="0.35">
      <c r="B49"/>
      <c r="C49"/>
      <c r="D49" s="193"/>
      <c r="E49" s="193"/>
      <c r="F49" s="67"/>
      <c r="I49" s="194" t="s">
        <v>28</v>
      </c>
      <c r="J49" s="195"/>
      <c r="K49" s="196">
        <f>K44+K47</f>
        <v>1022968.0000000001</v>
      </c>
      <c r="L49" s="197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1:L32"/>
    <mergeCell ref="L33:L3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P55"/>
  <sheetViews>
    <sheetView tabSelected="1" topLeftCell="A16" workbookViewId="0">
      <selection activeCell="A36" sqref="A36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1" max="11" width="17.7109375" customWidth="1"/>
    <col min="14" max="14" width="20.140625" bestFit="1" customWidth="1"/>
    <col min="16" max="16" width="11.42578125" style="167"/>
  </cols>
  <sheetData>
    <row r="1" spans="1:16" ht="19.5" thickBot="1" x14ac:dyDescent="0.35">
      <c r="B1" s="109" t="s">
        <v>65</v>
      </c>
      <c r="C1" s="110"/>
      <c r="D1" s="111"/>
      <c r="E1" s="110"/>
      <c r="K1" s="146" t="s">
        <v>46</v>
      </c>
      <c r="L1" s="147"/>
      <c r="M1" s="148"/>
      <c r="N1" s="149">
        <v>42385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42371</v>
      </c>
      <c r="B3" s="116" t="s">
        <v>31</v>
      </c>
      <c r="C3" s="21">
        <v>107073.78</v>
      </c>
      <c r="D3" s="117">
        <v>42385</v>
      </c>
      <c r="E3" s="21">
        <v>107073.78</v>
      </c>
      <c r="F3" s="118">
        <f t="shared" ref="F3:F44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42372</v>
      </c>
      <c r="B4" s="120" t="s">
        <v>32</v>
      </c>
      <c r="C4" s="21">
        <v>13696.5</v>
      </c>
      <c r="D4" s="117">
        <v>42385</v>
      </c>
      <c r="E4" s="21">
        <v>13696.5</v>
      </c>
      <c r="F4" s="122">
        <f t="shared" si="0"/>
        <v>0</v>
      </c>
      <c r="J4" s="123" t="s">
        <v>55</v>
      </c>
      <c r="K4" s="21">
        <v>152854.1</v>
      </c>
      <c r="L4" s="156"/>
      <c r="M4" s="157" t="s">
        <v>52</v>
      </c>
      <c r="N4" s="158">
        <v>83741</v>
      </c>
      <c r="O4" s="159">
        <v>42367</v>
      </c>
    </row>
    <row r="5" spans="1:16" ht="15.75" x14ac:dyDescent="0.25">
      <c r="A5" s="119">
        <v>42372</v>
      </c>
      <c r="B5" s="120" t="s">
        <v>33</v>
      </c>
      <c r="C5" s="21">
        <v>49512.6</v>
      </c>
      <c r="D5" s="117">
        <v>42385</v>
      </c>
      <c r="E5" s="21">
        <v>49512.6</v>
      </c>
      <c r="F5" s="122">
        <f t="shared" si="0"/>
        <v>0</v>
      </c>
      <c r="J5" s="123" t="s">
        <v>53</v>
      </c>
      <c r="K5" s="21">
        <v>70905.119999999995</v>
      </c>
      <c r="L5" s="160" t="s">
        <v>51</v>
      </c>
      <c r="M5" s="157">
        <v>3261882</v>
      </c>
      <c r="N5" s="158">
        <v>102828.5</v>
      </c>
      <c r="O5" s="159">
        <v>42367</v>
      </c>
    </row>
    <row r="6" spans="1:16" ht="15.75" x14ac:dyDescent="0.25">
      <c r="A6" s="119">
        <v>42372</v>
      </c>
      <c r="B6" s="120" t="s">
        <v>34</v>
      </c>
      <c r="C6" s="21">
        <v>3381</v>
      </c>
      <c r="D6" s="117">
        <v>42385</v>
      </c>
      <c r="E6" s="21">
        <v>3381</v>
      </c>
      <c r="F6" s="122">
        <f t="shared" si="0"/>
        <v>0</v>
      </c>
      <c r="J6" s="123" t="s">
        <v>54</v>
      </c>
      <c r="K6" s="21">
        <v>1061.58</v>
      </c>
      <c r="L6" s="160"/>
      <c r="M6" s="157" t="s">
        <v>59</v>
      </c>
      <c r="N6" s="158">
        <v>1000</v>
      </c>
      <c r="O6" s="159">
        <v>42373</v>
      </c>
    </row>
    <row r="7" spans="1:16" ht="15.75" x14ac:dyDescent="0.25">
      <c r="A7" s="119">
        <v>42373</v>
      </c>
      <c r="B7" s="120" t="s">
        <v>35</v>
      </c>
      <c r="C7" s="26">
        <v>26919</v>
      </c>
      <c r="D7" s="117">
        <v>42385</v>
      </c>
      <c r="E7" s="26">
        <v>26919</v>
      </c>
      <c r="F7" s="122">
        <f t="shared" si="0"/>
        <v>0</v>
      </c>
      <c r="J7" s="123" t="s">
        <v>56</v>
      </c>
      <c r="K7" s="26">
        <v>52936.6</v>
      </c>
      <c r="L7" s="161"/>
      <c r="M7" s="157">
        <v>1085720</v>
      </c>
      <c r="N7" s="158">
        <v>153624.5</v>
      </c>
      <c r="O7" s="159">
        <v>42375</v>
      </c>
    </row>
    <row r="8" spans="1:16" ht="15.75" x14ac:dyDescent="0.25">
      <c r="A8" s="119">
        <v>42375</v>
      </c>
      <c r="B8" s="120" t="s">
        <v>36</v>
      </c>
      <c r="C8" s="21">
        <v>33260</v>
      </c>
      <c r="D8" s="117">
        <v>42385</v>
      </c>
      <c r="E8" s="21">
        <v>33260</v>
      </c>
      <c r="F8" s="122">
        <f t="shared" si="0"/>
        <v>0</v>
      </c>
      <c r="J8" s="123" t="s">
        <v>57</v>
      </c>
      <c r="K8" s="26">
        <v>33576.31</v>
      </c>
      <c r="L8" s="160"/>
      <c r="M8" s="157">
        <v>3261885</v>
      </c>
      <c r="N8" s="162">
        <v>83550</v>
      </c>
      <c r="O8" s="163">
        <v>42371</v>
      </c>
    </row>
    <row r="9" spans="1:16" ht="15.75" x14ac:dyDescent="0.25">
      <c r="A9" s="119">
        <v>42376</v>
      </c>
      <c r="B9" s="120" t="s">
        <v>37</v>
      </c>
      <c r="C9" s="21">
        <v>125806.9</v>
      </c>
      <c r="D9" s="117">
        <v>42385</v>
      </c>
      <c r="E9" s="21">
        <v>125806.9</v>
      </c>
      <c r="F9" s="122">
        <f t="shared" si="0"/>
        <v>0</v>
      </c>
      <c r="J9" s="123" t="s">
        <v>58</v>
      </c>
      <c r="K9" s="26">
        <v>11105.76</v>
      </c>
      <c r="L9" s="160"/>
      <c r="M9" s="157" t="s">
        <v>59</v>
      </c>
      <c r="N9" s="162">
        <v>55947</v>
      </c>
      <c r="O9" s="163">
        <v>42372</v>
      </c>
    </row>
    <row r="10" spans="1:16" ht="15.75" x14ac:dyDescent="0.25">
      <c r="A10" s="124">
        <v>42377</v>
      </c>
      <c r="B10" s="125" t="s">
        <v>38</v>
      </c>
      <c r="C10" s="26">
        <v>102732.88</v>
      </c>
      <c r="D10" s="117">
        <v>42385</v>
      </c>
      <c r="E10" s="26">
        <v>102732.88</v>
      </c>
      <c r="F10" s="122">
        <f t="shared" si="0"/>
        <v>0</v>
      </c>
      <c r="J10" s="116" t="s">
        <v>31</v>
      </c>
      <c r="K10" s="21">
        <v>107073.78</v>
      </c>
      <c r="L10" s="160"/>
      <c r="M10" s="157" t="s">
        <v>52</v>
      </c>
      <c r="N10" s="162">
        <v>43463</v>
      </c>
      <c r="O10" s="163">
        <v>42375</v>
      </c>
      <c r="P10" s="168">
        <v>42373</v>
      </c>
    </row>
    <row r="11" spans="1:16" ht="15.75" x14ac:dyDescent="0.25">
      <c r="A11" s="119">
        <v>42378</v>
      </c>
      <c r="B11" s="125" t="s">
        <v>39</v>
      </c>
      <c r="C11" s="26">
        <v>12929</v>
      </c>
      <c r="D11" s="117">
        <v>42385</v>
      </c>
      <c r="E11" s="26">
        <v>12929</v>
      </c>
      <c r="F11" s="127">
        <f t="shared" si="0"/>
        <v>0</v>
      </c>
      <c r="J11" s="120" t="s">
        <v>32</v>
      </c>
      <c r="K11" s="21">
        <v>13696.5</v>
      </c>
      <c r="L11" s="160"/>
      <c r="M11" s="157">
        <v>3238171</v>
      </c>
      <c r="N11" s="162">
        <v>52467</v>
      </c>
      <c r="O11" s="163">
        <v>42375</v>
      </c>
    </row>
    <row r="12" spans="1:16" ht="15.75" x14ac:dyDescent="0.25">
      <c r="A12" s="119">
        <v>42379</v>
      </c>
      <c r="B12" s="125" t="s">
        <v>40</v>
      </c>
      <c r="C12" s="26">
        <v>14364</v>
      </c>
      <c r="D12" s="117">
        <v>42385</v>
      </c>
      <c r="E12" s="26">
        <v>14364</v>
      </c>
      <c r="F12" s="127">
        <f t="shared" si="0"/>
        <v>0</v>
      </c>
      <c r="J12" s="120" t="s">
        <v>33</v>
      </c>
      <c r="K12" s="21">
        <v>49512.6</v>
      </c>
      <c r="L12" s="160"/>
      <c r="M12" s="157">
        <v>3261886</v>
      </c>
      <c r="N12" s="162">
        <v>50417</v>
      </c>
      <c r="O12" s="163">
        <v>42375</v>
      </c>
    </row>
    <row r="13" spans="1:16" ht="15.75" x14ac:dyDescent="0.25">
      <c r="A13" s="119">
        <v>42379</v>
      </c>
      <c r="B13" s="125" t="s">
        <v>41</v>
      </c>
      <c r="C13" s="26">
        <v>19417</v>
      </c>
      <c r="D13" s="117">
        <v>42385</v>
      </c>
      <c r="E13" s="26">
        <v>19417</v>
      </c>
      <c r="F13" s="127">
        <f t="shared" si="0"/>
        <v>0</v>
      </c>
      <c r="J13" s="120" t="s">
        <v>34</v>
      </c>
      <c r="K13" s="21">
        <v>3381</v>
      </c>
      <c r="L13" s="160"/>
      <c r="M13" s="157" t="s">
        <v>59</v>
      </c>
      <c r="N13" s="162">
        <v>56588</v>
      </c>
      <c r="O13" s="163">
        <v>42377</v>
      </c>
      <c r="P13" s="168">
        <v>42376</v>
      </c>
    </row>
    <row r="14" spans="1:16" ht="15.75" x14ac:dyDescent="0.25">
      <c r="A14" s="119">
        <v>42380</v>
      </c>
      <c r="B14" s="125" t="s">
        <v>42</v>
      </c>
      <c r="C14" s="26">
        <v>30936.172999999999</v>
      </c>
      <c r="D14" s="117">
        <v>42385</v>
      </c>
      <c r="E14" s="26">
        <v>30936.172999999999</v>
      </c>
      <c r="F14" s="127">
        <f t="shared" si="0"/>
        <v>0</v>
      </c>
      <c r="J14" s="120" t="s">
        <v>35</v>
      </c>
      <c r="K14" s="26">
        <v>26919</v>
      </c>
      <c r="L14" s="160"/>
      <c r="M14" s="157">
        <v>3261889</v>
      </c>
      <c r="N14" s="162">
        <v>86791</v>
      </c>
      <c r="O14" s="163">
        <v>42377</v>
      </c>
    </row>
    <row r="15" spans="1:16" ht="15.75" x14ac:dyDescent="0.25">
      <c r="A15" s="119">
        <v>42381</v>
      </c>
      <c r="B15" s="125" t="s">
        <v>43</v>
      </c>
      <c r="C15" s="26">
        <v>59913.24</v>
      </c>
      <c r="D15" s="117">
        <v>42385</v>
      </c>
      <c r="E15" s="26">
        <v>59913.24</v>
      </c>
      <c r="F15" s="127">
        <f t="shared" si="0"/>
        <v>0</v>
      </c>
      <c r="J15" s="120" t="s">
        <v>36</v>
      </c>
      <c r="K15" s="21">
        <v>33260</v>
      </c>
      <c r="L15" s="160"/>
      <c r="M15" s="157" t="s">
        <v>52</v>
      </c>
      <c r="N15" s="162">
        <v>64380</v>
      </c>
      <c r="O15" s="163">
        <v>42380</v>
      </c>
      <c r="P15" s="168">
        <v>42378</v>
      </c>
    </row>
    <row r="16" spans="1:16" ht="15.75" x14ac:dyDescent="0.25">
      <c r="A16" s="124">
        <v>42382</v>
      </c>
      <c r="B16" s="123" t="s">
        <v>44</v>
      </c>
      <c r="C16" s="21">
        <v>32681.48</v>
      </c>
      <c r="D16" s="117" t="s">
        <v>93</v>
      </c>
      <c r="E16" s="21">
        <f>16076.46+16605.02</f>
        <v>32681.48</v>
      </c>
      <c r="F16" s="127">
        <f t="shared" si="0"/>
        <v>0</v>
      </c>
      <c r="J16" s="120" t="s">
        <v>37</v>
      </c>
      <c r="K16" s="21">
        <v>125806.9</v>
      </c>
      <c r="L16" s="164"/>
      <c r="M16" s="157" t="s">
        <v>52</v>
      </c>
      <c r="N16" s="158">
        <v>59301</v>
      </c>
      <c r="O16" s="159">
        <v>42380</v>
      </c>
      <c r="P16" s="168">
        <v>42379</v>
      </c>
    </row>
    <row r="17" spans="1:16" ht="15.75" x14ac:dyDescent="0.25">
      <c r="A17" s="124">
        <v>42383</v>
      </c>
      <c r="B17" s="123" t="s">
        <v>45</v>
      </c>
      <c r="C17" s="21">
        <v>113676.66</v>
      </c>
      <c r="D17" s="117">
        <v>42396</v>
      </c>
      <c r="E17" s="21">
        <v>113676.66</v>
      </c>
      <c r="F17" s="127">
        <f t="shared" si="0"/>
        <v>0</v>
      </c>
      <c r="J17" s="125" t="s">
        <v>38</v>
      </c>
      <c r="K17" s="26">
        <v>102732.88</v>
      </c>
      <c r="L17" s="164"/>
      <c r="M17" s="157" t="s">
        <v>52</v>
      </c>
      <c r="N17" s="162">
        <v>44360</v>
      </c>
      <c r="O17" s="163">
        <v>42381</v>
      </c>
      <c r="P17" s="168">
        <v>42380</v>
      </c>
    </row>
    <row r="18" spans="1:16" ht="15.75" x14ac:dyDescent="0.25">
      <c r="A18" s="124">
        <v>42384</v>
      </c>
      <c r="B18" s="123" t="s">
        <v>63</v>
      </c>
      <c r="C18" s="21">
        <v>25994.7</v>
      </c>
      <c r="D18" s="117">
        <v>42396</v>
      </c>
      <c r="E18" s="21">
        <v>25994.7</v>
      </c>
      <c r="F18" s="127">
        <f t="shared" si="0"/>
        <v>0</v>
      </c>
      <c r="J18" s="125" t="s">
        <v>39</v>
      </c>
      <c r="K18" s="26">
        <v>12929</v>
      </c>
      <c r="L18" s="164"/>
      <c r="M18" s="157"/>
      <c r="N18" s="162"/>
      <c r="O18" s="163"/>
    </row>
    <row r="19" spans="1:16" ht="15.75" x14ac:dyDescent="0.25">
      <c r="A19" s="124">
        <v>42385</v>
      </c>
      <c r="B19" s="123" t="s">
        <v>61</v>
      </c>
      <c r="C19" s="21">
        <v>115330.5</v>
      </c>
      <c r="D19" s="117">
        <v>42396</v>
      </c>
      <c r="E19" s="21">
        <v>115330.5</v>
      </c>
      <c r="F19" s="127">
        <f t="shared" si="0"/>
        <v>0</v>
      </c>
      <c r="J19" s="125" t="s">
        <v>40</v>
      </c>
      <c r="K19" s="26">
        <v>14364</v>
      </c>
      <c r="L19" s="164"/>
      <c r="M19" s="157"/>
      <c r="N19" s="162"/>
      <c r="O19" s="163"/>
    </row>
    <row r="20" spans="1:16" ht="15.75" x14ac:dyDescent="0.25">
      <c r="A20" s="124">
        <v>42385</v>
      </c>
      <c r="B20" s="123" t="s">
        <v>62</v>
      </c>
      <c r="C20" s="21">
        <v>480</v>
      </c>
      <c r="D20" s="117">
        <v>42396</v>
      </c>
      <c r="E20" s="21">
        <v>480</v>
      </c>
      <c r="F20" s="127">
        <f t="shared" si="0"/>
        <v>0</v>
      </c>
      <c r="J20" s="125" t="s">
        <v>41</v>
      </c>
      <c r="K20" s="26">
        <v>19417</v>
      </c>
      <c r="L20" s="164"/>
      <c r="M20" s="157"/>
      <c r="N20" s="162"/>
      <c r="O20" s="163"/>
    </row>
    <row r="21" spans="1:16" ht="15.75" x14ac:dyDescent="0.25">
      <c r="A21" s="124">
        <v>42387</v>
      </c>
      <c r="B21" s="123" t="s">
        <v>64</v>
      </c>
      <c r="C21" s="21">
        <v>33042</v>
      </c>
      <c r="D21" s="117">
        <v>42396</v>
      </c>
      <c r="E21" s="21">
        <v>33042</v>
      </c>
      <c r="F21" s="127">
        <f t="shared" si="0"/>
        <v>0</v>
      </c>
      <c r="J21" s="125" t="s">
        <v>42</v>
      </c>
      <c r="K21" s="26">
        <v>30936.172999999999</v>
      </c>
      <c r="L21" s="164"/>
      <c r="M21" s="157"/>
      <c r="N21" s="162"/>
      <c r="O21" s="163"/>
    </row>
    <row r="22" spans="1:16" ht="15.75" x14ac:dyDescent="0.25">
      <c r="A22" s="124">
        <v>42389</v>
      </c>
      <c r="B22" s="123" t="s">
        <v>89</v>
      </c>
      <c r="C22" s="21">
        <v>100723.62</v>
      </c>
      <c r="D22" s="117">
        <v>42396</v>
      </c>
      <c r="E22" s="21">
        <v>100723.62</v>
      </c>
      <c r="F22" s="127">
        <f t="shared" si="0"/>
        <v>0</v>
      </c>
      <c r="J22" s="125" t="s">
        <v>43</v>
      </c>
      <c r="K22" s="26">
        <v>59913.24</v>
      </c>
      <c r="L22" s="164"/>
      <c r="M22" s="157"/>
      <c r="N22" s="162"/>
      <c r="O22" s="163"/>
    </row>
    <row r="23" spans="1:16" ht="15.75" x14ac:dyDescent="0.25">
      <c r="A23" s="124">
        <v>42389</v>
      </c>
      <c r="B23" s="123" t="s">
        <v>73</v>
      </c>
      <c r="C23" s="21">
        <v>3952</v>
      </c>
      <c r="D23" s="117">
        <v>42396</v>
      </c>
      <c r="E23" s="21">
        <v>3952</v>
      </c>
      <c r="F23" s="127">
        <f t="shared" si="0"/>
        <v>0</v>
      </c>
      <c r="J23" s="123" t="s">
        <v>44</v>
      </c>
      <c r="K23" s="21">
        <v>16076.46</v>
      </c>
      <c r="L23" s="164" t="s">
        <v>60</v>
      </c>
      <c r="M23" s="157"/>
      <c r="N23" s="162"/>
      <c r="O23" s="163"/>
    </row>
    <row r="24" spans="1:16" ht="15.75" x14ac:dyDescent="0.25">
      <c r="A24" s="124">
        <v>42390</v>
      </c>
      <c r="B24" s="123" t="s">
        <v>74</v>
      </c>
      <c r="C24" s="21">
        <v>33402.980000000003</v>
      </c>
      <c r="D24" s="117">
        <v>42396</v>
      </c>
      <c r="E24" s="21">
        <v>33402.980000000003</v>
      </c>
      <c r="F24" s="127">
        <f t="shared" si="0"/>
        <v>0</v>
      </c>
      <c r="J24" s="128"/>
      <c r="K24" s="26"/>
      <c r="L24" s="164"/>
      <c r="M24" s="157"/>
      <c r="N24" s="162"/>
      <c r="O24" s="163"/>
    </row>
    <row r="25" spans="1:16" x14ac:dyDescent="0.25">
      <c r="A25" s="124">
        <v>42390</v>
      </c>
      <c r="B25" s="123" t="s">
        <v>75</v>
      </c>
      <c r="C25" s="21">
        <v>28620.9</v>
      </c>
      <c r="D25" s="117">
        <v>42396</v>
      </c>
      <c r="E25" s="21">
        <v>28620.9</v>
      </c>
      <c r="F25" s="127">
        <f t="shared" si="0"/>
        <v>0</v>
      </c>
      <c r="J25" s="165"/>
      <c r="K25" s="166">
        <f>SUM(K4:K24)</f>
        <v>938458.00299999991</v>
      </c>
      <c r="L25" s="165"/>
      <c r="M25" s="165"/>
      <c r="N25" s="166">
        <f>SUM(N4:N24)</f>
        <v>938458</v>
      </c>
      <c r="O25" s="165"/>
    </row>
    <row r="26" spans="1:16" x14ac:dyDescent="0.25">
      <c r="A26" s="124">
        <v>42391</v>
      </c>
      <c r="B26" s="123" t="s">
        <v>86</v>
      </c>
      <c r="C26" s="21">
        <v>8576</v>
      </c>
      <c r="D26" s="117">
        <v>42396</v>
      </c>
      <c r="E26" s="21">
        <v>8576</v>
      </c>
      <c r="F26" s="127">
        <f t="shared" si="0"/>
        <v>0</v>
      </c>
    </row>
    <row r="27" spans="1:16" x14ac:dyDescent="0.25">
      <c r="A27" s="124">
        <v>42392</v>
      </c>
      <c r="B27" s="123" t="s">
        <v>87</v>
      </c>
      <c r="C27" s="21">
        <v>55229.65</v>
      </c>
      <c r="D27" s="117">
        <v>42396</v>
      </c>
      <c r="E27" s="169">
        <v>41782.120000000003</v>
      </c>
      <c r="F27" s="170">
        <f t="shared" si="0"/>
        <v>13447.529999999999</v>
      </c>
    </row>
    <row r="28" spans="1:16" ht="15.75" thickBot="1" x14ac:dyDescent="0.3">
      <c r="A28" s="124">
        <v>42393</v>
      </c>
      <c r="B28" s="123" t="s">
        <v>94</v>
      </c>
      <c r="C28" s="21">
        <v>29941.8</v>
      </c>
      <c r="D28" s="117"/>
      <c r="E28" s="21"/>
      <c r="F28" s="127">
        <f t="shared" si="0"/>
        <v>29941.8</v>
      </c>
    </row>
    <row r="29" spans="1:16" ht="19.5" thickBot="1" x14ac:dyDescent="0.35">
      <c r="A29" s="124">
        <v>42393</v>
      </c>
      <c r="B29" s="123" t="s">
        <v>95</v>
      </c>
      <c r="C29" s="21">
        <v>28839.3</v>
      </c>
      <c r="D29" s="117"/>
      <c r="E29" s="21"/>
      <c r="F29" s="127">
        <f t="shared" si="0"/>
        <v>28839.3</v>
      </c>
      <c r="K29" s="146" t="s">
        <v>46</v>
      </c>
      <c r="L29" s="147"/>
      <c r="M29" s="148"/>
      <c r="N29" s="189">
        <v>42396</v>
      </c>
      <c r="O29" s="150"/>
    </row>
    <row r="30" spans="1:16" ht="15.75" x14ac:dyDescent="0.25">
      <c r="A30" s="124">
        <v>42394</v>
      </c>
      <c r="B30" s="123" t="s">
        <v>96</v>
      </c>
      <c r="C30" s="21">
        <v>59720.89</v>
      </c>
      <c r="D30" s="117"/>
      <c r="E30" s="21"/>
      <c r="F30" s="127">
        <f t="shared" si="0"/>
        <v>59720.89</v>
      </c>
      <c r="J30" s="151"/>
      <c r="K30" s="152"/>
      <c r="L30" s="151"/>
      <c r="M30" s="153"/>
      <c r="N30" s="152"/>
      <c r="O30" s="154"/>
    </row>
    <row r="31" spans="1:16" ht="15.75" x14ac:dyDescent="0.25">
      <c r="A31" s="124">
        <v>42396</v>
      </c>
      <c r="B31" s="123" t="s">
        <v>97</v>
      </c>
      <c r="C31" s="21">
        <v>96222.69</v>
      </c>
      <c r="D31" s="121"/>
      <c r="E31" s="36"/>
      <c r="F31" s="127">
        <f t="shared" si="0"/>
        <v>96222.69</v>
      </c>
      <c r="J31" s="155" t="s">
        <v>47</v>
      </c>
      <c r="K31" s="152" t="s">
        <v>48</v>
      </c>
      <c r="L31" s="151"/>
      <c r="M31" s="153" t="s">
        <v>49</v>
      </c>
      <c r="N31" s="152" t="s">
        <v>50</v>
      </c>
      <c r="O31" s="154"/>
    </row>
    <row r="32" spans="1:16" ht="15.75" x14ac:dyDescent="0.25">
      <c r="A32" s="124">
        <v>42395</v>
      </c>
      <c r="B32" s="123" t="s">
        <v>98</v>
      </c>
      <c r="C32" s="21">
        <v>7469</v>
      </c>
      <c r="D32" s="129"/>
      <c r="E32" s="36"/>
      <c r="F32" s="127">
        <f t="shared" si="0"/>
        <v>7469</v>
      </c>
      <c r="J32" s="123" t="s">
        <v>44</v>
      </c>
      <c r="K32" s="21">
        <v>16605.02</v>
      </c>
      <c r="L32" s="156" t="s">
        <v>51</v>
      </c>
      <c r="M32" s="157" t="s">
        <v>52</v>
      </c>
      <c r="N32" s="158">
        <v>14557</v>
      </c>
      <c r="O32" s="159">
        <v>42377</v>
      </c>
    </row>
    <row r="33" spans="1:16" ht="15.75" x14ac:dyDescent="0.25">
      <c r="A33" s="124">
        <v>42398</v>
      </c>
      <c r="B33" s="123" t="s">
        <v>99</v>
      </c>
      <c r="C33" s="26">
        <v>57210.3</v>
      </c>
      <c r="D33" s="130"/>
      <c r="E33" s="131"/>
      <c r="F33" s="127">
        <f t="shared" si="0"/>
        <v>57210.3</v>
      </c>
      <c r="J33" s="123" t="s">
        <v>45</v>
      </c>
      <c r="K33" s="21">
        <v>113676.66</v>
      </c>
      <c r="L33" s="160"/>
      <c r="M33" s="157"/>
      <c r="N33" s="158">
        <v>0</v>
      </c>
      <c r="O33" s="159"/>
    </row>
    <row r="34" spans="1:16" ht="15.75" x14ac:dyDescent="0.25">
      <c r="A34" s="132">
        <v>42398</v>
      </c>
      <c r="B34" s="123" t="s">
        <v>100</v>
      </c>
      <c r="C34" s="26">
        <v>52572.05</v>
      </c>
      <c r="D34" s="130"/>
      <c r="E34" s="131"/>
      <c r="F34" s="127">
        <f>C34-E34</f>
        <v>52572.05</v>
      </c>
      <c r="J34" s="123" t="s">
        <v>63</v>
      </c>
      <c r="K34" s="21">
        <v>25994.7</v>
      </c>
      <c r="L34" s="160"/>
      <c r="M34" s="190" t="s">
        <v>92</v>
      </c>
      <c r="N34" s="158">
        <v>152670</v>
      </c>
      <c r="O34" s="159">
        <v>42375</v>
      </c>
    </row>
    <row r="35" spans="1:16" ht="15.75" x14ac:dyDescent="0.25">
      <c r="A35" s="124">
        <v>42399</v>
      </c>
      <c r="B35" s="123" t="s">
        <v>101</v>
      </c>
      <c r="C35" s="26">
        <v>128791.35</v>
      </c>
      <c r="D35" s="133"/>
      <c r="E35" s="134"/>
      <c r="F35" s="127">
        <f>C35-E35</f>
        <v>128791.35</v>
      </c>
      <c r="J35" s="123" t="s">
        <v>61</v>
      </c>
      <c r="K35" s="21">
        <v>115330.5</v>
      </c>
      <c r="L35" s="161"/>
      <c r="M35" s="157" t="s">
        <v>52</v>
      </c>
      <c r="N35" s="158">
        <v>42224.5</v>
      </c>
      <c r="O35" s="159">
        <v>42384</v>
      </c>
      <c r="P35" s="167" t="s">
        <v>90</v>
      </c>
    </row>
    <row r="36" spans="1:16" ht="15.75" x14ac:dyDescent="0.25">
      <c r="A36" s="124"/>
      <c r="B36" s="123"/>
      <c r="C36" s="26"/>
      <c r="D36" s="133"/>
      <c r="E36" s="134"/>
      <c r="F36" s="127">
        <f>C36-E36</f>
        <v>0</v>
      </c>
      <c r="J36" s="123" t="s">
        <v>62</v>
      </c>
      <c r="K36" s="21">
        <v>480</v>
      </c>
      <c r="L36" s="160"/>
      <c r="M36" s="157" t="s">
        <v>52</v>
      </c>
      <c r="N36" s="162">
        <v>78184.5</v>
      </c>
      <c r="O36" s="163">
        <v>42385</v>
      </c>
      <c r="P36" s="168">
        <v>42384</v>
      </c>
    </row>
    <row r="37" spans="1:16" ht="15.75" x14ac:dyDescent="0.25">
      <c r="A37" s="124"/>
      <c r="B37" s="123"/>
      <c r="C37" s="26"/>
      <c r="D37" s="121"/>
      <c r="E37" s="21"/>
      <c r="F37" s="127">
        <f>C37-E37</f>
        <v>0</v>
      </c>
      <c r="J37" s="123" t="s">
        <v>64</v>
      </c>
      <c r="K37" s="21">
        <v>33042</v>
      </c>
      <c r="L37" s="160"/>
      <c r="M37" s="157" t="s">
        <v>52</v>
      </c>
      <c r="N37" s="162">
        <v>68115</v>
      </c>
      <c r="O37" s="163">
        <v>42387</v>
      </c>
      <c r="P37" s="168">
        <v>42385</v>
      </c>
    </row>
    <row r="38" spans="1:16" ht="15.75" x14ac:dyDescent="0.25">
      <c r="A38" s="135"/>
      <c r="B38" s="126"/>
      <c r="C38" s="21"/>
      <c r="D38" s="133"/>
      <c r="E38" s="134"/>
      <c r="F38" s="136">
        <f>C38-E38</f>
        <v>0</v>
      </c>
      <c r="J38" s="123" t="s">
        <v>89</v>
      </c>
      <c r="K38" s="21">
        <v>100723.62</v>
      </c>
      <c r="L38" s="160"/>
      <c r="M38" s="157" t="s">
        <v>52</v>
      </c>
      <c r="N38" s="162">
        <v>54014</v>
      </c>
      <c r="O38" s="163">
        <v>42387</v>
      </c>
      <c r="P38" s="168">
        <v>42386</v>
      </c>
    </row>
    <row r="39" spans="1:16" ht="15.75" x14ac:dyDescent="0.25">
      <c r="A39" s="137"/>
      <c r="B39" s="128"/>
      <c r="C39" s="26"/>
      <c r="D39" s="138"/>
      <c r="E39" s="26"/>
      <c r="F39" s="136">
        <f t="shared" si="0"/>
        <v>0</v>
      </c>
      <c r="J39" s="123" t="s">
        <v>73</v>
      </c>
      <c r="K39" s="21">
        <v>3952</v>
      </c>
      <c r="L39" s="160"/>
      <c r="M39" s="157" t="s">
        <v>52</v>
      </c>
      <c r="N39" s="162">
        <v>35542</v>
      </c>
      <c r="O39" s="163">
        <v>42388</v>
      </c>
      <c r="P39" s="168">
        <v>42387</v>
      </c>
    </row>
    <row r="40" spans="1:16" ht="15.75" x14ac:dyDescent="0.25">
      <c r="A40" s="137"/>
      <c r="B40" s="128"/>
      <c r="C40" s="26"/>
      <c r="D40" s="138"/>
      <c r="E40" s="26"/>
      <c r="F40" s="136">
        <f t="shared" si="0"/>
        <v>0</v>
      </c>
      <c r="J40" s="123" t="s">
        <v>74</v>
      </c>
      <c r="K40" s="21">
        <v>33402.980000000003</v>
      </c>
      <c r="L40" s="160"/>
      <c r="M40" s="157" t="s">
        <v>52</v>
      </c>
      <c r="N40" s="162">
        <v>44879.5</v>
      </c>
      <c r="O40" s="163">
        <v>42389</v>
      </c>
      <c r="P40" s="168">
        <v>42388</v>
      </c>
    </row>
    <row r="41" spans="1:16" ht="15.75" x14ac:dyDescent="0.25">
      <c r="A41" s="119"/>
      <c r="B41" s="139"/>
      <c r="C41" s="26"/>
      <c r="D41" s="138"/>
      <c r="E41" s="26"/>
      <c r="F41" s="136">
        <f t="shared" si="0"/>
        <v>0</v>
      </c>
      <c r="J41" s="123" t="s">
        <v>75</v>
      </c>
      <c r="K41" s="21">
        <v>28620.9</v>
      </c>
      <c r="L41" s="160"/>
      <c r="M41" s="157" t="s">
        <v>52</v>
      </c>
      <c r="N41" s="162">
        <v>32600</v>
      </c>
      <c r="O41" s="163">
        <v>42388</v>
      </c>
      <c r="P41" s="168">
        <v>42390</v>
      </c>
    </row>
    <row r="42" spans="1:16" ht="15.75" x14ac:dyDescent="0.25">
      <c r="A42" s="119"/>
      <c r="B42" s="140"/>
      <c r="C42" s="26"/>
      <c r="D42" s="43"/>
      <c r="E42" s="26"/>
      <c r="F42" s="136">
        <f t="shared" si="0"/>
        <v>0</v>
      </c>
      <c r="J42" s="123" t="s">
        <v>86</v>
      </c>
      <c r="K42" s="21">
        <v>8576</v>
      </c>
      <c r="L42" s="160"/>
      <c r="M42" s="157"/>
      <c r="N42" s="162">
        <v>0</v>
      </c>
      <c r="O42" s="163">
        <v>0</v>
      </c>
    </row>
    <row r="43" spans="1:16" ht="15.75" x14ac:dyDescent="0.25">
      <c r="A43" s="119"/>
      <c r="B43" s="140"/>
      <c r="C43" s="26"/>
      <c r="D43" s="43"/>
      <c r="E43" s="26"/>
      <c r="F43" s="136">
        <f t="shared" si="0"/>
        <v>0</v>
      </c>
      <c r="J43" s="123" t="s">
        <v>87</v>
      </c>
      <c r="K43" s="21">
        <v>41782.120000000003</v>
      </c>
      <c r="L43" s="160" t="s">
        <v>91</v>
      </c>
      <c r="M43" s="157"/>
      <c r="N43" s="162">
        <v>0</v>
      </c>
      <c r="O43" s="163"/>
    </row>
    <row r="44" spans="1:16" ht="16.5" thickBot="1" x14ac:dyDescent="0.3">
      <c r="B44" s="141"/>
      <c r="C44" s="142">
        <v>0</v>
      </c>
      <c r="D44" s="143"/>
      <c r="E44" s="144">
        <v>0</v>
      </c>
      <c r="F44" s="136">
        <f t="shared" si="0"/>
        <v>0</v>
      </c>
      <c r="J44" s="123"/>
      <c r="K44" s="21"/>
      <c r="L44" s="164"/>
      <c r="M44" s="157"/>
      <c r="N44" s="158">
        <v>0</v>
      </c>
      <c r="O44" s="159"/>
    </row>
    <row r="45" spans="1:16" ht="16.5" thickTop="1" x14ac:dyDescent="0.25">
      <c r="B45" s="37"/>
      <c r="C45" s="21">
        <f>SUM(C3:C44)</f>
        <v>1612419.943</v>
      </c>
      <c r="D45" s="145"/>
      <c r="E45" s="30">
        <f>SUM(E3:E44)</f>
        <v>1138205.0330000001</v>
      </c>
      <c r="F45" s="30">
        <f>SUM(F3:F44)</f>
        <v>474214.91000000003</v>
      </c>
      <c r="J45" s="123"/>
      <c r="K45" s="21"/>
      <c r="L45" s="164"/>
      <c r="M45" s="157"/>
      <c r="N45" s="162">
        <v>0</v>
      </c>
      <c r="O45" s="163"/>
    </row>
    <row r="46" spans="1:16" x14ac:dyDescent="0.25">
      <c r="A46" s="20"/>
      <c r="J46" s="165"/>
      <c r="K46" s="166">
        <f>SUM(K32:K45)</f>
        <v>522186.5</v>
      </c>
      <c r="L46" s="165"/>
      <c r="M46" s="165"/>
      <c r="N46" s="166">
        <f>SUM(N32:N45)</f>
        <v>522786.5</v>
      </c>
      <c r="O46" s="165"/>
    </row>
    <row r="47" spans="1:16" x14ac:dyDescent="0.25">
      <c r="A47" s="20"/>
    </row>
    <row r="48" spans="1:16" x14ac:dyDescent="0.25">
      <c r="A48" s="20"/>
    </row>
    <row r="49" spans="1:7" x14ac:dyDescent="0.25">
      <c r="A49" s="20"/>
    </row>
    <row r="50" spans="1:7" x14ac:dyDescent="0.25">
      <c r="A50" s="20"/>
      <c r="C50" s="20"/>
      <c r="E50" s="20"/>
      <c r="F50" s="20"/>
    </row>
    <row r="51" spans="1:7" x14ac:dyDescent="0.25">
      <c r="A51" s="20"/>
      <c r="C51" s="20"/>
      <c r="E51" s="20"/>
      <c r="F51" s="20"/>
    </row>
    <row r="52" spans="1:7" x14ac:dyDescent="0.25">
      <c r="A52" s="20"/>
      <c r="C52" s="20"/>
      <c r="E52" s="20"/>
      <c r="F52" s="20"/>
    </row>
    <row r="53" spans="1:7" x14ac:dyDescent="0.25">
      <c r="A53" s="20"/>
      <c r="C53" s="20"/>
      <c r="E53" s="20"/>
      <c r="F53" s="20"/>
    </row>
    <row r="54" spans="1:7" x14ac:dyDescent="0.25">
      <c r="A54" s="20"/>
      <c r="C54" s="20"/>
      <c r="E54" s="20"/>
      <c r="F54" s="20"/>
      <c r="G54"/>
    </row>
    <row r="55" spans="1:7" x14ac:dyDescent="0.25">
      <c r="A55" s="20"/>
      <c r="C55" s="20"/>
      <c r="E55" s="20"/>
      <c r="F55" s="20"/>
      <c r="G5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2016</vt:lpstr>
      <vt:lpstr>REMISIONES ENERO 2016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2016-01-27T18:13:35Z</cp:lastPrinted>
  <dcterms:created xsi:type="dcterms:W3CDTF">2016-01-05T21:47:31Z</dcterms:created>
  <dcterms:modified xsi:type="dcterms:W3CDTF">2016-02-04T16:47:21Z</dcterms:modified>
</cp:coreProperties>
</file>