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0" windowWidth="23475" windowHeight="963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10" i="1" l="1"/>
  <c r="C13" i="1" l="1"/>
  <c r="C8" i="1"/>
  <c r="C16" i="1"/>
  <c r="C12" i="1"/>
  <c r="E47" i="1" l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48" i="1" s="1"/>
  <c r="J10" i="1"/>
  <c r="J13" i="1"/>
  <c r="J32" i="1"/>
  <c r="J3" i="1"/>
  <c r="J7" i="1"/>
  <c r="J8" i="1"/>
  <c r="J16" i="1"/>
  <c r="L47" i="1" l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48" i="1" s="1"/>
  <c r="S47" i="1"/>
  <c r="Q47" i="1"/>
  <c r="Q13" i="1"/>
  <c r="Q26" i="1"/>
  <c r="Q8" i="1"/>
  <c r="Q7" i="1" l="1"/>
  <c r="Q16" i="1"/>
  <c r="S46" i="1" l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48" i="1" s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W31" i="1"/>
  <c r="Y31" i="1" s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W13" i="1"/>
  <c r="Y13" i="1" s="1"/>
  <c r="Y12" i="1"/>
  <c r="Y11" i="1"/>
  <c r="W10" i="1"/>
  <c r="Y10" i="1" s="1"/>
  <c r="Y9" i="1"/>
  <c r="Y8" i="1"/>
  <c r="Y7" i="1"/>
  <c r="Y6" i="1"/>
  <c r="Y5" i="1"/>
  <c r="Y4" i="1"/>
  <c r="Y3" i="1"/>
  <c r="Y48" i="1" s="1"/>
</calcChain>
</file>

<file path=xl/sharedStrings.xml><?xml version="1.0" encoding="utf-8"?>
<sst xmlns="http://schemas.openxmlformats.org/spreadsheetml/2006/main" count="187" uniqueCount="50">
  <si>
    <t>INVENTARIO Congelados    02   ENERO        .,2016</t>
  </si>
  <si>
    <t>buche</t>
  </si>
  <si>
    <t>cabeza de lomo</t>
  </si>
  <si>
    <t>cabeza pco</t>
  </si>
  <si>
    <t>capotes</t>
  </si>
  <si>
    <t>carnero</t>
  </si>
  <si>
    <t>Chicharron prensado</t>
  </si>
  <si>
    <t xml:space="preserve">codillo </t>
  </si>
  <si>
    <t>combos</t>
  </si>
  <si>
    <t>contra</t>
  </si>
  <si>
    <t>costilla</t>
  </si>
  <si>
    <t>canal</t>
  </si>
  <si>
    <t xml:space="preserve">cuero papel </t>
  </si>
  <si>
    <t>cuero de pierna</t>
  </si>
  <si>
    <t>cuero canaL</t>
  </si>
  <si>
    <t>cubo</t>
  </si>
  <si>
    <t>descarne</t>
  </si>
  <si>
    <t>ESPALDILLA c/hueso</t>
  </si>
  <si>
    <t>ESPINAZO</t>
  </si>
  <si>
    <t>Espinazo de cola</t>
  </si>
  <si>
    <t>grasa</t>
  </si>
  <si>
    <t xml:space="preserve">jamon c/grasa </t>
  </si>
  <si>
    <t>jamon s/h</t>
  </si>
  <si>
    <t>lomo de cabeza</t>
  </si>
  <si>
    <t>lomo de caña</t>
  </si>
  <si>
    <t>manita</t>
  </si>
  <si>
    <t>manteca</t>
  </si>
  <si>
    <t>menudo</t>
  </si>
  <si>
    <t>nana</t>
  </si>
  <si>
    <t>PANZA</t>
  </si>
  <si>
    <t>PAPADA</t>
  </si>
  <si>
    <t>pecho</t>
  </si>
  <si>
    <t>pierna c/cuero</t>
  </si>
  <si>
    <t>plancha</t>
  </si>
  <si>
    <t>pulpa espaldilla</t>
  </si>
  <si>
    <t>prensado</t>
  </si>
  <si>
    <t>recorte</t>
  </si>
  <si>
    <t>sancocho</t>
  </si>
  <si>
    <t>sancocho canal</t>
  </si>
  <si>
    <t>sesos de caja</t>
  </si>
  <si>
    <t>sesos marqueta</t>
  </si>
  <si>
    <t>tripas</t>
  </si>
  <si>
    <t>unto</t>
  </si>
  <si>
    <t>TOTAL</t>
  </si>
  <si>
    <t>INVENTARIO Congelados    12   ENERO        .,2016</t>
  </si>
  <si>
    <t>cuero</t>
  </si>
  <si>
    <t>cordero</t>
  </si>
  <si>
    <t>sin nombre</t>
  </si>
  <si>
    <t>INVENTARIO Congelados    25   ENERO        .,2016</t>
  </si>
  <si>
    <t>INVENTARIO Congelados    31   ENERO        .,2016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</si>
</sst>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" fontId="2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44" fontId="3" fillId="0" borderId="1" xfId="1" applyFont="1" applyBorder="1"/>
    <xf numFmtId="0" fontId="3" fillId="0" borderId="1" xfId="0" applyFont="1" applyBorder="1"/>
    <xf numFmtId="0" fontId="3" fillId="0" borderId="0" xfId="0" applyFont="1"/>
    <xf numFmtId="4" fontId="3" fillId="0" borderId="0" xfId="0" applyNumberFormat="1" applyFont="1" applyAlignment="1">
      <alignment horizontal="right"/>
    </xf>
    <xf numFmtId="44" fontId="3" fillId="0" borderId="0" xfId="1" applyFont="1"/>
    <xf numFmtId="44" fontId="3" fillId="0" borderId="0" xfId="0" applyNumberFormat="1" applyFont="1"/>
    <xf numFmtId="0" fontId="0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Border="1" applyAlignment="1">
      <alignment horizontal="left"/>
    </xf>
    <xf numFmtId="4" fontId="3" fillId="0" borderId="0" xfId="0" applyNumberFormat="1" applyFont="1" applyBorder="1" applyAlignment="1">
      <alignment horizontal="right"/>
    </xf>
    <xf numFmtId="44" fontId="3" fillId="0" borderId="0" xfId="1" applyFont="1" applyBorder="1"/>
    <xf numFmtId="4" fontId="3" fillId="0" borderId="0" xfId="0" applyNumberFormat="1" applyFont="1" applyBorder="1" applyAlignment="1">
      <alignment horizontal="left"/>
    </xf>
    <xf numFmtId="44" fontId="6" fillId="0" borderId="0" xfId="1" applyFont="1"/>
    <xf numFmtId="44" fontId="6" fillId="0" borderId="1" xfId="0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49"/>
  <sheetViews>
    <sheetView tabSelected="1" workbookViewId="0">
      <selection activeCell="F19" sqref="F19"/>
    </sheetView>
  </sheetViews>
  <sheetFormatPr baseColWidth="10" defaultRowHeight="18.75" x14ac:dyDescent="0.3"/>
  <cols>
    <col min="2" max="2" width="19.42578125" style="5" bestFit="1" customWidth="1"/>
    <col min="3" max="3" width="12.7109375" style="6" bestFit="1" customWidth="1"/>
    <col min="4" max="4" width="14.42578125" style="7" bestFit="1" customWidth="1"/>
    <col min="5" max="5" width="18.5703125" style="5" customWidth="1"/>
    <col min="9" max="9" width="19.42578125" style="5" bestFit="1" customWidth="1"/>
    <col min="10" max="10" width="12.7109375" style="6" bestFit="1" customWidth="1"/>
    <col min="11" max="11" width="14.42578125" style="7" bestFit="1" customWidth="1"/>
    <col min="12" max="12" width="18.5703125" style="5" customWidth="1"/>
    <col min="15" max="15" width="6.140625" customWidth="1"/>
    <col min="16" max="16" width="19.42578125" style="5" bestFit="1" customWidth="1"/>
    <col min="17" max="17" width="12.7109375" style="6" bestFit="1" customWidth="1"/>
    <col min="18" max="18" width="14.42578125" style="7" bestFit="1" customWidth="1"/>
    <col min="19" max="19" width="18.5703125" style="5" customWidth="1"/>
    <col min="21" max="21" width="10.42578125" customWidth="1"/>
    <col min="22" max="22" width="19.42578125" style="5" bestFit="1" customWidth="1"/>
    <col min="23" max="23" width="12.7109375" style="6" bestFit="1" customWidth="1"/>
    <col min="24" max="24" width="14.42578125" style="7" bestFit="1" customWidth="1"/>
    <col min="25" max="25" width="18.5703125" style="5" customWidth="1"/>
  </cols>
  <sheetData>
    <row r="2" spans="2:25" ht="19.5" thickBot="1" x14ac:dyDescent="0.35">
      <c r="B2" s="1" t="s">
        <v>49</v>
      </c>
      <c r="C2" s="2"/>
      <c r="D2" s="3"/>
      <c r="E2" s="4"/>
      <c r="I2" s="1" t="s">
        <v>48</v>
      </c>
      <c r="J2" s="2"/>
      <c r="K2" s="3"/>
      <c r="L2" s="4"/>
      <c r="P2" s="1" t="s">
        <v>44</v>
      </c>
      <c r="Q2" s="2"/>
      <c r="R2" s="3"/>
      <c r="S2" s="4"/>
      <c r="V2" s="1" t="s">
        <v>0</v>
      </c>
      <c r="W2" s="2"/>
      <c r="X2" s="3"/>
      <c r="Y2" s="4"/>
    </row>
    <row r="3" spans="2:25" ht="19.5" thickTop="1" x14ac:dyDescent="0.3">
      <c r="B3" s="5" t="s">
        <v>1</v>
      </c>
      <c r="C3" s="6">
        <v>95.27</v>
      </c>
      <c r="D3" s="7">
        <v>49</v>
      </c>
      <c r="E3" s="8">
        <f t="shared" ref="E3:E47" si="0">D3*C3</f>
        <v>4668.2299999999996</v>
      </c>
      <c r="I3" s="5" t="s">
        <v>1</v>
      </c>
      <c r="J3" s="6">
        <f>95.27</f>
        <v>95.27</v>
      </c>
      <c r="K3" s="7">
        <v>49</v>
      </c>
      <c r="L3" s="8">
        <f t="shared" ref="L3:L47" si="1">K3*J3</f>
        <v>4668.2299999999996</v>
      </c>
      <c r="P3" s="5" t="s">
        <v>1</v>
      </c>
      <c r="Q3" s="6">
        <v>95.27</v>
      </c>
      <c r="R3" s="7">
        <v>39</v>
      </c>
      <c r="S3" s="8">
        <f t="shared" ref="S3:S47" si="2">R3*Q3</f>
        <v>3715.5299999999997</v>
      </c>
      <c r="V3" s="5" t="s">
        <v>1</v>
      </c>
      <c r="W3" s="6">
        <v>95.27</v>
      </c>
      <c r="X3" s="7">
        <v>39</v>
      </c>
      <c r="Y3" s="8">
        <f t="shared" ref="Y3:Y46" si="3">X3*W3</f>
        <v>3715.5299999999997</v>
      </c>
    </row>
    <row r="4" spans="2:25" x14ac:dyDescent="0.3">
      <c r="B4" s="5" t="s">
        <v>2</v>
      </c>
      <c r="E4" s="8">
        <f t="shared" si="0"/>
        <v>0</v>
      </c>
      <c r="I4" s="5" t="s">
        <v>2</v>
      </c>
      <c r="L4" s="8">
        <f t="shared" si="1"/>
        <v>0</v>
      </c>
      <c r="P4" s="5" t="s">
        <v>2</v>
      </c>
      <c r="S4" s="8">
        <f t="shared" si="2"/>
        <v>0</v>
      </c>
      <c r="V4" s="5" t="s">
        <v>2</v>
      </c>
      <c r="Y4" s="8">
        <f t="shared" si="3"/>
        <v>0</v>
      </c>
    </row>
    <row r="5" spans="2:25" x14ac:dyDescent="0.3">
      <c r="B5" s="5" t="s">
        <v>3</v>
      </c>
      <c r="E5" s="8">
        <f t="shared" si="0"/>
        <v>0</v>
      </c>
      <c r="I5" s="5" t="s">
        <v>3</v>
      </c>
      <c r="L5" s="8">
        <f t="shared" si="1"/>
        <v>0</v>
      </c>
      <c r="P5" s="5" t="s">
        <v>3</v>
      </c>
      <c r="S5" s="8">
        <f t="shared" si="2"/>
        <v>0</v>
      </c>
      <c r="V5" s="5" t="s">
        <v>3</v>
      </c>
      <c r="Y5" s="8">
        <f t="shared" si="3"/>
        <v>0</v>
      </c>
    </row>
    <row r="6" spans="2:25" x14ac:dyDescent="0.3">
      <c r="B6" s="5" t="s">
        <v>4</v>
      </c>
      <c r="E6" s="8">
        <f t="shared" si="0"/>
        <v>0</v>
      </c>
      <c r="I6" s="5" t="s">
        <v>4</v>
      </c>
      <c r="L6" s="8">
        <f t="shared" si="1"/>
        <v>0</v>
      </c>
      <c r="P6" s="5" t="s">
        <v>4</v>
      </c>
      <c r="S6" s="8">
        <f t="shared" si="2"/>
        <v>0</v>
      </c>
      <c r="V6" s="5" t="s">
        <v>4</v>
      </c>
      <c r="Y6" s="8">
        <f t="shared" si="3"/>
        <v>0</v>
      </c>
    </row>
    <row r="7" spans="2:25" x14ac:dyDescent="0.3">
      <c r="B7" s="5" t="s">
        <v>5</v>
      </c>
      <c r="E7" s="8">
        <f t="shared" si="0"/>
        <v>0</v>
      </c>
      <c r="I7" s="5" t="s">
        <v>5</v>
      </c>
      <c r="J7" s="6">
        <f>22+21.78+19.76+21.14</f>
        <v>84.68</v>
      </c>
      <c r="K7" s="7">
        <v>74</v>
      </c>
      <c r="L7" s="8">
        <f t="shared" si="1"/>
        <v>6266.3200000000006</v>
      </c>
      <c r="P7" s="5" t="s">
        <v>5</v>
      </c>
      <c r="Q7" s="6">
        <f>23.82+22.74+24.68</f>
        <v>71.240000000000009</v>
      </c>
      <c r="R7" s="7">
        <v>74</v>
      </c>
      <c r="S7" s="8">
        <f t="shared" si="2"/>
        <v>5271.76</v>
      </c>
      <c r="V7" s="5" t="s">
        <v>5</v>
      </c>
      <c r="W7" s="6">
        <v>20.2</v>
      </c>
      <c r="X7" s="7">
        <v>74</v>
      </c>
      <c r="Y7" s="8">
        <f t="shared" si="3"/>
        <v>1494.8</v>
      </c>
    </row>
    <row r="8" spans="2:25" x14ac:dyDescent="0.3">
      <c r="B8" s="5" t="s">
        <v>46</v>
      </c>
      <c r="C8" s="6">
        <f>22.08+19.54+22.68+20.2+21.28+21.36+21.34+22.4+21.28+20.5</f>
        <v>212.66</v>
      </c>
      <c r="D8" s="7">
        <v>96</v>
      </c>
      <c r="E8" s="8">
        <f t="shared" si="0"/>
        <v>20415.36</v>
      </c>
      <c r="I8" s="5" t="s">
        <v>46</v>
      </c>
      <c r="J8" s="6">
        <f>22.08+19.54+22.68+20.2+21.28+21.36+21.34+22.4+21.28+20.5</f>
        <v>212.66</v>
      </c>
      <c r="K8" s="7">
        <v>96</v>
      </c>
      <c r="L8" s="8">
        <f t="shared" si="1"/>
        <v>20415.36</v>
      </c>
      <c r="P8" s="9" t="s">
        <v>46</v>
      </c>
      <c r="Q8" s="6">
        <f>22.08+19.54+22.68+20.2+21.28+21.36+21.34</f>
        <v>148.47999999999999</v>
      </c>
      <c r="R8" s="7">
        <v>94</v>
      </c>
      <c r="S8" s="8">
        <f t="shared" si="2"/>
        <v>13957.119999999999</v>
      </c>
      <c r="V8" s="9" t="s">
        <v>6</v>
      </c>
      <c r="Y8" s="8">
        <f t="shared" si="3"/>
        <v>0</v>
      </c>
    </row>
    <row r="9" spans="2:25" x14ac:dyDescent="0.3">
      <c r="B9" s="5" t="s">
        <v>7</v>
      </c>
      <c r="E9" s="8">
        <f t="shared" si="0"/>
        <v>0</v>
      </c>
      <c r="I9" s="5" t="s">
        <v>7</v>
      </c>
      <c r="J9" s="6">
        <v>67.599999999999994</v>
      </c>
      <c r="K9" s="7">
        <v>28</v>
      </c>
      <c r="L9" s="8">
        <f t="shared" si="1"/>
        <v>1892.7999999999997</v>
      </c>
      <c r="P9" s="5" t="s">
        <v>7</v>
      </c>
      <c r="Q9" s="6">
        <v>80.2</v>
      </c>
      <c r="R9" s="7">
        <v>28</v>
      </c>
      <c r="S9" s="8">
        <f t="shared" si="2"/>
        <v>2245.6</v>
      </c>
      <c r="V9" s="5" t="s">
        <v>7</v>
      </c>
      <c r="W9" s="6">
        <v>703.2</v>
      </c>
      <c r="X9" s="7">
        <v>28</v>
      </c>
      <c r="Y9" s="8">
        <f t="shared" si="3"/>
        <v>19689.600000000002</v>
      </c>
    </row>
    <row r="10" spans="2:25" x14ac:dyDescent="0.3">
      <c r="B10" s="5" t="s">
        <v>8</v>
      </c>
      <c r="C10" s="6">
        <f>903.1+924.4+876.3+912.6+923.1+948.5+868.6+925.3+894</f>
        <v>8175.9000000000005</v>
      </c>
      <c r="D10" s="7">
        <v>31.5</v>
      </c>
      <c r="E10" s="8">
        <f t="shared" si="0"/>
        <v>257540.85</v>
      </c>
      <c r="I10" s="5" t="s">
        <v>8</v>
      </c>
      <c r="J10" s="6">
        <f>923.1+919+922.1+931.2+963+960</f>
        <v>5618.4</v>
      </c>
      <c r="K10" s="7">
        <v>31</v>
      </c>
      <c r="L10" s="8">
        <f t="shared" si="1"/>
        <v>174170.4</v>
      </c>
      <c r="P10" s="5" t="s">
        <v>8</v>
      </c>
      <c r="Q10" s="6">
        <v>1019</v>
      </c>
      <c r="R10" s="7">
        <v>27</v>
      </c>
      <c r="S10" s="8">
        <f t="shared" si="2"/>
        <v>27513</v>
      </c>
      <c r="V10" s="5" t="s">
        <v>8</v>
      </c>
      <c r="W10" s="6">
        <f>915.8+926.7+921.7+928.5+924.4+919+922.1+918.5+923.5+912.6+913.5+929+918.1+905.8+922.1+923.1+914.4+920.8+915.8</f>
        <v>17475.400000000001</v>
      </c>
      <c r="X10" s="7">
        <v>27</v>
      </c>
      <c r="Y10" s="8">
        <f t="shared" si="3"/>
        <v>471835.80000000005</v>
      </c>
    </row>
    <row r="11" spans="2:25" x14ac:dyDescent="0.3">
      <c r="B11" s="5" t="s">
        <v>9</v>
      </c>
      <c r="C11" s="6">
        <v>29.8</v>
      </c>
      <c r="D11" s="7">
        <v>110</v>
      </c>
      <c r="E11" s="8">
        <f t="shared" si="0"/>
        <v>3278</v>
      </c>
      <c r="I11" s="5" t="s">
        <v>9</v>
      </c>
      <c r="J11" s="6">
        <v>29.8</v>
      </c>
      <c r="K11" s="7">
        <v>110</v>
      </c>
      <c r="L11" s="8">
        <f t="shared" si="1"/>
        <v>3278</v>
      </c>
      <c r="P11" s="5" t="s">
        <v>9</v>
      </c>
      <c r="Q11" s="6">
        <v>29.5</v>
      </c>
      <c r="R11" s="7">
        <v>101</v>
      </c>
      <c r="S11" s="8">
        <f t="shared" si="2"/>
        <v>2979.5</v>
      </c>
      <c r="V11" s="5" t="s">
        <v>9</v>
      </c>
      <c r="W11" s="6">
        <v>29.8</v>
      </c>
      <c r="X11" s="7">
        <v>101</v>
      </c>
      <c r="Y11" s="8">
        <f t="shared" si="3"/>
        <v>3009.8</v>
      </c>
    </row>
    <row r="12" spans="2:25" x14ac:dyDescent="0.3">
      <c r="B12" s="5" t="s">
        <v>7</v>
      </c>
      <c r="C12" s="6">
        <f>163.6+4.05</f>
        <v>167.65</v>
      </c>
      <c r="D12" s="7">
        <v>28</v>
      </c>
      <c r="E12" s="8">
        <f t="shared" si="0"/>
        <v>4694.2</v>
      </c>
      <c r="I12" s="5" t="s">
        <v>7</v>
      </c>
      <c r="L12" s="8">
        <f t="shared" si="1"/>
        <v>0</v>
      </c>
      <c r="P12" s="5" t="s">
        <v>7</v>
      </c>
      <c r="S12" s="8">
        <f t="shared" si="2"/>
        <v>0</v>
      </c>
      <c r="V12" s="5" t="s">
        <v>7</v>
      </c>
      <c r="Y12" s="8">
        <f t="shared" si="3"/>
        <v>0</v>
      </c>
    </row>
    <row r="13" spans="2:25" x14ac:dyDescent="0.3">
      <c r="B13" s="5" t="s">
        <v>10</v>
      </c>
      <c r="C13" s="6">
        <f>19.91+21.31+18.59</f>
        <v>59.81</v>
      </c>
      <c r="D13" s="7">
        <v>54</v>
      </c>
      <c r="E13" s="8">
        <f t="shared" si="0"/>
        <v>3229.7400000000002</v>
      </c>
      <c r="I13" s="5" t="s">
        <v>10</v>
      </c>
      <c r="J13" s="6">
        <f>19.91+21.31+18.59</f>
        <v>59.81</v>
      </c>
      <c r="K13" s="7">
        <v>54</v>
      </c>
      <c r="L13" s="8">
        <f t="shared" si="1"/>
        <v>3229.7400000000002</v>
      </c>
      <c r="P13" s="5" t="s">
        <v>10</v>
      </c>
      <c r="Q13" s="6">
        <f>19.91+21.31+18.59</f>
        <v>59.81</v>
      </c>
      <c r="R13" s="7">
        <v>55</v>
      </c>
      <c r="S13" s="8">
        <f t="shared" si="2"/>
        <v>3289.55</v>
      </c>
      <c r="V13" s="5" t="s">
        <v>10</v>
      </c>
      <c r="W13" s="6">
        <f>19.91+21.31+18.59</f>
        <v>59.81</v>
      </c>
      <c r="X13" s="7">
        <v>50</v>
      </c>
      <c r="Y13" s="8">
        <f t="shared" si="3"/>
        <v>2990.5</v>
      </c>
    </row>
    <row r="14" spans="2:25" x14ac:dyDescent="0.3">
      <c r="B14" s="5" t="s">
        <v>11</v>
      </c>
      <c r="E14" s="8">
        <f t="shared" si="0"/>
        <v>0</v>
      </c>
      <c r="I14" s="5" t="s">
        <v>11</v>
      </c>
      <c r="L14" s="8">
        <f t="shared" si="1"/>
        <v>0</v>
      </c>
      <c r="P14" s="5" t="s">
        <v>11</v>
      </c>
      <c r="S14" s="8">
        <f t="shared" si="2"/>
        <v>0</v>
      </c>
      <c r="V14" s="5" t="s">
        <v>11</v>
      </c>
      <c r="Y14" s="8">
        <f t="shared" si="3"/>
        <v>0</v>
      </c>
    </row>
    <row r="15" spans="2:25" x14ac:dyDescent="0.3">
      <c r="B15" s="5" t="s">
        <v>12</v>
      </c>
      <c r="C15" s="6">
        <v>707.72</v>
      </c>
      <c r="D15" s="7">
        <v>27</v>
      </c>
      <c r="E15" s="8">
        <f t="shared" si="0"/>
        <v>19108.440000000002</v>
      </c>
      <c r="I15" s="5" t="s">
        <v>12</v>
      </c>
      <c r="J15" s="6">
        <v>762</v>
      </c>
      <c r="K15" s="7">
        <v>27</v>
      </c>
      <c r="L15" s="8">
        <f t="shared" si="1"/>
        <v>20574</v>
      </c>
      <c r="P15" s="5" t="s">
        <v>12</v>
      </c>
      <c r="S15" s="8">
        <f t="shared" si="2"/>
        <v>0</v>
      </c>
      <c r="V15" s="5" t="s">
        <v>12</v>
      </c>
      <c r="W15" s="6">
        <v>81.66</v>
      </c>
      <c r="X15" s="7">
        <v>27</v>
      </c>
      <c r="Y15" s="8">
        <f t="shared" si="3"/>
        <v>2204.8199999999997</v>
      </c>
    </row>
    <row r="16" spans="2:25" x14ac:dyDescent="0.3">
      <c r="B16" s="5" t="s">
        <v>13</v>
      </c>
      <c r="C16" s="6">
        <f>135.2+12.08+224.4+122.2</f>
        <v>493.88</v>
      </c>
      <c r="D16" s="7">
        <v>13</v>
      </c>
      <c r="E16" s="8">
        <f t="shared" si="0"/>
        <v>6420.44</v>
      </c>
      <c r="I16" s="5" t="s">
        <v>13</v>
      </c>
      <c r="J16" s="6">
        <f>246.8+168</f>
        <v>414.8</v>
      </c>
      <c r="K16" s="7">
        <v>10</v>
      </c>
      <c r="L16" s="8">
        <f t="shared" si="1"/>
        <v>4148</v>
      </c>
      <c r="P16" s="5" t="s">
        <v>13</v>
      </c>
      <c r="Q16" s="6">
        <f>421.4+688.8+134.6</f>
        <v>1244.7999999999997</v>
      </c>
      <c r="R16" s="7">
        <v>10</v>
      </c>
      <c r="S16" s="8">
        <f t="shared" si="2"/>
        <v>12447.999999999996</v>
      </c>
      <c r="V16" s="5" t="s">
        <v>13</v>
      </c>
      <c r="W16" s="6">
        <v>2298.8000000000002</v>
      </c>
      <c r="X16" s="7">
        <v>10</v>
      </c>
      <c r="Y16" s="8">
        <f t="shared" si="3"/>
        <v>22988</v>
      </c>
    </row>
    <row r="17" spans="2:25" x14ac:dyDescent="0.3">
      <c r="B17" s="5" t="s">
        <v>45</v>
      </c>
      <c r="E17" s="8">
        <f t="shared" si="0"/>
        <v>0</v>
      </c>
      <c r="I17" s="5" t="s">
        <v>45</v>
      </c>
      <c r="L17" s="8">
        <f t="shared" si="1"/>
        <v>0</v>
      </c>
      <c r="P17" s="5" t="s">
        <v>45</v>
      </c>
      <c r="Q17" s="6">
        <v>871.04</v>
      </c>
      <c r="R17" s="7">
        <v>28</v>
      </c>
      <c r="S17" s="8">
        <f t="shared" si="2"/>
        <v>24389.119999999999</v>
      </c>
      <c r="V17" s="5" t="s">
        <v>14</v>
      </c>
      <c r="Y17" s="8">
        <f t="shared" si="3"/>
        <v>0</v>
      </c>
    </row>
    <row r="18" spans="2:25" x14ac:dyDescent="0.3">
      <c r="B18" s="5" t="s">
        <v>15</v>
      </c>
      <c r="E18" s="8">
        <f t="shared" si="0"/>
        <v>0</v>
      </c>
      <c r="I18" s="5" t="s">
        <v>15</v>
      </c>
      <c r="L18" s="8">
        <f t="shared" si="1"/>
        <v>0</v>
      </c>
      <c r="P18" s="5" t="s">
        <v>15</v>
      </c>
      <c r="S18" s="8">
        <f t="shared" si="2"/>
        <v>0</v>
      </c>
      <c r="V18" s="5" t="s">
        <v>15</v>
      </c>
      <c r="Y18" s="8">
        <f t="shared" si="3"/>
        <v>0</v>
      </c>
    </row>
    <row r="19" spans="2:25" x14ac:dyDescent="0.3">
      <c r="B19" s="5" t="s">
        <v>16</v>
      </c>
      <c r="E19" s="8">
        <f t="shared" si="0"/>
        <v>0</v>
      </c>
      <c r="I19" s="5" t="s">
        <v>16</v>
      </c>
      <c r="L19" s="8">
        <f t="shared" si="1"/>
        <v>0</v>
      </c>
      <c r="P19" s="5" t="s">
        <v>16</v>
      </c>
      <c r="S19" s="8">
        <f t="shared" si="2"/>
        <v>0</v>
      </c>
      <c r="V19" s="5" t="s">
        <v>16</v>
      </c>
      <c r="Y19" s="8">
        <f t="shared" si="3"/>
        <v>0</v>
      </c>
    </row>
    <row r="20" spans="2:25" x14ac:dyDescent="0.3">
      <c r="B20" s="9" t="s">
        <v>17</v>
      </c>
      <c r="E20" s="8">
        <f t="shared" si="0"/>
        <v>0</v>
      </c>
      <c r="I20" s="9" t="s">
        <v>17</v>
      </c>
      <c r="L20" s="8">
        <f t="shared" si="1"/>
        <v>0</v>
      </c>
      <c r="P20" s="9" t="s">
        <v>17</v>
      </c>
      <c r="S20" s="8">
        <f t="shared" si="2"/>
        <v>0</v>
      </c>
      <c r="V20" s="10" t="s">
        <v>17</v>
      </c>
      <c r="Y20" s="8">
        <f t="shared" si="3"/>
        <v>0</v>
      </c>
    </row>
    <row r="21" spans="2:25" x14ac:dyDescent="0.3">
      <c r="B21" s="11" t="s">
        <v>18</v>
      </c>
      <c r="C21" s="6">
        <v>6.3</v>
      </c>
      <c r="D21" s="7">
        <v>45</v>
      </c>
      <c r="E21" s="8">
        <f t="shared" si="0"/>
        <v>283.5</v>
      </c>
      <c r="I21" s="11" t="s">
        <v>18</v>
      </c>
      <c r="J21" s="6">
        <v>6.3</v>
      </c>
      <c r="K21" s="7">
        <v>45</v>
      </c>
      <c r="L21" s="8">
        <f t="shared" si="1"/>
        <v>283.5</v>
      </c>
      <c r="P21" s="11" t="s">
        <v>18</v>
      </c>
      <c r="Q21" s="6">
        <v>6.3</v>
      </c>
      <c r="R21" s="7">
        <v>42</v>
      </c>
      <c r="S21" s="8">
        <f t="shared" si="2"/>
        <v>264.59999999999997</v>
      </c>
      <c r="V21" s="11" t="s">
        <v>18</v>
      </c>
      <c r="W21" s="6">
        <v>6.35</v>
      </c>
      <c r="X21" s="7">
        <v>42</v>
      </c>
      <c r="Y21" s="8">
        <f t="shared" si="3"/>
        <v>266.7</v>
      </c>
    </row>
    <row r="22" spans="2:25" x14ac:dyDescent="0.3">
      <c r="B22" s="12" t="s">
        <v>18</v>
      </c>
      <c r="E22" s="8">
        <f t="shared" si="0"/>
        <v>0</v>
      </c>
      <c r="I22" s="12" t="s">
        <v>18</v>
      </c>
      <c r="L22" s="8">
        <f t="shared" si="1"/>
        <v>0</v>
      </c>
      <c r="P22" s="12" t="s">
        <v>18</v>
      </c>
      <c r="S22" s="8">
        <f t="shared" si="2"/>
        <v>0</v>
      </c>
      <c r="V22" s="12" t="s">
        <v>18</v>
      </c>
      <c r="Y22" s="8">
        <f t="shared" si="3"/>
        <v>0</v>
      </c>
    </row>
    <row r="23" spans="2:25" x14ac:dyDescent="0.3">
      <c r="B23" s="9" t="s">
        <v>19</v>
      </c>
      <c r="E23" s="8">
        <f t="shared" si="0"/>
        <v>0</v>
      </c>
      <c r="I23" s="9" t="s">
        <v>19</v>
      </c>
      <c r="L23" s="8">
        <f t="shared" si="1"/>
        <v>0</v>
      </c>
      <c r="P23" s="9" t="s">
        <v>19</v>
      </c>
      <c r="S23" s="8">
        <f t="shared" si="2"/>
        <v>0</v>
      </c>
      <c r="V23" s="10" t="s">
        <v>19</v>
      </c>
      <c r="Y23" s="8">
        <f t="shared" si="3"/>
        <v>0</v>
      </c>
    </row>
    <row r="24" spans="2:25" x14ac:dyDescent="0.3">
      <c r="B24" s="5" t="s">
        <v>20</v>
      </c>
      <c r="C24" s="6">
        <v>18.600000000000001</v>
      </c>
      <c r="D24" s="7">
        <v>22</v>
      </c>
      <c r="E24" s="8">
        <f t="shared" si="0"/>
        <v>409.20000000000005</v>
      </c>
      <c r="I24" s="5" t="s">
        <v>20</v>
      </c>
      <c r="J24" s="6">
        <v>28.6</v>
      </c>
      <c r="K24" s="7">
        <v>22</v>
      </c>
      <c r="L24" s="8">
        <f t="shared" si="1"/>
        <v>629.20000000000005</v>
      </c>
      <c r="P24" s="5" t="s">
        <v>20</v>
      </c>
      <c r="S24" s="8">
        <f t="shared" si="2"/>
        <v>0</v>
      </c>
      <c r="V24" s="5" t="s">
        <v>20</v>
      </c>
      <c r="W24" s="6">
        <v>8.9</v>
      </c>
      <c r="X24" s="7">
        <v>22</v>
      </c>
      <c r="Y24" s="8">
        <f t="shared" si="3"/>
        <v>195.8</v>
      </c>
    </row>
    <row r="25" spans="2:25" x14ac:dyDescent="0.3">
      <c r="B25" s="5" t="s">
        <v>21</v>
      </c>
      <c r="C25" s="6">
        <v>228.8</v>
      </c>
      <c r="D25" s="7">
        <v>42</v>
      </c>
      <c r="E25" s="8">
        <f t="shared" si="0"/>
        <v>9609.6</v>
      </c>
      <c r="I25" s="5" t="s">
        <v>21</v>
      </c>
      <c r="J25" s="6">
        <v>409.2</v>
      </c>
      <c r="K25" s="7">
        <v>42</v>
      </c>
      <c r="L25" s="8">
        <f t="shared" si="1"/>
        <v>17186.399999999998</v>
      </c>
      <c r="P25" s="5" t="s">
        <v>21</v>
      </c>
      <c r="Q25" s="6">
        <v>190.4</v>
      </c>
      <c r="R25" s="7">
        <v>39</v>
      </c>
      <c r="S25" s="8">
        <f t="shared" si="2"/>
        <v>7425.6</v>
      </c>
      <c r="V25" s="5" t="s">
        <v>21</v>
      </c>
      <c r="W25" s="6">
        <v>288.60000000000002</v>
      </c>
      <c r="X25" s="7">
        <v>39</v>
      </c>
      <c r="Y25" s="8">
        <f t="shared" si="3"/>
        <v>11255.400000000001</v>
      </c>
    </row>
    <row r="26" spans="2:25" x14ac:dyDescent="0.3">
      <c r="B26" s="5" t="s">
        <v>22</v>
      </c>
      <c r="C26" s="6">
        <v>30.8</v>
      </c>
      <c r="D26" s="7">
        <v>45</v>
      </c>
      <c r="E26" s="8">
        <f t="shared" si="0"/>
        <v>1386</v>
      </c>
      <c r="I26" s="5" t="s">
        <v>22</v>
      </c>
      <c r="J26" s="6">
        <v>130.4</v>
      </c>
      <c r="K26" s="7">
        <v>45</v>
      </c>
      <c r="L26" s="8">
        <f t="shared" si="1"/>
        <v>5868</v>
      </c>
      <c r="P26" s="5" t="s">
        <v>22</v>
      </c>
      <c r="Q26" s="6">
        <f>375+234.8</f>
        <v>609.79999999999995</v>
      </c>
      <c r="R26" s="7">
        <v>42</v>
      </c>
      <c r="S26" s="8">
        <f t="shared" si="2"/>
        <v>25611.599999999999</v>
      </c>
      <c r="V26" s="5" t="s">
        <v>22</v>
      </c>
      <c r="W26" s="6">
        <v>279.85000000000002</v>
      </c>
      <c r="X26" s="7">
        <v>42</v>
      </c>
      <c r="Y26" s="8">
        <f t="shared" si="3"/>
        <v>11753.7</v>
      </c>
    </row>
    <row r="27" spans="2:25" x14ac:dyDescent="0.3">
      <c r="B27" s="5" t="s">
        <v>23</v>
      </c>
      <c r="E27" s="8">
        <f t="shared" si="0"/>
        <v>0</v>
      </c>
      <c r="I27" s="5" t="s">
        <v>23</v>
      </c>
      <c r="L27" s="8">
        <f t="shared" si="1"/>
        <v>0</v>
      </c>
      <c r="P27" s="5" t="s">
        <v>23</v>
      </c>
      <c r="S27" s="8">
        <f t="shared" si="2"/>
        <v>0</v>
      </c>
      <c r="V27" s="5" t="s">
        <v>23</v>
      </c>
      <c r="Y27" s="8">
        <f t="shared" si="3"/>
        <v>0</v>
      </c>
    </row>
    <row r="28" spans="2:25" x14ac:dyDescent="0.3">
      <c r="B28" s="5" t="s">
        <v>24</v>
      </c>
      <c r="E28" s="8">
        <f t="shared" si="0"/>
        <v>0</v>
      </c>
      <c r="I28" s="5" t="s">
        <v>24</v>
      </c>
      <c r="L28" s="8">
        <f t="shared" si="1"/>
        <v>0</v>
      </c>
      <c r="P28" s="5" t="s">
        <v>24</v>
      </c>
      <c r="S28" s="8">
        <f t="shared" si="2"/>
        <v>0</v>
      </c>
      <c r="V28" s="5" t="s">
        <v>24</v>
      </c>
      <c r="Y28" s="8">
        <f t="shared" si="3"/>
        <v>0</v>
      </c>
    </row>
    <row r="29" spans="2:25" x14ac:dyDescent="0.3">
      <c r="B29" s="5" t="s">
        <v>25</v>
      </c>
      <c r="E29" s="8">
        <f t="shared" si="0"/>
        <v>0</v>
      </c>
      <c r="I29" s="5" t="s">
        <v>25</v>
      </c>
      <c r="L29" s="8">
        <f t="shared" si="1"/>
        <v>0</v>
      </c>
      <c r="P29" s="5" t="s">
        <v>25</v>
      </c>
      <c r="S29" s="8">
        <f t="shared" si="2"/>
        <v>0</v>
      </c>
      <c r="V29" s="5" t="s">
        <v>25</v>
      </c>
      <c r="Y29" s="8">
        <f t="shared" si="3"/>
        <v>0</v>
      </c>
    </row>
    <row r="30" spans="2:25" x14ac:dyDescent="0.3">
      <c r="B30" s="5" t="s">
        <v>26</v>
      </c>
      <c r="C30" s="6">
        <v>90</v>
      </c>
      <c r="D30" s="7">
        <v>18</v>
      </c>
      <c r="E30" s="8">
        <f t="shared" si="0"/>
        <v>1620</v>
      </c>
      <c r="I30" s="5" t="s">
        <v>26</v>
      </c>
      <c r="J30" s="6">
        <v>90</v>
      </c>
      <c r="K30" s="7">
        <v>18</v>
      </c>
      <c r="L30" s="8">
        <f t="shared" si="1"/>
        <v>1620</v>
      </c>
      <c r="P30" s="5" t="s">
        <v>26</v>
      </c>
      <c r="Q30" s="6">
        <v>150</v>
      </c>
      <c r="R30" s="7">
        <v>18</v>
      </c>
      <c r="S30" s="8">
        <f t="shared" si="2"/>
        <v>2700</v>
      </c>
      <c r="V30" s="5" t="s">
        <v>26</v>
      </c>
      <c r="W30" s="6">
        <v>310</v>
      </c>
      <c r="X30" s="7">
        <v>18</v>
      </c>
      <c r="Y30" s="8">
        <f t="shared" si="3"/>
        <v>5580</v>
      </c>
    </row>
    <row r="31" spans="2:25" x14ac:dyDescent="0.3">
      <c r="B31" s="5" t="s">
        <v>27</v>
      </c>
      <c r="C31" s="13">
        <v>353.86</v>
      </c>
      <c r="D31" s="14">
        <v>51</v>
      </c>
      <c r="E31" s="8">
        <f t="shared" si="0"/>
        <v>18046.86</v>
      </c>
      <c r="I31" s="5" t="s">
        <v>27</v>
      </c>
      <c r="J31" s="13">
        <v>331.08</v>
      </c>
      <c r="K31" s="14">
        <v>52</v>
      </c>
      <c r="L31" s="8">
        <f t="shared" si="1"/>
        <v>17216.16</v>
      </c>
      <c r="P31" s="5" t="s">
        <v>27</v>
      </c>
      <c r="Q31" s="13">
        <v>435.52</v>
      </c>
      <c r="R31" s="14">
        <v>51</v>
      </c>
      <c r="S31" s="8">
        <f t="shared" si="2"/>
        <v>22211.52</v>
      </c>
      <c r="V31" s="5" t="s">
        <v>27</v>
      </c>
      <c r="W31" s="13">
        <f>54.4</f>
        <v>54.4</v>
      </c>
      <c r="X31" s="14">
        <v>51</v>
      </c>
      <c r="Y31" s="8">
        <f t="shared" si="3"/>
        <v>2774.4</v>
      </c>
    </row>
    <row r="32" spans="2:25" x14ac:dyDescent="0.3">
      <c r="B32" s="15" t="s">
        <v>28</v>
      </c>
      <c r="C32" s="13">
        <v>68.05</v>
      </c>
      <c r="D32" s="14">
        <v>55</v>
      </c>
      <c r="E32" s="8">
        <f t="shared" si="0"/>
        <v>3742.75</v>
      </c>
      <c r="I32" s="15" t="s">
        <v>28</v>
      </c>
      <c r="J32" s="13">
        <f>68.05</f>
        <v>68.05</v>
      </c>
      <c r="K32" s="14">
        <v>40</v>
      </c>
      <c r="L32" s="8">
        <f t="shared" si="1"/>
        <v>2722</v>
      </c>
      <c r="P32" s="15" t="s">
        <v>28</v>
      </c>
      <c r="Q32" s="13">
        <v>68.05</v>
      </c>
      <c r="R32" s="14">
        <v>49</v>
      </c>
      <c r="S32" s="8">
        <f t="shared" si="2"/>
        <v>3334.45</v>
      </c>
      <c r="V32" s="15" t="s">
        <v>28</v>
      </c>
      <c r="W32" s="13">
        <v>68.05</v>
      </c>
      <c r="X32" s="14">
        <v>40</v>
      </c>
      <c r="Y32" s="8">
        <f t="shared" si="3"/>
        <v>2722</v>
      </c>
    </row>
    <row r="33" spans="2:25" x14ac:dyDescent="0.3">
      <c r="B33" s="5" t="s">
        <v>29</v>
      </c>
      <c r="E33" s="8">
        <f t="shared" si="0"/>
        <v>0</v>
      </c>
      <c r="I33" s="5" t="s">
        <v>29</v>
      </c>
      <c r="L33" s="8">
        <f t="shared" si="1"/>
        <v>0</v>
      </c>
      <c r="P33" s="5" t="s">
        <v>29</v>
      </c>
      <c r="S33" s="8">
        <f t="shared" si="2"/>
        <v>0</v>
      </c>
      <c r="V33" s="5" t="s">
        <v>29</v>
      </c>
      <c r="Y33" s="8">
        <f t="shared" si="3"/>
        <v>0</v>
      </c>
    </row>
    <row r="34" spans="2:25" x14ac:dyDescent="0.3">
      <c r="B34" s="5" t="s">
        <v>30</v>
      </c>
      <c r="C34" s="6">
        <v>39.4</v>
      </c>
      <c r="D34" s="7">
        <v>28</v>
      </c>
      <c r="E34" s="8">
        <f t="shared" si="0"/>
        <v>1103.2</v>
      </c>
      <c r="I34" s="5" t="s">
        <v>30</v>
      </c>
      <c r="J34" s="6">
        <v>39.4</v>
      </c>
      <c r="K34" s="7">
        <v>28</v>
      </c>
      <c r="L34" s="8">
        <f t="shared" si="1"/>
        <v>1103.2</v>
      </c>
      <c r="P34" s="5" t="s">
        <v>30</v>
      </c>
      <c r="Q34" s="6">
        <v>44.4</v>
      </c>
      <c r="R34" s="7">
        <v>28</v>
      </c>
      <c r="S34" s="8">
        <f t="shared" si="2"/>
        <v>1243.2</v>
      </c>
      <c r="V34" s="5" t="s">
        <v>30</v>
      </c>
      <c r="W34" s="6">
        <v>50.2</v>
      </c>
      <c r="X34" s="7">
        <v>26</v>
      </c>
      <c r="Y34" s="8">
        <f t="shared" si="3"/>
        <v>1305.2</v>
      </c>
    </row>
    <row r="35" spans="2:25" x14ac:dyDescent="0.3">
      <c r="B35" s="5" t="s">
        <v>31</v>
      </c>
      <c r="E35" s="8">
        <f t="shared" si="0"/>
        <v>0</v>
      </c>
      <c r="I35" s="5" t="s">
        <v>31</v>
      </c>
      <c r="L35" s="8">
        <f t="shared" si="1"/>
        <v>0</v>
      </c>
      <c r="P35" s="5" t="s">
        <v>31</v>
      </c>
      <c r="S35" s="8">
        <f t="shared" si="2"/>
        <v>0</v>
      </c>
      <c r="V35" s="5" t="s">
        <v>31</v>
      </c>
      <c r="Y35" s="8">
        <f t="shared" si="3"/>
        <v>0</v>
      </c>
    </row>
    <row r="36" spans="2:25" x14ac:dyDescent="0.3">
      <c r="B36" s="5" t="s">
        <v>32</v>
      </c>
      <c r="C36" s="6">
        <v>132</v>
      </c>
      <c r="D36" s="7">
        <v>33</v>
      </c>
      <c r="E36" s="8">
        <f t="shared" si="0"/>
        <v>4356</v>
      </c>
      <c r="I36" s="5" t="s">
        <v>32</v>
      </c>
      <c r="J36" s="6">
        <v>382</v>
      </c>
      <c r="K36" s="7">
        <v>33</v>
      </c>
      <c r="L36" s="8">
        <f t="shared" si="1"/>
        <v>12606</v>
      </c>
      <c r="P36" s="5" t="s">
        <v>32</v>
      </c>
      <c r="Q36" s="6">
        <v>580.89</v>
      </c>
      <c r="R36" s="7">
        <v>29</v>
      </c>
      <c r="S36" s="8">
        <f t="shared" si="2"/>
        <v>16845.810000000001</v>
      </c>
      <c r="V36" s="5" t="s">
        <v>32</v>
      </c>
      <c r="W36" s="6">
        <v>785.84</v>
      </c>
      <c r="X36" s="7">
        <v>10</v>
      </c>
      <c r="Y36" s="8">
        <f t="shared" si="3"/>
        <v>7858.4000000000005</v>
      </c>
    </row>
    <row r="37" spans="2:25" x14ac:dyDescent="0.3">
      <c r="B37" s="5" t="s">
        <v>33</v>
      </c>
      <c r="E37" s="8">
        <f t="shared" si="0"/>
        <v>0</v>
      </c>
      <c r="I37" s="5" t="s">
        <v>33</v>
      </c>
      <c r="L37" s="8">
        <f t="shared" si="1"/>
        <v>0</v>
      </c>
      <c r="P37" s="5" t="s">
        <v>33</v>
      </c>
      <c r="S37" s="8">
        <f t="shared" si="2"/>
        <v>0</v>
      </c>
      <c r="V37" s="5" t="s">
        <v>33</v>
      </c>
      <c r="Y37" s="8">
        <f t="shared" si="3"/>
        <v>0</v>
      </c>
    </row>
    <row r="38" spans="2:25" x14ac:dyDescent="0.3">
      <c r="B38" s="5" t="s">
        <v>34</v>
      </c>
      <c r="E38" s="8">
        <f t="shared" si="0"/>
        <v>0</v>
      </c>
      <c r="I38" s="5" t="s">
        <v>34</v>
      </c>
      <c r="L38" s="8">
        <f t="shared" si="1"/>
        <v>0</v>
      </c>
      <c r="P38" s="5" t="s">
        <v>34</v>
      </c>
      <c r="S38" s="8">
        <f t="shared" si="2"/>
        <v>0</v>
      </c>
      <c r="V38" s="5" t="s">
        <v>34</v>
      </c>
      <c r="Y38" s="8">
        <f t="shared" si="3"/>
        <v>0</v>
      </c>
    </row>
    <row r="39" spans="2:25" x14ac:dyDescent="0.3">
      <c r="B39" s="5" t="s">
        <v>35</v>
      </c>
      <c r="E39" s="8">
        <f t="shared" si="0"/>
        <v>0</v>
      </c>
      <c r="I39" s="5" t="s">
        <v>35</v>
      </c>
      <c r="L39" s="8">
        <f t="shared" si="1"/>
        <v>0</v>
      </c>
      <c r="P39" s="5" t="s">
        <v>35</v>
      </c>
      <c r="S39" s="8">
        <f t="shared" si="2"/>
        <v>0</v>
      </c>
      <c r="V39" s="5" t="s">
        <v>35</v>
      </c>
      <c r="Y39" s="8">
        <f t="shared" si="3"/>
        <v>0</v>
      </c>
    </row>
    <row r="40" spans="2:25" x14ac:dyDescent="0.3">
      <c r="B40" s="5" t="s">
        <v>36</v>
      </c>
      <c r="E40" s="8">
        <f t="shared" si="0"/>
        <v>0</v>
      </c>
      <c r="I40" s="5" t="s">
        <v>36</v>
      </c>
      <c r="J40" s="6">
        <v>6.2</v>
      </c>
      <c r="K40" s="7">
        <v>28</v>
      </c>
      <c r="L40" s="8">
        <f t="shared" si="1"/>
        <v>173.6</v>
      </c>
      <c r="P40" s="5" t="s">
        <v>36</v>
      </c>
      <c r="Q40" s="6">
        <v>27.8</v>
      </c>
      <c r="R40" s="7">
        <v>26</v>
      </c>
      <c r="S40" s="8">
        <f t="shared" si="2"/>
        <v>722.80000000000007</v>
      </c>
      <c r="V40" s="5" t="s">
        <v>36</v>
      </c>
      <c r="Y40" s="8">
        <f t="shared" si="3"/>
        <v>0</v>
      </c>
    </row>
    <row r="41" spans="2:25" x14ac:dyDescent="0.3">
      <c r="B41" s="5" t="s">
        <v>37</v>
      </c>
      <c r="C41" s="13">
        <v>9.5500000000000007</v>
      </c>
      <c r="D41" s="14">
        <v>82</v>
      </c>
      <c r="E41" s="8">
        <f t="shared" si="0"/>
        <v>783.1</v>
      </c>
      <c r="I41" s="5" t="s">
        <v>37</v>
      </c>
      <c r="J41" s="13">
        <v>33.6</v>
      </c>
      <c r="K41" s="14">
        <v>82</v>
      </c>
      <c r="L41" s="8">
        <f t="shared" si="1"/>
        <v>2755.2000000000003</v>
      </c>
      <c r="P41" s="5" t="s">
        <v>37</v>
      </c>
      <c r="Q41" s="13"/>
      <c r="R41" s="14"/>
      <c r="S41" s="8">
        <f t="shared" si="2"/>
        <v>0</v>
      </c>
      <c r="V41" s="5" t="s">
        <v>37</v>
      </c>
      <c r="W41" s="13">
        <v>4.55</v>
      </c>
      <c r="X41" s="14">
        <v>80</v>
      </c>
      <c r="Y41" s="8">
        <f t="shared" si="3"/>
        <v>364</v>
      </c>
    </row>
    <row r="42" spans="2:25" x14ac:dyDescent="0.3">
      <c r="B42" s="5" t="s">
        <v>38</v>
      </c>
      <c r="C42" s="13"/>
      <c r="D42" s="14"/>
      <c r="E42" s="8">
        <f t="shared" si="0"/>
        <v>0</v>
      </c>
      <c r="I42" s="5" t="s">
        <v>38</v>
      </c>
      <c r="J42" s="13"/>
      <c r="K42" s="14"/>
      <c r="L42" s="8">
        <f t="shared" si="1"/>
        <v>0</v>
      </c>
      <c r="P42" s="5" t="s">
        <v>38</v>
      </c>
      <c r="Q42" s="13"/>
      <c r="R42" s="14"/>
      <c r="S42" s="8">
        <f t="shared" si="2"/>
        <v>0</v>
      </c>
      <c r="V42" s="5" t="s">
        <v>38</v>
      </c>
      <c r="W42" s="13"/>
      <c r="X42" s="14"/>
      <c r="Y42" s="8">
        <f t="shared" si="3"/>
        <v>0</v>
      </c>
    </row>
    <row r="43" spans="2:25" x14ac:dyDescent="0.3">
      <c r="B43" s="15" t="s">
        <v>39</v>
      </c>
      <c r="E43" s="8">
        <f t="shared" si="0"/>
        <v>0</v>
      </c>
      <c r="I43" s="15" t="s">
        <v>39</v>
      </c>
      <c r="L43" s="8">
        <f t="shared" si="1"/>
        <v>0</v>
      </c>
      <c r="P43" s="15" t="s">
        <v>39</v>
      </c>
      <c r="S43" s="8">
        <f t="shared" si="2"/>
        <v>0</v>
      </c>
      <c r="V43" s="15" t="s">
        <v>39</v>
      </c>
      <c r="W43" s="6">
        <v>2</v>
      </c>
      <c r="X43" s="7">
        <v>771</v>
      </c>
      <c r="Y43" s="8">
        <f t="shared" si="3"/>
        <v>1542</v>
      </c>
    </row>
    <row r="44" spans="2:25" x14ac:dyDescent="0.3">
      <c r="B44" s="5" t="s">
        <v>40</v>
      </c>
      <c r="C44" s="6">
        <v>140</v>
      </c>
      <c r="D44" s="7">
        <v>54</v>
      </c>
      <c r="E44" s="8">
        <f t="shared" si="0"/>
        <v>7560</v>
      </c>
      <c r="I44" s="5" t="s">
        <v>40</v>
      </c>
      <c r="J44" s="6">
        <v>140</v>
      </c>
      <c r="K44" s="7">
        <v>52</v>
      </c>
      <c r="L44" s="8">
        <f t="shared" si="1"/>
        <v>7280</v>
      </c>
      <c r="P44" s="5" t="s">
        <v>40</v>
      </c>
      <c r="Q44" s="6">
        <v>140</v>
      </c>
      <c r="R44" s="7">
        <v>60</v>
      </c>
      <c r="S44" s="8">
        <f t="shared" si="2"/>
        <v>8400</v>
      </c>
      <c r="V44" s="5" t="s">
        <v>40</v>
      </c>
      <c r="W44" s="6">
        <v>140</v>
      </c>
      <c r="X44" s="7">
        <v>50</v>
      </c>
      <c r="Y44" s="8">
        <f t="shared" si="3"/>
        <v>7000</v>
      </c>
    </row>
    <row r="45" spans="2:25" x14ac:dyDescent="0.3">
      <c r="B45" s="5" t="s">
        <v>41</v>
      </c>
      <c r="C45" s="6">
        <v>38</v>
      </c>
      <c r="D45" s="7">
        <v>45</v>
      </c>
      <c r="E45" s="8">
        <f t="shared" si="0"/>
        <v>1710</v>
      </c>
      <c r="I45" s="5" t="s">
        <v>41</v>
      </c>
      <c r="J45" s="6">
        <v>38</v>
      </c>
      <c r="K45" s="7">
        <v>45</v>
      </c>
      <c r="L45" s="8">
        <f t="shared" si="1"/>
        <v>1710</v>
      </c>
      <c r="P45" s="5" t="s">
        <v>41</v>
      </c>
      <c r="Q45" s="6">
        <v>48</v>
      </c>
      <c r="R45" s="7">
        <v>45</v>
      </c>
      <c r="S45" s="8">
        <f t="shared" si="2"/>
        <v>2160</v>
      </c>
      <c r="V45" s="5" t="s">
        <v>41</v>
      </c>
      <c r="W45" s="6">
        <v>8</v>
      </c>
      <c r="X45" s="7">
        <v>42</v>
      </c>
      <c r="Y45" s="8">
        <f t="shared" si="3"/>
        <v>336</v>
      </c>
    </row>
    <row r="46" spans="2:25" x14ac:dyDescent="0.3">
      <c r="B46" s="5" t="s">
        <v>42</v>
      </c>
      <c r="C46" s="6">
        <v>4.5999999999999996</v>
      </c>
      <c r="D46" s="7">
        <v>18</v>
      </c>
      <c r="E46" s="8">
        <f t="shared" si="0"/>
        <v>82.8</v>
      </c>
      <c r="I46" s="5" t="s">
        <v>42</v>
      </c>
      <c r="J46" s="6">
        <v>4.5999999999999996</v>
      </c>
      <c r="K46" s="7">
        <v>18</v>
      </c>
      <c r="L46" s="8">
        <f t="shared" si="1"/>
        <v>82.8</v>
      </c>
      <c r="P46" s="5" t="s">
        <v>42</v>
      </c>
      <c r="Q46" s="6">
        <v>5.35</v>
      </c>
      <c r="R46" s="7">
        <v>16</v>
      </c>
      <c r="S46" s="8">
        <f t="shared" si="2"/>
        <v>85.6</v>
      </c>
      <c r="V46" s="5" t="s">
        <v>42</v>
      </c>
      <c r="W46" s="6">
        <v>5.4</v>
      </c>
      <c r="X46" s="7">
        <v>14</v>
      </c>
      <c r="Y46" s="8">
        <f t="shared" si="3"/>
        <v>75.600000000000009</v>
      </c>
    </row>
    <row r="47" spans="2:25" x14ac:dyDescent="0.3">
      <c r="B47" s="5" t="s">
        <v>47</v>
      </c>
      <c r="E47" s="8">
        <f t="shared" si="0"/>
        <v>0</v>
      </c>
      <c r="I47" s="5" t="s">
        <v>47</v>
      </c>
      <c r="L47" s="8">
        <f t="shared" si="1"/>
        <v>0</v>
      </c>
      <c r="P47" s="5" t="s">
        <v>47</v>
      </c>
      <c r="Q47" s="6">
        <f>22.9+21.28+20.5</f>
        <v>64.680000000000007</v>
      </c>
      <c r="R47" s="7">
        <v>94</v>
      </c>
      <c r="S47" s="8">
        <f t="shared" si="2"/>
        <v>6079.920000000001</v>
      </c>
      <c r="Y47" s="8"/>
    </row>
    <row r="48" spans="2:25" ht="19.5" thickBot="1" x14ac:dyDescent="0.35">
      <c r="B48"/>
      <c r="C48"/>
      <c r="D48" s="16" t="s">
        <v>43</v>
      </c>
      <c r="E48" s="17">
        <f>SUM(E3:E46)</f>
        <v>370048.26999999996</v>
      </c>
      <c r="I48"/>
      <c r="J48"/>
      <c r="K48" s="16" t="s">
        <v>43</v>
      </c>
      <c r="L48" s="17">
        <f>SUM(L3:L46)</f>
        <v>309878.90999999992</v>
      </c>
      <c r="P48"/>
      <c r="Q48"/>
      <c r="R48" s="16" t="s">
        <v>43</v>
      </c>
      <c r="S48" s="17">
        <f>SUM(S3:S46)</f>
        <v>186814.36000000002</v>
      </c>
      <c r="V48"/>
      <c r="W48"/>
      <c r="X48" s="16" t="s">
        <v>43</v>
      </c>
      <c r="Y48" s="17">
        <f>SUM(Y3:Y46)</f>
        <v>580958.05000000005</v>
      </c>
    </row>
    <row r="49" spans="2:25" ht="19.5" thickTop="1" x14ac:dyDescent="0.3">
      <c r="B49"/>
      <c r="C49"/>
      <c r="E49" s="8"/>
      <c r="I49"/>
      <c r="J49"/>
      <c r="L49" s="8"/>
      <c r="P49"/>
      <c r="Q49"/>
      <c r="S49" s="8"/>
      <c r="V49"/>
      <c r="W49"/>
      <c r="Y49" s="8"/>
    </row>
  </sheetData>
  <pageMargins left="0.70866141732283472" right="0.70866141732283472" top="0.35433070866141736" bottom="0.15748031496062992" header="0.31496062992125984" footer="0.31496062992125984"/>
  <pageSetup scale="8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2016-04-28T13:50:16Z</cp:lastPrinted>
  <dcterms:created xsi:type="dcterms:W3CDTF">2016-02-12T14:39:19Z</dcterms:created>
  <dcterms:modified xsi:type="dcterms:W3CDTF">2016-04-28T14:16:52Z</dcterms:modified>
</cp:coreProperties>
</file>