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90" windowWidth="23475" windowHeight="9390" firstSheet="7" activeTab="10"/>
  </bookViews>
  <sheets>
    <sheet name="CREDITOS ENERO 2016" sheetId="1" r:id="rId1"/>
    <sheet name="CREDITOS FEBRERO 2016" sheetId="4" r:id="rId2"/>
    <sheet name="CREDITOS MARZO 2016" sheetId="5" r:id="rId3"/>
    <sheet name="CREDITOS ABRIL 2016" sheetId="10" r:id="rId4"/>
    <sheet name="CREDITOS MAYO 2016" sheetId="9" r:id="rId5"/>
    <sheet name="CREDITOS JUNIO  2016  " sheetId="8" r:id="rId6"/>
    <sheet name="CREDITO JULIO   2016   " sheetId="7" r:id="rId7"/>
    <sheet name="CREDITOS AGOSTO 2016" sheetId="6" r:id="rId8"/>
    <sheet name="CREDITOS Septiembre 2016" sheetId="2" r:id="rId9"/>
    <sheet name="CREDITOS OCTUBRE 2016    " sheetId="11" r:id="rId10"/>
    <sheet name="CREDITOS NOVIEMBRE 2016    " sheetId="12" r:id="rId11"/>
    <sheet name="Hoja6" sheetId="13" r:id="rId12"/>
    <sheet name="Hoja7" sheetId="14" r:id="rId13"/>
  </sheets>
  <calcPr calcId="144525"/>
</workbook>
</file>

<file path=xl/calcChain.xml><?xml version="1.0" encoding="utf-8"?>
<calcChain xmlns="http://schemas.openxmlformats.org/spreadsheetml/2006/main">
  <c r="F63" i="12" l="1"/>
  <c r="D63" i="12"/>
  <c r="D67" i="12" s="1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L19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F51" i="11" l="1"/>
  <c r="D51" i="11"/>
  <c r="D55" i="11" s="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L19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F37" i="4"/>
  <c r="G55" i="2" l="1"/>
  <c r="G56" i="2"/>
  <c r="G57" i="2"/>
  <c r="G58" i="2"/>
  <c r="G59" i="2"/>
  <c r="G60" i="2"/>
  <c r="F44" i="6" l="1"/>
  <c r="D6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F63" i="2"/>
  <c r="G9" i="2"/>
  <c r="G8" i="2"/>
  <c r="G7" i="2"/>
  <c r="G6" i="2"/>
  <c r="G5" i="2"/>
  <c r="G4" i="2"/>
  <c r="D67" i="2" l="1"/>
  <c r="G10" i="2"/>
  <c r="F10" i="6"/>
  <c r="L19" i="6" l="1"/>
  <c r="F33" i="7" l="1"/>
  <c r="D58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58" i="6"/>
  <c r="G4" i="6"/>
  <c r="D62" i="6" l="1"/>
  <c r="G5" i="6"/>
  <c r="F5" i="7"/>
  <c r="F21" i="7"/>
  <c r="F54" i="8" l="1"/>
  <c r="D70" i="7" l="1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F70" i="7"/>
  <c r="G10" i="7"/>
  <c r="G9" i="7"/>
  <c r="G8" i="7"/>
  <c r="G7" i="7"/>
  <c r="G6" i="7"/>
  <c r="G5" i="7"/>
  <c r="G4" i="7"/>
  <c r="D74" i="7" l="1"/>
  <c r="G11" i="7"/>
  <c r="F46" i="8"/>
  <c r="F40" i="8"/>
  <c r="F24" i="8" l="1"/>
  <c r="F11" i="8" l="1"/>
  <c r="F78" i="9" l="1"/>
  <c r="F69" i="9" l="1"/>
  <c r="D70" i="8" l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F70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D74" i="8" l="1"/>
  <c r="G29" i="8"/>
  <c r="F37" i="9" l="1"/>
  <c r="F29" i="9" l="1"/>
  <c r="F26" i="5" l="1"/>
  <c r="F89" i="10" l="1"/>
  <c r="F79" i="10"/>
  <c r="F70" i="5" l="1"/>
  <c r="F75" i="10" l="1"/>
  <c r="G77" i="10" l="1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D85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F85" i="9"/>
  <c r="G7" i="9"/>
  <c r="G6" i="9"/>
  <c r="G5" i="9"/>
  <c r="G4" i="9"/>
  <c r="D89" i="9" l="1"/>
  <c r="G8" i="9"/>
  <c r="F8" i="10" l="1"/>
  <c r="F26" i="10" l="1"/>
  <c r="D98" i="10"/>
  <c r="G95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F98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102" i="10" l="1"/>
  <c r="G26" i="10"/>
  <c r="F93" i="5"/>
  <c r="F73" i="5"/>
  <c r="F60" i="5" l="1"/>
  <c r="F40" i="5" l="1"/>
  <c r="F126" i="4" l="1"/>
  <c r="F111" i="4" l="1"/>
  <c r="F82" i="1" l="1"/>
  <c r="D121" i="5" l="1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F121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125" i="5" l="1"/>
  <c r="G23" i="5"/>
  <c r="F23" i="4"/>
  <c r="F70" i="4" l="1"/>
  <c r="F39" i="4" l="1"/>
  <c r="F98" i="1"/>
  <c r="F5" i="1"/>
  <c r="F141" i="1"/>
  <c r="D148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F148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152" i="4" l="1"/>
  <c r="G27" i="4"/>
  <c r="F107" i="1"/>
  <c r="G134" i="1"/>
  <c r="G135" i="1"/>
  <c r="G136" i="1"/>
  <c r="G137" i="1"/>
  <c r="G138" i="1"/>
  <c r="G139" i="1"/>
  <c r="G140" i="1"/>
  <c r="G141" i="1"/>
  <c r="G142" i="1"/>
  <c r="G143" i="1"/>
  <c r="G144" i="1"/>
  <c r="G114" i="1" l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5" i="1"/>
  <c r="F27" i="1" l="1"/>
  <c r="D149" i="1" l="1"/>
  <c r="G146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F149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53" i="1" l="1"/>
  <c r="G51" i="1"/>
</calcChain>
</file>

<file path=xl/sharedStrings.xml><?xml version="1.0" encoding="utf-8"?>
<sst xmlns="http://schemas.openxmlformats.org/spreadsheetml/2006/main" count="1038" uniqueCount="101">
  <si>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</si>
  <si>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</si>
  <si>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</si>
  <si>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</si>
  <si>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</si>
  <si>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</si>
  <si>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</si>
  <si>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</si>
  <si>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</si>
  <si>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</si>
  <si>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</si>
  <si>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t>NOTAS     DE CREDITOS         DE    E N E R O              2 0 1 6</t>
  </si>
  <si>
    <t>JONATHAN RIVERA AIZPURO</t>
  </si>
  <si>
    <t>HECTOR CHILCHOA</t>
  </si>
  <si>
    <t>EMILIO ZARATE SORCIA</t>
  </si>
  <si>
    <t>BENJAMON SANTOS</t>
  </si>
  <si>
    <t>GUADALUPE VAZQUEZ</t>
  </si>
  <si>
    <t>OBRADOR</t>
  </si>
  <si>
    <t>BURRITO NORTEÑO</t>
  </si>
  <si>
    <t>BUHO</t>
  </si>
  <si>
    <t>ANDRES AVILA</t>
  </si>
  <si>
    <t>GUILLERMO PEDRO GARCIAS SANCHEZ</t>
  </si>
  <si>
    <t>ANTONIO ALARCON SILVA</t>
  </si>
  <si>
    <t>CASTILLOTLA</t>
  </si>
  <si>
    <t>SERGIO GALINDO GOMEZ</t>
  </si>
  <si>
    <t>FABIAN XOCHIHUATL</t>
  </si>
  <si>
    <t>NOE COYOTL</t>
  </si>
  <si>
    <t>JOSE LUIS COLORADO</t>
  </si>
  <si>
    <t>CLEMENTE BENITO</t>
  </si>
  <si>
    <t>TRINIDAD RODRIGUEZ LOPEZ</t>
  </si>
  <si>
    <t xml:space="preserve">10-Ene --19-Ene </t>
  </si>
  <si>
    <t>CANCELADA</t>
  </si>
  <si>
    <t xml:space="preserve">27-Ene -30-Ene </t>
  </si>
  <si>
    <t xml:space="preserve">EMILIO ZARATE SORCIA </t>
  </si>
  <si>
    <t>GUADALUPE ROSETE VALLADOLI</t>
  </si>
  <si>
    <t>GUILLERMO PEDRO GARCIAS</t>
  </si>
  <si>
    <t xml:space="preserve">30-Ene --02-Feb </t>
  </si>
  <si>
    <t xml:space="preserve">02-Ene --04-Feb </t>
  </si>
  <si>
    <t>JONATAN RIVERA AIZPURO</t>
  </si>
  <si>
    <t xml:space="preserve">04-Feb --05-Feb </t>
  </si>
  <si>
    <t xml:space="preserve">07-Feb --08-Feb </t>
  </si>
  <si>
    <t>JORGE MORENO HERNANDEZ</t>
  </si>
  <si>
    <t>xxx</t>
  </si>
  <si>
    <t xml:space="preserve">14-Feb--15-Feb </t>
  </si>
  <si>
    <t>BACILIO</t>
  </si>
  <si>
    <t xml:space="preserve">13-Feb--26-Feb </t>
  </si>
  <si>
    <t>NOTAS     DE CREDITOS         DE    F E B R E R O              2 0 1 6</t>
  </si>
  <si>
    <t>NOTAS     DE CREDITOS         DE    MARZO                2 0 1 6</t>
  </si>
  <si>
    <t>GUERA</t>
  </si>
  <si>
    <t xml:space="preserve">22-Ene --23-Ene </t>
  </si>
  <si>
    <t>BENJAMIN SANTOS</t>
  </si>
  <si>
    <t xml:space="preserve">23-Feb --28-Feb --05-Mar </t>
  </si>
  <si>
    <t>GUILLERMO PEDRO GARCIAS S</t>
  </si>
  <si>
    <t xml:space="preserve">SERGIO GALINDO </t>
  </si>
  <si>
    <t xml:space="preserve">27-Feb--07-Mar --09-Mar </t>
  </si>
  <si>
    <t xml:space="preserve">13-Mar--14-Mar </t>
  </si>
  <si>
    <t xml:space="preserve">21-Mar --27-Mar </t>
  </si>
  <si>
    <t xml:space="preserve">27-Mar --28-Mar </t>
  </si>
  <si>
    <t>SAGARDO HEROES</t>
  </si>
  <si>
    <t xml:space="preserve">29-Mar --30-Mar </t>
  </si>
  <si>
    <t>NOTAS     DE CREDITOS         DE    A B R I L                 2 0 1 6</t>
  </si>
  <si>
    <t xml:space="preserve">BENJAMIN SANTOS </t>
  </si>
  <si>
    <t xml:space="preserve">OBRADOR </t>
  </si>
  <si>
    <t>08-Abril--11-Abril</t>
  </si>
  <si>
    <t xml:space="preserve">10-Abril--13-Abril </t>
  </si>
  <si>
    <t>NOTAS     DE CREDITOS         DE    M A Y O                  2 0 1 6</t>
  </si>
  <si>
    <t xml:space="preserve">29-Abril --30-Abril </t>
  </si>
  <si>
    <t xml:space="preserve">26-Abril--03-Mayo </t>
  </si>
  <si>
    <t xml:space="preserve">01-May --07-May </t>
  </si>
  <si>
    <t xml:space="preserve">09-May --10-May </t>
  </si>
  <si>
    <t xml:space="preserve">13-Mar--22-Mar--30-Mar --05-Abril --15-Abril --20-Abril --30-Abril--10-May --18-May </t>
  </si>
  <si>
    <t xml:space="preserve">15-May--16-May--18-May --20-Mayo </t>
  </si>
  <si>
    <t xml:space="preserve">24-May--25-May </t>
  </si>
  <si>
    <t>NOTAS     DE CREDITOS         DE    J U N I O                  2 0 1 6</t>
  </si>
  <si>
    <t>CANCELADO</t>
  </si>
  <si>
    <t>RAUL TLAPACHITO</t>
  </si>
  <si>
    <t xml:space="preserve">05-Jun --11-Jun </t>
  </si>
  <si>
    <t>JUAN CARLOS PEREZ DE LA LUZ</t>
  </si>
  <si>
    <t xml:space="preserve">12-Jun --16-Jun </t>
  </si>
  <si>
    <t xml:space="preserve">16-Jun --17-Jun </t>
  </si>
  <si>
    <t>25-06+</t>
  </si>
  <si>
    <t>NOTAS     DE CREDITOS         DE    J U L I O                  2 0 1 6</t>
  </si>
  <si>
    <t>SERGIO GALINDO GOME</t>
  </si>
  <si>
    <t>03-Jul--11-Jul</t>
  </si>
  <si>
    <t xml:space="preserve">15-Jul--16-Jul </t>
  </si>
  <si>
    <t xml:space="preserve">16-Jul --17-Jul </t>
  </si>
  <si>
    <t>NOTAS     DE CREDITOS         DE    A G O S T O                   2 0 1 6</t>
  </si>
  <si>
    <t>JOSE LUIS COLOADO</t>
  </si>
  <si>
    <t>31-Jul --06-Ago</t>
  </si>
  <si>
    <t xml:space="preserve">X </t>
  </si>
  <si>
    <t>OBRADOR   CANCELADA</t>
  </si>
  <si>
    <t>FOGONCITO</t>
  </si>
  <si>
    <t xml:space="preserve">13-Ago--31-AGO </t>
  </si>
  <si>
    <t>NOTAS     DE CREDITOS         DE    SEPTIEMBRE                   2 0 1 6</t>
  </si>
  <si>
    <t>RAUL TLALPACHITO</t>
  </si>
  <si>
    <t xml:space="preserve">26-Ago --04-Sep </t>
  </si>
  <si>
    <t>PAGO  ROSA BERMUDES</t>
  </si>
  <si>
    <t>23-Feb --08-Mar --15-Mar--10-Abril --19-Abril --10-May --17-Mayo --24-Mayo --07-Junio 2015--24-jun-2016--04-JULIO-2016--19-Jul-2016--28-Ago-2016--28-Sep 200</t>
  </si>
  <si>
    <t>NOTAS     DE CREDITOS         DE    O C T U B R E                    2 0 1 6</t>
  </si>
  <si>
    <t>ENRIQUETA FERRA</t>
  </si>
  <si>
    <t>NOTAS     DE CREDITOS         DE    NOVIEMBRE                    2 0 1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</si>
</sst>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0" fillId="0" borderId="0" xfId="0" applyBorder="1"/>
    <xf numFmtId="0" fontId="2" fillId="0" borderId="0" xfId="0" applyFont="1" applyFill="1"/>
    <xf numFmtId="0" fontId="0" fillId="0" borderId="0" xfId="0" applyFill="1" applyBorder="1"/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vertical="center" wrapText="1"/>
    </xf>
    <xf numFmtId="44" fontId="2" fillId="0" borderId="5" xfId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5" fontId="9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left" vertical="center" wrapText="1"/>
    </xf>
    <xf numFmtId="44" fontId="11" fillId="0" borderId="5" xfId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 vertical="center" wrapText="1"/>
    </xf>
    <xf numFmtId="165" fontId="12" fillId="0" borderId="0" xfId="0" applyNumberFormat="1" applyFont="1" applyFill="1" applyBorder="1" applyAlignment="1">
      <alignment horizontal="center"/>
    </xf>
    <xf numFmtId="166" fontId="2" fillId="8" borderId="6" xfId="0" applyNumberFormat="1" applyFont="1" applyFill="1" applyBorder="1"/>
    <xf numFmtId="166" fontId="2" fillId="7" borderId="6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44" fontId="8" fillId="8" borderId="0" xfId="1" applyFont="1" applyFill="1" applyBorder="1" applyAlignment="1">
      <alignment horizontal="center" wrapText="1"/>
    </xf>
    <xf numFmtId="165" fontId="17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5" fontId="2" fillId="9" borderId="0" xfId="0" applyNumberFormat="1" applyFont="1" applyFill="1" applyBorder="1" applyAlignment="1">
      <alignment horizontal="center" vertical="center" wrapText="1"/>
    </xf>
    <xf numFmtId="44" fontId="2" fillId="9" borderId="0" xfId="1" applyFont="1" applyFill="1" applyBorder="1" applyAlignment="1">
      <alignment horizontal="center" wrapText="1"/>
    </xf>
    <xf numFmtId="166" fontId="2" fillId="10" borderId="6" xfId="0" applyNumberFormat="1" applyFont="1" applyFill="1" applyBorder="1"/>
    <xf numFmtId="165" fontId="17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/>
    <xf numFmtId="0" fontId="2" fillId="6" borderId="4" xfId="0" applyFont="1" applyFill="1" applyBorder="1" applyAlignment="1">
      <alignment horizontal="left" vertical="center" wrapText="1"/>
    </xf>
    <xf numFmtId="44" fontId="2" fillId="6" borderId="5" xfId="1" applyFont="1" applyFill="1" applyBorder="1" applyAlignment="1">
      <alignment horizontal="center"/>
    </xf>
    <xf numFmtId="0" fontId="18" fillId="0" borderId="4" xfId="0" applyFont="1" applyFill="1" applyBorder="1" applyAlignment="1">
      <alignment horizontal="left" vertical="center" wrapText="1"/>
    </xf>
    <xf numFmtId="165" fontId="19" fillId="0" borderId="0" xfId="0" applyNumberFormat="1" applyFont="1" applyFill="1" applyBorder="1" applyAlignment="1">
      <alignment horizontal="center" vertical="center" wrapText="1"/>
    </xf>
    <xf numFmtId="164" fontId="2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0" fillId="0" borderId="4" xfId="0" applyFont="1" applyFill="1" applyBorder="1"/>
    <xf numFmtId="0" fontId="4" fillId="0" borderId="4" xfId="0" applyFont="1" applyFill="1" applyBorder="1"/>
    <xf numFmtId="0" fontId="20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165" fontId="21" fillId="0" borderId="0" xfId="0" applyNumberFormat="1" applyFont="1" applyFill="1" applyBorder="1" applyAlignment="1">
      <alignment horizontal="center"/>
    </xf>
    <xf numFmtId="165" fontId="8" fillId="3" borderId="0" xfId="0" applyNumberFormat="1" applyFont="1" applyFill="1" applyBorder="1" applyAlignment="1">
      <alignment horizontal="center" vertical="center" wrapText="1"/>
    </xf>
    <xf numFmtId="44" fontId="8" fillId="3" borderId="0" xfId="1" applyFont="1" applyFill="1" applyBorder="1" applyAlignment="1">
      <alignment horizontal="center" wrapText="1"/>
    </xf>
    <xf numFmtId="166" fontId="2" fillId="3" borderId="6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 wrapText="1"/>
    </xf>
    <xf numFmtId="44" fontId="2" fillId="3" borderId="0" xfId="1" applyFont="1" applyFill="1" applyBorder="1" applyAlignment="1">
      <alignment horizontal="center" wrapText="1"/>
    </xf>
    <xf numFmtId="0" fontId="0" fillId="3" borderId="0" xfId="0" applyFill="1"/>
    <xf numFmtId="44" fontId="8" fillId="3" borderId="0" xfId="1" applyFont="1" applyFill="1" applyBorder="1"/>
    <xf numFmtId="165" fontId="8" fillId="0" borderId="0" xfId="0" applyNumberFormat="1" applyFont="1" applyFill="1" applyBorder="1" applyAlignment="1">
      <alignment horizontal="center"/>
    </xf>
    <xf numFmtId="44" fontId="20" fillId="0" borderId="5" xfId="1" applyFont="1" applyFill="1" applyBorder="1" applyAlignment="1">
      <alignment horizontal="center"/>
    </xf>
    <xf numFmtId="165" fontId="22" fillId="0" borderId="0" xfId="0" applyNumberFormat="1" applyFont="1" applyFill="1" applyBorder="1" applyAlignment="1">
      <alignment horizontal="center" wrapText="1"/>
    </xf>
    <xf numFmtId="44" fontId="18" fillId="0" borderId="5" xfId="1" applyFont="1" applyFill="1" applyBorder="1"/>
    <xf numFmtId="165" fontId="2" fillId="0" borderId="0" xfId="0" applyNumberFormat="1" applyFont="1" applyFill="1" applyBorder="1" applyAlignment="1">
      <alignment horizontal="center" wrapText="1"/>
    </xf>
    <xf numFmtId="165" fontId="23" fillId="0" borderId="0" xfId="0" applyNumberFormat="1" applyFont="1" applyFill="1" applyBorder="1" applyAlignment="1">
      <alignment horizontal="center" vertical="center" wrapText="1"/>
    </xf>
    <xf numFmtId="165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165" fontId="10" fillId="9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5" fontId="17" fillId="9" borderId="0" xfId="0" applyNumberFormat="1" applyFont="1" applyFill="1" applyBorder="1" applyAlignment="1">
      <alignment horizontal="center"/>
    </xf>
    <xf numFmtId="44" fontId="8" fillId="9" borderId="0" xfId="1" applyFont="1" applyFill="1" applyBorder="1"/>
    <xf numFmtId="44" fontId="24" fillId="0" borderId="0" xfId="1" applyFont="1"/>
    <xf numFmtId="44" fontId="24" fillId="0" borderId="0" xfId="1" applyFont="1" applyFill="1"/>
    <xf numFmtId="44" fontId="4" fillId="0" borderId="0" xfId="1" applyFont="1" applyFill="1"/>
    <xf numFmtId="44" fontId="24" fillId="0" borderId="7" xfId="1" applyFont="1" applyFill="1" applyBorder="1"/>
    <xf numFmtId="44" fontId="24" fillId="0" borderId="0" xfId="1" applyFont="1" applyFill="1" applyBorder="1"/>
    <xf numFmtId="0" fontId="2" fillId="11" borderId="4" xfId="0" applyFont="1" applyFill="1" applyBorder="1"/>
    <xf numFmtId="44" fontId="2" fillId="11" borderId="5" xfId="1" applyFont="1" applyFill="1" applyBorder="1"/>
    <xf numFmtId="0" fontId="2" fillId="3" borderId="0" xfId="0" applyFont="1" applyFill="1"/>
    <xf numFmtId="165" fontId="8" fillId="9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5" fillId="5" borderId="8" xfId="0" applyNumberFormat="1" applyFont="1" applyFill="1" applyBorder="1" applyAlignment="1">
      <alignment horizontal="center"/>
    </xf>
    <xf numFmtId="166" fontId="15" fillId="5" borderId="9" xfId="0" applyNumberFormat="1" applyFont="1" applyFill="1" applyBorder="1" applyAlignment="1">
      <alignment horizontal="center"/>
    </xf>
    <xf numFmtId="166" fontId="15" fillId="5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149</xdr:row>
      <xdr:rowOff>152402</xdr:rowOff>
    </xdr:from>
    <xdr:to>
      <xdr:col>4</xdr:col>
      <xdr:colOff>180974</xdr:colOff>
      <xdr:row>151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8648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149</xdr:row>
      <xdr:rowOff>123829</xdr:rowOff>
    </xdr:from>
    <xdr:to>
      <xdr:col>5</xdr:col>
      <xdr:colOff>171450</xdr:colOff>
      <xdr:row>151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864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27206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27206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63</xdr:row>
      <xdr:rowOff>152402</xdr:rowOff>
    </xdr:from>
    <xdr:to>
      <xdr:col>4</xdr:col>
      <xdr:colOff>180974</xdr:colOff>
      <xdr:row>65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3938590" y="127206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63</xdr:row>
      <xdr:rowOff>123829</xdr:rowOff>
    </xdr:from>
    <xdr:to>
      <xdr:col>5</xdr:col>
      <xdr:colOff>171450</xdr:colOff>
      <xdr:row>65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4662490" y="127206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148</xdr:row>
      <xdr:rowOff>152402</xdr:rowOff>
    </xdr:from>
    <xdr:to>
      <xdr:col>4</xdr:col>
      <xdr:colOff>180974</xdr:colOff>
      <xdr:row>150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303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148</xdr:row>
      <xdr:rowOff>123829</xdr:rowOff>
    </xdr:from>
    <xdr:to>
      <xdr:col>5</xdr:col>
      <xdr:colOff>171450</xdr:colOff>
      <xdr:row>150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303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121</xdr:row>
      <xdr:rowOff>152402</xdr:rowOff>
    </xdr:from>
    <xdr:to>
      <xdr:col>4</xdr:col>
      <xdr:colOff>180974</xdr:colOff>
      <xdr:row>123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302656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121</xdr:row>
      <xdr:rowOff>123829</xdr:rowOff>
    </xdr:from>
    <xdr:to>
      <xdr:col>5</xdr:col>
      <xdr:colOff>171450</xdr:colOff>
      <xdr:row>123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30265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98</xdr:row>
      <xdr:rowOff>152402</xdr:rowOff>
    </xdr:from>
    <xdr:to>
      <xdr:col>4</xdr:col>
      <xdr:colOff>180974</xdr:colOff>
      <xdr:row>100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4141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98</xdr:row>
      <xdr:rowOff>123829</xdr:rowOff>
    </xdr:from>
    <xdr:to>
      <xdr:col>5</xdr:col>
      <xdr:colOff>171450</xdr:colOff>
      <xdr:row>100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4141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85</xdr:row>
      <xdr:rowOff>152402</xdr:rowOff>
    </xdr:from>
    <xdr:to>
      <xdr:col>4</xdr:col>
      <xdr:colOff>180974</xdr:colOff>
      <xdr:row>87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236458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85</xdr:row>
      <xdr:rowOff>123829</xdr:rowOff>
    </xdr:from>
    <xdr:to>
      <xdr:col>5</xdr:col>
      <xdr:colOff>171450</xdr:colOff>
      <xdr:row>87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23645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70259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70259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70</xdr:row>
      <xdr:rowOff>152402</xdr:rowOff>
    </xdr:from>
    <xdr:to>
      <xdr:col>4</xdr:col>
      <xdr:colOff>180974</xdr:colOff>
      <xdr:row>72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398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70</xdr:row>
      <xdr:rowOff>123829</xdr:rowOff>
    </xdr:from>
    <xdr:to>
      <xdr:col>5</xdr:col>
      <xdr:colOff>171450</xdr:colOff>
      <xdr:row>72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39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392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392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63</xdr:row>
      <xdr:rowOff>152402</xdr:rowOff>
    </xdr:from>
    <xdr:to>
      <xdr:col>4</xdr:col>
      <xdr:colOff>180974</xdr:colOff>
      <xdr:row>65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73004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63</xdr:row>
      <xdr:rowOff>123829</xdr:rowOff>
    </xdr:from>
    <xdr:to>
      <xdr:col>5</xdr:col>
      <xdr:colOff>171450</xdr:colOff>
      <xdr:row>65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7300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166"/>
  <sheetViews>
    <sheetView topLeftCell="A130" workbookViewId="0">
      <selection activeCell="C171" sqref="C17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11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42371</v>
      </c>
      <c r="B4" s="16">
        <v>736</v>
      </c>
      <c r="C4" s="71" t="s">
        <v>12</v>
      </c>
      <c r="D4" s="72">
        <v>7149.82</v>
      </c>
      <c r="E4" s="17">
        <v>42371</v>
      </c>
      <c r="F4" s="18">
        <v>7149.82</v>
      </c>
      <c r="G4" s="19">
        <f>D4-F4</f>
        <v>0</v>
      </c>
      <c r="H4" s="3"/>
    </row>
    <row r="5" spans="1:12" x14ac:dyDescent="0.25">
      <c r="A5" s="20">
        <v>42371</v>
      </c>
      <c r="B5" s="21">
        <v>737</v>
      </c>
      <c r="C5" s="22" t="s">
        <v>13</v>
      </c>
      <c r="D5" s="23">
        <v>8207.5</v>
      </c>
      <c r="E5" s="76" t="s">
        <v>37</v>
      </c>
      <c r="F5" s="77">
        <f>4207+4000.5</f>
        <v>8207.5</v>
      </c>
      <c r="G5" s="24">
        <f>D5-F5</f>
        <v>0</v>
      </c>
      <c r="H5" s="2"/>
    </row>
    <row r="6" spans="1:12" x14ac:dyDescent="0.25">
      <c r="A6" s="20">
        <v>42371</v>
      </c>
      <c r="B6" s="21">
        <v>738</v>
      </c>
      <c r="C6" s="22" t="s">
        <v>12</v>
      </c>
      <c r="D6" s="23">
        <v>5008.96</v>
      </c>
      <c r="E6" s="17">
        <v>42372</v>
      </c>
      <c r="F6" s="18">
        <v>5008.96</v>
      </c>
      <c r="G6" s="24">
        <f>D6-F6</f>
        <v>0</v>
      </c>
      <c r="H6" s="2"/>
    </row>
    <row r="7" spans="1:12" x14ac:dyDescent="0.25">
      <c r="A7" s="20">
        <v>42372</v>
      </c>
      <c r="B7" s="21">
        <v>739</v>
      </c>
      <c r="C7" s="22" t="s">
        <v>14</v>
      </c>
      <c r="D7" s="23">
        <v>1005.3</v>
      </c>
      <c r="E7" s="17">
        <v>42372</v>
      </c>
      <c r="F7" s="18">
        <v>1005.3</v>
      </c>
      <c r="G7" s="24">
        <f t="shared" ref="G7:G146" si="0">D7-F7</f>
        <v>0</v>
      </c>
      <c r="H7" s="2"/>
      <c r="J7" s="25"/>
    </row>
    <row r="8" spans="1:12" x14ac:dyDescent="0.25">
      <c r="A8" s="20">
        <v>42372</v>
      </c>
      <c r="B8" s="21">
        <v>740</v>
      </c>
      <c r="C8" s="22" t="s">
        <v>15</v>
      </c>
      <c r="D8" s="23">
        <v>2685</v>
      </c>
      <c r="E8" s="17">
        <v>42377</v>
      </c>
      <c r="F8" s="18">
        <v>2685</v>
      </c>
      <c r="G8" s="24">
        <f t="shared" si="0"/>
        <v>0</v>
      </c>
      <c r="H8" s="2"/>
      <c r="J8" s="25"/>
    </row>
    <row r="9" spans="1:12" x14ac:dyDescent="0.25">
      <c r="A9" s="20">
        <v>42372</v>
      </c>
      <c r="B9" s="21">
        <v>741</v>
      </c>
      <c r="C9" s="22" t="s">
        <v>16</v>
      </c>
      <c r="D9" s="23">
        <v>3626.07</v>
      </c>
      <c r="E9" s="17">
        <v>42379</v>
      </c>
      <c r="F9" s="18">
        <v>3626.07</v>
      </c>
      <c r="G9" s="24">
        <f t="shared" si="0"/>
        <v>0</v>
      </c>
      <c r="H9" s="2"/>
      <c r="J9" s="25"/>
    </row>
    <row r="10" spans="1:12" x14ac:dyDescent="0.25">
      <c r="A10" s="20">
        <v>42372</v>
      </c>
      <c r="B10" s="21">
        <v>742</v>
      </c>
      <c r="C10" s="22" t="s">
        <v>17</v>
      </c>
      <c r="D10" s="23">
        <v>8679</v>
      </c>
      <c r="E10" s="17">
        <v>42390</v>
      </c>
      <c r="F10" s="18">
        <v>8679</v>
      </c>
      <c r="G10" s="24">
        <f t="shared" si="0"/>
        <v>0</v>
      </c>
      <c r="H10" s="2"/>
      <c r="J10" s="25"/>
    </row>
    <row r="11" spans="1:12" x14ac:dyDescent="0.25">
      <c r="A11" s="20">
        <v>42373</v>
      </c>
      <c r="B11" s="21">
        <v>743</v>
      </c>
      <c r="C11" s="22" t="s">
        <v>14</v>
      </c>
      <c r="D11" s="23">
        <v>798.53</v>
      </c>
      <c r="E11" s="17">
        <v>42373</v>
      </c>
      <c r="F11" s="18">
        <v>798.53</v>
      </c>
      <c r="G11" s="24">
        <f t="shared" si="0"/>
        <v>0</v>
      </c>
      <c r="H11" s="2"/>
      <c r="J11" s="25"/>
    </row>
    <row r="12" spans="1:12" x14ac:dyDescent="0.25">
      <c r="A12" s="20">
        <v>42373</v>
      </c>
      <c r="B12" s="21">
        <v>744</v>
      </c>
      <c r="C12" s="22" t="s">
        <v>18</v>
      </c>
      <c r="D12" s="23">
        <v>1960</v>
      </c>
      <c r="E12" s="17">
        <v>42373</v>
      </c>
      <c r="F12" s="18">
        <v>1960</v>
      </c>
      <c r="G12" s="24">
        <f t="shared" si="0"/>
        <v>0</v>
      </c>
      <c r="H12" s="2"/>
      <c r="J12" s="25"/>
    </row>
    <row r="13" spans="1:12" x14ac:dyDescent="0.25">
      <c r="A13" s="20">
        <v>42373</v>
      </c>
      <c r="B13" s="21">
        <v>745</v>
      </c>
      <c r="C13" s="22" t="s">
        <v>19</v>
      </c>
      <c r="D13" s="23">
        <v>1640</v>
      </c>
      <c r="E13" s="17">
        <v>42373</v>
      </c>
      <c r="F13" s="18">
        <v>1640</v>
      </c>
      <c r="G13" s="24">
        <f t="shared" si="0"/>
        <v>0</v>
      </c>
      <c r="H13" s="2"/>
      <c r="J13" s="25"/>
    </row>
    <row r="14" spans="1:12" x14ac:dyDescent="0.25">
      <c r="A14" s="20">
        <v>42373</v>
      </c>
      <c r="B14" s="21">
        <v>746</v>
      </c>
      <c r="C14" s="22" t="s">
        <v>20</v>
      </c>
      <c r="D14" s="23">
        <v>820</v>
      </c>
      <c r="E14" s="17">
        <v>42373</v>
      </c>
      <c r="F14" s="18">
        <v>820</v>
      </c>
      <c r="G14" s="24">
        <f t="shared" si="0"/>
        <v>0</v>
      </c>
      <c r="H14" s="2"/>
      <c r="J14" s="25"/>
    </row>
    <row r="15" spans="1:12" x14ac:dyDescent="0.25">
      <c r="A15" s="20">
        <v>42373</v>
      </c>
      <c r="B15" s="21">
        <v>747</v>
      </c>
      <c r="C15" s="22" t="s">
        <v>17</v>
      </c>
      <c r="D15" s="23">
        <v>2872.4</v>
      </c>
      <c r="E15" s="17">
        <v>42390</v>
      </c>
      <c r="F15" s="18">
        <v>2872.4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42374</v>
      </c>
      <c r="B16" s="21">
        <v>748</v>
      </c>
      <c r="C16" s="28" t="s">
        <v>21</v>
      </c>
      <c r="D16" s="23">
        <v>2340.8000000000002</v>
      </c>
      <c r="E16" s="17">
        <v>42375</v>
      </c>
      <c r="F16" s="18">
        <v>2340.8000000000002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42374</v>
      </c>
      <c r="B17" s="21">
        <v>749</v>
      </c>
      <c r="C17" s="22" t="s">
        <v>14</v>
      </c>
      <c r="D17" s="23">
        <v>799</v>
      </c>
      <c r="E17" s="17">
        <v>42373</v>
      </c>
      <c r="F17" s="18">
        <v>799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42375</v>
      </c>
      <c r="B18" s="21">
        <v>750</v>
      </c>
      <c r="C18" s="22" t="s">
        <v>21</v>
      </c>
      <c r="D18" s="23">
        <v>1865.6</v>
      </c>
      <c r="E18" s="17">
        <v>42376</v>
      </c>
      <c r="F18" s="18">
        <v>1865.6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42375</v>
      </c>
      <c r="B19" s="21">
        <v>751</v>
      </c>
      <c r="C19" s="22" t="s">
        <v>15</v>
      </c>
      <c r="D19" s="23">
        <v>716.95</v>
      </c>
      <c r="E19" s="17">
        <v>42377</v>
      </c>
      <c r="F19" s="18">
        <v>716.95</v>
      </c>
      <c r="G19" s="24">
        <f t="shared" si="0"/>
        <v>0</v>
      </c>
      <c r="H19" s="2"/>
      <c r="J19" s="25"/>
    </row>
    <row r="20" spans="1:12" x14ac:dyDescent="0.25">
      <c r="A20" s="20">
        <v>42375</v>
      </c>
      <c r="B20" s="21">
        <v>752</v>
      </c>
      <c r="C20" s="22" t="s">
        <v>17</v>
      </c>
      <c r="D20" s="23">
        <v>3005.5</v>
      </c>
      <c r="E20" s="17">
        <v>42390</v>
      </c>
      <c r="F20" s="18">
        <v>3005.5</v>
      </c>
      <c r="G20" s="24">
        <f t="shared" si="0"/>
        <v>0</v>
      </c>
      <c r="H20" s="2"/>
      <c r="J20" s="25"/>
    </row>
    <row r="21" spans="1:12" x14ac:dyDescent="0.25">
      <c r="A21" s="20">
        <v>42375</v>
      </c>
      <c r="B21" s="21">
        <v>753</v>
      </c>
      <c r="C21" s="22" t="s">
        <v>14</v>
      </c>
      <c r="D21" s="23">
        <v>846.47</v>
      </c>
      <c r="E21" s="17">
        <v>42375</v>
      </c>
      <c r="F21" s="18">
        <v>846.47</v>
      </c>
      <c r="G21" s="24">
        <f t="shared" si="0"/>
        <v>0</v>
      </c>
      <c r="H21" s="2"/>
    </row>
    <row r="22" spans="1:12" x14ac:dyDescent="0.25">
      <c r="A22" s="20">
        <v>42376</v>
      </c>
      <c r="B22" s="21">
        <v>754</v>
      </c>
      <c r="C22" s="22" t="s">
        <v>22</v>
      </c>
      <c r="D22" s="23">
        <v>493.64</v>
      </c>
      <c r="E22" s="17">
        <v>42378</v>
      </c>
      <c r="F22" s="18">
        <v>493.64</v>
      </c>
      <c r="G22" s="24">
        <f t="shared" si="0"/>
        <v>0</v>
      </c>
      <c r="H22" s="2"/>
      <c r="J22" s="25"/>
    </row>
    <row r="23" spans="1:12" x14ac:dyDescent="0.25">
      <c r="A23" s="20">
        <v>42376</v>
      </c>
      <c r="B23" s="21">
        <v>755</v>
      </c>
      <c r="C23" s="22" t="s">
        <v>14</v>
      </c>
      <c r="D23" s="23">
        <v>799</v>
      </c>
      <c r="E23" s="17">
        <v>42376</v>
      </c>
      <c r="F23" s="18">
        <v>799</v>
      </c>
      <c r="G23" s="24">
        <f t="shared" si="0"/>
        <v>0</v>
      </c>
      <c r="H23" s="2"/>
      <c r="J23" s="25"/>
    </row>
    <row r="24" spans="1:12" x14ac:dyDescent="0.25">
      <c r="A24" s="20">
        <v>42376</v>
      </c>
      <c r="B24" s="21">
        <v>756</v>
      </c>
      <c r="C24" s="22" t="s">
        <v>23</v>
      </c>
      <c r="D24" s="23">
        <v>2396</v>
      </c>
      <c r="E24" s="17">
        <v>42381</v>
      </c>
      <c r="F24" s="18">
        <v>2396</v>
      </c>
      <c r="G24" s="24">
        <f t="shared" si="0"/>
        <v>0</v>
      </c>
      <c r="H24" s="2"/>
      <c r="J24" s="25"/>
    </row>
    <row r="25" spans="1:12" x14ac:dyDescent="0.25">
      <c r="A25" s="20">
        <v>42376</v>
      </c>
      <c r="B25" s="21">
        <v>757</v>
      </c>
      <c r="C25" s="22" t="s">
        <v>12</v>
      </c>
      <c r="D25" s="23">
        <v>1400.28</v>
      </c>
      <c r="E25" s="17">
        <v>42376</v>
      </c>
      <c r="F25" s="18">
        <v>1400.28</v>
      </c>
      <c r="G25" s="24">
        <f t="shared" si="0"/>
        <v>0</v>
      </c>
      <c r="H25" s="2"/>
      <c r="J25" s="25"/>
    </row>
    <row r="26" spans="1:12" x14ac:dyDescent="0.25">
      <c r="A26" s="20">
        <v>42376</v>
      </c>
      <c r="B26" s="21">
        <v>758</v>
      </c>
      <c r="C26" s="22" t="s">
        <v>21</v>
      </c>
      <c r="D26" s="23">
        <v>1332.8</v>
      </c>
      <c r="E26" s="17">
        <v>42377</v>
      </c>
      <c r="F26" s="18">
        <v>1332.8</v>
      </c>
      <c r="G26" s="24">
        <f t="shared" si="0"/>
        <v>0</v>
      </c>
      <c r="H26" s="2"/>
      <c r="J26" s="25"/>
    </row>
    <row r="27" spans="1:12" x14ac:dyDescent="0.25">
      <c r="A27" s="20">
        <v>42377</v>
      </c>
      <c r="B27" s="21">
        <v>759</v>
      </c>
      <c r="C27" s="22" t="s">
        <v>24</v>
      </c>
      <c r="D27" s="23">
        <v>4181.7700000000004</v>
      </c>
      <c r="E27" s="68" t="s">
        <v>30</v>
      </c>
      <c r="F27" s="18">
        <f>2182+1999.77</f>
        <v>4181.7700000000004</v>
      </c>
      <c r="G27" s="24">
        <f t="shared" si="0"/>
        <v>0</v>
      </c>
      <c r="H27" s="2"/>
      <c r="J27" s="25"/>
    </row>
    <row r="28" spans="1:12" x14ac:dyDescent="0.25">
      <c r="A28" s="20">
        <v>42377</v>
      </c>
      <c r="B28" s="21">
        <v>760</v>
      </c>
      <c r="C28" s="22" t="s">
        <v>15</v>
      </c>
      <c r="D28" s="23">
        <v>1629.94</v>
      </c>
      <c r="E28" s="17">
        <v>42381</v>
      </c>
      <c r="F28" s="18">
        <v>1629.94</v>
      </c>
      <c r="G28" s="24">
        <f t="shared" si="0"/>
        <v>0</v>
      </c>
      <c r="H28" s="2"/>
      <c r="J28" s="25"/>
    </row>
    <row r="29" spans="1:12" x14ac:dyDescent="0.25">
      <c r="A29" s="20">
        <v>42377</v>
      </c>
      <c r="B29" s="21">
        <v>761</v>
      </c>
      <c r="C29" s="22" t="s">
        <v>21</v>
      </c>
      <c r="D29" s="23">
        <v>5129.2</v>
      </c>
      <c r="E29" s="17">
        <v>42380</v>
      </c>
      <c r="F29" s="18">
        <v>5129.2</v>
      </c>
      <c r="G29" s="24">
        <f t="shared" si="0"/>
        <v>0</v>
      </c>
      <c r="H29" s="2"/>
    </row>
    <row r="30" spans="1:12" x14ac:dyDescent="0.25">
      <c r="A30" s="20">
        <v>42377</v>
      </c>
      <c r="B30" s="21">
        <v>762</v>
      </c>
      <c r="C30" s="22" t="s">
        <v>12</v>
      </c>
      <c r="D30" s="23">
        <v>4918.8999999999996</v>
      </c>
      <c r="E30" s="17">
        <v>42377</v>
      </c>
      <c r="F30" s="18">
        <v>4918.8999999999996</v>
      </c>
      <c r="G30" s="24">
        <f t="shared" si="0"/>
        <v>0</v>
      </c>
      <c r="H30" s="2"/>
    </row>
    <row r="31" spans="1:12" x14ac:dyDescent="0.25">
      <c r="A31" s="20">
        <v>42377</v>
      </c>
      <c r="B31" s="21">
        <v>763</v>
      </c>
      <c r="C31" s="22" t="s">
        <v>14</v>
      </c>
      <c r="D31" s="23">
        <v>799</v>
      </c>
      <c r="E31" s="17">
        <v>42377</v>
      </c>
      <c r="F31" s="18">
        <v>799</v>
      </c>
      <c r="G31" s="24">
        <f t="shared" si="0"/>
        <v>0</v>
      </c>
      <c r="H31" s="2"/>
    </row>
    <row r="32" spans="1:12" x14ac:dyDescent="0.25">
      <c r="A32" s="20">
        <v>42377</v>
      </c>
      <c r="B32" s="21">
        <v>764</v>
      </c>
      <c r="C32" s="22" t="s">
        <v>17</v>
      </c>
      <c r="D32" s="23">
        <v>5922.2</v>
      </c>
      <c r="E32" s="17">
        <v>42390</v>
      </c>
      <c r="F32" s="18">
        <v>5922.2</v>
      </c>
      <c r="G32" s="24">
        <f t="shared" si="0"/>
        <v>0</v>
      </c>
      <c r="H32" s="2"/>
    </row>
    <row r="33" spans="1:8" customFormat="1" x14ac:dyDescent="0.25">
      <c r="A33" s="20">
        <v>42378</v>
      </c>
      <c r="B33" s="21">
        <v>765</v>
      </c>
      <c r="C33" s="22" t="s">
        <v>14</v>
      </c>
      <c r="D33" s="23">
        <v>752</v>
      </c>
      <c r="E33" s="17">
        <v>42378</v>
      </c>
      <c r="F33" s="18">
        <v>752</v>
      </c>
      <c r="G33" s="24">
        <f t="shared" si="0"/>
        <v>0</v>
      </c>
      <c r="H33" s="2"/>
    </row>
    <row r="34" spans="1:8" customFormat="1" x14ac:dyDescent="0.25">
      <c r="A34" s="20">
        <v>42378</v>
      </c>
      <c r="B34" s="21">
        <v>766</v>
      </c>
      <c r="C34" s="22" t="s">
        <v>22</v>
      </c>
      <c r="D34" s="23">
        <v>257.89999999999998</v>
      </c>
      <c r="E34" s="17">
        <v>42379</v>
      </c>
      <c r="F34" s="18">
        <v>257.89999999999998</v>
      </c>
      <c r="G34" s="24">
        <f t="shared" si="0"/>
        <v>0</v>
      </c>
      <c r="H34" s="2"/>
    </row>
    <row r="35" spans="1:8" customFormat="1" x14ac:dyDescent="0.25">
      <c r="A35" s="20">
        <v>42378</v>
      </c>
      <c r="B35" s="21">
        <v>767</v>
      </c>
      <c r="C35" s="22" t="s">
        <v>19</v>
      </c>
      <c r="D35" s="23">
        <v>3075</v>
      </c>
      <c r="E35" s="17">
        <v>42378</v>
      </c>
      <c r="F35" s="18">
        <v>3075</v>
      </c>
      <c r="G35" s="24">
        <f t="shared" si="0"/>
        <v>0</v>
      </c>
      <c r="H35" s="2"/>
    </row>
    <row r="36" spans="1:8" customFormat="1" x14ac:dyDescent="0.25">
      <c r="A36" s="20">
        <v>42378</v>
      </c>
      <c r="B36" s="21">
        <v>768</v>
      </c>
      <c r="C36" s="22" t="s">
        <v>17</v>
      </c>
      <c r="D36" s="23">
        <v>3930.2</v>
      </c>
      <c r="E36" s="17">
        <v>42390</v>
      </c>
      <c r="F36" s="18">
        <v>3930.2</v>
      </c>
      <c r="G36" s="24">
        <f t="shared" si="0"/>
        <v>0</v>
      </c>
      <c r="H36" s="2"/>
    </row>
    <row r="37" spans="1:8" customFormat="1" x14ac:dyDescent="0.25">
      <c r="A37" s="20">
        <v>42379</v>
      </c>
      <c r="B37" s="21">
        <v>769</v>
      </c>
      <c r="C37" s="22" t="s">
        <v>12</v>
      </c>
      <c r="D37" s="23">
        <v>3433.76</v>
      </c>
      <c r="E37" s="17">
        <v>42379</v>
      </c>
      <c r="F37" s="18">
        <v>3433.76</v>
      </c>
      <c r="G37" s="24">
        <f t="shared" si="0"/>
        <v>0</v>
      </c>
      <c r="H37" s="2"/>
    </row>
    <row r="38" spans="1:8" customFormat="1" x14ac:dyDescent="0.25">
      <c r="A38" s="20">
        <v>42379</v>
      </c>
      <c r="B38" s="21">
        <v>770</v>
      </c>
      <c r="C38" s="22" t="s">
        <v>14</v>
      </c>
      <c r="D38" s="23">
        <v>798.53</v>
      </c>
      <c r="E38" s="17">
        <v>42379</v>
      </c>
      <c r="F38" s="18">
        <v>798.53</v>
      </c>
      <c r="G38" s="24">
        <f t="shared" si="0"/>
        <v>0</v>
      </c>
      <c r="H38" s="2"/>
    </row>
    <row r="39" spans="1:8" customFormat="1" x14ac:dyDescent="0.25">
      <c r="A39" s="20">
        <v>42379</v>
      </c>
      <c r="B39" s="21">
        <v>771</v>
      </c>
      <c r="C39" s="22" t="s">
        <v>16</v>
      </c>
      <c r="D39" s="23">
        <v>3737.41</v>
      </c>
      <c r="E39" s="17">
        <v>42386</v>
      </c>
      <c r="F39" s="18">
        <v>3737.41</v>
      </c>
      <c r="G39" s="24">
        <f t="shared" si="0"/>
        <v>0</v>
      </c>
      <c r="H39" s="2"/>
    </row>
    <row r="40" spans="1:8" customFormat="1" x14ac:dyDescent="0.25">
      <c r="A40" s="20">
        <v>42379</v>
      </c>
      <c r="B40" s="21">
        <v>772</v>
      </c>
      <c r="C40" s="22" t="s">
        <v>22</v>
      </c>
      <c r="D40" s="23">
        <v>504.71</v>
      </c>
      <c r="E40" s="17">
        <v>42383</v>
      </c>
      <c r="F40" s="18">
        <v>504.71</v>
      </c>
      <c r="G40" s="24">
        <f t="shared" si="0"/>
        <v>0</v>
      </c>
      <c r="H40" s="2"/>
    </row>
    <row r="41" spans="1:8" customFormat="1" x14ac:dyDescent="0.25">
      <c r="A41" s="20">
        <v>42380</v>
      </c>
      <c r="B41" s="21">
        <v>773</v>
      </c>
      <c r="C41" s="22" t="s">
        <v>21</v>
      </c>
      <c r="D41" s="23">
        <v>2596</v>
      </c>
      <c r="E41" s="17">
        <v>42381</v>
      </c>
      <c r="F41" s="18">
        <v>2596</v>
      </c>
      <c r="G41" s="24">
        <f t="shared" si="0"/>
        <v>0</v>
      </c>
      <c r="H41" s="2"/>
    </row>
    <row r="42" spans="1:8" customFormat="1" x14ac:dyDescent="0.25">
      <c r="A42" s="20">
        <v>42380</v>
      </c>
      <c r="B42" s="21">
        <v>774</v>
      </c>
      <c r="C42" s="22" t="s">
        <v>14</v>
      </c>
      <c r="D42" s="23">
        <v>762.81</v>
      </c>
      <c r="E42" s="17">
        <v>42380</v>
      </c>
      <c r="F42" s="18">
        <v>762.81</v>
      </c>
      <c r="G42" s="24">
        <f t="shared" si="0"/>
        <v>0</v>
      </c>
      <c r="H42" s="2"/>
    </row>
    <row r="43" spans="1:8" customFormat="1" x14ac:dyDescent="0.25">
      <c r="A43" s="20">
        <v>42380</v>
      </c>
      <c r="B43" s="21">
        <v>775</v>
      </c>
      <c r="C43" s="29" t="s">
        <v>17</v>
      </c>
      <c r="D43" s="30">
        <v>3446.6</v>
      </c>
      <c r="E43" s="31">
        <v>42390</v>
      </c>
      <c r="F43" s="32">
        <v>3446.6</v>
      </c>
      <c r="G43" s="24">
        <f t="shared" si="0"/>
        <v>0</v>
      </c>
      <c r="H43" s="2"/>
    </row>
    <row r="44" spans="1:8" customFormat="1" x14ac:dyDescent="0.25">
      <c r="A44" s="20">
        <v>42380</v>
      </c>
      <c r="B44" s="21">
        <v>776</v>
      </c>
      <c r="C44" s="29" t="s">
        <v>15</v>
      </c>
      <c r="D44" s="30">
        <v>1440</v>
      </c>
      <c r="E44" s="31">
        <v>42384</v>
      </c>
      <c r="F44" s="32">
        <v>1440</v>
      </c>
      <c r="G44" s="24">
        <f t="shared" si="0"/>
        <v>0</v>
      </c>
      <c r="H44" s="2"/>
    </row>
    <row r="45" spans="1:8" customFormat="1" x14ac:dyDescent="0.25">
      <c r="A45" s="20">
        <v>42380</v>
      </c>
      <c r="B45" s="21">
        <v>777</v>
      </c>
      <c r="C45" s="29" t="s">
        <v>25</v>
      </c>
      <c r="D45" s="30">
        <v>2116.83</v>
      </c>
      <c r="E45" s="31">
        <v>42383</v>
      </c>
      <c r="F45" s="32">
        <v>2116.83</v>
      </c>
      <c r="G45" s="24">
        <f t="shared" si="0"/>
        <v>0</v>
      </c>
      <c r="H45" s="2"/>
    </row>
    <row r="46" spans="1:8" customFormat="1" ht="30" x14ac:dyDescent="0.25">
      <c r="A46" s="20">
        <v>42381</v>
      </c>
      <c r="B46" s="21">
        <v>778</v>
      </c>
      <c r="C46" s="29" t="s">
        <v>21</v>
      </c>
      <c r="D46" s="30">
        <v>4406.3999999999996</v>
      </c>
      <c r="E46" s="31">
        <v>42386</v>
      </c>
      <c r="F46" s="32">
        <v>4406.3999999999996</v>
      </c>
      <c r="G46" s="24">
        <f t="shared" si="0"/>
        <v>0</v>
      </c>
      <c r="H46" s="2"/>
    </row>
    <row r="47" spans="1:8" customFormat="1" x14ac:dyDescent="0.25">
      <c r="A47" s="20">
        <v>42381</v>
      </c>
      <c r="B47" s="21">
        <v>779</v>
      </c>
      <c r="C47" s="29" t="s">
        <v>23</v>
      </c>
      <c r="D47" s="30">
        <v>4046.4</v>
      </c>
      <c r="E47" s="31">
        <v>42391</v>
      </c>
      <c r="F47" s="32">
        <v>4046.4</v>
      </c>
      <c r="G47" s="24">
        <f t="shared" si="0"/>
        <v>0</v>
      </c>
      <c r="H47" s="2"/>
    </row>
    <row r="48" spans="1:8" customFormat="1" x14ac:dyDescent="0.25">
      <c r="A48" s="20">
        <v>42381</v>
      </c>
      <c r="B48" s="21">
        <v>780</v>
      </c>
      <c r="C48" s="29" t="s">
        <v>14</v>
      </c>
      <c r="D48" s="30">
        <v>752</v>
      </c>
      <c r="E48" s="33">
        <v>42381</v>
      </c>
      <c r="F48" s="32">
        <v>752</v>
      </c>
      <c r="G48" s="24">
        <f t="shared" si="0"/>
        <v>0</v>
      </c>
      <c r="H48" s="2"/>
    </row>
    <row r="49" spans="1:15" ht="30" x14ac:dyDescent="0.25">
      <c r="A49" s="20">
        <v>42382</v>
      </c>
      <c r="B49" s="21">
        <v>781</v>
      </c>
      <c r="C49" s="29" t="s">
        <v>21</v>
      </c>
      <c r="D49" s="30">
        <v>3063.6</v>
      </c>
      <c r="E49" s="31">
        <v>42382</v>
      </c>
      <c r="F49" s="32">
        <v>3063.6</v>
      </c>
      <c r="G49" s="24">
        <f t="shared" si="0"/>
        <v>0</v>
      </c>
      <c r="H49" s="2"/>
    </row>
    <row r="50" spans="1:15" x14ac:dyDescent="0.25">
      <c r="A50" s="65">
        <v>42382</v>
      </c>
      <c r="B50" s="66">
        <v>782</v>
      </c>
      <c r="C50" s="67" t="s">
        <v>14</v>
      </c>
      <c r="D50" s="30">
        <v>790.07</v>
      </c>
      <c r="E50" s="31">
        <v>42383</v>
      </c>
      <c r="F50" s="32">
        <v>790.07</v>
      </c>
      <c r="G50" s="24">
        <f t="shared" si="0"/>
        <v>0</v>
      </c>
      <c r="H50" s="2"/>
    </row>
    <row r="51" spans="1:15" x14ac:dyDescent="0.25">
      <c r="A51" s="20">
        <v>42382</v>
      </c>
      <c r="B51" s="21">
        <v>783</v>
      </c>
      <c r="C51" s="29" t="s">
        <v>48</v>
      </c>
      <c r="D51" s="30">
        <v>4296.34</v>
      </c>
      <c r="E51" s="31">
        <v>42382</v>
      </c>
      <c r="F51" s="32">
        <v>4296.34</v>
      </c>
      <c r="G51" s="24">
        <f t="shared" si="0"/>
        <v>0</v>
      </c>
      <c r="H51" s="2"/>
    </row>
    <row r="52" spans="1:15" x14ac:dyDescent="0.25">
      <c r="A52" s="20">
        <v>42383</v>
      </c>
      <c r="B52" s="21">
        <v>784</v>
      </c>
      <c r="C52" s="29" t="s">
        <v>17</v>
      </c>
      <c r="D52" s="30">
        <v>4786</v>
      </c>
      <c r="E52" s="31">
        <v>42390</v>
      </c>
      <c r="F52" s="32">
        <v>4786</v>
      </c>
      <c r="G52" s="24">
        <f t="shared" si="0"/>
        <v>0</v>
      </c>
      <c r="H52" s="2"/>
    </row>
    <row r="53" spans="1:15" x14ac:dyDescent="0.25">
      <c r="A53" s="20">
        <v>42383</v>
      </c>
      <c r="B53" s="21">
        <v>785</v>
      </c>
      <c r="C53" s="29" t="s">
        <v>22</v>
      </c>
      <c r="D53" s="30">
        <v>203.36</v>
      </c>
      <c r="E53" s="31">
        <v>42384</v>
      </c>
      <c r="F53" s="32">
        <v>203.36</v>
      </c>
      <c r="G53" s="24">
        <f t="shared" si="0"/>
        <v>0</v>
      </c>
      <c r="H53" s="2"/>
    </row>
    <row r="54" spans="1:15" x14ac:dyDescent="0.25">
      <c r="A54" s="20">
        <v>42383</v>
      </c>
      <c r="B54" s="21">
        <v>786</v>
      </c>
      <c r="C54" s="29" t="s">
        <v>14</v>
      </c>
      <c r="D54" s="30">
        <v>893</v>
      </c>
      <c r="E54" s="31">
        <v>42383</v>
      </c>
      <c r="F54" s="32">
        <v>893</v>
      </c>
      <c r="G54" s="24">
        <f t="shared" si="0"/>
        <v>0</v>
      </c>
      <c r="H54" s="2"/>
    </row>
    <row r="55" spans="1:15" x14ac:dyDescent="0.25">
      <c r="A55" s="20">
        <v>42384</v>
      </c>
      <c r="B55" s="21">
        <v>787</v>
      </c>
      <c r="C55" s="29" t="s">
        <v>26</v>
      </c>
      <c r="D55" s="30">
        <v>4118.8599999999997</v>
      </c>
      <c r="E55" s="31">
        <v>42384</v>
      </c>
      <c r="F55" s="32">
        <v>4118.8599999999997</v>
      </c>
      <c r="G55" s="24">
        <f t="shared" si="0"/>
        <v>0</v>
      </c>
      <c r="H55" s="2"/>
    </row>
    <row r="56" spans="1:15" x14ac:dyDescent="0.25">
      <c r="A56" s="20">
        <v>42384</v>
      </c>
      <c r="B56" s="21">
        <v>788</v>
      </c>
      <c r="C56" s="29" t="s">
        <v>22</v>
      </c>
      <c r="D56" s="30">
        <v>374.72</v>
      </c>
      <c r="E56" s="31">
        <v>42385</v>
      </c>
      <c r="F56" s="32">
        <v>374.72</v>
      </c>
      <c r="G56" s="24">
        <f t="shared" si="0"/>
        <v>0</v>
      </c>
      <c r="H56" s="2"/>
    </row>
    <row r="57" spans="1:15" x14ac:dyDescent="0.25">
      <c r="A57" s="20">
        <v>42384</v>
      </c>
      <c r="B57" s="21">
        <v>789</v>
      </c>
      <c r="C57" s="29" t="s">
        <v>22</v>
      </c>
      <c r="D57" s="30">
        <v>65.099999999999994</v>
      </c>
      <c r="E57" s="31">
        <v>42385</v>
      </c>
      <c r="F57" s="32">
        <v>65.099999999999994</v>
      </c>
      <c r="G57" s="24">
        <f t="shared" si="0"/>
        <v>0</v>
      </c>
      <c r="H57" s="2"/>
    </row>
    <row r="58" spans="1:15" x14ac:dyDescent="0.25">
      <c r="A58" s="20">
        <v>42384</v>
      </c>
      <c r="B58" s="21">
        <v>790</v>
      </c>
      <c r="C58" s="29" t="s">
        <v>15</v>
      </c>
      <c r="D58" s="30">
        <v>1730.1</v>
      </c>
      <c r="E58" s="31">
        <v>42389</v>
      </c>
      <c r="F58" s="32">
        <v>1730.1</v>
      </c>
      <c r="G58" s="24">
        <f t="shared" si="0"/>
        <v>0</v>
      </c>
      <c r="H58" s="2"/>
    </row>
    <row r="59" spans="1:15" x14ac:dyDescent="0.25">
      <c r="A59" s="20">
        <v>42384</v>
      </c>
      <c r="B59" s="21">
        <v>791</v>
      </c>
      <c r="C59" s="29" t="s">
        <v>27</v>
      </c>
      <c r="D59" s="30">
        <v>376.2</v>
      </c>
      <c r="E59" s="31">
        <v>42385</v>
      </c>
      <c r="F59" s="32">
        <v>376.2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42384</v>
      </c>
      <c r="B60" s="21">
        <v>792</v>
      </c>
      <c r="C60" s="29" t="s">
        <v>14</v>
      </c>
      <c r="D60" s="30">
        <v>913.44</v>
      </c>
      <c r="E60" s="31">
        <v>42384</v>
      </c>
      <c r="F60" s="32">
        <v>913.44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42384</v>
      </c>
      <c r="B61" s="21">
        <v>793</v>
      </c>
      <c r="C61" s="29" t="s">
        <v>12</v>
      </c>
      <c r="D61" s="30">
        <v>4643.82</v>
      </c>
      <c r="E61" s="31">
        <v>42384</v>
      </c>
      <c r="F61" s="32">
        <v>4643.82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42385</v>
      </c>
      <c r="B62" s="21">
        <v>794</v>
      </c>
      <c r="C62" s="29" t="s">
        <v>22</v>
      </c>
      <c r="D62" s="30">
        <v>205</v>
      </c>
      <c r="E62" s="31">
        <v>42386</v>
      </c>
      <c r="F62" s="32">
        <v>205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42385</v>
      </c>
      <c r="B63" s="21">
        <v>795</v>
      </c>
      <c r="C63" s="29" t="s">
        <v>28</v>
      </c>
      <c r="D63" s="30">
        <v>3357.1</v>
      </c>
      <c r="E63" s="33">
        <v>42393</v>
      </c>
      <c r="F63" s="32">
        <v>3357.1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ht="30" x14ac:dyDescent="0.25">
      <c r="A64" s="20">
        <v>42385</v>
      </c>
      <c r="B64" s="21">
        <v>796</v>
      </c>
      <c r="C64" s="29" t="s">
        <v>21</v>
      </c>
      <c r="D64" s="30">
        <v>1415.5</v>
      </c>
      <c r="E64" s="31">
        <v>42388</v>
      </c>
      <c r="F64" s="32">
        <v>1415.5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42385</v>
      </c>
      <c r="B65" s="21">
        <v>797</v>
      </c>
      <c r="C65" s="29" t="s">
        <v>14</v>
      </c>
      <c r="D65" s="30">
        <v>960</v>
      </c>
      <c r="E65" s="31">
        <v>42385</v>
      </c>
      <c r="F65" s="32">
        <v>960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42385</v>
      </c>
      <c r="B66" s="21">
        <v>798</v>
      </c>
      <c r="C66" s="29" t="s">
        <v>27</v>
      </c>
      <c r="D66" s="30">
        <v>319.44</v>
      </c>
      <c r="E66" s="31">
        <v>42386</v>
      </c>
      <c r="F66" s="32">
        <v>319.44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42385</v>
      </c>
      <c r="B67" s="21">
        <v>799</v>
      </c>
      <c r="C67" s="29" t="s">
        <v>17</v>
      </c>
      <c r="D67" s="30">
        <v>5134.6099999999997</v>
      </c>
      <c r="E67" s="73">
        <v>42406</v>
      </c>
      <c r="F67" s="74">
        <v>5134.6099999999997</v>
      </c>
      <c r="G67" s="80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42386</v>
      </c>
      <c r="B68" s="21">
        <v>800</v>
      </c>
      <c r="C68" s="29" t="s">
        <v>12</v>
      </c>
      <c r="D68" s="30">
        <v>4294.1400000000003</v>
      </c>
      <c r="E68" s="31">
        <v>42386</v>
      </c>
      <c r="F68" s="32">
        <v>4294.1400000000003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42386</v>
      </c>
      <c r="B69" s="21">
        <v>801</v>
      </c>
      <c r="C69" s="29" t="s">
        <v>12</v>
      </c>
      <c r="D69" s="30">
        <v>1173.48</v>
      </c>
      <c r="E69" s="31">
        <v>42386</v>
      </c>
      <c r="F69" s="32">
        <v>1173.48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42386</v>
      </c>
      <c r="B70" s="21">
        <v>802</v>
      </c>
      <c r="C70" s="29" t="s">
        <v>16</v>
      </c>
      <c r="D70" s="30">
        <v>3550.34</v>
      </c>
      <c r="E70" s="31">
        <v>42387</v>
      </c>
      <c r="F70" s="32">
        <v>3550.34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42386</v>
      </c>
      <c r="B71" s="21">
        <v>803</v>
      </c>
      <c r="C71" s="29" t="s">
        <v>16</v>
      </c>
      <c r="D71" s="30">
        <v>4428.57</v>
      </c>
      <c r="E71" s="31">
        <v>42400</v>
      </c>
      <c r="F71" s="32">
        <v>4428.57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42386</v>
      </c>
      <c r="B72" s="21">
        <v>804</v>
      </c>
      <c r="C72" s="29" t="s">
        <v>24</v>
      </c>
      <c r="D72" s="30">
        <v>1719.9</v>
      </c>
      <c r="E72" s="31">
        <v>42389</v>
      </c>
      <c r="F72" s="32">
        <v>1719.9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42386</v>
      </c>
      <c r="B73" s="21">
        <v>805</v>
      </c>
      <c r="C73" s="29" t="s">
        <v>15</v>
      </c>
      <c r="D73" s="30">
        <v>1840.54</v>
      </c>
      <c r="E73" s="31">
        <v>42387</v>
      </c>
      <c r="F73" s="32">
        <v>1840.54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42386</v>
      </c>
      <c r="B74" s="21">
        <v>806</v>
      </c>
      <c r="C74" s="29" t="s">
        <v>14</v>
      </c>
      <c r="D74" s="30">
        <v>908.16</v>
      </c>
      <c r="E74" s="31">
        <v>42386</v>
      </c>
      <c r="F74" s="32">
        <v>908.16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42386</v>
      </c>
      <c r="B75" s="21">
        <v>807</v>
      </c>
      <c r="C75" s="40" t="s">
        <v>27</v>
      </c>
      <c r="D75" s="41">
        <v>408.6</v>
      </c>
      <c r="E75" s="31">
        <v>42388</v>
      </c>
      <c r="F75" s="32">
        <v>408.6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42386</v>
      </c>
      <c r="B76" s="21">
        <v>808</v>
      </c>
      <c r="C76" s="29" t="s">
        <v>22</v>
      </c>
      <c r="D76" s="30">
        <v>506.94</v>
      </c>
      <c r="E76" s="31">
        <v>42388</v>
      </c>
      <c r="F76" s="32">
        <v>506.94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42386</v>
      </c>
      <c r="B77" s="21">
        <v>809</v>
      </c>
      <c r="C77" s="29" t="s">
        <v>29</v>
      </c>
      <c r="D77" s="30">
        <v>1820</v>
      </c>
      <c r="E77" s="31">
        <v>42388</v>
      </c>
      <c r="F77" s="32">
        <v>1820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42387</v>
      </c>
      <c r="B78" s="21">
        <v>810</v>
      </c>
      <c r="C78" s="29" t="s">
        <v>16</v>
      </c>
      <c r="D78" s="30">
        <v>4173.5200000000004</v>
      </c>
      <c r="E78" s="31">
        <v>42388</v>
      </c>
      <c r="F78" s="32">
        <v>4173.5200000000004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42387</v>
      </c>
      <c r="B79" s="21">
        <v>811</v>
      </c>
      <c r="C79" s="29" t="s">
        <v>15</v>
      </c>
      <c r="D79" s="30">
        <v>1490</v>
      </c>
      <c r="E79" s="31">
        <v>42391</v>
      </c>
      <c r="F79" s="32">
        <v>1490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42387</v>
      </c>
      <c r="B80" s="21">
        <v>812</v>
      </c>
      <c r="C80" s="29" t="s">
        <v>14</v>
      </c>
      <c r="D80" s="30">
        <v>765.12</v>
      </c>
      <c r="E80" s="31">
        <v>42387</v>
      </c>
      <c r="F80" s="32">
        <v>765.12</v>
      </c>
      <c r="G80" s="24">
        <f t="shared" si="0"/>
        <v>0</v>
      </c>
      <c r="H80" s="2"/>
    </row>
    <row r="81" spans="1:8" customFormat="1" ht="30" x14ac:dyDescent="0.25">
      <c r="A81" s="20">
        <v>42388</v>
      </c>
      <c r="B81" s="21">
        <v>813</v>
      </c>
      <c r="C81" s="29" t="s">
        <v>21</v>
      </c>
      <c r="D81" s="30">
        <v>5348.6</v>
      </c>
      <c r="E81" s="31">
        <v>42392</v>
      </c>
      <c r="F81" s="32">
        <v>5348.6</v>
      </c>
      <c r="G81" s="24">
        <f t="shared" si="0"/>
        <v>0</v>
      </c>
      <c r="H81" s="2"/>
    </row>
    <row r="82" spans="1:8" customFormat="1" ht="30" x14ac:dyDescent="0.25">
      <c r="A82" s="20">
        <v>42388</v>
      </c>
      <c r="B82" s="21">
        <v>814</v>
      </c>
      <c r="C82" s="29" t="s">
        <v>24</v>
      </c>
      <c r="D82" s="30">
        <v>1422.75</v>
      </c>
      <c r="E82" s="31" t="s">
        <v>49</v>
      </c>
      <c r="F82" s="32">
        <f>1300+122.75</f>
        <v>1422.75</v>
      </c>
      <c r="G82" s="24">
        <f t="shared" si="0"/>
        <v>0</v>
      </c>
      <c r="H82" s="2"/>
    </row>
    <row r="83" spans="1:8" customFormat="1" x14ac:dyDescent="0.25">
      <c r="A83" s="20">
        <v>42388</v>
      </c>
      <c r="B83" s="21">
        <v>815</v>
      </c>
      <c r="C83" s="40" t="s">
        <v>16</v>
      </c>
      <c r="D83" s="41">
        <v>3518.9</v>
      </c>
      <c r="E83" s="31">
        <v>42389</v>
      </c>
      <c r="F83" s="32">
        <v>3518.9</v>
      </c>
      <c r="G83" s="24">
        <f t="shared" si="0"/>
        <v>0</v>
      </c>
      <c r="H83" s="2"/>
    </row>
    <row r="84" spans="1:8" customFormat="1" x14ac:dyDescent="0.25">
      <c r="A84" s="20">
        <v>42388</v>
      </c>
      <c r="B84" s="21">
        <v>816</v>
      </c>
      <c r="C84" s="29" t="s">
        <v>14</v>
      </c>
      <c r="D84" s="30">
        <v>624</v>
      </c>
      <c r="E84" s="31">
        <v>42388</v>
      </c>
      <c r="F84" s="32">
        <v>624</v>
      </c>
      <c r="G84" s="24">
        <f t="shared" si="0"/>
        <v>0</v>
      </c>
      <c r="H84" s="2"/>
    </row>
    <row r="85" spans="1:8" customFormat="1" x14ac:dyDescent="0.25">
      <c r="A85" s="20">
        <v>42388</v>
      </c>
      <c r="B85" s="21">
        <v>817</v>
      </c>
      <c r="C85" s="29" t="s">
        <v>27</v>
      </c>
      <c r="D85" s="30">
        <v>360.45</v>
      </c>
      <c r="E85" s="31">
        <v>42390</v>
      </c>
      <c r="F85" s="32">
        <v>360.45</v>
      </c>
      <c r="G85" s="24">
        <f t="shared" si="0"/>
        <v>0</v>
      </c>
      <c r="H85" s="2"/>
    </row>
    <row r="86" spans="1:8" customFormat="1" x14ac:dyDescent="0.25">
      <c r="A86" s="20">
        <v>42389</v>
      </c>
      <c r="B86" s="21">
        <v>818</v>
      </c>
      <c r="C86" s="29" t="s">
        <v>24</v>
      </c>
      <c r="D86" s="30">
        <v>2829.42</v>
      </c>
      <c r="E86" s="73">
        <v>42405</v>
      </c>
      <c r="F86" s="74">
        <v>2829.42</v>
      </c>
      <c r="G86" s="24">
        <f t="shared" si="0"/>
        <v>0</v>
      </c>
      <c r="H86" s="2"/>
    </row>
    <row r="87" spans="1:8" customFormat="1" x14ac:dyDescent="0.25">
      <c r="A87" s="20">
        <v>42389</v>
      </c>
      <c r="B87" s="21">
        <v>819</v>
      </c>
      <c r="C87" s="29" t="s">
        <v>15</v>
      </c>
      <c r="D87" s="30">
        <v>1138.9000000000001</v>
      </c>
      <c r="E87" s="31">
        <v>42391</v>
      </c>
      <c r="F87" s="32">
        <v>1138.9000000000001</v>
      </c>
      <c r="G87" s="24">
        <f t="shared" si="0"/>
        <v>0</v>
      </c>
      <c r="H87" s="2"/>
    </row>
    <row r="88" spans="1:8" customFormat="1" x14ac:dyDescent="0.25">
      <c r="A88" s="20">
        <v>42389</v>
      </c>
      <c r="B88" s="21">
        <v>820</v>
      </c>
      <c r="C88" s="29" t="s">
        <v>22</v>
      </c>
      <c r="D88" s="30">
        <v>440.36</v>
      </c>
      <c r="E88" s="31">
        <v>42390</v>
      </c>
      <c r="F88" s="32">
        <v>440.36</v>
      </c>
      <c r="G88" s="24">
        <f t="shared" si="0"/>
        <v>0</v>
      </c>
      <c r="H88" s="2"/>
    </row>
    <row r="89" spans="1:8" customFormat="1" x14ac:dyDescent="0.25">
      <c r="A89" s="20">
        <v>42389</v>
      </c>
      <c r="B89" s="21">
        <v>821</v>
      </c>
      <c r="C89" s="29" t="s">
        <v>16</v>
      </c>
      <c r="D89" s="30">
        <v>1701.99</v>
      </c>
      <c r="E89" s="31">
        <v>42389</v>
      </c>
      <c r="F89" s="32">
        <v>1701.99</v>
      </c>
      <c r="G89" s="24">
        <f t="shared" si="0"/>
        <v>0</v>
      </c>
      <c r="H89" s="2"/>
    </row>
    <row r="90" spans="1:8" customFormat="1" x14ac:dyDescent="0.25">
      <c r="A90" s="20">
        <v>42389</v>
      </c>
      <c r="B90" s="21">
        <v>822</v>
      </c>
      <c r="C90" s="29" t="s">
        <v>14</v>
      </c>
      <c r="D90" s="30">
        <v>816</v>
      </c>
      <c r="E90" s="31">
        <v>42390</v>
      </c>
      <c r="F90" s="32">
        <v>816</v>
      </c>
      <c r="G90" s="24">
        <f t="shared" si="0"/>
        <v>0</v>
      </c>
      <c r="H90" s="2"/>
    </row>
    <row r="91" spans="1:8" customFormat="1" x14ac:dyDescent="0.25">
      <c r="A91" s="20">
        <v>42389</v>
      </c>
      <c r="B91" s="21">
        <v>823</v>
      </c>
      <c r="C91" s="29" t="s">
        <v>17</v>
      </c>
      <c r="D91" s="30">
        <v>3360</v>
      </c>
      <c r="E91" s="73">
        <v>42406</v>
      </c>
      <c r="F91" s="74">
        <v>3360</v>
      </c>
      <c r="G91" s="80">
        <f t="shared" si="0"/>
        <v>0</v>
      </c>
      <c r="H91" s="2"/>
    </row>
    <row r="92" spans="1:8" customFormat="1" ht="30" x14ac:dyDescent="0.25">
      <c r="A92" s="20">
        <v>42389</v>
      </c>
      <c r="B92" s="21">
        <v>824</v>
      </c>
      <c r="C92" s="29" t="s">
        <v>21</v>
      </c>
      <c r="D92" s="30">
        <v>2464</v>
      </c>
      <c r="E92" s="31">
        <v>42389</v>
      </c>
      <c r="F92" s="32">
        <v>2464</v>
      </c>
      <c r="G92" s="24">
        <f t="shared" si="0"/>
        <v>0</v>
      </c>
      <c r="H92" s="2"/>
    </row>
    <row r="93" spans="1:8" customFormat="1" x14ac:dyDescent="0.25">
      <c r="A93" s="20">
        <v>42389</v>
      </c>
      <c r="B93" s="21">
        <v>825</v>
      </c>
      <c r="C93" s="40" t="s">
        <v>16</v>
      </c>
      <c r="D93" s="41">
        <v>4543.25</v>
      </c>
      <c r="E93" s="31">
        <v>42390</v>
      </c>
      <c r="F93" s="32">
        <v>4543.25</v>
      </c>
      <c r="G93" s="24">
        <f t="shared" si="0"/>
        <v>0</v>
      </c>
      <c r="H93" s="2"/>
    </row>
    <row r="94" spans="1:8" customFormat="1" x14ac:dyDescent="0.25">
      <c r="A94" s="20">
        <v>42390</v>
      </c>
      <c r="B94" s="21">
        <v>826</v>
      </c>
      <c r="C94" s="29" t="s">
        <v>22</v>
      </c>
      <c r="D94" s="30">
        <v>440.2</v>
      </c>
      <c r="E94" s="31">
        <v>42392</v>
      </c>
      <c r="F94" s="32">
        <v>440.2</v>
      </c>
      <c r="G94" s="24">
        <f t="shared" si="0"/>
        <v>0</v>
      </c>
      <c r="H94" s="2"/>
    </row>
    <row r="95" spans="1:8" customFormat="1" x14ac:dyDescent="0.25">
      <c r="A95" s="20">
        <v>42390</v>
      </c>
      <c r="B95" s="21">
        <v>827</v>
      </c>
      <c r="C95" s="29" t="s">
        <v>16</v>
      </c>
      <c r="D95" s="30">
        <v>1812</v>
      </c>
      <c r="E95" s="31">
        <v>42391</v>
      </c>
      <c r="F95" s="32">
        <v>1812</v>
      </c>
      <c r="G95" s="24">
        <f t="shared" si="0"/>
        <v>0</v>
      </c>
      <c r="H95" s="2"/>
    </row>
    <row r="96" spans="1:8" customFormat="1" x14ac:dyDescent="0.25">
      <c r="A96" s="20">
        <v>42390</v>
      </c>
      <c r="B96" s="21">
        <v>828</v>
      </c>
      <c r="C96" s="29" t="s">
        <v>14</v>
      </c>
      <c r="D96" s="30">
        <v>480</v>
      </c>
      <c r="E96" s="31">
        <v>42390</v>
      </c>
      <c r="F96" s="32">
        <v>480</v>
      </c>
      <c r="G96" s="24">
        <f t="shared" si="0"/>
        <v>0</v>
      </c>
      <c r="H96" s="2"/>
    </row>
    <row r="97" spans="1:9" x14ac:dyDescent="0.25">
      <c r="A97" s="20">
        <v>42390</v>
      </c>
      <c r="B97" s="21">
        <v>829</v>
      </c>
      <c r="C97" s="29" t="s">
        <v>27</v>
      </c>
      <c r="D97" s="30">
        <v>371.68</v>
      </c>
      <c r="E97" s="31">
        <v>42391</v>
      </c>
      <c r="F97" s="32">
        <v>371.68</v>
      </c>
      <c r="G97" s="24">
        <f t="shared" si="0"/>
        <v>0</v>
      </c>
      <c r="H97" s="2"/>
    </row>
    <row r="98" spans="1:9" ht="24" x14ac:dyDescent="0.25">
      <c r="A98" s="20">
        <v>42391</v>
      </c>
      <c r="B98" s="21">
        <v>830</v>
      </c>
      <c r="C98" s="40" t="s">
        <v>24</v>
      </c>
      <c r="D98" s="41">
        <v>1821.6</v>
      </c>
      <c r="E98" s="81" t="s">
        <v>39</v>
      </c>
      <c r="F98" s="74">
        <f>1100+721.6</f>
        <v>1821.6</v>
      </c>
      <c r="G98" s="24">
        <f t="shared" si="0"/>
        <v>0</v>
      </c>
      <c r="H98" s="2"/>
    </row>
    <row r="99" spans="1:9" x14ac:dyDescent="0.25">
      <c r="A99" s="20">
        <v>42391</v>
      </c>
      <c r="B99" s="21">
        <v>831</v>
      </c>
      <c r="C99" s="40" t="s">
        <v>23</v>
      </c>
      <c r="D99" s="41">
        <v>2432.5</v>
      </c>
      <c r="E99" s="31">
        <v>42396</v>
      </c>
      <c r="F99" s="32">
        <v>2432.5</v>
      </c>
      <c r="G99" s="24">
        <f t="shared" si="0"/>
        <v>0</v>
      </c>
      <c r="H99" s="2"/>
      <c r="I99" s="26"/>
    </row>
    <row r="100" spans="1:9" x14ac:dyDescent="0.25">
      <c r="A100" s="20">
        <v>42391</v>
      </c>
      <c r="B100" s="21">
        <v>832</v>
      </c>
      <c r="C100" s="29" t="s">
        <v>16</v>
      </c>
      <c r="D100" s="30">
        <v>4085.74</v>
      </c>
      <c r="E100" s="43">
        <v>42392</v>
      </c>
      <c r="F100" s="44">
        <v>4085.74</v>
      </c>
      <c r="G100" s="80">
        <f t="shared" si="0"/>
        <v>0</v>
      </c>
      <c r="H100" s="2"/>
    </row>
    <row r="101" spans="1:9" x14ac:dyDescent="0.25">
      <c r="A101" s="20">
        <v>42391</v>
      </c>
      <c r="B101" s="21">
        <v>833</v>
      </c>
      <c r="C101" s="29" t="s">
        <v>15</v>
      </c>
      <c r="D101" s="30">
        <v>1746.941</v>
      </c>
      <c r="E101" s="31">
        <v>42394</v>
      </c>
      <c r="F101" s="32">
        <v>1746.94</v>
      </c>
      <c r="G101" s="24">
        <f t="shared" si="0"/>
        <v>9.9999999997635314E-4</v>
      </c>
      <c r="H101" s="2"/>
    </row>
    <row r="102" spans="1:9" x14ac:dyDescent="0.25">
      <c r="A102" s="20">
        <v>42391</v>
      </c>
      <c r="B102" s="21">
        <v>834</v>
      </c>
      <c r="C102" s="29" t="s">
        <v>22</v>
      </c>
      <c r="D102" s="30">
        <v>422.46</v>
      </c>
      <c r="E102" s="31">
        <v>42392</v>
      </c>
      <c r="F102" s="32">
        <v>422.46</v>
      </c>
      <c r="G102" s="24">
        <f t="shared" si="0"/>
        <v>0</v>
      </c>
      <c r="H102" s="2"/>
    </row>
    <row r="103" spans="1:9" x14ac:dyDescent="0.25">
      <c r="A103" s="20">
        <v>42391</v>
      </c>
      <c r="B103" s="21">
        <v>835</v>
      </c>
      <c r="C103" s="29" t="s">
        <v>14</v>
      </c>
      <c r="D103" s="30">
        <v>816</v>
      </c>
      <c r="E103" s="31">
        <v>42391</v>
      </c>
      <c r="F103" s="32">
        <v>816</v>
      </c>
      <c r="G103" s="24">
        <f t="shared" si="0"/>
        <v>0</v>
      </c>
      <c r="H103" s="2"/>
    </row>
    <row r="104" spans="1:9" x14ac:dyDescent="0.25">
      <c r="A104" s="20">
        <v>42391</v>
      </c>
      <c r="B104" s="21">
        <v>836</v>
      </c>
      <c r="C104" s="29" t="s">
        <v>27</v>
      </c>
      <c r="D104" s="30">
        <v>425.04</v>
      </c>
      <c r="E104" s="43">
        <v>42392</v>
      </c>
      <c r="F104" s="44">
        <v>425.04</v>
      </c>
      <c r="G104" s="24">
        <f t="shared" si="0"/>
        <v>0</v>
      </c>
      <c r="H104" s="2"/>
    </row>
    <row r="105" spans="1:9" x14ac:dyDescent="0.25">
      <c r="A105" s="20">
        <v>42391</v>
      </c>
      <c r="B105" s="21">
        <v>837</v>
      </c>
      <c r="C105" s="29" t="s">
        <v>12</v>
      </c>
      <c r="D105" s="30">
        <v>4741.5</v>
      </c>
      <c r="E105" s="43">
        <v>42392</v>
      </c>
      <c r="F105" s="44">
        <v>4741.5</v>
      </c>
      <c r="G105" s="24">
        <f t="shared" si="0"/>
        <v>0</v>
      </c>
      <c r="H105" s="2"/>
    </row>
    <row r="106" spans="1:9" x14ac:dyDescent="0.25">
      <c r="A106" s="20">
        <v>42392</v>
      </c>
      <c r="B106" s="21">
        <v>838</v>
      </c>
      <c r="C106" s="40" t="s">
        <v>22</v>
      </c>
      <c r="D106" s="41">
        <v>174.15</v>
      </c>
      <c r="E106" s="43">
        <v>42394</v>
      </c>
      <c r="F106" s="44">
        <v>174.15</v>
      </c>
      <c r="G106" s="24">
        <f t="shared" si="0"/>
        <v>0</v>
      </c>
      <c r="H106" s="2"/>
    </row>
    <row r="107" spans="1:9" ht="30" x14ac:dyDescent="0.25">
      <c r="A107" s="20">
        <v>42392</v>
      </c>
      <c r="B107" s="21">
        <v>839</v>
      </c>
      <c r="C107" s="29" t="s">
        <v>21</v>
      </c>
      <c r="D107" s="30">
        <v>5638.8</v>
      </c>
      <c r="E107" s="43" t="s">
        <v>32</v>
      </c>
      <c r="F107" s="44">
        <f>4000+1638.8</f>
        <v>5638.8</v>
      </c>
      <c r="G107" s="24">
        <f t="shared" si="0"/>
        <v>0</v>
      </c>
      <c r="H107" s="2"/>
    </row>
    <row r="108" spans="1:9" x14ac:dyDescent="0.25">
      <c r="A108" s="20">
        <v>42392</v>
      </c>
      <c r="B108" s="21">
        <v>840</v>
      </c>
      <c r="C108" s="29" t="s">
        <v>16</v>
      </c>
      <c r="D108" s="30">
        <v>3374.8</v>
      </c>
      <c r="E108" s="43">
        <v>42393</v>
      </c>
      <c r="F108" s="44">
        <v>3374.8</v>
      </c>
      <c r="G108" s="24">
        <f t="shared" si="0"/>
        <v>0</v>
      </c>
      <c r="H108" s="2"/>
    </row>
    <row r="109" spans="1:9" x14ac:dyDescent="0.25">
      <c r="A109" s="20">
        <v>42392</v>
      </c>
      <c r="B109" s="21">
        <v>841</v>
      </c>
      <c r="C109" s="29" t="s">
        <v>27</v>
      </c>
      <c r="D109" s="30">
        <v>414.92</v>
      </c>
      <c r="E109" s="43">
        <v>42394</v>
      </c>
      <c r="F109" s="44">
        <v>414.92</v>
      </c>
      <c r="G109" s="24">
        <f t="shared" si="0"/>
        <v>0</v>
      </c>
      <c r="H109" s="2"/>
    </row>
    <row r="110" spans="1:9" x14ac:dyDescent="0.25">
      <c r="A110" s="20">
        <v>42392</v>
      </c>
      <c r="B110" s="21">
        <v>842</v>
      </c>
      <c r="C110" s="29" t="s">
        <v>12</v>
      </c>
      <c r="D110" s="30">
        <v>5692.3</v>
      </c>
      <c r="E110" s="43">
        <v>42392</v>
      </c>
      <c r="F110" s="44">
        <v>5692.3</v>
      </c>
      <c r="G110" s="24">
        <f t="shared" si="0"/>
        <v>0</v>
      </c>
      <c r="H110" s="2"/>
    </row>
    <row r="111" spans="1:9" x14ac:dyDescent="0.25">
      <c r="A111" s="20">
        <v>42393</v>
      </c>
      <c r="B111" s="21">
        <v>843</v>
      </c>
      <c r="C111" s="29" t="s">
        <v>16</v>
      </c>
      <c r="D111" s="30">
        <v>5162.18</v>
      </c>
      <c r="E111" s="43">
        <v>42394</v>
      </c>
      <c r="F111" s="44">
        <v>5162.18</v>
      </c>
      <c r="G111" s="24">
        <f t="shared" si="0"/>
        <v>0</v>
      </c>
      <c r="H111" s="2"/>
    </row>
    <row r="112" spans="1:9" x14ac:dyDescent="0.25">
      <c r="A112" s="20">
        <v>42393</v>
      </c>
      <c r="B112" s="21">
        <v>844</v>
      </c>
      <c r="C112" s="29" t="s">
        <v>28</v>
      </c>
      <c r="D112" s="30">
        <v>3114.4</v>
      </c>
      <c r="E112" s="43">
        <v>42399</v>
      </c>
      <c r="F112" s="44">
        <v>3114.4</v>
      </c>
      <c r="G112" s="24">
        <f t="shared" si="0"/>
        <v>0</v>
      </c>
      <c r="H112" s="2"/>
    </row>
    <row r="113" spans="1:8" x14ac:dyDescent="0.25">
      <c r="A113" s="20">
        <v>42393</v>
      </c>
      <c r="B113" s="21">
        <v>845</v>
      </c>
      <c r="C113" s="29" t="s">
        <v>17</v>
      </c>
      <c r="D113" s="30">
        <v>4771</v>
      </c>
      <c r="E113" s="73">
        <v>42406</v>
      </c>
      <c r="F113" s="74">
        <v>4771</v>
      </c>
      <c r="G113" s="80">
        <f t="shared" si="0"/>
        <v>0</v>
      </c>
      <c r="H113" s="2"/>
    </row>
    <row r="114" spans="1:8" x14ac:dyDescent="0.25">
      <c r="A114" s="20">
        <v>42394</v>
      </c>
      <c r="B114" s="21">
        <v>846</v>
      </c>
      <c r="C114" s="29" t="s">
        <v>22</v>
      </c>
      <c r="D114" s="30">
        <v>382.8</v>
      </c>
      <c r="E114" s="43">
        <v>42394</v>
      </c>
      <c r="F114" s="44">
        <v>382.8</v>
      </c>
      <c r="G114" s="24">
        <f t="shared" si="0"/>
        <v>0</v>
      </c>
      <c r="H114" s="2"/>
    </row>
    <row r="115" spans="1:8" x14ac:dyDescent="0.25">
      <c r="A115" s="20">
        <v>42394</v>
      </c>
      <c r="B115" s="21">
        <v>847</v>
      </c>
      <c r="C115" s="29" t="s">
        <v>14</v>
      </c>
      <c r="D115" s="30">
        <v>764.64</v>
      </c>
      <c r="E115" s="43">
        <v>42394</v>
      </c>
      <c r="F115" s="44">
        <v>764.64</v>
      </c>
      <c r="G115" s="24">
        <f t="shared" si="0"/>
        <v>0</v>
      </c>
      <c r="H115" s="2"/>
    </row>
    <row r="116" spans="1:8" x14ac:dyDescent="0.25">
      <c r="A116" s="20">
        <v>42394</v>
      </c>
      <c r="B116" s="21">
        <v>848</v>
      </c>
      <c r="C116" s="29" t="s">
        <v>27</v>
      </c>
      <c r="D116" s="30">
        <v>335.7</v>
      </c>
      <c r="E116" s="43">
        <v>42394</v>
      </c>
      <c r="F116" s="44">
        <v>335.7</v>
      </c>
      <c r="G116" s="24">
        <f t="shared" si="0"/>
        <v>0</v>
      </c>
      <c r="H116" s="2"/>
    </row>
    <row r="117" spans="1:8" x14ac:dyDescent="0.25">
      <c r="A117" s="20">
        <v>42394</v>
      </c>
      <c r="B117" s="21">
        <v>849</v>
      </c>
      <c r="C117" s="29" t="s">
        <v>14</v>
      </c>
      <c r="D117" s="30">
        <v>719.52</v>
      </c>
      <c r="E117" s="43">
        <v>42394</v>
      </c>
      <c r="F117" s="44">
        <v>719.52</v>
      </c>
      <c r="G117" s="24">
        <f t="shared" si="0"/>
        <v>0</v>
      </c>
      <c r="H117" s="2"/>
    </row>
    <row r="118" spans="1:8" x14ac:dyDescent="0.25">
      <c r="A118" s="20">
        <v>42394</v>
      </c>
      <c r="B118" s="21">
        <v>850</v>
      </c>
      <c r="C118" s="29" t="s">
        <v>27</v>
      </c>
      <c r="D118" s="30">
        <v>393.75</v>
      </c>
      <c r="E118" s="43">
        <v>42398</v>
      </c>
      <c r="F118" s="44">
        <v>393.75</v>
      </c>
      <c r="G118" s="24">
        <f t="shared" si="0"/>
        <v>0</v>
      </c>
      <c r="H118" s="2"/>
    </row>
    <row r="119" spans="1:8" x14ac:dyDescent="0.25">
      <c r="A119" s="20">
        <v>42394</v>
      </c>
      <c r="B119" s="21">
        <v>851</v>
      </c>
      <c r="C119" s="29" t="s">
        <v>24</v>
      </c>
      <c r="D119" s="30">
        <v>2595.92</v>
      </c>
      <c r="E119" s="43">
        <v>42396</v>
      </c>
      <c r="F119" s="44">
        <v>2595.92</v>
      </c>
      <c r="G119" s="24">
        <f t="shared" si="0"/>
        <v>0</v>
      </c>
      <c r="H119" s="2"/>
    </row>
    <row r="120" spans="1:8" x14ac:dyDescent="0.25">
      <c r="A120" s="20">
        <v>42396</v>
      </c>
      <c r="B120" s="21">
        <v>852</v>
      </c>
      <c r="C120" s="29" t="s">
        <v>22</v>
      </c>
      <c r="D120" s="30">
        <v>303.14999999999998</v>
      </c>
      <c r="E120" s="43">
        <v>42397</v>
      </c>
      <c r="F120" s="44">
        <v>303.14999999999998</v>
      </c>
      <c r="G120" s="24">
        <f t="shared" si="0"/>
        <v>0</v>
      </c>
      <c r="H120" s="2"/>
    </row>
    <row r="121" spans="1:8" x14ac:dyDescent="0.25">
      <c r="A121" s="20">
        <v>42396</v>
      </c>
      <c r="B121" s="21">
        <v>853</v>
      </c>
      <c r="C121" s="29" t="s">
        <v>16</v>
      </c>
      <c r="D121" s="30">
        <v>4105.3100000000004</v>
      </c>
      <c r="E121" s="43">
        <v>42397</v>
      </c>
      <c r="F121" s="44">
        <v>4105.3100000000004</v>
      </c>
      <c r="G121" s="24">
        <f t="shared" si="0"/>
        <v>0</v>
      </c>
      <c r="H121" s="2"/>
    </row>
    <row r="122" spans="1:8" x14ac:dyDescent="0.25">
      <c r="A122" s="20">
        <v>42396</v>
      </c>
      <c r="B122" s="21">
        <v>854</v>
      </c>
      <c r="C122" s="29" t="s">
        <v>14</v>
      </c>
      <c r="D122" s="30">
        <v>592</v>
      </c>
      <c r="E122" s="43">
        <v>42396</v>
      </c>
      <c r="F122" s="44">
        <v>592</v>
      </c>
      <c r="G122" s="24">
        <f t="shared" si="0"/>
        <v>0</v>
      </c>
      <c r="H122" s="2"/>
    </row>
    <row r="123" spans="1:8" ht="30" x14ac:dyDescent="0.25">
      <c r="A123" s="20">
        <v>42396</v>
      </c>
      <c r="B123" s="21">
        <v>855</v>
      </c>
      <c r="C123" s="29" t="s">
        <v>21</v>
      </c>
      <c r="D123" s="30">
        <v>2816</v>
      </c>
      <c r="E123" s="43">
        <v>42399</v>
      </c>
      <c r="F123" s="44">
        <v>2816</v>
      </c>
      <c r="G123" s="24">
        <f t="shared" si="0"/>
        <v>0</v>
      </c>
      <c r="H123" s="2"/>
    </row>
    <row r="124" spans="1:8" x14ac:dyDescent="0.25">
      <c r="A124" s="20">
        <v>42396</v>
      </c>
      <c r="B124" s="21">
        <v>856</v>
      </c>
      <c r="C124" s="29" t="s">
        <v>23</v>
      </c>
      <c r="D124" s="30">
        <v>2930.5</v>
      </c>
      <c r="E124" s="73">
        <v>42401</v>
      </c>
      <c r="F124" s="74">
        <v>2930.5</v>
      </c>
      <c r="G124" s="24">
        <f t="shared" si="0"/>
        <v>0</v>
      </c>
      <c r="H124" s="2"/>
    </row>
    <row r="125" spans="1:8" x14ac:dyDescent="0.25">
      <c r="A125" s="20">
        <v>42396</v>
      </c>
      <c r="B125" s="21">
        <v>857</v>
      </c>
      <c r="C125" s="29" t="s">
        <v>15</v>
      </c>
      <c r="D125" s="30">
        <v>1466.4</v>
      </c>
      <c r="E125" s="43">
        <v>42400</v>
      </c>
      <c r="F125" s="44">
        <v>1466.4</v>
      </c>
      <c r="G125" s="24">
        <f t="shared" si="0"/>
        <v>0</v>
      </c>
      <c r="H125" s="2"/>
    </row>
    <row r="126" spans="1:8" x14ac:dyDescent="0.25">
      <c r="A126" s="20">
        <v>42396</v>
      </c>
      <c r="B126" s="21">
        <v>858</v>
      </c>
      <c r="C126" s="29" t="s">
        <v>17</v>
      </c>
      <c r="D126" s="30">
        <v>2595.6</v>
      </c>
      <c r="E126" s="73">
        <v>42406</v>
      </c>
      <c r="F126" s="74">
        <v>2595.6</v>
      </c>
      <c r="G126" s="70">
        <f t="shared" si="0"/>
        <v>0</v>
      </c>
      <c r="H126" s="2"/>
    </row>
    <row r="127" spans="1:8" x14ac:dyDescent="0.25">
      <c r="A127" s="20">
        <v>42397</v>
      </c>
      <c r="B127" s="21">
        <v>859</v>
      </c>
      <c r="C127" s="29" t="s">
        <v>16</v>
      </c>
      <c r="D127" s="30">
        <v>3821.6</v>
      </c>
      <c r="E127" s="73">
        <v>42403</v>
      </c>
      <c r="F127" s="74">
        <v>3821.6</v>
      </c>
      <c r="G127" s="24">
        <f t="shared" si="0"/>
        <v>0</v>
      </c>
      <c r="H127" s="2"/>
    </row>
    <row r="128" spans="1:8" x14ac:dyDescent="0.25">
      <c r="A128" s="20">
        <v>42397</v>
      </c>
      <c r="B128" s="21">
        <v>860</v>
      </c>
      <c r="C128" s="29" t="s">
        <v>14</v>
      </c>
      <c r="D128" s="30">
        <v>528</v>
      </c>
      <c r="E128" s="43">
        <v>42397</v>
      </c>
      <c r="F128" s="44">
        <v>528</v>
      </c>
      <c r="G128" s="24">
        <f t="shared" si="0"/>
        <v>0</v>
      </c>
      <c r="H128" s="2"/>
    </row>
    <row r="129" spans="1:8" x14ac:dyDescent="0.25">
      <c r="A129" s="20">
        <v>42397</v>
      </c>
      <c r="B129" s="21">
        <v>861</v>
      </c>
      <c r="C129" s="29" t="s">
        <v>16</v>
      </c>
      <c r="D129" s="30">
        <v>2613.6</v>
      </c>
      <c r="E129" s="43">
        <v>42399</v>
      </c>
      <c r="F129" s="44">
        <v>2613.6</v>
      </c>
      <c r="G129" s="24">
        <f t="shared" si="0"/>
        <v>0</v>
      </c>
      <c r="H129" s="2"/>
    </row>
    <row r="130" spans="1:8" x14ac:dyDescent="0.25">
      <c r="A130" s="20">
        <v>42398</v>
      </c>
      <c r="B130" s="21">
        <v>862</v>
      </c>
      <c r="C130" s="29" t="s">
        <v>22</v>
      </c>
      <c r="D130" s="30">
        <v>887.86</v>
      </c>
      <c r="E130" s="43">
        <v>42399</v>
      </c>
      <c r="F130" s="44">
        <v>887.86</v>
      </c>
      <c r="G130" s="24">
        <f t="shared" si="0"/>
        <v>0</v>
      </c>
      <c r="H130" s="2"/>
    </row>
    <row r="131" spans="1:8" x14ac:dyDescent="0.25">
      <c r="A131" s="20">
        <v>42398</v>
      </c>
      <c r="B131" s="21">
        <v>863</v>
      </c>
      <c r="C131" s="29" t="s">
        <v>27</v>
      </c>
      <c r="D131" s="30">
        <v>339.48</v>
      </c>
      <c r="E131" s="43">
        <v>42399</v>
      </c>
      <c r="F131" s="44">
        <v>339.48</v>
      </c>
      <c r="G131" s="24">
        <f t="shared" si="0"/>
        <v>0</v>
      </c>
      <c r="H131" s="2"/>
    </row>
    <row r="132" spans="1:8" x14ac:dyDescent="0.25">
      <c r="A132" s="20">
        <v>42398</v>
      </c>
      <c r="B132" s="21">
        <v>864</v>
      </c>
      <c r="C132" s="29" t="s">
        <v>14</v>
      </c>
      <c r="D132" s="30">
        <v>816</v>
      </c>
      <c r="E132" s="43">
        <v>42398</v>
      </c>
      <c r="F132" s="44">
        <v>816</v>
      </c>
      <c r="G132" s="24">
        <f t="shared" si="0"/>
        <v>0</v>
      </c>
      <c r="H132" s="2"/>
    </row>
    <row r="133" spans="1:8" x14ac:dyDescent="0.25">
      <c r="A133" s="20">
        <v>42398</v>
      </c>
      <c r="B133" s="21">
        <v>865</v>
      </c>
      <c r="C133" s="29" t="s">
        <v>12</v>
      </c>
      <c r="D133" s="30">
        <v>4985.08</v>
      </c>
      <c r="E133" s="43">
        <v>42398</v>
      </c>
      <c r="F133" s="44">
        <v>4985.08</v>
      </c>
      <c r="G133" s="24">
        <f t="shared" si="0"/>
        <v>0</v>
      </c>
      <c r="H133" s="2"/>
    </row>
    <row r="134" spans="1:8" x14ac:dyDescent="0.25">
      <c r="A134" s="20">
        <v>42398</v>
      </c>
      <c r="B134" s="21">
        <v>866</v>
      </c>
      <c r="C134" s="29" t="s">
        <v>18</v>
      </c>
      <c r="D134" s="30">
        <v>2580</v>
      </c>
      <c r="E134" s="43">
        <v>42398</v>
      </c>
      <c r="F134" s="44">
        <v>2580</v>
      </c>
      <c r="G134" s="24">
        <f t="shared" si="0"/>
        <v>0</v>
      </c>
      <c r="H134" s="2"/>
    </row>
    <row r="135" spans="1:8" x14ac:dyDescent="0.25">
      <c r="A135" s="20">
        <v>42398</v>
      </c>
      <c r="B135" s="21">
        <v>867</v>
      </c>
      <c r="C135" s="29" t="s">
        <v>17</v>
      </c>
      <c r="D135" s="30">
        <v>5482</v>
      </c>
      <c r="E135" s="73">
        <v>42406</v>
      </c>
      <c r="F135" s="74">
        <v>5482</v>
      </c>
      <c r="G135" s="70">
        <f t="shared" si="0"/>
        <v>0</v>
      </c>
      <c r="H135" s="2"/>
    </row>
    <row r="136" spans="1:8" x14ac:dyDescent="0.25">
      <c r="A136" s="20">
        <v>42399</v>
      </c>
      <c r="B136" s="21">
        <v>868</v>
      </c>
      <c r="C136" s="29" t="s">
        <v>14</v>
      </c>
      <c r="D136" s="30">
        <v>1013.76</v>
      </c>
      <c r="E136" s="43">
        <v>42399</v>
      </c>
      <c r="F136" s="44">
        <v>1013.76</v>
      </c>
      <c r="G136" s="24">
        <f t="shared" si="0"/>
        <v>0</v>
      </c>
      <c r="H136" s="2"/>
    </row>
    <row r="137" spans="1:8" x14ac:dyDescent="0.25">
      <c r="A137" s="20">
        <v>42399</v>
      </c>
      <c r="B137" s="21">
        <v>869</v>
      </c>
      <c r="C137" s="29" t="s">
        <v>16</v>
      </c>
      <c r="D137" s="30">
        <v>4145.8</v>
      </c>
      <c r="E137" s="43">
        <v>42400</v>
      </c>
      <c r="F137" s="44">
        <v>4145.8</v>
      </c>
      <c r="G137" s="24">
        <f t="shared" si="0"/>
        <v>0</v>
      </c>
      <c r="H137" s="2"/>
    </row>
    <row r="138" spans="1:8" x14ac:dyDescent="0.25">
      <c r="A138" s="20">
        <v>42399</v>
      </c>
      <c r="B138" s="21">
        <v>870</v>
      </c>
      <c r="C138" s="29" t="s">
        <v>22</v>
      </c>
      <c r="D138" s="30">
        <v>1125.3</v>
      </c>
      <c r="E138" s="73">
        <v>42402</v>
      </c>
      <c r="F138" s="74">
        <v>1125.3</v>
      </c>
      <c r="G138" s="24">
        <f t="shared" si="0"/>
        <v>0</v>
      </c>
      <c r="H138" s="2"/>
    </row>
    <row r="139" spans="1:8" ht="15.75" x14ac:dyDescent="0.25">
      <c r="A139" s="20">
        <v>42399</v>
      </c>
      <c r="B139" s="21">
        <v>871</v>
      </c>
      <c r="C139" s="85" t="s">
        <v>31</v>
      </c>
      <c r="D139" s="30">
        <v>0</v>
      </c>
      <c r="E139" s="73"/>
      <c r="F139" s="74"/>
      <c r="G139" s="24">
        <f t="shared" si="0"/>
        <v>0</v>
      </c>
      <c r="H139" s="2"/>
    </row>
    <row r="140" spans="1:8" x14ac:dyDescent="0.25">
      <c r="A140" s="20">
        <v>42399</v>
      </c>
      <c r="B140" s="21">
        <v>872</v>
      </c>
      <c r="C140" s="29" t="s">
        <v>28</v>
      </c>
      <c r="D140" s="30">
        <v>6318.1</v>
      </c>
      <c r="E140" s="73">
        <v>42422</v>
      </c>
      <c r="F140" s="74">
        <v>6318.1</v>
      </c>
      <c r="G140" s="24">
        <f t="shared" si="0"/>
        <v>0</v>
      </c>
      <c r="H140" s="2"/>
    </row>
    <row r="141" spans="1:8" ht="30" x14ac:dyDescent="0.25">
      <c r="A141" s="20">
        <v>42399</v>
      </c>
      <c r="B141" s="21">
        <v>873</v>
      </c>
      <c r="C141" s="29" t="s">
        <v>21</v>
      </c>
      <c r="D141" s="30">
        <v>6431</v>
      </c>
      <c r="E141" s="73" t="s">
        <v>36</v>
      </c>
      <c r="F141" s="75">
        <f>1000+5431</f>
        <v>6431</v>
      </c>
      <c r="G141" s="69">
        <f t="shared" si="0"/>
        <v>0</v>
      </c>
      <c r="H141" s="2"/>
    </row>
    <row r="142" spans="1:8" x14ac:dyDescent="0.25">
      <c r="A142" s="20">
        <v>42400</v>
      </c>
      <c r="B142" s="21">
        <v>874</v>
      </c>
      <c r="C142" s="29" t="s">
        <v>12</v>
      </c>
      <c r="D142" s="30">
        <v>5630</v>
      </c>
      <c r="E142" s="43">
        <v>42400</v>
      </c>
      <c r="F142" s="44">
        <v>5630</v>
      </c>
      <c r="G142" s="24">
        <f t="shared" si="0"/>
        <v>0</v>
      </c>
      <c r="H142" s="2"/>
    </row>
    <row r="143" spans="1:8" x14ac:dyDescent="0.25">
      <c r="A143" s="20">
        <v>42400</v>
      </c>
      <c r="B143" s="21">
        <v>875</v>
      </c>
      <c r="C143" s="29" t="s">
        <v>16</v>
      </c>
      <c r="D143" s="30">
        <v>3012.36</v>
      </c>
      <c r="E143" s="73">
        <v>42402</v>
      </c>
      <c r="F143" s="74">
        <v>3012.36</v>
      </c>
      <c r="G143" s="24">
        <f t="shared" si="0"/>
        <v>0</v>
      </c>
      <c r="H143" s="2"/>
    </row>
    <row r="144" spans="1:8" x14ac:dyDescent="0.25">
      <c r="A144" s="20">
        <v>42400</v>
      </c>
      <c r="B144" s="21">
        <v>876</v>
      </c>
      <c r="C144" s="29" t="s">
        <v>14</v>
      </c>
      <c r="D144" s="30">
        <v>1008</v>
      </c>
      <c r="E144" s="43">
        <v>42400</v>
      </c>
      <c r="F144" s="44">
        <v>1008</v>
      </c>
      <c r="G144" s="24">
        <f t="shared" si="0"/>
        <v>0</v>
      </c>
      <c r="H144" s="2"/>
    </row>
    <row r="145" spans="1:9" x14ac:dyDescent="0.25">
      <c r="A145" s="20">
        <v>42400</v>
      </c>
      <c r="B145" s="21">
        <v>877</v>
      </c>
      <c r="C145" s="29" t="s">
        <v>16</v>
      </c>
      <c r="D145" s="30">
        <v>6090.36</v>
      </c>
      <c r="E145" s="73">
        <v>42414</v>
      </c>
      <c r="F145" s="74">
        <v>6090.36</v>
      </c>
      <c r="G145" s="24">
        <f t="shared" si="0"/>
        <v>0</v>
      </c>
      <c r="H145" s="2"/>
    </row>
    <row r="146" spans="1:9" x14ac:dyDescent="0.25">
      <c r="A146" s="20"/>
      <c r="B146" s="21"/>
      <c r="C146" s="22" t="s">
        <v>7</v>
      </c>
      <c r="D146" s="23"/>
      <c r="E146" s="17"/>
      <c r="F146" s="18"/>
      <c r="G146" s="24">
        <f t="shared" si="0"/>
        <v>0</v>
      </c>
      <c r="H146" s="2"/>
    </row>
    <row r="147" spans="1:9" x14ac:dyDescent="0.25">
      <c r="A147" s="20"/>
      <c r="B147" s="45"/>
      <c r="C147" s="22" t="s">
        <v>7</v>
      </c>
      <c r="D147" s="23"/>
      <c r="E147" s="17"/>
      <c r="F147" s="18"/>
      <c r="G147" s="24"/>
      <c r="H147" s="2"/>
    </row>
    <row r="148" spans="1:9" ht="15.75" thickBot="1" x14ac:dyDescent="0.3">
      <c r="A148" s="46"/>
      <c r="B148" s="47"/>
      <c r="C148" s="48"/>
      <c r="D148" s="49"/>
      <c r="E148" s="50"/>
      <c r="F148" s="49"/>
      <c r="G148" s="51"/>
      <c r="H148" s="3"/>
      <c r="I148"/>
    </row>
    <row r="149" spans="1:9" ht="15.75" thickTop="1" x14ac:dyDescent="0.25">
      <c r="A149" s="52"/>
      <c r="B149" s="53"/>
      <c r="C149" s="3"/>
      <c r="D149" s="54">
        <f>SUM(D4:D148)</f>
        <v>337148.17099999986</v>
      </c>
      <c r="E149" s="55"/>
      <c r="F149" s="54">
        <f>SUM(F4:F148)</f>
        <v>337148.16999999987</v>
      </c>
      <c r="G149" s="56"/>
      <c r="H149" s="3"/>
      <c r="I149"/>
    </row>
    <row r="150" spans="1:9" x14ac:dyDescent="0.25">
      <c r="A150" s="52"/>
      <c r="B150" s="53"/>
      <c r="C150" s="3"/>
      <c r="D150" s="57"/>
      <c r="E150" s="58"/>
      <c r="F150" s="57"/>
      <c r="G150" s="56"/>
      <c r="H150" s="3"/>
      <c r="I150"/>
    </row>
    <row r="151" spans="1:9" ht="30" x14ac:dyDescent="0.25">
      <c r="A151" s="52"/>
      <c r="B151" s="53"/>
      <c r="C151" s="3"/>
      <c r="D151" s="59" t="s">
        <v>8</v>
      </c>
      <c r="E151" s="58"/>
      <c r="F151" s="60" t="s">
        <v>9</v>
      </c>
      <c r="G151" s="56"/>
      <c r="H151" s="3"/>
      <c r="I151"/>
    </row>
    <row r="152" spans="1:9" ht="15.75" thickBot="1" x14ac:dyDescent="0.3">
      <c r="A152" s="52"/>
      <c r="B152" s="53"/>
      <c r="C152" s="3"/>
      <c r="D152" s="59"/>
      <c r="E152" s="58"/>
      <c r="F152" s="60"/>
      <c r="G152" s="56"/>
      <c r="H152" s="3"/>
      <c r="I152"/>
    </row>
    <row r="153" spans="1:9" ht="21.75" thickBot="1" x14ac:dyDescent="0.4">
      <c r="A153" s="52"/>
      <c r="B153" s="53"/>
      <c r="C153" s="3"/>
      <c r="D153" s="125">
        <f>D149-F149</f>
        <v>9.9999998928979039E-4</v>
      </c>
      <c r="E153" s="126"/>
      <c r="F153" s="127"/>
      <c r="H153" s="3"/>
      <c r="I153"/>
    </row>
    <row r="154" spans="1:9" x14ac:dyDescent="0.25">
      <c r="A154" s="52"/>
      <c r="B154" s="53"/>
      <c r="C154" s="3"/>
      <c r="D154" s="57"/>
      <c r="E154" s="58"/>
      <c r="F154" s="57"/>
      <c r="H154" s="3"/>
      <c r="I154"/>
    </row>
    <row r="155" spans="1:9" ht="18.75" x14ac:dyDescent="0.3">
      <c r="A155" s="52"/>
      <c r="B155" s="53"/>
      <c r="C155" s="3"/>
      <c r="D155" s="128" t="s">
        <v>10</v>
      </c>
      <c r="E155" s="128"/>
      <c r="F155" s="128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  <row r="166" spans="1:9" x14ac:dyDescent="0.25">
      <c r="A166" s="52"/>
      <c r="B166" s="53"/>
      <c r="C166" s="3"/>
      <c r="D166" s="57"/>
      <c r="E166" s="58"/>
      <c r="F166" s="57"/>
      <c r="H166" s="3"/>
      <c r="I166"/>
    </row>
  </sheetData>
  <mergeCells count="4">
    <mergeCell ref="B1:F1"/>
    <mergeCell ref="B2:C2"/>
    <mergeCell ref="D153:F153"/>
    <mergeCell ref="D155:F15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68"/>
  <sheetViews>
    <sheetView workbookViewId="0">
      <pane ySplit="3" topLeftCell="A36" activePane="bottomLeft" state="frozen"/>
      <selection pane="bottomLeft" activeCell="F39" sqref="F39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98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42645</v>
      </c>
      <c r="B4" s="110">
        <v>1534</v>
      </c>
      <c r="C4" s="122" t="s">
        <v>31</v>
      </c>
      <c r="D4" s="72">
        <v>0</v>
      </c>
      <c r="E4" s="17"/>
      <c r="F4" s="18"/>
      <c r="G4" s="19">
        <f>D4-F4</f>
        <v>0</v>
      </c>
      <c r="H4" s="3"/>
    </row>
    <row r="5" spans="1:12" x14ac:dyDescent="0.25">
      <c r="A5" s="20">
        <v>42645</v>
      </c>
      <c r="B5" s="45">
        <v>1535</v>
      </c>
      <c r="C5" s="22" t="s">
        <v>16</v>
      </c>
      <c r="D5" s="23">
        <v>6347.49</v>
      </c>
      <c r="E5" s="17">
        <v>42666</v>
      </c>
      <c r="F5" s="18">
        <v>6347.49</v>
      </c>
      <c r="G5" s="24">
        <f>D5-F5</f>
        <v>0</v>
      </c>
      <c r="H5" s="2"/>
    </row>
    <row r="6" spans="1:12" x14ac:dyDescent="0.25">
      <c r="A6" s="20">
        <v>42645</v>
      </c>
      <c r="B6" s="45">
        <v>1536</v>
      </c>
      <c r="C6" s="22" t="s">
        <v>27</v>
      </c>
      <c r="D6" s="23">
        <v>504</v>
      </c>
      <c r="E6" s="17">
        <v>42645</v>
      </c>
      <c r="F6" s="18">
        <v>504</v>
      </c>
      <c r="G6" s="24">
        <f>D6-F6</f>
        <v>0</v>
      </c>
      <c r="H6" s="2"/>
    </row>
    <row r="7" spans="1:12" ht="15.75" x14ac:dyDescent="0.25">
      <c r="A7" s="20">
        <v>42646</v>
      </c>
      <c r="B7" s="45">
        <v>1537</v>
      </c>
      <c r="C7" s="90" t="s">
        <v>17</v>
      </c>
      <c r="D7" s="23">
        <v>5513.2</v>
      </c>
      <c r="E7" s="17">
        <v>42653</v>
      </c>
      <c r="F7" s="18">
        <v>5513.2</v>
      </c>
      <c r="G7" s="24">
        <f t="shared" ref="G7:G48" si="0">D7-F7</f>
        <v>0</v>
      </c>
      <c r="H7" s="2"/>
      <c r="J7" s="25"/>
    </row>
    <row r="8" spans="1:12" ht="15.75" x14ac:dyDescent="0.25">
      <c r="A8" s="20">
        <v>42648</v>
      </c>
      <c r="B8" s="45">
        <v>1538</v>
      </c>
      <c r="C8" s="90" t="s">
        <v>17</v>
      </c>
      <c r="D8" s="23">
        <v>3544</v>
      </c>
      <c r="E8" s="17">
        <v>42653</v>
      </c>
      <c r="F8" s="18">
        <v>3544</v>
      </c>
      <c r="G8" s="24">
        <f t="shared" si="0"/>
        <v>0</v>
      </c>
      <c r="H8" s="2"/>
      <c r="J8" s="25"/>
    </row>
    <row r="9" spans="1:12" x14ac:dyDescent="0.25">
      <c r="A9" s="20">
        <v>42648</v>
      </c>
      <c r="B9" s="45">
        <v>1539</v>
      </c>
      <c r="C9" s="22" t="s">
        <v>27</v>
      </c>
      <c r="D9" s="23">
        <v>497.76</v>
      </c>
      <c r="E9" s="17">
        <v>42651</v>
      </c>
      <c r="F9" s="18">
        <v>497.76</v>
      </c>
      <c r="G9" s="24">
        <f t="shared" si="0"/>
        <v>0</v>
      </c>
      <c r="H9" s="2"/>
      <c r="J9" s="25"/>
    </row>
    <row r="10" spans="1:12" x14ac:dyDescent="0.25">
      <c r="A10" s="20">
        <v>42649</v>
      </c>
      <c r="B10" s="45">
        <v>1540</v>
      </c>
      <c r="C10" s="22" t="s">
        <v>17</v>
      </c>
      <c r="D10" s="23">
        <v>3249</v>
      </c>
      <c r="E10" s="17">
        <v>42653</v>
      </c>
      <c r="F10" s="18">
        <v>3249</v>
      </c>
      <c r="G10" s="24">
        <f t="shared" si="0"/>
        <v>0</v>
      </c>
      <c r="H10" s="2"/>
      <c r="J10" s="25"/>
    </row>
    <row r="11" spans="1:12" x14ac:dyDescent="0.25">
      <c r="A11" s="20">
        <v>42651</v>
      </c>
      <c r="B11" s="45">
        <v>1541</v>
      </c>
      <c r="C11" s="22" t="s">
        <v>28</v>
      </c>
      <c r="D11" s="23">
        <v>3325.25</v>
      </c>
      <c r="E11" s="17">
        <v>42652</v>
      </c>
      <c r="F11" s="18">
        <v>3325.25</v>
      </c>
      <c r="G11" s="24">
        <f t="shared" si="0"/>
        <v>0</v>
      </c>
      <c r="H11" s="2"/>
      <c r="J11" s="25"/>
    </row>
    <row r="12" spans="1:12" ht="15.75" x14ac:dyDescent="0.25">
      <c r="A12" s="20">
        <v>42651</v>
      </c>
      <c r="B12" s="45">
        <v>1542</v>
      </c>
      <c r="C12" s="22" t="s">
        <v>27</v>
      </c>
      <c r="D12" s="23">
        <v>483.36</v>
      </c>
      <c r="E12" s="17">
        <v>42653</v>
      </c>
      <c r="F12" s="18">
        <v>483.36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42651</v>
      </c>
      <c r="B13" s="45">
        <v>1543</v>
      </c>
      <c r="C13" s="22" t="s">
        <v>17</v>
      </c>
      <c r="D13" s="23">
        <v>2030.4</v>
      </c>
      <c r="E13" s="17">
        <v>42653</v>
      </c>
      <c r="F13" s="18">
        <v>2030.4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42652</v>
      </c>
      <c r="B14" s="45">
        <v>1544</v>
      </c>
      <c r="C14" s="22" t="s">
        <v>28</v>
      </c>
      <c r="D14" s="23">
        <v>2762.66</v>
      </c>
      <c r="E14" s="17">
        <v>42657</v>
      </c>
      <c r="F14" s="18">
        <v>2762.66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42653</v>
      </c>
      <c r="B15" s="45">
        <v>1545</v>
      </c>
      <c r="C15" s="22" t="s">
        <v>17</v>
      </c>
      <c r="D15" s="23">
        <v>1664</v>
      </c>
      <c r="E15" s="17">
        <v>42657</v>
      </c>
      <c r="F15" s="18">
        <v>1664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42653</v>
      </c>
      <c r="B16" s="45">
        <v>1546</v>
      </c>
      <c r="C16" s="28" t="s">
        <v>27</v>
      </c>
      <c r="D16" s="23">
        <v>484.8</v>
      </c>
      <c r="E16" s="17">
        <v>42655</v>
      </c>
      <c r="F16" s="18">
        <v>484.8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42655</v>
      </c>
      <c r="B17" s="45">
        <v>1547</v>
      </c>
      <c r="C17" s="22" t="s">
        <v>27</v>
      </c>
      <c r="D17" s="23">
        <v>452.25</v>
      </c>
      <c r="E17" s="17">
        <v>42657</v>
      </c>
      <c r="F17" s="18">
        <v>452.25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42656</v>
      </c>
      <c r="B18" s="45">
        <v>1548</v>
      </c>
      <c r="C18" s="22" t="s">
        <v>17</v>
      </c>
      <c r="D18" s="23">
        <v>5485</v>
      </c>
      <c r="E18" s="17">
        <v>42657</v>
      </c>
      <c r="F18" s="18">
        <v>5485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42657</v>
      </c>
      <c r="B19" s="45">
        <v>1549</v>
      </c>
      <c r="C19" s="22" t="s">
        <v>24</v>
      </c>
      <c r="D19" s="23">
        <v>3467.93</v>
      </c>
      <c r="E19" s="17">
        <v>42666</v>
      </c>
      <c r="F19" s="18">
        <v>3467.93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42657</v>
      </c>
      <c r="B20" s="45">
        <v>1550</v>
      </c>
      <c r="C20" s="22" t="s">
        <v>28</v>
      </c>
      <c r="D20" s="23">
        <v>3027.2</v>
      </c>
      <c r="E20" s="17">
        <v>42658</v>
      </c>
      <c r="F20" s="18">
        <v>3027.2</v>
      </c>
      <c r="G20" s="24">
        <f t="shared" si="0"/>
        <v>0</v>
      </c>
      <c r="H20" s="2"/>
      <c r="J20" s="25"/>
    </row>
    <row r="21" spans="1:12" x14ac:dyDescent="0.25">
      <c r="A21" s="20">
        <v>42657</v>
      </c>
      <c r="B21" s="45">
        <v>1551</v>
      </c>
      <c r="C21" s="22" t="s">
        <v>27</v>
      </c>
      <c r="D21" s="23">
        <v>458.55</v>
      </c>
      <c r="E21" s="17">
        <v>42658</v>
      </c>
      <c r="F21" s="18">
        <v>458.55</v>
      </c>
      <c r="G21" s="24">
        <f t="shared" si="0"/>
        <v>0</v>
      </c>
      <c r="H21" s="2"/>
    </row>
    <row r="22" spans="1:12" x14ac:dyDescent="0.25">
      <c r="A22" s="20">
        <v>42658</v>
      </c>
      <c r="B22" s="45">
        <v>1552</v>
      </c>
      <c r="C22" s="22" t="s">
        <v>27</v>
      </c>
      <c r="D22" s="23">
        <v>461.25</v>
      </c>
      <c r="E22" s="17">
        <v>42660</v>
      </c>
      <c r="F22" s="18">
        <v>461.25</v>
      </c>
      <c r="G22" s="24">
        <f t="shared" si="0"/>
        <v>0</v>
      </c>
      <c r="H22" s="2"/>
      <c r="J22" s="25"/>
    </row>
    <row r="23" spans="1:12" x14ac:dyDescent="0.25">
      <c r="A23" s="20">
        <v>42658</v>
      </c>
      <c r="B23" s="45">
        <v>1553</v>
      </c>
      <c r="C23" s="22" t="s">
        <v>28</v>
      </c>
      <c r="D23" s="23">
        <v>6514.5</v>
      </c>
      <c r="E23" s="17">
        <v>42659</v>
      </c>
      <c r="F23" s="18">
        <v>6514.5</v>
      </c>
      <c r="G23" s="24">
        <f t="shared" si="0"/>
        <v>0</v>
      </c>
      <c r="H23" s="2"/>
      <c r="J23" s="25"/>
    </row>
    <row r="24" spans="1:12" x14ac:dyDescent="0.25">
      <c r="A24" s="20">
        <v>42658</v>
      </c>
      <c r="B24" s="45">
        <v>1554</v>
      </c>
      <c r="C24" s="22" t="s">
        <v>17</v>
      </c>
      <c r="D24" s="23">
        <v>6666.8</v>
      </c>
      <c r="E24" s="17">
        <v>42670</v>
      </c>
      <c r="F24" s="18">
        <v>6666.8</v>
      </c>
      <c r="G24" s="24">
        <f t="shared" si="0"/>
        <v>0</v>
      </c>
      <c r="H24" s="2"/>
      <c r="J24" s="25"/>
    </row>
    <row r="25" spans="1:12" x14ac:dyDescent="0.25">
      <c r="A25" s="20">
        <v>42659</v>
      </c>
      <c r="B25" s="45">
        <v>1555</v>
      </c>
      <c r="C25" s="22" t="s">
        <v>28</v>
      </c>
      <c r="D25" s="23">
        <v>4828.47</v>
      </c>
      <c r="E25" s="17">
        <v>42665</v>
      </c>
      <c r="F25" s="18">
        <v>4828.47</v>
      </c>
      <c r="G25" s="24">
        <f t="shared" si="0"/>
        <v>0</v>
      </c>
      <c r="H25" s="2"/>
      <c r="J25" s="25"/>
    </row>
    <row r="26" spans="1:12" x14ac:dyDescent="0.25">
      <c r="A26" s="20">
        <v>42660</v>
      </c>
      <c r="B26" s="45">
        <v>1556</v>
      </c>
      <c r="C26" s="22" t="s">
        <v>17</v>
      </c>
      <c r="D26" s="23">
        <v>4198.3999999999996</v>
      </c>
      <c r="E26" s="17">
        <v>42664</v>
      </c>
      <c r="F26" s="18">
        <v>4198.3999999999996</v>
      </c>
      <c r="G26" s="24">
        <f t="shared" si="0"/>
        <v>0</v>
      </c>
      <c r="H26" s="2"/>
      <c r="J26" s="25"/>
    </row>
    <row r="27" spans="1:12" x14ac:dyDescent="0.25">
      <c r="A27" s="20">
        <v>42660</v>
      </c>
      <c r="B27" s="45">
        <v>1557</v>
      </c>
      <c r="C27" s="22" t="s">
        <v>99</v>
      </c>
      <c r="D27" s="23">
        <v>882.18</v>
      </c>
      <c r="E27" s="17">
        <v>42661</v>
      </c>
      <c r="F27" s="18">
        <v>882.18</v>
      </c>
      <c r="G27" s="24">
        <f t="shared" si="0"/>
        <v>0</v>
      </c>
      <c r="H27" s="2"/>
      <c r="J27" s="25"/>
    </row>
    <row r="28" spans="1:12" x14ac:dyDescent="0.25">
      <c r="A28" s="20">
        <v>42660</v>
      </c>
      <c r="B28" s="45">
        <v>1558</v>
      </c>
      <c r="C28" s="22" t="s">
        <v>27</v>
      </c>
      <c r="D28" s="23">
        <v>454.05</v>
      </c>
      <c r="E28" s="17">
        <v>42663</v>
      </c>
      <c r="F28" s="18">
        <v>454.05</v>
      </c>
      <c r="G28" s="24">
        <f t="shared" si="0"/>
        <v>0</v>
      </c>
      <c r="H28" s="2"/>
      <c r="J28" s="25"/>
    </row>
    <row r="29" spans="1:12" x14ac:dyDescent="0.25">
      <c r="A29" s="20">
        <v>42661</v>
      </c>
      <c r="B29" s="45">
        <v>1559</v>
      </c>
      <c r="C29" s="22" t="s">
        <v>24</v>
      </c>
      <c r="D29" s="23">
        <v>2610.5500000000002</v>
      </c>
      <c r="E29" s="105">
        <v>42673</v>
      </c>
      <c r="F29" s="18">
        <v>2610.5500000000002</v>
      </c>
      <c r="G29" s="24">
        <f t="shared" si="0"/>
        <v>0</v>
      </c>
      <c r="H29" s="2"/>
    </row>
    <row r="30" spans="1:12" x14ac:dyDescent="0.25">
      <c r="A30" s="20">
        <v>42662</v>
      </c>
      <c r="B30" s="45">
        <v>1560</v>
      </c>
      <c r="C30" s="22" t="s">
        <v>24</v>
      </c>
      <c r="D30" s="23">
        <v>2876.79</v>
      </c>
      <c r="E30" s="121">
        <v>42685</v>
      </c>
      <c r="F30" s="112">
        <v>2876.79</v>
      </c>
      <c r="G30" s="24">
        <f t="shared" si="0"/>
        <v>0</v>
      </c>
      <c r="H30" s="2"/>
    </row>
    <row r="31" spans="1:12" x14ac:dyDescent="0.25">
      <c r="A31" s="20">
        <v>42663</v>
      </c>
      <c r="B31" s="45">
        <v>1561</v>
      </c>
      <c r="C31" s="22" t="s">
        <v>27</v>
      </c>
      <c r="D31" s="23">
        <v>470.12</v>
      </c>
      <c r="E31" s="17">
        <v>42664</v>
      </c>
      <c r="F31" s="18">
        <v>470.12</v>
      </c>
      <c r="G31" s="24">
        <f t="shared" si="0"/>
        <v>0</v>
      </c>
      <c r="H31" s="2"/>
    </row>
    <row r="32" spans="1:12" x14ac:dyDescent="0.25">
      <c r="A32" s="20">
        <v>42664</v>
      </c>
      <c r="B32" s="45">
        <v>1562</v>
      </c>
      <c r="C32" s="22" t="s">
        <v>27</v>
      </c>
      <c r="D32" s="23">
        <v>491.47</v>
      </c>
      <c r="E32" s="17">
        <v>42665</v>
      </c>
      <c r="F32" s="18">
        <v>491.47</v>
      </c>
      <c r="G32" s="24">
        <f t="shared" si="0"/>
        <v>0</v>
      </c>
      <c r="H32" s="2"/>
    </row>
    <row r="33" spans="1:9" x14ac:dyDescent="0.25">
      <c r="A33" s="20">
        <v>42665</v>
      </c>
      <c r="B33" s="45">
        <v>1563</v>
      </c>
      <c r="C33" s="22" t="s">
        <v>17</v>
      </c>
      <c r="D33" s="23">
        <v>7620.6</v>
      </c>
      <c r="E33" s="17">
        <v>42672</v>
      </c>
      <c r="F33" s="18">
        <v>7620.6</v>
      </c>
      <c r="G33" s="24">
        <f t="shared" si="0"/>
        <v>0</v>
      </c>
      <c r="H33" s="2"/>
      <c r="I33"/>
    </row>
    <row r="34" spans="1:9" x14ac:dyDescent="0.25">
      <c r="A34" s="20">
        <v>42665</v>
      </c>
      <c r="B34" s="45">
        <v>1564</v>
      </c>
      <c r="C34" s="22" t="s">
        <v>28</v>
      </c>
      <c r="D34" s="23">
        <v>5463.75</v>
      </c>
      <c r="E34" s="121">
        <v>42683</v>
      </c>
      <c r="F34" s="112">
        <v>5463.75</v>
      </c>
      <c r="G34" s="24">
        <f t="shared" si="0"/>
        <v>0</v>
      </c>
      <c r="H34" s="2"/>
      <c r="I34"/>
    </row>
    <row r="35" spans="1:9" x14ac:dyDescent="0.25">
      <c r="A35" s="20">
        <v>42665</v>
      </c>
      <c r="B35" s="45">
        <v>1565</v>
      </c>
      <c r="C35" s="22" t="s">
        <v>27</v>
      </c>
      <c r="D35" s="23">
        <v>496.37</v>
      </c>
      <c r="E35" s="17">
        <v>42666</v>
      </c>
      <c r="F35" s="18">
        <v>496.37</v>
      </c>
      <c r="G35" s="24">
        <f t="shared" si="0"/>
        <v>0</v>
      </c>
      <c r="H35" s="2"/>
      <c r="I35"/>
    </row>
    <row r="36" spans="1:9" x14ac:dyDescent="0.25">
      <c r="A36" s="20">
        <v>42666</v>
      </c>
      <c r="B36" s="45">
        <v>1566</v>
      </c>
      <c r="C36" s="22" t="s">
        <v>27</v>
      </c>
      <c r="D36" s="23">
        <v>499.31</v>
      </c>
      <c r="E36" s="17">
        <v>42668</v>
      </c>
      <c r="F36" s="18">
        <v>499.31</v>
      </c>
      <c r="G36" s="24">
        <f t="shared" si="0"/>
        <v>0</v>
      </c>
      <c r="H36" s="2"/>
      <c r="I36"/>
    </row>
    <row r="37" spans="1:9" x14ac:dyDescent="0.25">
      <c r="A37" s="20">
        <v>42666</v>
      </c>
      <c r="B37" s="45">
        <v>1567</v>
      </c>
      <c r="C37" s="22" t="s">
        <v>16</v>
      </c>
      <c r="D37" s="23">
        <v>5436.09</v>
      </c>
      <c r="E37" s="121">
        <v>42687</v>
      </c>
      <c r="F37" s="112">
        <v>5436.09</v>
      </c>
      <c r="G37" s="24">
        <f t="shared" si="0"/>
        <v>0</v>
      </c>
      <c r="H37" s="2"/>
      <c r="I37"/>
    </row>
    <row r="38" spans="1:9" x14ac:dyDescent="0.25">
      <c r="A38" s="20">
        <v>42668</v>
      </c>
      <c r="B38" s="45">
        <v>1568</v>
      </c>
      <c r="C38" s="22" t="s">
        <v>24</v>
      </c>
      <c r="D38" s="23">
        <v>2910.55</v>
      </c>
      <c r="E38" s="121">
        <v>42689</v>
      </c>
      <c r="F38" s="112">
        <v>2910.55</v>
      </c>
      <c r="G38" s="24">
        <f t="shared" si="0"/>
        <v>0</v>
      </c>
      <c r="H38" s="2"/>
      <c r="I38"/>
    </row>
    <row r="39" spans="1:9" ht="15.75" x14ac:dyDescent="0.25">
      <c r="A39" s="20">
        <v>42668</v>
      </c>
      <c r="B39" s="45">
        <v>1569</v>
      </c>
      <c r="C39" s="90" t="s">
        <v>17</v>
      </c>
      <c r="D39" s="23">
        <v>3835.2</v>
      </c>
      <c r="E39" s="17">
        <v>42672</v>
      </c>
      <c r="F39" s="18">
        <v>3835.2</v>
      </c>
      <c r="G39" s="24">
        <f t="shared" si="0"/>
        <v>0</v>
      </c>
      <c r="H39" s="2"/>
      <c r="I39"/>
    </row>
    <row r="40" spans="1:9" x14ac:dyDescent="0.25">
      <c r="A40" s="20">
        <v>42668</v>
      </c>
      <c r="B40" s="45">
        <v>1570</v>
      </c>
      <c r="C40" s="22" t="s">
        <v>27</v>
      </c>
      <c r="D40" s="23">
        <v>490.49</v>
      </c>
      <c r="E40" s="17">
        <v>42671</v>
      </c>
      <c r="F40" s="18">
        <v>490.49</v>
      </c>
      <c r="G40" s="24">
        <f t="shared" si="0"/>
        <v>0</v>
      </c>
      <c r="H40" s="2"/>
      <c r="I40"/>
    </row>
    <row r="41" spans="1:9" x14ac:dyDescent="0.25">
      <c r="A41" s="20">
        <v>42669</v>
      </c>
      <c r="B41" s="45">
        <v>1571</v>
      </c>
      <c r="C41" s="22" t="s">
        <v>17</v>
      </c>
      <c r="D41" s="23">
        <v>2247.5500000000002</v>
      </c>
      <c r="E41" s="17">
        <v>42672</v>
      </c>
      <c r="F41" s="18">
        <v>2247.5500000000002</v>
      </c>
      <c r="G41" s="24">
        <f t="shared" si="0"/>
        <v>0</v>
      </c>
      <c r="H41" s="2"/>
      <c r="I41"/>
    </row>
    <row r="42" spans="1:9" x14ac:dyDescent="0.25">
      <c r="A42" s="20">
        <v>42670</v>
      </c>
      <c r="B42" s="45">
        <v>1572</v>
      </c>
      <c r="C42" s="22" t="s">
        <v>17</v>
      </c>
      <c r="D42" s="23">
        <v>1062.4000000000001</v>
      </c>
      <c r="E42" s="17">
        <v>42672</v>
      </c>
      <c r="F42" s="18">
        <v>1062.4000000000001</v>
      </c>
      <c r="G42" s="24">
        <f t="shared" si="0"/>
        <v>0</v>
      </c>
      <c r="H42" s="2"/>
      <c r="I42"/>
    </row>
    <row r="43" spans="1:9" ht="15.75" x14ac:dyDescent="0.25">
      <c r="A43" s="20">
        <v>42671</v>
      </c>
      <c r="B43" s="45">
        <v>1573</v>
      </c>
      <c r="C43" s="90" t="s">
        <v>27</v>
      </c>
      <c r="D43" s="30">
        <v>498.82</v>
      </c>
      <c r="E43" s="31">
        <v>42672</v>
      </c>
      <c r="F43" s="32">
        <v>498.82</v>
      </c>
      <c r="G43" s="24">
        <f t="shared" si="0"/>
        <v>0</v>
      </c>
      <c r="H43" s="2"/>
      <c r="I43"/>
    </row>
    <row r="44" spans="1:9" x14ac:dyDescent="0.25">
      <c r="A44" s="20">
        <v>42671</v>
      </c>
      <c r="B44" s="45">
        <v>1574</v>
      </c>
      <c r="C44" s="22" t="s">
        <v>17</v>
      </c>
      <c r="D44" s="30">
        <v>1470.4</v>
      </c>
      <c r="E44" s="31">
        <v>42672</v>
      </c>
      <c r="F44" s="32">
        <v>1470.4</v>
      </c>
      <c r="G44" s="24">
        <f t="shared" si="0"/>
        <v>0</v>
      </c>
      <c r="H44" s="2"/>
      <c r="I44"/>
    </row>
    <row r="45" spans="1:9" x14ac:dyDescent="0.25">
      <c r="A45" s="20">
        <v>42672</v>
      </c>
      <c r="B45" s="45">
        <v>1575</v>
      </c>
      <c r="C45" s="29" t="s">
        <v>27</v>
      </c>
      <c r="D45" s="30">
        <v>489.51</v>
      </c>
      <c r="E45" s="31">
        <v>42673</v>
      </c>
      <c r="F45" s="32">
        <v>489.51</v>
      </c>
      <c r="G45" s="24">
        <f t="shared" si="0"/>
        <v>0</v>
      </c>
      <c r="H45" s="2"/>
      <c r="I45"/>
    </row>
    <row r="46" spans="1:9" x14ac:dyDescent="0.25">
      <c r="A46" s="20">
        <v>42673</v>
      </c>
      <c r="B46" s="45">
        <v>1576</v>
      </c>
      <c r="C46" s="29" t="s">
        <v>27</v>
      </c>
      <c r="D46" s="30">
        <v>490.49</v>
      </c>
      <c r="E46" s="73">
        <v>42675</v>
      </c>
      <c r="F46" s="74">
        <v>490.49</v>
      </c>
      <c r="G46" s="24">
        <f t="shared" si="0"/>
        <v>0</v>
      </c>
      <c r="H46" s="2"/>
      <c r="I46"/>
    </row>
    <row r="47" spans="1:9" x14ac:dyDescent="0.25">
      <c r="A47" s="20">
        <v>42673</v>
      </c>
      <c r="B47" s="45">
        <v>1577</v>
      </c>
      <c r="C47" s="29" t="s">
        <v>17</v>
      </c>
      <c r="D47" s="30">
        <v>2499.1999999999998</v>
      </c>
      <c r="E47" s="73">
        <v>42679</v>
      </c>
      <c r="F47" s="74">
        <v>2499.1999999999998</v>
      </c>
      <c r="G47" s="24">
        <f t="shared" si="0"/>
        <v>0</v>
      </c>
      <c r="H47" s="2"/>
      <c r="I47"/>
    </row>
    <row r="48" spans="1:9" x14ac:dyDescent="0.25">
      <c r="A48" s="20"/>
      <c r="B48" s="21"/>
      <c r="C48" s="22" t="s">
        <v>7</v>
      </c>
      <c r="D48" s="23"/>
      <c r="E48" s="17"/>
      <c r="F48" s="18"/>
      <c r="G48" s="24">
        <f t="shared" si="0"/>
        <v>0</v>
      </c>
      <c r="H48" s="2"/>
    </row>
    <row r="49" spans="1:9" x14ac:dyDescent="0.25">
      <c r="A49" s="20"/>
      <c r="B49" s="45"/>
      <c r="C49" s="22" t="s">
        <v>7</v>
      </c>
      <c r="D49" s="23"/>
      <c r="E49" s="17"/>
      <c r="F49" s="18"/>
      <c r="G49" s="24"/>
      <c r="H49" s="2"/>
    </row>
    <row r="50" spans="1:9" ht="15.75" thickBot="1" x14ac:dyDescent="0.3">
      <c r="A50" s="46"/>
      <c r="B50" s="47"/>
      <c r="C50" s="48"/>
      <c r="D50" s="49"/>
      <c r="E50" s="50"/>
      <c r="F50" s="49"/>
      <c r="G50" s="51"/>
      <c r="H50" s="3"/>
      <c r="I50"/>
    </row>
    <row r="51" spans="1:9" ht="15.75" thickTop="1" x14ac:dyDescent="0.25">
      <c r="A51" s="52"/>
      <c r="B51" s="53"/>
      <c r="C51" s="3"/>
      <c r="D51" s="54">
        <f>SUM(D4:D50)</f>
        <v>109262.15999999999</v>
      </c>
      <c r="E51" s="55"/>
      <c r="F51" s="54">
        <f>SUM(F4:F50)</f>
        <v>109262.15999999999</v>
      </c>
      <c r="G51" s="56"/>
      <c r="H51" s="3"/>
      <c r="I51"/>
    </row>
    <row r="52" spans="1:9" x14ac:dyDescent="0.25">
      <c r="A52" s="52"/>
      <c r="B52" s="53"/>
      <c r="C52" s="3"/>
      <c r="D52" s="57"/>
      <c r="E52" s="58"/>
      <c r="F52" s="57"/>
      <c r="G52" s="56"/>
      <c r="H52" s="3"/>
      <c r="I52"/>
    </row>
    <row r="53" spans="1:9" ht="30" x14ac:dyDescent="0.25">
      <c r="A53" s="52"/>
      <c r="B53" s="53"/>
      <c r="C53" s="3"/>
      <c r="D53" s="59" t="s">
        <v>8</v>
      </c>
      <c r="E53" s="58"/>
      <c r="F53" s="60" t="s">
        <v>9</v>
      </c>
      <c r="G53" s="56"/>
      <c r="H53" s="3"/>
      <c r="I53"/>
    </row>
    <row r="54" spans="1:9" ht="15.75" thickBot="1" x14ac:dyDescent="0.3">
      <c r="A54" s="52"/>
      <c r="B54" s="53"/>
      <c r="C54" s="3"/>
      <c r="D54" s="59"/>
      <c r="E54" s="58"/>
      <c r="F54" s="60"/>
      <c r="G54" s="56"/>
      <c r="H54" s="3"/>
      <c r="I54"/>
    </row>
    <row r="55" spans="1:9" ht="21.75" thickBot="1" x14ac:dyDescent="0.4">
      <c r="A55" s="52"/>
      <c r="B55" s="53"/>
      <c r="C55" s="3"/>
      <c r="D55" s="125">
        <f>D51-F51</f>
        <v>0</v>
      </c>
      <c r="E55" s="126"/>
      <c r="F55" s="127"/>
      <c r="H55" s="3"/>
      <c r="I55"/>
    </row>
    <row r="56" spans="1:9" x14ac:dyDescent="0.25">
      <c r="A56" s="52"/>
      <c r="B56" s="53"/>
      <c r="C56" s="3"/>
      <c r="D56" s="57"/>
      <c r="E56" s="58"/>
      <c r="F56" s="57"/>
      <c r="H56" s="3"/>
      <c r="I56"/>
    </row>
    <row r="57" spans="1:9" ht="18.75" x14ac:dyDescent="0.3">
      <c r="A57" s="52"/>
      <c r="B57" s="53"/>
      <c r="C57" s="3"/>
      <c r="D57" s="128" t="s">
        <v>10</v>
      </c>
      <c r="E57" s="128"/>
      <c r="F57" s="128"/>
      <c r="H57" s="3"/>
      <c r="I57"/>
    </row>
    <row r="58" spans="1:9" x14ac:dyDescent="0.25">
      <c r="A58" s="52"/>
      <c r="B58" s="53"/>
      <c r="C58" s="3"/>
      <c r="D58" s="57"/>
      <c r="E58" s="58"/>
      <c r="F58" s="57"/>
      <c r="H58" s="3"/>
      <c r="I58"/>
    </row>
    <row r="59" spans="1:9" x14ac:dyDescent="0.25">
      <c r="A59" s="52"/>
      <c r="B59" s="53"/>
      <c r="C59" s="3"/>
      <c r="D59" s="57"/>
      <c r="E59" s="58"/>
      <c r="F59" s="57"/>
      <c r="H59" s="3"/>
      <c r="I59"/>
    </row>
    <row r="60" spans="1:9" x14ac:dyDescent="0.25">
      <c r="A60" s="52"/>
      <c r="B60" s="53"/>
      <c r="C60" s="3"/>
      <c r="D60" s="57"/>
      <c r="E60" s="58"/>
      <c r="F60" s="57"/>
      <c r="H60" s="3"/>
      <c r="I60"/>
    </row>
    <row r="61" spans="1:9" x14ac:dyDescent="0.25">
      <c r="A61" s="52"/>
      <c r="B61" s="53"/>
      <c r="C61" s="3"/>
      <c r="D61" s="57"/>
      <c r="E61" s="58"/>
      <c r="F61" s="57"/>
      <c r="H61" s="3"/>
      <c r="I61"/>
    </row>
    <row r="62" spans="1:9" x14ac:dyDescent="0.25">
      <c r="A62" s="52"/>
      <c r="B62" s="53"/>
      <c r="C62" s="3"/>
      <c r="D62" s="57"/>
      <c r="E62" s="58"/>
      <c r="F62" s="57"/>
      <c r="H62" s="3"/>
      <c r="I62"/>
    </row>
    <row r="63" spans="1:9" x14ac:dyDescent="0.25">
      <c r="A63" s="52"/>
      <c r="B63" s="53"/>
      <c r="C63" s="3"/>
      <c r="D63" s="57"/>
      <c r="E63" s="58"/>
      <c r="F63" s="57"/>
      <c r="H63" s="3"/>
      <c r="I63"/>
    </row>
    <row r="64" spans="1:9" x14ac:dyDescent="0.25">
      <c r="A64" s="52"/>
      <c r="B64" s="53"/>
      <c r="C64" s="3"/>
      <c r="D64" s="57"/>
      <c r="E64" s="58"/>
      <c r="F64" s="57"/>
      <c r="H64" s="3"/>
      <c r="I64"/>
    </row>
    <row r="65" spans="1:9" x14ac:dyDescent="0.25">
      <c r="A65" s="52"/>
      <c r="B65" s="53"/>
      <c r="C65" s="3"/>
      <c r="D65" s="57"/>
      <c r="E65" s="58"/>
      <c r="F65" s="57"/>
      <c r="H65" s="3"/>
      <c r="I65"/>
    </row>
    <row r="66" spans="1:9" x14ac:dyDescent="0.25">
      <c r="A66" s="52"/>
      <c r="B66" s="53"/>
      <c r="C66" s="3"/>
      <c r="D66" s="57"/>
      <c r="E66" s="58"/>
      <c r="F66" s="57"/>
      <c r="H66" s="3"/>
      <c r="I66"/>
    </row>
    <row r="67" spans="1:9" x14ac:dyDescent="0.25">
      <c r="A67" s="52"/>
      <c r="B67" s="53"/>
      <c r="C67" s="3"/>
      <c r="D67" s="57"/>
      <c r="E67" s="58"/>
      <c r="F67" s="5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80"/>
  <sheetViews>
    <sheetView tabSelected="1" workbookViewId="0">
      <selection activeCell="D20" sqref="D20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100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42675</v>
      </c>
      <c r="B4" s="110">
        <v>1578</v>
      </c>
      <c r="C4" s="71" t="s">
        <v>62</v>
      </c>
      <c r="D4" s="72">
        <v>5358</v>
      </c>
      <c r="E4" s="17">
        <v>42679</v>
      </c>
      <c r="F4" s="18">
        <v>5358</v>
      </c>
      <c r="G4" s="19">
        <f>D4-F4</f>
        <v>0</v>
      </c>
      <c r="H4" s="3"/>
    </row>
    <row r="5" spans="1:12" x14ac:dyDescent="0.25">
      <c r="A5" s="20">
        <v>42675</v>
      </c>
      <c r="B5" s="45">
        <v>1579</v>
      </c>
      <c r="C5" s="22" t="s">
        <v>27</v>
      </c>
      <c r="D5" s="23">
        <v>500.29</v>
      </c>
      <c r="E5" s="17">
        <v>42494</v>
      </c>
      <c r="F5" s="18">
        <v>500.29</v>
      </c>
      <c r="G5" s="24">
        <f>D5-F5</f>
        <v>0</v>
      </c>
      <c r="H5" s="2"/>
    </row>
    <row r="6" spans="1:12" x14ac:dyDescent="0.25">
      <c r="A6" s="20">
        <v>42677</v>
      </c>
      <c r="B6" s="45">
        <v>1580</v>
      </c>
      <c r="C6" s="22" t="s">
        <v>62</v>
      </c>
      <c r="D6" s="23">
        <v>3296.12</v>
      </c>
      <c r="E6" s="17">
        <v>42679</v>
      </c>
      <c r="F6" s="18">
        <v>3296.12</v>
      </c>
      <c r="G6" s="24">
        <f>D6-F6</f>
        <v>0</v>
      </c>
      <c r="H6" s="2"/>
    </row>
    <row r="7" spans="1:12" ht="15.75" x14ac:dyDescent="0.25">
      <c r="A7" s="20">
        <v>42678</v>
      </c>
      <c r="B7" s="45">
        <v>1581</v>
      </c>
      <c r="C7" s="90" t="s">
        <v>27</v>
      </c>
      <c r="D7" s="23">
        <v>501.27</v>
      </c>
      <c r="E7" s="17">
        <v>42679</v>
      </c>
      <c r="F7" s="18">
        <v>501.27</v>
      </c>
      <c r="G7" s="24">
        <f t="shared" ref="G7:G60" si="0">D7-F7</f>
        <v>0</v>
      </c>
      <c r="H7" s="2"/>
      <c r="J7" s="25"/>
    </row>
    <row r="8" spans="1:12" ht="15.75" x14ac:dyDescent="0.25">
      <c r="A8" s="20">
        <v>42679</v>
      </c>
      <c r="B8" s="45">
        <v>1582</v>
      </c>
      <c r="C8" s="90" t="s">
        <v>27</v>
      </c>
      <c r="D8" s="23">
        <v>497.35</v>
      </c>
      <c r="E8" s="17">
        <v>42681</v>
      </c>
      <c r="F8" s="18">
        <v>497.35</v>
      </c>
      <c r="G8" s="24">
        <f t="shared" si="0"/>
        <v>0</v>
      </c>
      <c r="H8" s="2"/>
      <c r="J8" s="25"/>
    </row>
    <row r="9" spans="1:12" x14ac:dyDescent="0.25">
      <c r="A9" s="20">
        <v>42679</v>
      </c>
      <c r="B9" s="45">
        <v>1583</v>
      </c>
      <c r="C9" s="22" t="s">
        <v>62</v>
      </c>
      <c r="D9" s="23">
        <v>4554.4399999999996</v>
      </c>
      <c r="E9" s="17">
        <v>42681</v>
      </c>
      <c r="F9" s="18">
        <v>4554.4399999999996</v>
      </c>
      <c r="G9" s="24">
        <f t="shared" si="0"/>
        <v>0</v>
      </c>
      <c r="H9" s="2"/>
      <c r="J9" s="25"/>
    </row>
    <row r="10" spans="1:12" x14ac:dyDescent="0.25">
      <c r="A10" s="20">
        <v>42681</v>
      </c>
      <c r="B10" s="45">
        <v>1584</v>
      </c>
      <c r="C10" s="22" t="s">
        <v>27</v>
      </c>
      <c r="D10" s="23">
        <v>494.41</v>
      </c>
      <c r="E10" s="17">
        <v>42683</v>
      </c>
      <c r="F10" s="18">
        <v>494.41</v>
      </c>
      <c r="G10" s="24">
        <f t="shared" si="0"/>
        <v>0</v>
      </c>
      <c r="H10" s="2"/>
      <c r="J10" s="25"/>
    </row>
    <row r="11" spans="1:12" x14ac:dyDescent="0.25">
      <c r="A11" s="20">
        <v>42682</v>
      </c>
      <c r="B11" s="45">
        <v>1585</v>
      </c>
      <c r="C11" s="22" t="s">
        <v>62</v>
      </c>
      <c r="D11" s="23">
        <v>4907.26</v>
      </c>
      <c r="E11" s="17"/>
      <c r="F11" s="18"/>
      <c r="G11" s="24">
        <f t="shared" si="0"/>
        <v>4907.26</v>
      </c>
      <c r="H11" s="2"/>
      <c r="J11" s="25"/>
    </row>
    <row r="12" spans="1:12" ht="15.75" x14ac:dyDescent="0.25">
      <c r="A12" s="20">
        <v>42683</v>
      </c>
      <c r="B12" s="45">
        <v>1586</v>
      </c>
      <c r="C12" s="22" t="s">
        <v>27</v>
      </c>
      <c r="D12" s="23">
        <v>515</v>
      </c>
      <c r="E12" s="17">
        <v>42685</v>
      </c>
      <c r="F12" s="18">
        <v>515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42683</v>
      </c>
      <c r="B13" s="45">
        <v>1587</v>
      </c>
      <c r="C13" s="22" t="s">
        <v>28</v>
      </c>
      <c r="D13" s="23">
        <v>818.34</v>
      </c>
      <c r="E13" s="17"/>
      <c r="F13" s="18"/>
      <c r="G13" s="24">
        <f t="shared" si="0"/>
        <v>818.34</v>
      </c>
      <c r="H13" s="2"/>
      <c r="J13" s="25"/>
      <c r="L13" s="113"/>
    </row>
    <row r="14" spans="1:12" ht="15.75" x14ac:dyDescent="0.25">
      <c r="A14" s="20">
        <v>42684</v>
      </c>
      <c r="B14" s="45">
        <v>1588</v>
      </c>
      <c r="C14" s="22" t="s">
        <v>62</v>
      </c>
      <c r="D14" s="23">
        <v>2695.88</v>
      </c>
      <c r="E14" s="17"/>
      <c r="F14" s="18"/>
      <c r="G14" s="24">
        <f t="shared" si="0"/>
        <v>2695.88</v>
      </c>
      <c r="H14" s="2"/>
      <c r="J14" s="25"/>
      <c r="L14" s="113"/>
    </row>
    <row r="15" spans="1:12" ht="15.75" x14ac:dyDescent="0.25">
      <c r="A15" s="20">
        <v>42685</v>
      </c>
      <c r="B15" s="45">
        <v>1589</v>
      </c>
      <c r="C15" s="22" t="s">
        <v>27</v>
      </c>
      <c r="D15" s="23">
        <v>526.82000000000005</v>
      </c>
      <c r="E15" s="17">
        <v>42687</v>
      </c>
      <c r="F15" s="18">
        <v>526.82000000000005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42686</v>
      </c>
      <c r="B16" s="45">
        <v>1590</v>
      </c>
      <c r="C16" s="28" t="s">
        <v>62</v>
      </c>
      <c r="D16" s="23">
        <v>5183.76</v>
      </c>
      <c r="E16" s="17"/>
      <c r="F16" s="18"/>
      <c r="G16" s="24">
        <f t="shared" si="0"/>
        <v>5183.76</v>
      </c>
      <c r="H16" s="2"/>
      <c r="I16" s="26"/>
      <c r="J16" s="27"/>
      <c r="K16" s="2"/>
      <c r="L16" s="114"/>
    </row>
    <row r="17" spans="1:12" ht="16.5" thickBot="1" x14ac:dyDescent="0.3">
      <c r="A17" s="20">
        <v>42687</v>
      </c>
      <c r="B17" s="45">
        <v>1591</v>
      </c>
      <c r="C17" s="22" t="s">
        <v>16</v>
      </c>
      <c r="D17" s="23">
        <v>5925</v>
      </c>
      <c r="E17" s="17"/>
      <c r="F17" s="18"/>
      <c r="G17" s="24">
        <f t="shared" si="0"/>
        <v>5925</v>
      </c>
      <c r="H17" s="2"/>
      <c r="I17" s="26"/>
      <c r="J17" s="27"/>
      <c r="K17" s="2"/>
      <c r="L17" s="116"/>
    </row>
    <row r="18" spans="1:12" ht="16.5" thickTop="1" x14ac:dyDescent="0.25">
      <c r="A18" s="20">
        <v>42689</v>
      </c>
      <c r="B18" s="45">
        <v>1592</v>
      </c>
      <c r="C18" s="22" t="s">
        <v>24</v>
      </c>
      <c r="D18" s="23">
        <v>2930.93</v>
      </c>
      <c r="E18" s="17"/>
      <c r="F18" s="18"/>
      <c r="G18" s="24">
        <f t="shared" si="0"/>
        <v>2930.93</v>
      </c>
      <c r="H18" s="2"/>
      <c r="J18" s="27"/>
      <c r="K18" s="2"/>
      <c r="L18" s="117"/>
    </row>
    <row r="19" spans="1:12" ht="15.75" x14ac:dyDescent="0.25">
      <c r="A19" s="20">
        <v>42690</v>
      </c>
      <c r="B19" s="45">
        <v>1593</v>
      </c>
      <c r="C19" s="22" t="s">
        <v>62</v>
      </c>
      <c r="D19" s="23">
        <v>5667.37</v>
      </c>
      <c r="E19" s="17"/>
      <c r="F19" s="18"/>
      <c r="G19" s="24">
        <f t="shared" si="0"/>
        <v>5667.37</v>
      </c>
      <c r="H19" s="2"/>
      <c r="J19" s="25"/>
      <c r="L19" s="115">
        <f>SUM(L12:L18)</f>
        <v>0</v>
      </c>
    </row>
    <row r="20" spans="1:12" x14ac:dyDescent="0.25">
      <c r="A20" s="20"/>
      <c r="B20" s="45">
        <v>1594</v>
      </c>
      <c r="C20" s="22"/>
      <c r="D20" s="23"/>
      <c r="E20" s="17"/>
      <c r="F20" s="18"/>
      <c r="G20" s="24">
        <f t="shared" si="0"/>
        <v>0</v>
      </c>
      <c r="H20" s="2"/>
      <c r="J20" s="25"/>
    </row>
    <row r="21" spans="1:12" x14ac:dyDescent="0.25">
      <c r="A21" s="20"/>
      <c r="B21" s="45">
        <v>1595</v>
      </c>
      <c r="C21" s="22"/>
      <c r="D21" s="23"/>
      <c r="E21" s="17"/>
      <c r="F21" s="18"/>
      <c r="G21" s="24">
        <f t="shared" si="0"/>
        <v>0</v>
      </c>
      <c r="H21" s="2"/>
    </row>
    <row r="22" spans="1:12" x14ac:dyDescent="0.25">
      <c r="A22" s="20"/>
      <c r="B22" s="45">
        <v>1596</v>
      </c>
      <c r="C22" s="22"/>
      <c r="D22" s="23"/>
      <c r="E22" s="17"/>
      <c r="F22" s="18"/>
      <c r="G22" s="24">
        <f t="shared" si="0"/>
        <v>0</v>
      </c>
      <c r="H22" s="2"/>
      <c r="J22" s="25"/>
    </row>
    <row r="23" spans="1:12" x14ac:dyDescent="0.25">
      <c r="A23" s="20"/>
      <c r="B23" s="45">
        <v>1597</v>
      </c>
      <c r="C23" s="22"/>
      <c r="D23" s="23"/>
      <c r="E23" s="17"/>
      <c r="F23" s="18"/>
      <c r="G23" s="24">
        <f t="shared" si="0"/>
        <v>0</v>
      </c>
      <c r="H23" s="2"/>
      <c r="J23" s="25"/>
    </row>
    <row r="24" spans="1:12" x14ac:dyDescent="0.25">
      <c r="A24" s="20"/>
      <c r="B24" s="45">
        <v>1598</v>
      </c>
      <c r="C24" s="22"/>
      <c r="D24" s="23"/>
      <c r="E24" s="17"/>
      <c r="F24" s="18"/>
      <c r="G24" s="24">
        <f t="shared" si="0"/>
        <v>0</v>
      </c>
      <c r="H24" s="2"/>
      <c r="J24" s="25"/>
    </row>
    <row r="25" spans="1:12" x14ac:dyDescent="0.25">
      <c r="A25" s="20"/>
      <c r="B25" s="45">
        <v>1599</v>
      </c>
      <c r="C25" s="22"/>
      <c r="D25" s="23"/>
      <c r="E25" s="17"/>
      <c r="F25" s="18"/>
      <c r="G25" s="24">
        <f t="shared" si="0"/>
        <v>0</v>
      </c>
      <c r="H25" s="2"/>
      <c r="J25" s="25"/>
    </row>
    <row r="26" spans="1:12" x14ac:dyDescent="0.25">
      <c r="A26" s="20"/>
      <c r="B26" s="45">
        <v>1600</v>
      </c>
      <c r="C26" s="22"/>
      <c r="D26" s="23"/>
      <c r="E26" s="17"/>
      <c r="F26" s="18"/>
      <c r="G26" s="24">
        <f t="shared" si="0"/>
        <v>0</v>
      </c>
      <c r="H26" s="2"/>
      <c r="J26" s="25"/>
    </row>
    <row r="27" spans="1:12" x14ac:dyDescent="0.25">
      <c r="A27" s="20"/>
      <c r="B27" s="45">
        <v>1601</v>
      </c>
      <c r="C27" s="22"/>
      <c r="D27" s="23"/>
      <c r="E27" s="17"/>
      <c r="F27" s="18"/>
      <c r="G27" s="24">
        <f t="shared" si="0"/>
        <v>0</v>
      </c>
      <c r="H27" s="2"/>
      <c r="J27" s="25"/>
    </row>
    <row r="28" spans="1:12" x14ac:dyDescent="0.25">
      <c r="A28" s="20"/>
      <c r="B28" s="45">
        <v>1602</v>
      </c>
      <c r="C28" s="22"/>
      <c r="D28" s="23"/>
      <c r="E28" s="17"/>
      <c r="F28" s="18"/>
      <c r="G28" s="24">
        <f t="shared" si="0"/>
        <v>0</v>
      </c>
      <c r="H28" s="2"/>
      <c r="J28" s="25"/>
    </row>
    <row r="29" spans="1:12" x14ac:dyDescent="0.25">
      <c r="A29" s="20"/>
      <c r="B29" s="45">
        <v>1603</v>
      </c>
      <c r="C29" s="22"/>
      <c r="D29" s="23"/>
      <c r="E29" s="105"/>
      <c r="F29" s="18"/>
      <c r="G29" s="24">
        <f t="shared" si="0"/>
        <v>0</v>
      </c>
      <c r="H29" s="2"/>
    </row>
    <row r="30" spans="1:12" x14ac:dyDescent="0.25">
      <c r="A30" s="20"/>
      <c r="B30" s="45">
        <v>1604</v>
      </c>
      <c r="C30" s="22"/>
      <c r="D30" s="23"/>
      <c r="E30" s="17"/>
      <c r="F30" s="18"/>
      <c r="G30" s="24">
        <f t="shared" si="0"/>
        <v>0</v>
      </c>
      <c r="H30" s="2"/>
    </row>
    <row r="31" spans="1:12" x14ac:dyDescent="0.25">
      <c r="A31" s="20"/>
      <c r="B31" s="45">
        <v>1605</v>
      </c>
      <c r="C31" s="22"/>
      <c r="D31" s="23"/>
      <c r="E31" s="17"/>
      <c r="F31" s="18"/>
      <c r="G31" s="24">
        <f t="shared" si="0"/>
        <v>0</v>
      </c>
      <c r="H31" s="2"/>
    </row>
    <row r="32" spans="1:12" x14ac:dyDescent="0.25">
      <c r="A32" s="20"/>
      <c r="B32" s="45">
        <v>1606</v>
      </c>
      <c r="C32" s="22"/>
      <c r="D32" s="23"/>
      <c r="E32" s="17"/>
      <c r="F32" s="18"/>
      <c r="G32" s="24">
        <f t="shared" si="0"/>
        <v>0</v>
      </c>
      <c r="H32" s="2"/>
    </row>
    <row r="33" spans="1:8" customFormat="1" x14ac:dyDescent="0.25">
      <c r="A33" s="20"/>
      <c r="B33" s="45">
        <v>1607</v>
      </c>
      <c r="C33" s="22"/>
      <c r="D33" s="23"/>
      <c r="E33" s="17"/>
      <c r="F33" s="18"/>
      <c r="G33" s="24">
        <f t="shared" si="0"/>
        <v>0</v>
      </c>
      <c r="H33" s="2"/>
    </row>
    <row r="34" spans="1:8" customFormat="1" x14ac:dyDescent="0.25">
      <c r="A34" s="20"/>
      <c r="B34" s="45">
        <v>1608</v>
      </c>
      <c r="C34" s="22"/>
      <c r="D34" s="23"/>
      <c r="E34" s="17"/>
      <c r="F34" s="18"/>
      <c r="G34" s="24">
        <f t="shared" si="0"/>
        <v>0</v>
      </c>
      <c r="H34" s="2"/>
    </row>
    <row r="35" spans="1:8" customFormat="1" x14ac:dyDescent="0.25">
      <c r="A35" s="20"/>
      <c r="B35" s="45">
        <v>1609</v>
      </c>
      <c r="C35" s="22"/>
      <c r="D35" s="23"/>
      <c r="E35" s="17"/>
      <c r="F35" s="18"/>
      <c r="G35" s="24">
        <f t="shared" si="0"/>
        <v>0</v>
      </c>
      <c r="H35" s="2"/>
    </row>
    <row r="36" spans="1:8" customFormat="1" x14ac:dyDescent="0.25">
      <c r="A36" s="20"/>
      <c r="B36" s="45">
        <v>1610</v>
      </c>
      <c r="C36" s="22"/>
      <c r="D36" s="23"/>
      <c r="E36" s="17"/>
      <c r="F36" s="18"/>
      <c r="G36" s="24">
        <f t="shared" si="0"/>
        <v>0</v>
      </c>
      <c r="H36" s="2"/>
    </row>
    <row r="37" spans="1:8" customFormat="1" x14ac:dyDescent="0.25">
      <c r="A37" s="20"/>
      <c r="B37" s="45">
        <v>1611</v>
      </c>
      <c r="C37" s="22"/>
      <c r="D37" s="23"/>
      <c r="E37" s="17"/>
      <c r="F37" s="18"/>
      <c r="G37" s="24">
        <f t="shared" si="0"/>
        <v>0</v>
      </c>
      <c r="H37" s="2"/>
    </row>
    <row r="38" spans="1:8" customFormat="1" x14ac:dyDescent="0.25">
      <c r="A38" s="20"/>
      <c r="B38" s="45">
        <v>1612</v>
      </c>
      <c r="C38" s="22"/>
      <c r="D38" s="23"/>
      <c r="E38" s="17"/>
      <c r="F38" s="18"/>
      <c r="G38" s="24">
        <f t="shared" si="0"/>
        <v>0</v>
      </c>
      <c r="H38" s="2"/>
    </row>
    <row r="39" spans="1:8" customFormat="1" ht="15.75" x14ac:dyDescent="0.25">
      <c r="A39" s="20"/>
      <c r="B39" s="45">
        <v>1613</v>
      </c>
      <c r="C39" s="90"/>
      <c r="D39" s="23"/>
      <c r="E39" s="17"/>
      <c r="F39" s="18"/>
      <c r="G39" s="24">
        <f t="shared" si="0"/>
        <v>0</v>
      </c>
      <c r="H39" s="2"/>
    </row>
    <row r="40" spans="1:8" customFormat="1" x14ac:dyDescent="0.25">
      <c r="A40" s="20"/>
      <c r="B40" s="45">
        <v>1614</v>
      </c>
      <c r="C40" s="22"/>
      <c r="D40" s="23"/>
      <c r="E40" s="17"/>
      <c r="F40" s="18"/>
      <c r="G40" s="24">
        <f t="shared" si="0"/>
        <v>0</v>
      </c>
      <c r="H40" s="2"/>
    </row>
    <row r="41" spans="1:8" customFormat="1" x14ac:dyDescent="0.25">
      <c r="A41" s="20"/>
      <c r="B41" s="45">
        <v>1615</v>
      </c>
      <c r="C41" s="22"/>
      <c r="D41" s="23"/>
      <c r="E41" s="17"/>
      <c r="F41" s="18"/>
      <c r="G41" s="24">
        <f t="shared" si="0"/>
        <v>0</v>
      </c>
      <c r="H41" s="2"/>
    </row>
    <row r="42" spans="1:8" customFormat="1" x14ac:dyDescent="0.25">
      <c r="A42" s="20"/>
      <c r="B42" s="45">
        <v>1616</v>
      </c>
      <c r="C42" s="22"/>
      <c r="D42" s="23"/>
      <c r="E42" s="17"/>
      <c r="F42" s="18"/>
      <c r="G42" s="24">
        <f t="shared" si="0"/>
        <v>0</v>
      </c>
      <c r="H42" s="2"/>
    </row>
    <row r="43" spans="1:8" customFormat="1" ht="15.75" x14ac:dyDescent="0.25">
      <c r="A43" s="20"/>
      <c r="B43" s="45">
        <v>1617</v>
      </c>
      <c r="C43" s="90"/>
      <c r="D43" s="30"/>
      <c r="E43" s="31"/>
      <c r="F43" s="32"/>
      <c r="G43" s="24">
        <f t="shared" si="0"/>
        <v>0</v>
      </c>
      <c r="H43" s="2"/>
    </row>
    <row r="44" spans="1:8" customFormat="1" x14ac:dyDescent="0.25">
      <c r="A44" s="20"/>
      <c r="B44" s="45">
        <v>1618</v>
      </c>
      <c r="C44" s="22"/>
      <c r="D44" s="30"/>
      <c r="E44" s="31"/>
      <c r="F44" s="32"/>
      <c r="G44" s="24">
        <f t="shared" si="0"/>
        <v>0</v>
      </c>
      <c r="H44" s="2"/>
    </row>
    <row r="45" spans="1:8" customFormat="1" x14ac:dyDescent="0.25">
      <c r="A45" s="20"/>
      <c r="B45" s="45">
        <v>1619</v>
      </c>
      <c r="C45" s="29"/>
      <c r="D45" s="30"/>
      <c r="E45" s="31"/>
      <c r="F45" s="32"/>
      <c r="G45" s="24">
        <f t="shared" si="0"/>
        <v>0</v>
      </c>
      <c r="H45" s="2"/>
    </row>
    <row r="46" spans="1:8" customFormat="1" x14ac:dyDescent="0.25">
      <c r="A46" s="20"/>
      <c r="B46" s="45">
        <v>1620</v>
      </c>
      <c r="C46" s="29"/>
      <c r="D46" s="30"/>
      <c r="E46" s="31"/>
      <c r="F46" s="32"/>
      <c r="G46" s="24">
        <f t="shared" si="0"/>
        <v>0</v>
      </c>
      <c r="H46" s="2"/>
    </row>
    <row r="47" spans="1:8" customFormat="1" x14ac:dyDescent="0.25">
      <c r="A47" s="20"/>
      <c r="B47" s="45">
        <v>1621</v>
      </c>
      <c r="C47" s="29"/>
      <c r="D47" s="30"/>
      <c r="E47" s="31"/>
      <c r="F47" s="32"/>
      <c r="G47" s="24">
        <f t="shared" si="0"/>
        <v>0</v>
      </c>
      <c r="H47" s="2"/>
    </row>
    <row r="48" spans="1:8" customFormat="1" x14ac:dyDescent="0.25">
      <c r="A48" s="20"/>
      <c r="B48" s="45">
        <v>1622</v>
      </c>
      <c r="C48" s="29"/>
      <c r="D48" s="30"/>
      <c r="E48" s="31"/>
      <c r="F48" s="32"/>
      <c r="G48" s="24">
        <f t="shared" si="0"/>
        <v>0</v>
      </c>
      <c r="H48" s="2"/>
    </row>
    <row r="49" spans="1:9" x14ac:dyDescent="0.25">
      <c r="A49" s="20"/>
      <c r="B49" s="45">
        <v>1623</v>
      </c>
      <c r="C49" s="29"/>
      <c r="D49" s="30"/>
      <c r="E49" s="31"/>
      <c r="F49" s="32"/>
      <c r="G49" s="24">
        <f t="shared" si="0"/>
        <v>0</v>
      </c>
      <c r="H49" s="2"/>
    </row>
    <row r="50" spans="1:9" x14ac:dyDescent="0.25">
      <c r="A50" s="20"/>
      <c r="B50" s="45">
        <v>1624</v>
      </c>
      <c r="C50" s="29"/>
      <c r="D50" s="30"/>
      <c r="E50" s="31"/>
      <c r="F50" s="32"/>
      <c r="G50" s="24">
        <f t="shared" si="0"/>
        <v>0</v>
      </c>
      <c r="H50" s="2"/>
    </row>
    <row r="51" spans="1:9" x14ac:dyDescent="0.25">
      <c r="A51" s="20"/>
      <c r="B51" s="45">
        <v>1625</v>
      </c>
      <c r="C51" s="29"/>
      <c r="D51" s="30"/>
      <c r="E51" s="31"/>
      <c r="F51" s="32"/>
      <c r="G51" s="24">
        <f t="shared" si="0"/>
        <v>0</v>
      </c>
      <c r="H51" s="2"/>
    </row>
    <row r="52" spans="1:9" x14ac:dyDescent="0.25">
      <c r="A52" s="20"/>
      <c r="B52" s="45">
        <v>1626</v>
      </c>
      <c r="C52" s="29"/>
      <c r="D52" s="30"/>
      <c r="E52" s="31"/>
      <c r="F52" s="32"/>
      <c r="G52" s="24">
        <f t="shared" si="0"/>
        <v>0</v>
      </c>
      <c r="H52" s="2"/>
    </row>
    <row r="53" spans="1:9" x14ac:dyDescent="0.25">
      <c r="A53" s="20"/>
      <c r="B53" s="45">
        <v>1627</v>
      </c>
      <c r="C53" s="29"/>
      <c r="D53" s="30"/>
      <c r="E53" s="31"/>
      <c r="F53" s="32"/>
      <c r="G53" s="24">
        <f t="shared" si="0"/>
        <v>0</v>
      </c>
      <c r="H53" s="2"/>
    </row>
    <row r="54" spans="1:9" x14ac:dyDescent="0.25">
      <c r="A54" s="20"/>
      <c r="B54" s="45">
        <v>1628</v>
      </c>
      <c r="C54" s="29"/>
      <c r="D54" s="30"/>
      <c r="E54" s="31"/>
      <c r="F54" s="32"/>
      <c r="G54" s="24">
        <f t="shared" si="0"/>
        <v>0</v>
      </c>
      <c r="H54" s="2"/>
    </row>
    <row r="55" spans="1:9" x14ac:dyDescent="0.25">
      <c r="A55" s="20"/>
      <c r="B55" s="45">
        <v>1629</v>
      </c>
      <c r="C55" s="29"/>
      <c r="D55" s="30"/>
      <c r="E55" s="31"/>
      <c r="F55" s="32"/>
      <c r="G55" s="24">
        <f t="shared" si="0"/>
        <v>0</v>
      </c>
      <c r="H55" s="2"/>
    </row>
    <row r="56" spans="1:9" x14ac:dyDescent="0.25">
      <c r="A56" s="20"/>
      <c r="B56" s="45">
        <v>1630</v>
      </c>
      <c r="C56" s="29"/>
      <c r="D56" s="30"/>
      <c r="E56" s="31"/>
      <c r="F56" s="32"/>
      <c r="G56" s="24">
        <f t="shared" si="0"/>
        <v>0</v>
      </c>
      <c r="H56" s="2"/>
    </row>
    <row r="57" spans="1:9" x14ac:dyDescent="0.25">
      <c r="A57" s="20"/>
      <c r="B57" s="45">
        <v>1631</v>
      </c>
      <c r="C57" s="29"/>
      <c r="D57" s="30"/>
      <c r="E57" s="31"/>
      <c r="F57" s="32"/>
      <c r="G57" s="24">
        <f t="shared" si="0"/>
        <v>0</v>
      </c>
      <c r="H57" s="2"/>
    </row>
    <row r="58" spans="1:9" x14ac:dyDescent="0.25">
      <c r="A58" s="20"/>
      <c r="B58" s="45">
        <v>1632</v>
      </c>
      <c r="C58" s="29"/>
      <c r="D58" s="30"/>
      <c r="E58" s="31"/>
      <c r="F58" s="32"/>
      <c r="G58" s="24">
        <f t="shared" si="0"/>
        <v>0</v>
      </c>
      <c r="H58" s="2"/>
    </row>
    <row r="59" spans="1:9" x14ac:dyDescent="0.25">
      <c r="A59" s="20"/>
      <c r="B59" s="45">
        <v>1633</v>
      </c>
      <c r="C59" s="29"/>
      <c r="D59" s="30"/>
      <c r="E59" s="31"/>
      <c r="F59" s="32"/>
      <c r="G59" s="24">
        <f t="shared" si="0"/>
        <v>0</v>
      </c>
      <c r="H59" s="2"/>
    </row>
    <row r="60" spans="1:9" x14ac:dyDescent="0.25">
      <c r="A60" s="20"/>
      <c r="B60" s="21"/>
      <c r="C60" s="22" t="s">
        <v>7</v>
      </c>
      <c r="D60" s="23"/>
      <c r="E60" s="17"/>
      <c r="F60" s="18"/>
      <c r="G60" s="24">
        <f t="shared" si="0"/>
        <v>0</v>
      </c>
      <c r="H60" s="2"/>
    </row>
    <row r="61" spans="1:9" x14ac:dyDescent="0.25">
      <c r="A61" s="20"/>
      <c r="B61" s="45"/>
      <c r="C61" s="22" t="s">
        <v>7</v>
      </c>
      <c r="D61" s="23"/>
      <c r="E61" s="17"/>
      <c r="F61" s="18"/>
      <c r="G61" s="24"/>
      <c r="H61" s="2"/>
    </row>
    <row r="62" spans="1:9" ht="15.75" thickBot="1" x14ac:dyDescent="0.3">
      <c r="A62" s="46"/>
      <c r="B62" s="47"/>
      <c r="C62" s="48"/>
      <c r="D62" s="49"/>
      <c r="E62" s="50"/>
      <c r="F62" s="49"/>
      <c r="G62" s="51"/>
      <c r="H62" s="3"/>
      <c r="I62"/>
    </row>
    <row r="63" spans="1:9" ht="15.75" thickTop="1" x14ac:dyDescent="0.25">
      <c r="A63" s="52"/>
      <c r="B63" s="53"/>
      <c r="C63" s="3"/>
      <c r="D63" s="54">
        <f>SUM(D4:D62)</f>
        <v>44372.240000000005</v>
      </c>
      <c r="E63" s="55"/>
      <c r="F63" s="54">
        <f>SUM(F4:F62)</f>
        <v>16243.7</v>
      </c>
      <c r="G63" s="56"/>
      <c r="H63" s="3"/>
      <c r="I63"/>
    </row>
    <row r="64" spans="1:9" x14ac:dyDescent="0.25">
      <c r="A64" s="52"/>
      <c r="B64" s="53"/>
      <c r="C64" s="3"/>
      <c r="D64" s="57"/>
      <c r="E64" s="58"/>
      <c r="F64" s="57"/>
      <c r="G64" s="56"/>
      <c r="H64" s="3"/>
      <c r="I64"/>
    </row>
    <row r="65" spans="1:9" ht="30" x14ac:dyDescent="0.25">
      <c r="A65" s="52"/>
      <c r="B65" s="53"/>
      <c r="C65" s="3"/>
      <c r="D65" s="59" t="s">
        <v>8</v>
      </c>
      <c r="E65" s="58"/>
      <c r="F65" s="60" t="s">
        <v>9</v>
      </c>
      <c r="G65" s="56"/>
      <c r="H65" s="3"/>
      <c r="I65"/>
    </row>
    <row r="66" spans="1:9" ht="15.75" thickBot="1" x14ac:dyDescent="0.3">
      <c r="A66" s="52"/>
      <c r="B66" s="53"/>
      <c r="C66" s="3"/>
      <c r="D66" s="59"/>
      <c r="E66" s="58"/>
      <c r="F66" s="60"/>
      <c r="G66" s="56"/>
      <c r="H66" s="3"/>
      <c r="I66"/>
    </row>
    <row r="67" spans="1:9" ht="21.75" thickBot="1" x14ac:dyDescent="0.4">
      <c r="A67" s="52"/>
      <c r="B67" s="53"/>
      <c r="C67" s="3"/>
      <c r="D67" s="125">
        <f>D63-F63</f>
        <v>28128.540000000005</v>
      </c>
      <c r="E67" s="126"/>
      <c r="F67" s="12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ht="18.75" x14ac:dyDescent="0.3">
      <c r="A69" s="52"/>
      <c r="B69" s="53"/>
      <c r="C69" s="3"/>
      <c r="D69" s="128" t="s">
        <v>10</v>
      </c>
      <c r="E69" s="128"/>
      <c r="F69" s="128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  <row r="76" spans="1:9" x14ac:dyDescent="0.25">
      <c r="A76" s="52"/>
      <c r="B76" s="53"/>
      <c r="C76" s="3"/>
      <c r="D76" s="57"/>
      <c r="E76" s="58"/>
      <c r="F76" s="57"/>
      <c r="H76" s="3"/>
      <c r="I76"/>
    </row>
    <row r="77" spans="1:9" x14ac:dyDescent="0.25">
      <c r="A77" s="52"/>
      <c r="B77" s="53"/>
      <c r="C77" s="3"/>
      <c r="D77" s="57"/>
      <c r="E77" s="58"/>
      <c r="F77" s="57"/>
      <c r="H77" s="3"/>
      <c r="I77"/>
    </row>
    <row r="78" spans="1:9" x14ac:dyDescent="0.25">
      <c r="A78" s="52"/>
      <c r="B78" s="53"/>
      <c r="C78" s="3"/>
      <c r="D78" s="57"/>
      <c r="E78" s="58"/>
      <c r="F78" s="57"/>
      <c r="H78" s="3"/>
      <c r="I78"/>
    </row>
    <row r="79" spans="1:9" x14ac:dyDescent="0.25">
      <c r="A79" s="52"/>
      <c r="B79" s="53"/>
      <c r="C79" s="3"/>
      <c r="D79" s="57"/>
      <c r="E79" s="58"/>
      <c r="F79" s="57"/>
      <c r="H79" s="3"/>
      <c r="I79"/>
    </row>
    <row r="80" spans="1:9" x14ac:dyDescent="0.25">
      <c r="A80" s="52"/>
      <c r="B80" s="53"/>
      <c r="C80" s="3"/>
      <c r="D80" s="57"/>
      <c r="E80" s="58"/>
      <c r="F80" s="57"/>
      <c r="H80" s="3"/>
      <c r="I80"/>
    </row>
  </sheetData>
  <mergeCells count="4">
    <mergeCell ref="B1:F1"/>
    <mergeCell ref="B2:C2"/>
    <mergeCell ref="D67:F67"/>
    <mergeCell ref="D69:F6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65"/>
  <sheetViews>
    <sheetView topLeftCell="A67" workbookViewId="0">
      <selection activeCell="E77" sqref="E77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33.7109375" customWidth="1"/>
    <col min="4" max="4" width="12.5703125" style="63" bestFit="1" customWidth="1"/>
    <col min="5" max="5" width="18.140625" style="64" customWidth="1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46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42401</v>
      </c>
      <c r="B4" s="16">
        <v>878</v>
      </c>
      <c r="C4" s="71" t="s">
        <v>33</v>
      </c>
      <c r="D4" s="72">
        <v>854.4</v>
      </c>
      <c r="E4" s="17">
        <v>42401</v>
      </c>
      <c r="F4" s="18">
        <v>854.4</v>
      </c>
      <c r="G4" s="19">
        <f>D4-F4</f>
        <v>0</v>
      </c>
      <c r="H4" s="3"/>
    </row>
    <row r="5" spans="1:12" x14ac:dyDescent="0.25">
      <c r="A5" s="20">
        <v>42401</v>
      </c>
      <c r="B5" s="21">
        <v>879</v>
      </c>
      <c r="C5" s="22" t="s">
        <v>27</v>
      </c>
      <c r="D5" s="23">
        <v>391</v>
      </c>
      <c r="E5" s="17">
        <v>42403</v>
      </c>
      <c r="F5" s="18">
        <v>391</v>
      </c>
      <c r="G5" s="24">
        <f>D5-F5</f>
        <v>0</v>
      </c>
      <c r="H5" s="2"/>
    </row>
    <row r="6" spans="1:12" x14ac:dyDescent="0.25">
      <c r="A6" s="20">
        <v>42401</v>
      </c>
      <c r="B6" s="21">
        <v>880</v>
      </c>
      <c r="C6" s="22" t="s">
        <v>17</v>
      </c>
      <c r="D6" s="23">
        <v>4872</v>
      </c>
      <c r="E6" s="17">
        <v>42406</v>
      </c>
      <c r="F6" s="18">
        <v>4872</v>
      </c>
      <c r="G6" s="80">
        <f>D6-F6</f>
        <v>0</v>
      </c>
      <c r="H6" s="2"/>
    </row>
    <row r="7" spans="1:12" x14ac:dyDescent="0.25">
      <c r="A7" s="20">
        <v>42401</v>
      </c>
      <c r="B7" s="21">
        <v>881</v>
      </c>
      <c r="C7" s="22" t="s">
        <v>23</v>
      </c>
      <c r="D7" s="23">
        <v>3422.12</v>
      </c>
      <c r="E7" s="17">
        <v>42404</v>
      </c>
      <c r="F7" s="18">
        <v>3422.12</v>
      </c>
      <c r="G7" s="24">
        <f t="shared" ref="G7:G145" si="0">D7-F7</f>
        <v>0</v>
      </c>
      <c r="H7" s="2"/>
      <c r="J7" s="25"/>
    </row>
    <row r="8" spans="1:12" x14ac:dyDescent="0.25">
      <c r="A8" s="20">
        <v>42401</v>
      </c>
      <c r="B8" s="21">
        <v>882</v>
      </c>
      <c r="C8" s="22" t="s">
        <v>15</v>
      </c>
      <c r="D8" s="23">
        <v>779.28</v>
      </c>
      <c r="E8" s="17">
        <v>42409</v>
      </c>
      <c r="F8" s="18">
        <v>779.28</v>
      </c>
      <c r="G8" s="24">
        <f t="shared" si="0"/>
        <v>0</v>
      </c>
      <c r="H8" s="2"/>
      <c r="J8" s="25"/>
    </row>
    <row r="9" spans="1:12" x14ac:dyDescent="0.25">
      <c r="A9" s="20">
        <v>42402</v>
      </c>
      <c r="B9" s="21">
        <v>883</v>
      </c>
      <c r="C9" s="22" t="s">
        <v>22</v>
      </c>
      <c r="D9" s="23">
        <v>376.22</v>
      </c>
      <c r="E9" s="17">
        <v>42403</v>
      </c>
      <c r="F9" s="18">
        <v>376.22</v>
      </c>
      <c r="G9" s="24">
        <f t="shared" si="0"/>
        <v>0</v>
      </c>
      <c r="H9" s="2"/>
      <c r="J9" s="25"/>
    </row>
    <row r="10" spans="1:12" x14ac:dyDescent="0.25">
      <c r="A10" s="20">
        <v>42402</v>
      </c>
      <c r="B10" s="21">
        <v>884</v>
      </c>
      <c r="C10" s="22" t="s">
        <v>34</v>
      </c>
      <c r="D10" s="23">
        <v>5089.2</v>
      </c>
      <c r="E10" s="17">
        <v>42405</v>
      </c>
      <c r="F10" s="18">
        <v>5089.2</v>
      </c>
      <c r="G10" s="24">
        <f t="shared" si="0"/>
        <v>0</v>
      </c>
      <c r="H10" s="2"/>
      <c r="J10" s="25"/>
    </row>
    <row r="11" spans="1:12" x14ac:dyDescent="0.25">
      <c r="A11" s="20">
        <v>42402</v>
      </c>
      <c r="B11" s="21">
        <v>885</v>
      </c>
      <c r="C11" s="22" t="s">
        <v>35</v>
      </c>
      <c r="D11" s="23">
        <v>3168</v>
      </c>
      <c r="E11" s="17">
        <v>42405</v>
      </c>
      <c r="F11" s="18">
        <v>3168</v>
      </c>
      <c r="G11" s="24">
        <f t="shared" si="0"/>
        <v>0</v>
      </c>
      <c r="H11" s="2"/>
      <c r="J11" s="25"/>
    </row>
    <row r="12" spans="1:12" x14ac:dyDescent="0.25">
      <c r="A12" s="20">
        <v>42402</v>
      </c>
      <c r="B12" s="21">
        <v>886</v>
      </c>
      <c r="C12" s="22" t="s">
        <v>33</v>
      </c>
      <c r="D12" s="23">
        <v>818.4</v>
      </c>
      <c r="E12" s="17">
        <v>42403</v>
      </c>
      <c r="F12" s="18">
        <v>818.4</v>
      </c>
      <c r="G12" s="24">
        <f t="shared" si="0"/>
        <v>0</v>
      </c>
      <c r="H12" s="2"/>
      <c r="J12" s="25"/>
    </row>
    <row r="13" spans="1:12" x14ac:dyDescent="0.25">
      <c r="A13" s="20">
        <v>42403</v>
      </c>
      <c r="B13" s="21">
        <v>887</v>
      </c>
      <c r="C13" s="22" t="s">
        <v>22</v>
      </c>
      <c r="D13" s="23">
        <v>346.27</v>
      </c>
      <c r="E13" s="17">
        <v>42404</v>
      </c>
      <c r="F13" s="18">
        <v>346.27</v>
      </c>
      <c r="G13" s="24">
        <f t="shared" si="0"/>
        <v>0</v>
      </c>
      <c r="H13" s="2"/>
      <c r="J13" s="25"/>
    </row>
    <row r="14" spans="1:12" x14ac:dyDescent="0.25">
      <c r="A14" s="20">
        <v>42403</v>
      </c>
      <c r="B14" s="21">
        <v>888</v>
      </c>
      <c r="C14" s="22" t="s">
        <v>33</v>
      </c>
      <c r="D14" s="23">
        <v>819.84</v>
      </c>
      <c r="E14" s="17">
        <v>42403</v>
      </c>
      <c r="F14" s="18">
        <v>819.84</v>
      </c>
      <c r="G14" s="24">
        <f t="shared" si="0"/>
        <v>0</v>
      </c>
      <c r="H14" s="2"/>
      <c r="J14" s="25"/>
    </row>
    <row r="15" spans="1:12" x14ac:dyDescent="0.25">
      <c r="A15" s="20">
        <v>42403</v>
      </c>
      <c r="B15" s="21">
        <v>889</v>
      </c>
      <c r="C15" s="22" t="s">
        <v>19</v>
      </c>
      <c r="D15" s="23">
        <v>860</v>
      </c>
      <c r="E15" s="17">
        <v>42403</v>
      </c>
      <c r="F15" s="18">
        <v>860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42403</v>
      </c>
      <c r="B16" s="21">
        <v>890</v>
      </c>
      <c r="C16" s="28" t="s">
        <v>27</v>
      </c>
      <c r="D16" s="23">
        <v>445.28</v>
      </c>
      <c r="E16" s="17">
        <v>42405</v>
      </c>
      <c r="F16" s="18">
        <v>445.28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42404</v>
      </c>
      <c r="B17" s="21">
        <v>891</v>
      </c>
      <c r="C17" s="22" t="s">
        <v>22</v>
      </c>
      <c r="D17" s="23">
        <v>465.37</v>
      </c>
      <c r="E17" s="17">
        <v>42405</v>
      </c>
      <c r="F17" s="18">
        <v>465.37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42404</v>
      </c>
      <c r="B18" s="21">
        <v>892</v>
      </c>
      <c r="C18" s="22" t="s">
        <v>23</v>
      </c>
      <c r="D18" s="23">
        <v>2580</v>
      </c>
      <c r="E18" s="17">
        <v>42408</v>
      </c>
      <c r="F18" s="18">
        <v>2580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42404</v>
      </c>
      <c r="B19" s="21">
        <v>893</v>
      </c>
      <c r="C19" s="22" t="s">
        <v>33</v>
      </c>
      <c r="D19" s="23">
        <v>677.28</v>
      </c>
      <c r="E19" s="17">
        <v>42404</v>
      </c>
      <c r="F19" s="18">
        <v>677.28</v>
      </c>
      <c r="G19" s="24">
        <f t="shared" si="0"/>
        <v>0</v>
      </c>
      <c r="H19" s="2"/>
      <c r="J19" s="25"/>
    </row>
    <row r="20" spans="1:12" x14ac:dyDescent="0.25">
      <c r="A20" s="20">
        <v>42404</v>
      </c>
      <c r="B20" s="21">
        <v>894</v>
      </c>
      <c r="C20" s="22" t="s">
        <v>18</v>
      </c>
      <c r="D20" s="23">
        <v>645</v>
      </c>
      <c r="E20" s="17">
        <v>42404</v>
      </c>
      <c r="F20" s="18">
        <v>645</v>
      </c>
      <c r="G20" s="24">
        <f t="shared" si="0"/>
        <v>0</v>
      </c>
      <c r="H20" s="2"/>
      <c r="J20" s="25"/>
    </row>
    <row r="21" spans="1:12" x14ac:dyDescent="0.25">
      <c r="A21" s="20">
        <v>42404</v>
      </c>
      <c r="B21" s="21">
        <v>895</v>
      </c>
      <c r="C21" s="22" t="s">
        <v>17</v>
      </c>
      <c r="D21" s="23">
        <v>2667</v>
      </c>
      <c r="E21" s="17">
        <v>42406</v>
      </c>
      <c r="F21" s="18">
        <v>2667</v>
      </c>
      <c r="G21" s="80">
        <f t="shared" si="0"/>
        <v>0</v>
      </c>
      <c r="H21" s="2"/>
    </row>
    <row r="22" spans="1:12" x14ac:dyDescent="0.25">
      <c r="A22" s="20">
        <v>42404</v>
      </c>
      <c r="B22" s="21">
        <v>896</v>
      </c>
      <c r="C22" s="22" t="s">
        <v>15</v>
      </c>
      <c r="D22" s="23">
        <v>1870.7</v>
      </c>
      <c r="E22" s="17">
        <v>42409</v>
      </c>
      <c r="F22" s="18">
        <v>1870.7</v>
      </c>
      <c r="G22" s="24">
        <f t="shared" si="0"/>
        <v>0</v>
      </c>
      <c r="H22" s="2"/>
      <c r="J22" s="25"/>
    </row>
    <row r="23" spans="1:12" x14ac:dyDescent="0.25">
      <c r="A23" s="20">
        <v>42405</v>
      </c>
      <c r="B23" s="21">
        <v>897</v>
      </c>
      <c r="C23" s="22" t="s">
        <v>24</v>
      </c>
      <c r="D23" s="23">
        <v>4443.2</v>
      </c>
      <c r="E23" s="68" t="s">
        <v>45</v>
      </c>
      <c r="F23" s="18">
        <f>1000+3443.2</f>
        <v>4443.2</v>
      </c>
      <c r="G23" s="24">
        <f t="shared" si="0"/>
        <v>0</v>
      </c>
      <c r="H23" s="2"/>
      <c r="J23" s="25"/>
    </row>
    <row r="24" spans="1:12" x14ac:dyDescent="0.25">
      <c r="A24" s="20">
        <v>42405</v>
      </c>
      <c r="B24" s="21">
        <v>898</v>
      </c>
      <c r="C24" s="22" t="s">
        <v>35</v>
      </c>
      <c r="D24" s="23">
        <v>2635.6</v>
      </c>
      <c r="E24" s="17">
        <v>42409</v>
      </c>
      <c r="F24" s="18">
        <v>2635.6</v>
      </c>
      <c r="G24" s="24">
        <f t="shared" si="0"/>
        <v>0</v>
      </c>
      <c r="H24" s="2"/>
      <c r="J24" s="25"/>
    </row>
    <row r="25" spans="1:12" x14ac:dyDescent="0.25">
      <c r="A25" s="20">
        <v>42405</v>
      </c>
      <c r="B25" s="21">
        <v>899</v>
      </c>
      <c r="C25" s="22" t="s">
        <v>34</v>
      </c>
      <c r="D25" s="23">
        <v>1399.2</v>
      </c>
      <c r="E25" s="17">
        <v>42406</v>
      </c>
      <c r="F25" s="18">
        <v>1399.2</v>
      </c>
      <c r="G25" s="24">
        <f t="shared" si="0"/>
        <v>0</v>
      </c>
      <c r="H25" s="2"/>
      <c r="J25" s="25"/>
    </row>
    <row r="26" spans="1:12" x14ac:dyDescent="0.25">
      <c r="A26" s="20">
        <v>42405</v>
      </c>
      <c r="B26" s="21">
        <v>900</v>
      </c>
      <c r="C26" s="22" t="s">
        <v>33</v>
      </c>
      <c r="D26" s="23">
        <v>672</v>
      </c>
      <c r="E26" s="17">
        <v>42405</v>
      </c>
      <c r="F26" s="18">
        <v>672</v>
      </c>
      <c r="G26" s="24">
        <f t="shared" si="0"/>
        <v>0</v>
      </c>
      <c r="H26" s="2"/>
      <c r="J26" s="25"/>
    </row>
    <row r="27" spans="1:12" x14ac:dyDescent="0.25">
      <c r="A27" s="20">
        <v>42405</v>
      </c>
      <c r="B27" s="21">
        <v>901</v>
      </c>
      <c r="C27" s="22" t="s">
        <v>27</v>
      </c>
      <c r="D27" s="23">
        <v>355.12</v>
      </c>
      <c r="E27" s="68">
        <v>42406</v>
      </c>
      <c r="F27" s="18">
        <v>355.12</v>
      </c>
      <c r="G27" s="24">
        <f t="shared" si="0"/>
        <v>0</v>
      </c>
      <c r="H27" s="2"/>
      <c r="J27" s="25"/>
    </row>
    <row r="28" spans="1:12" x14ac:dyDescent="0.25">
      <c r="A28" s="20">
        <v>42405</v>
      </c>
      <c r="B28" s="21">
        <v>902</v>
      </c>
      <c r="C28" s="22" t="s">
        <v>38</v>
      </c>
      <c r="D28" s="23">
        <v>5739.9</v>
      </c>
      <c r="E28" s="17">
        <v>42405</v>
      </c>
      <c r="F28" s="18">
        <v>5739.9</v>
      </c>
      <c r="G28" s="24">
        <f t="shared" si="0"/>
        <v>0</v>
      </c>
      <c r="H28" s="2"/>
      <c r="J28" s="25"/>
    </row>
    <row r="29" spans="1:12" x14ac:dyDescent="0.25">
      <c r="A29" s="20">
        <v>42406</v>
      </c>
      <c r="B29" s="21">
        <v>903</v>
      </c>
      <c r="C29" s="22" t="s">
        <v>34</v>
      </c>
      <c r="D29" s="23">
        <v>2688.25</v>
      </c>
      <c r="E29" s="17">
        <v>42406</v>
      </c>
      <c r="F29" s="18">
        <v>2688.25</v>
      </c>
      <c r="G29" s="24">
        <f t="shared" si="0"/>
        <v>0</v>
      </c>
      <c r="H29" s="2"/>
    </row>
    <row r="30" spans="1:12" x14ac:dyDescent="0.25">
      <c r="A30" s="20">
        <v>42406</v>
      </c>
      <c r="B30" s="21">
        <v>904</v>
      </c>
      <c r="C30" s="22" t="s">
        <v>33</v>
      </c>
      <c r="D30" s="23">
        <v>870.24</v>
      </c>
      <c r="E30" s="17">
        <v>42406</v>
      </c>
      <c r="F30" s="18">
        <v>870.24</v>
      </c>
      <c r="G30" s="24">
        <f t="shared" si="0"/>
        <v>0</v>
      </c>
      <c r="H30" s="2"/>
    </row>
    <row r="31" spans="1:12" x14ac:dyDescent="0.25">
      <c r="A31" s="20">
        <v>42406</v>
      </c>
      <c r="B31" s="21">
        <v>905</v>
      </c>
      <c r="C31" s="22" t="s">
        <v>22</v>
      </c>
      <c r="D31" s="23">
        <v>346.15</v>
      </c>
      <c r="E31" s="17">
        <v>42408</v>
      </c>
      <c r="F31" s="18">
        <v>346.15</v>
      </c>
      <c r="G31" s="24">
        <f t="shared" si="0"/>
        <v>0</v>
      </c>
      <c r="H31" s="2"/>
    </row>
    <row r="32" spans="1:12" x14ac:dyDescent="0.25">
      <c r="A32" s="20">
        <v>42406</v>
      </c>
      <c r="B32" s="21">
        <v>906</v>
      </c>
      <c r="C32" s="22" t="s">
        <v>27</v>
      </c>
      <c r="D32" s="23">
        <v>327.06</v>
      </c>
      <c r="E32" s="17">
        <v>42407</v>
      </c>
      <c r="F32" s="18">
        <v>327.06</v>
      </c>
      <c r="G32" s="24">
        <f t="shared" si="0"/>
        <v>0</v>
      </c>
      <c r="H32" s="2"/>
    </row>
    <row r="33" spans="1:8" customFormat="1" x14ac:dyDescent="0.25">
      <c r="A33" s="20">
        <v>42406</v>
      </c>
      <c r="B33" s="21">
        <v>907</v>
      </c>
      <c r="C33" s="22" t="s">
        <v>18</v>
      </c>
      <c r="D33" s="23">
        <v>3440</v>
      </c>
      <c r="E33" s="17">
        <v>42406</v>
      </c>
      <c r="F33" s="18">
        <v>3440</v>
      </c>
      <c r="G33" s="24">
        <f t="shared" si="0"/>
        <v>0</v>
      </c>
      <c r="H33" s="2"/>
    </row>
    <row r="34" spans="1:8" customFormat="1" x14ac:dyDescent="0.25">
      <c r="A34" s="20">
        <v>42406</v>
      </c>
      <c r="B34" s="21">
        <v>908</v>
      </c>
      <c r="C34" s="22" t="s">
        <v>20</v>
      </c>
      <c r="D34" s="23">
        <v>1075</v>
      </c>
      <c r="E34" s="17">
        <v>42406</v>
      </c>
      <c r="F34" s="18">
        <v>1075</v>
      </c>
      <c r="G34" s="24">
        <f t="shared" si="0"/>
        <v>0</v>
      </c>
      <c r="H34" s="2"/>
    </row>
    <row r="35" spans="1:8" customFormat="1" x14ac:dyDescent="0.25">
      <c r="A35" s="20">
        <v>42406</v>
      </c>
      <c r="B35" s="21">
        <v>909</v>
      </c>
      <c r="C35" s="22" t="s">
        <v>22</v>
      </c>
      <c r="D35" s="23">
        <v>215</v>
      </c>
      <c r="E35" s="17">
        <v>42409</v>
      </c>
      <c r="F35" s="18">
        <v>215</v>
      </c>
      <c r="G35" s="24">
        <f t="shared" si="0"/>
        <v>0</v>
      </c>
      <c r="H35" s="2"/>
    </row>
    <row r="36" spans="1:8" customFormat="1" x14ac:dyDescent="0.25">
      <c r="A36" s="20">
        <v>42406</v>
      </c>
      <c r="B36" s="21">
        <v>910</v>
      </c>
      <c r="C36" s="22" t="s">
        <v>17</v>
      </c>
      <c r="D36" s="23">
        <v>4924.3999999999996</v>
      </c>
      <c r="E36" s="17">
        <v>42422</v>
      </c>
      <c r="F36" s="18">
        <v>4924.3999999999996</v>
      </c>
      <c r="G36" s="24">
        <f t="shared" si="0"/>
        <v>0</v>
      </c>
      <c r="H36" s="2"/>
    </row>
    <row r="37" spans="1:8" customFormat="1" ht="48" customHeight="1" x14ac:dyDescent="0.25">
      <c r="A37" s="20">
        <v>42406</v>
      </c>
      <c r="B37" s="21">
        <v>911</v>
      </c>
      <c r="C37" s="22" t="s">
        <v>34</v>
      </c>
      <c r="D37" s="23">
        <v>6903.2</v>
      </c>
      <c r="E37" s="81" t="s">
        <v>97</v>
      </c>
      <c r="F37" s="100">
        <f>1500+500+500+500+500+500+300+300+303.2+300+300+300+500+400+200</f>
        <v>6903.2</v>
      </c>
      <c r="G37" s="24">
        <f t="shared" si="0"/>
        <v>0</v>
      </c>
      <c r="H37" s="2"/>
    </row>
    <row r="38" spans="1:8" customFormat="1" x14ac:dyDescent="0.25">
      <c r="A38" s="20">
        <v>42407</v>
      </c>
      <c r="B38" s="21">
        <v>912</v>
      </c>
      <c r="C38" s="22" t="s">
        <v>38</v>
      </c>
      <c r="D38" s="23">
        <v>5627.46</v>
      </c>
      <c r="E38" s="17">
        <v>42407</v>
      </c>
      <c r="F38" s="18">
        <v>5627.46</v>
      </c>
      <c r="G38" s="24">
        <f t="shared" si="0"/>
        <v>0</v>
      </c>
      <c r="H38" s="2"/>
    </row>
    <row r="39" spans="1:8" customFormat="1" x14ac:dyDescent="0.25">
      <c r="A39" s="20">
        <v>42407</v>
      </c>
      <c r="B39" s="21">
        <v>913</v>
      </c>
      <c r="C39" s="22" t="s">
        <v>27</v>
      </c>
      <c r="D39" s="23">
        <v>1645</v>
      </c>
      <c r="E39" s="68" t="s">
        <v>40</v>
      </c>
      <c r="F39" s="18">
        <f>800+845</f>
        <v>1645</v>
      </c>
      <c r="G39" s="24">
        <f t="shared" si="0"/>
        <v>0</v>
      </c>
      <c r="H39" s="2"/>
    </row>
    <row r="40" spans="1:8" customFormat="1" x14ac:dyDescent="0.25">
      <c r="A40" s="20">
        <v>42407</v>
      </c>
      <c r="B40" s="21">
        <v>914</v>
      </c>
      <c r="C40" s="22" t="s">
        <v>33</v>
      </c>
      <c r="D40" s="23">
        <v>916.32</v>
      </c>
      <c r="E40" s="17">
        <v>42407</v>
      </c>
      <c r="F40" s="18">
        <v>916.32</v>
      </c>
      <c r="G40" s="24">
        <f t="shared" si="0"/>
        <v>0</v>
      </c>
      <c r="H40" s="2"/>
    </row>
    <row r="41" spans="1:8" customFormat="1" ht="15.75" x14ac:dyDescent="0.25">
      <c r="A41" s="20">
        <v>42407</v>
      </c>
      <c r="B41" s="21">
        <v>915</v>
      </c>
      <c r="C41" s="82" t="s">
        <v>31</v>
      </c>
      <c r="D41" s="23">
        <v>0</v>
      </c>
      <c r="E41" s="17"/>
      <c r="F41" s="18"/>
      <c r="G41" s="24">
        <f t="shared" si="0"/>
        <v>0</v>
      </c>
      <c r="H41" s="2"/>
    </row>
    <row r="42" spans="1:8" customFormat="1" x14ac:dyDescent="0.25">
      <c r="A42" s="20">
        <v>42407</v>
      </c>
      <c r="B42" s="21">
        <v>916</v>
      </c>
      <c r="C42" s="22" t="s">
        <v>19</v>
      </c>
      <c r="D42" s="23">
        <v>2795</v>
      </c>
      <c r="E42" s="17">
        <v>42407</v>
      </c>
      <c r="F42" s="18">
        <v>2795</v>
      </c>
      <c r="G42" s="24">
        <f t="shared" si="0"/>
        <v>0</v>
      </c>
      <c r="H42" s="2"/>
    </row>
    <row r="43" spans="1:8" customFormat="1" x14ac:dyDescent="0.25">
      <c r="A43" s="20">
        <v>42407</v>
      </c>
      <c r="B43" s="21">
        <v>917</v>
      </c>
      <c r="C43" s="22" t="s">
        <v>35</v>
      </c>
      <c r="D43" s="30">
        <v>726.74</v>
      </c>
      <c r="E43" s="78">
        <v>42408</v>
      </c>
      <c r="F43" s="79">
        <v>726.74</v>
      </c>
      <c r="G43" s="24">
        <f t="shared" si="0"/>
        <v>0</v>
      </c>
      <c r="H43" s="2"/>
    </row>
    <row r="44" spans="1:8" customFormat="1" x14ac:dyDescent="0.25">
      <c r="A44" s="20">
        <v>42408</v>
      </c>
      <c r="B44" s="21">
        <v>918</v>
      </c>
      <c r="C44" s="29" t="s">
        <v>22</v>
      </c>
      <c r="D44" s="30">
        <v>400.7</v>
      </c>
      <c r="E44" s="31">
        <v>42410</v>
      </c>
      <c r="F44" s="32">
        <v>400.7</v>
      </c>
      <c r="G44" s="24">
        <f t="shared" si="0"/>
        <v>0</v>
      </c>
      <c r="H44" s="2"/>
    </row>
    <row r="45" spans="1:8" customFormat="1" x14ac:dyDescent="0.25">
      <c r="A45" s="20">
        <v>42408</v>
      </c>
      <c r="B45" s="21">
        <v>919</v>
      </c>
      <c r="C45" s="29" t="s">
        <v>33</v>
      </c>
      <c r="D45" s="30">
        <v>767.52</v>
      </c>
      <c r="E45" s="31">
        <v>42408</v>
      </c>
      <c r="F45" s="32">
        <v>767.52</v>
      </c>
      <c r="G45" s="24">
        <f t="shared" si="0"/>
        <v>0</v>
      </c>
      <c r="H45" s="2"/>
    </row>
    <row r="46" spans="1:8" customFormat="1" x14ac:dyDescent="0.25">
      <c r="A46" s="20">
        <v>42408</v>
      </c>
      <c r="B46" s="21">
        <v>920</v>
      </c>
      <c r="C46" s="29" t="s">
        <v>23</v>
      </c>
      <c r="D46" s="30">
        <v>3737.37</v>
      </c>
      <c r="E46" s="31">
        <v>42416</v>
      </c>
      <c r="F46" s="32">
        <v>3737.37</v>
      </c>
      <c r="G46" s="24">
        <f t="shared" si="0"/>
        <v>0</v>
      </c>
      <c r="H46" s="2"/>
    </row>
    <row r="47" spans="1:8" customFormat="1" x14ac:dyDescent="0.25">
      <c r="A47" s="20">
        <v>42408</v>
      </c>
      <c r="B47" s="21">
        <v>921</v>
      </c>
      <c r="C47" s="29" t="s">
        <v>27</v>
      </c>
      <c r="D47" s="30">
        <v>351.9</v>
      </c>
      <c r="E47" s="31">
        <v>42412</v>
      </c>
      <c r="F47" s="32">
        <v>351.9</v>
      </c>
      <c r="G47" s="24">
        <f t="shared" si="0"/>
        <v>0</v>
      </c>
      <c r="H47" s="2"/>
    </row>
    <row r="48" spans="1:8" customFormat="1" x14ac:dyDescent="0.25">
      <c r="A48" s="20">
        <v>42409</v>
      </c>
      <c r="B48" s="21">
        <v>922</v>
      </c>
      <c r="C48" s="29" t="s">
        <v>33</v>
      </c>
      <c r="D48" s="30">
        <v>777.76</v>
      </c>
      <c r="E48" s="33">
        <v>42409</v>
      </c>
      <c r="F48" s="32">
        <v>777.76</v>
      </c>
      <c r="G48" s="24">
        <f t="shared" si="0"/>
        <v>0</v>
      </c>
      <c r="H48" s="2"/>
    </row>
    <row r="49" spans="1:15" x14ac:dyDescent="0.25">
      <c r="A49" s="20">
        <v>42409</v>
      </c>
      <c r="B49" s="21">
        <v>923</v>
      </c>
      <c r="C49" s="29" t="s">
        <v>41</v>
      </c>
      <c r="D49" s="30">
        <v>2575.6</v>
      </c>
      <c r="E49" s="31">
        <v>42409</v>
      </c>
      <c r="F49" s="32">
        <v>2575.6</v>
      </c>
      <c r="G49" s="24">
        <f t="shared" si="0"/>
        <v>0</v>
      </c>
      <c r="H49" s="2"/>
    </row>
    <row r="50" spans="1:15" x14ac:dyDescent="0.25">
      <c r="A50" s="20">
        <v>42409</v>
      </c>
      <c r="B50" s="21">
        <v>924</v>
      </c>
      <c r="C50" s="29" t="s">
        <v>22</v>
      </c>
      <c r="D50" s="30">
        <v>371.98</v>
      </c>
      <c r="E50" s="31">
        <v>42410</v>
      </c>
      <c r="F50" s="32">
        <v>371.98</v>
      </c>
      <c r="G50" s="24">
        <f t="shared" si="0"/>
        <v>0</v>
      </c>
      <c r="H50" s="2"/>
    </row>
    <row r="51" spans="1:15" x14ac:dyDescent="0.25">
      <c r="A51" s="20">
        <v>42409</v>
      </c>
      <c r="B51" s="21">
        <v>925</v>
      </c>
      <c r="C51" s="29" t="s">
        <v>35</v>
      </c>
      <c r="D51" s="30">
        <v>6100.2</v>
      </c>
      <c r="E51" s="31">
        <v>42415</v>
      </c>
      <c r="F51" s="32">
        <v>6100.2</v>
      </c>
      <c r="G51" s="24">
        <f t="shared" si="0"/>
        <v>0</v>
      </c>
      <c r="H51" s="2"/>
    </row>
    <row r="52" spans="1:15" x14ac:dyDescent="0.25">
      <c r="A52" s="20">
        <v>42409</v>
      </c>
      <c r="B52" s="21">
        <v>926</v>
      </c>
      <c r="C52" s="29" t="s">
        <v>17</v>
      </c>
      <c r="D52" s="30">
        <v>6126.8</v>
      </c>
      <c r="E52" s="31">
        <v>42422</v>
      </c>
      <c r="F52" s="32">
        <v>6126.8</v>
      </c>
      <c r="G52" s="24">
        <f t="shared" si="0"/>
        <v>0</v>
      </c>
      <c r="H52" s="2"/>
    </row>
    <row r="53" spans="1:15" x14ac:dyDescent="0.25">
      <c r="A53" s="20">
        <v>42410</v>
      </c>
      <c r="B53" s="21">
        <v>927</v>
      </c>
      <c r="C53" s="29" t="s">
        <v>22</v>
      </c>
      <c r="D53" s="30">
        <v>474.34</v>
      </c>
      <c r="E53" s="31">
        <v>42411</v>
      </c>
      <c r="F53" s="32">
        <v>474.34</v>
      </c>
      <c r="G53" s="24">
        <f t="shared" si="0"/>
        <v>0</v>
      </c>
      <c r="H53" s="2"/>
    </row>
    <row r="54" spans="1:15" x14ac:dyDescent="0.25">
      <c r="A54" s="20">
        <v>42410</v>
      </c>
      <c r="B54" s="21">
        <v>928</v>
      </c>
      <c r="C54" s="29" t="s">
        <v>34</v>
      </c>
      <c r="D54" s="30">
        <v>3692.7</v>
      </c>
      <c r="E54" s="31">
        <v>42413</v>
      </c>
      <c r="F54" s="32">
        <v>3692.7</v>
      </c>
      <c r="G54" s="24">
        <f t="shared" si="0"/>
        <v>0</v>
      </c>
      <c r="H54" s="2"/>
    </row>
    <row r="55" spans="1:15" x14ac:dyDescent="0.25">
      <c r="A55" s="20">
        <v>42410</v>
      </c>
      <c r="B55" s="21">
        <v>929</v>
      </c>
      <c r="C55" s="29" t="s">
        <v>33</v>
      </c>
      <c r="D55" s="30">
        <v>624</v>
      </c>
      <c r="E55" s="31">
        <v>42410</v>
      </c>
      <c r="F55" s="32">
        <v>624</v>
      </c>
      <c r="G55" s="24">
        <f t="shared" si="0"/>
        <v>0</v>
      </c>
      <c r="H55" s="2"/>
    </row>
    <row r="56" spans="1:15" x14ac:dyDescent="0.25">
      <c r="A56" s="20">
        <v>42411</v>
      </c>
      <c r="B56" s="21">
        <v>930</v>
      </c>
      <c r="C56" s="29" t="s">
        <v>22</v>
      </c>
      <c r="D56" s="30">
        <v>409.35</v>
      </c>
      <c r="E56" s="31">
        <v>42412</v>
      </c>
      <c r="F56" s="32">
        <v>409.35</v>
      </c>
      <c r="G56" s="24">
        <f t="shared" si="0"/>
        <v>0</v>
      </c>
      <c r="H56" s="2"/>
    </row>
    <row r="57" spans="1:15" x14ac:dyDescent="0.25">
      <c r="A57" s="20">
        <v>42411</v>
      </c>
      <c r="B57" s="21">
        <v>931</v>
      </c>
      <c r="C57" s="29" t="s">
        <v>33</v>
      </c>
      <c r="D57" s="30">
        <v>528</v>
      </c>
      <c r="E57" s="31">
        <v>42411</v>
      </c>
      <c r="F57" s="32">
        <v>528</v>
      </c>
      <c r="G57" s="24">
        <f t="shared" si="0"/>
        <v>0</v>
      </c>
      <c r="H57" s="2"/>
    </row>
    <row r="58" spans="1:15" x14ac:dyDescent="0.25">
      <c r="A58" s="20">
        <v>42412</v>
      </c>
      <c r="B58" s="21">
        <v>932</v>
      </c>
      <c r="C58" s="29" t="s">
        <v>15</v>
      </c>
      <c r="D58" s="30">
        <v>2600</v>
      </c>
      <c r="E58" s="31">
        <v>42416</v>
      </c>
      <c r="F58" s="32">
        <v>2600</v>
      </c>
      <c r="G58" s="24">
        <f t="shared" si="0"/>
        <v>0</v>
      </c>
      <c r="H58" s="2"/>
    </row>
    <row r="59" spans="1:15" x14ac:dyDescent="0.25">
      <c r="A59" s="20">
        <v>42412</v>
      </c>
      <c r="B59" s="21">
        <v>933</v>
      </c>
      <c r="C59" s="29" t="s">
        <v>22</v>
      </c>
      <c r="D59" s="30">
        <v>607.4</v>
      </c>
      <c r="E59" s="31">
        <v>42416</v>
      </c>
      <c r="F59" s="32">
        <v>607.4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42412</v>
      </c>
      <c r="B60" s="21">
        <v>934</v>
      </c>
      <c r="C60" s="29" t="s">
        <v>41</v>
      </c>
      <c r="D60" s="30">
        <v>1223.2</v>
      </c>
      <c r="E60" s="31">
        <v>42412</v>
      </c>
      <c r="F60" s="32">
        <v>1223.2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42412</v>
      </c>
      <c r="B61" s="21">
        <v>935</v>
      </c>
      <c r="C61" s="29" t="s">
        <v>38</v>
      </c>
      <c r="D61" s="30">
        <v>5012.72</v>
      </c>
      <c r="E61" s="31">
        <v>42412</v>
      </c>
      <c r="F61" s="32">
        <v>5012.72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42412</v>
      </c>
      <c r="B62" s="21">
        <v>936</v>
      </c>
      <c r="C62" s="29" t="s">
        <v>33</v>
      </c>
      <c r="D62" s="30">
        <v>868.8</v>
      </c>
      <c r="E62" s="31">
        <v>42412</v>
      </c>
      <c r="F62" s="32">
        <v>868.8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42412</v>
      </c>
      <c r="B63" s="21">
        <v>937</v>
      </c>
      <c r="C63" s="29" t="s">
        <v>27</v>
      </c>
      <c r="D63" s="30">
        <v>448.04</v>
      </c>
      <c r="E63" s="33">
        <v>42414</v>
      </c>
      <c r="F63" s="32">
        <v>448.04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42413</v>
      </c>
      <c r="B64" s="21">
        <v>938</v>
      </c>
      <c r="C64" s="29" t="s">
        <v>34</v>
      </c>
      <c r="D64" s="30">
        <v>3138.4</v>
      </c>
      <c r="E64" s="31">
        <v>42414</v>
      </c>
      <c r="F64" s="32">
        <v>3138.4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42413</v>
      </c>
      <c r="B65" s="21">
        <v>939</v>
      </c>
      <c r="C65" s="29" t="s">
        <v>22</v>
      </c>
      <c r="D65" s="30">
        <v>430</v>
      </c>
      <c r="E65" s="31">
        <v>42415</v>
      </c>
      <c r="F65" s="32">
        <v>430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42413</v>
      </c>
      <c r="B66" s="21">
        <v>940</v>
      </c>
      <c r="C66" s="29" t="s">
        <v>33</v>
      </c>
      <c r="D66" s="30">
        <v>750</v>
      </c>
      <c r="E66" s="31">
        <v>42413</v>
      </c>
      <c r="F66" s="32">
        <v>750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42413</v>
      </c>
      <c r="B67" s="21">
        <v>941</v>
      </c>
      <c r="C67" s="29" t="s">
        <v>41</v>
      </c>
      <c r="D67" s="30">
        <v>998.66</v>
      </c>
      <c r="E67" s="31">
        <v>42413</v>
      </c>
      <c r="F67" s="32">
        <v>998.66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42413</v>
      </c>
      <c r="B68" s="21">
        <v>942</v>
      </c>
      <c r="C68" s="29" t="s">
        <v>38</v>
      </c>
      <c r="D68" s="30">
        <v>5152.88</v>
      </c>
      <c r="E68" s="31">
        <v>42413</v>
      </c>
      <c r="F68" s="32">
        <v>5152.88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42414</v>
      </c>
      <c r="B69" s="21">
        <v>943</v>
      </c>
      <c r="C69" s="29" t="s">
        <v>34</v>
      </c>
      <c r="D69" s="30">
        <v>3094.04</v>
      </c>
      <c r="E69" s="31">
        <v>42415</v>
      </c>
      <c r="F69" s="32">
        <v>3094.04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42414</v>
      </c>
      <c r="B70" s="21">
        <v>944</v>
      </c>
      <c r="C70" s="29" t="s">
        <v>27</v>
      </c>
      <c r="D70" s="30">
        <v>1404.36</v>
      </c>
      <c r="E70" s="31" t="s">
        <v>43</v>
      </c>
      <c r="F70" s="32">
        <f>1000+404.36</f>
        <v>1404.3600000000001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42414</v>
      </c>
      <c r="B71" s="21">
        <v>945</v>
      </c>
      <c r="C71" s="83" t="s">
        <v>42</v>
      </c>
      <c r="D71" s="84"/>
      <c r="E71" s="31"/>
      <c r="F71" s="32"/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42414</v>
      </c>
      <c r="B72" s="21">
        <v>946</v>
      </c>
      <c r="C72" s="29" t="s">
        <v>34</v>
      </c>
      <c r="D72" s="30">
        <v>6743.19</v>
      </c>
      <c r="E72" s="31">
        <v>42428</v>
      </c>
      <c r="F72" s="32">
        <v>6743.19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15.75" x14ac:dyDescent="0.25">
      <c r="A73" s="20">
        <v>42414</v>
      </c>
      <c r="B73" s="21">
        <v>947</v>
      </c>
      <c r="C73" s="85" t="s">
        <v>31</v>
      </c>
      <c r="D73" s="30">
        <v>0</v>
      </c>
      <c r="E73" s="31"/>
      <c r="F73" s="32"/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42415</v>
      </c>
      <c r="B74" s="21">
        <v>948</v>
      </c>
      <c r="C74" s="29" t="s">
        <v>41</v>
      </c>
      <c r="D74" s="30">
        <v>2729.77</v>
      </c>
      <c r="E74" s="31">
        <v>42415</v>
      </c>
      <c r="F74" s="32">
        <v>2729.77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42415</v>
      </c>
      <c r="B75" s="21">
        <v>949</v>
      </c>
      <c r="C75" s="40" t="s">
        <v>33</v>
      </c>
      <c r="D75" s="41">
        <v>798.5</v>
      </c>
      <c r="E75" s="31">
        <v>42415</v>
      </c>
      <c r="F75" s="32">
        <v>798.5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42415</v>
      </c>
      <c r="B76" s="21">
        <v>950</v>
      </c>
      <c r="C76" s="29" t="s">
        <v>22</v>
      </c>
      <c r="D76" s="30">
        <v>471.14</v>
      </c>
      <c r="E76" s="31">
        <v>42416</v>
      </c>
      <c r="F76" s="32">
        <v>471.14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42415</v>
      </c>
      <c r="B77" s="21">
        <v>951</v>
      </c>
      <c r="C77" s="29" t="s">
        <v>34</v>
      </c>
      <c r="D77" s="30">
        <v>4032.9</v>
      </c>
      <c r="E77" s="94"/>
      <c r="F77" s="95"/>
      <c r="G77" s="96">
        <f t="shared" si="0"/>
        <v>4032.9</v>
      </c>
      <c r="H77" s="99"/>
      <c r="J77" s="25"/>
      <c r="K77" s="25"/>
      <c r="L77" s="25"/>
      <c r="M77" s="25"/>
      <c r="N77" s="25"/>
    </row>
    <row r="78" spans="1:15" x14ac:dyDescent="0.25">
      <c r="A78" s="20">
        <v>42415</v>
      </c>
      <c r="B78" s="21">
        <v>952</v>
      </c>
      <c r="C78" s="29" t="s">
        <v>35</v>
      </c>
      <c r="D78" s="30">
        <v>2365</v>
      </c>
      <c r="E78" s="31">
        <v>42418</v>
      </c>
      <c r="F78" s="32">
        <v>2365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42415</v>
      </c>
      <c r="B79" s="21">
        <v>953</v>
      </c>
      <c r="C79" s="29" t="s">
        <v>15</v>
      </c>
      <c r="D79" s="30">
        <v>2305.6</v>
      </c>
      <c r="E79" s="31">
        <v>42415</v>
      </c>
      <c r="F79" s="32">
        <v>2305.6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42415</v>
      </c>
      <c r="B80" s="21">
        <v>954</v>
      </c>
      <c r="C80" s="29" t="s">
        <v>27</v>
      </c>
      <c r="D80" s="30">
        <v>487.39</v>
      </c>
      <c r="E80" s="31">
        <v>42417</v>
      </c>
      <c r="F80" s="32">
        <v>487.39</v>
      </c>
      <c r="G80" s="24">
        <f t="shared" si="0"/>
        <v>0</v>
      </c>
      <c r="H80" s="2"/>
    </row>
    <row r="81" spans="1:10" x14ac:dyDescent="0.25">
      <c r="A81" s="20">
        <v>42416</v>
      </c>
      <c r="B81" s="21">
        <v>955</v>
      </c>
      <c r="C81" s="29" t="s">
        <v>33</v>
      </c>
      <c r="D81" s="30">
        <v>752.5</v>
      </c>
      <c r="E81" s="31">
        <v>42416</v>
      </c>
      <c r="F81" s="32">
        <v>752.5</v>
      </c>
      <c r="G81" s="24">
        <f t="shared" si="0"/>
        <v>0</v>
      </c>
      <c r="H81" s="2"/>
      <c r="I81"/>
    </row>
    <row r="82" spans="1:10" x14ac:dyDescent="0.25">
      <c r="A82" s="20">
        <v>42416</v>
      </c>
      <c r="B82" s="21">
        <v>956</v>
      </c>
      <c r="C82" s="29" t="s">
        <v>41</v>
      </c>
      <c r="D82" s="30">
        <v>2256.3000000000002</v>
      </c>
      <c r="E82" s="97">
        <v>42628</v>
      </c>
      <c r="F82" s="98">
        <v>2256.3000000000002</v>
      </c>
      <c r="G82" s="96">
        <f t="shared" si="0"/>
        <v>0</v>
      </c>
      <c r="H82" s="120"/>
      <c r="I82" s="120" t="s">
        <v>96</v>
      </c>
      <c r="J82" s="120"/>
    </row>
    <row r="83" spans="1:10" x14ac:dyDescent="0.25">
      <c r="A83" s="20">
        <v>42416</v>
      </c>
      <c r="B83" s="21">
        <v>957</v>
      </c>
      <c r="C83" s="40" t="s">
        <v>22</v>
      </c>
      <c r="D83" s="41">
        <v>427.56</v>
      </c>
      <c r="E83" s="31">
        <v>42418</v>
      </c>
      <c r="F83" s="32">
        <v>427.56</v>
      </c>
      <c r="G83" s="24">
        <f t="shared" si="0"/>
        <v>0</v>
      </c>
      <c r="H83" s="2"/>
      <c r="I83"/>
    </row>
    <row r="84" spans="1:10" x14ac:dyDescent="0.25">
      <c r="A84" s="20">
        <v>42416</v>
      </c>
      <c r="B84" s="21">
        <v>958</v>
      </c>
      <c r="C84" s="29" t="s">
        <v>22</v>
      </c>
      <c r="D84" s="30">
        <v>439.12</v>
      </c>
      <c r="E84" s="31">
        <v>42418</v>
      </c>
      <c r="F84" s="32">
        <v>439.12</v>
      </c>
      <c r="G84" s="24">
        <f t="shared" si="0"/>
        <v>0</v>
      </c>
      <c r="H84" s="2"/>
      <c r="I84"/>
    </row>
    <row r="85" spans="1:10" x14ac:dyDescent="0.25">
      <c r="A85" s="20">
        <v>42416</v>
      </c>
      <c r="B85" s="21">
        <v>959</v>
      </c>
      <c r="C85" s="29" t="s">
        <v>23</v>
      </c>
      <c r="D85" s="30">
        <v>5721.82</v>
      </c>
      <c r="E85" s="31">
        <v>42427</v>
      </c>
      <c r="F85" s="32">
        <v>5721.82</v>
      </c>
      <c r="G85" s="24">
        <f t="shared" si="0"/>
        <v>0</v>
      </c>
      <c r="H85" s="2"/>
      <c r="I85"/>
    </row>
    <row r="86" spans="1:10" x14ac:dyDescent="0.25">
      <c r="A86" s="20">
        <v>42416</v>
      </c>
      <c r="B86" s="21">
        <v>960</v>
      </c>
      <c r="C86" s="29" t="s">
        <v>15</v>
      </c>
      <c r="D86" s="30">
        <v>1138.8</v>
      </c>
      <c r="E86" s="31">
        <v>42426</v>
      </c>
      <c r="F86" s="32">
        <v>1138.8</v>
      </c>
      <c r="G86" s="24">
        <f t="shared" si="0"/>
        <v>0</v>
      </c>
      <c r="H86" s="2"/>
      <c r="I86"/>
    </row>
    <row r="87" spans="1:10" x14ac:dyDescent="0.25">
      <c r="A87" s="20">
        <v>42416</v>
      </c>
      <c r="B87" s="21">
        <v>961</v>
      </c>
      <c r="C87" s="29" t="s">
        <v>17</v>
      </c>
      <c r="D87" s="30">
        <v>2856</v>
      </c>
      <c r="E87" s="31">
        <v>42422</v>
      </c>
      <c r="F87" s="32">
        <v>2856</v>
      </c>
      <c r="G87" s="24">
        <f t="shared" si="0"/>
        <v>0</v>
      </c>
      <c r="H87" s="2"/>
      <c r="I87"/>
    </row>
    <row r="88" spans="1:10" ht="15.75" x14ac:dyDescent="0.25">
      <c r="A88" s="20">
        <v>42417</v>
      </c>
      <c r="B88" s="21">
        <v>962</v>
      </c>
      <c r="C88" s="85" t="s">
        <v>31</v>
      </c>
      <c r="D88" s="30">
        <v>0</v>
      </c>
      <c r="E88" s="31"/>
      <c r="F88" s="32"/>
      <c r="G88" s="24">
        <f t="shared" si="0"/>
        <v>0</v>
      </c>
      <c r="H88" s="2"/>
      <c r="I88"/>
    </row>
    <row r="89" spans="1:10" x14ac:dyDescent="0.25">
      <c r="A89" s="20">
        <v>42417</v>
      </c>
      <c r="B89" s="21">
        <v>963</v>
      </c>
      <c r="C89" s="29" t="s">
        <v>18</v>
      </c>
      <c r="D89" s="30">
        <v>1505</v>
      </c>
      <c r="E89" s="31">
        <v>42417</v>
      </c>
      <c r="F89" s="32">
        <v>1505</v>
      </c>
      <c r="G89" s="24">
        <f t="shared" si="0"/>
        <v>0</v>
      </c>
      <c r="H89" s="2"/>
      <c r="I89"/>
    </row>
    <row r="90" spans="1:10" x14ac:dyDescent="0.25">
      <c r="A90" s="20">
        <v>42417</v>
      </c>
      <c r="B90" s="21">
        <v>964</v>
      </c>
      <c r="C90" s="29" t="s">
        <v>44</v>
      </c>
      <c r="D90" s="30">
        <v>89.85</v>
      </c>
      <c r="E90" s="31">
        <v>42417</v>
      </c>
      <c r="F90" s="32">
        <v>89.85</v>
      </c>
      <c r="G90" s="24">
        <f t="shared" si="0"/>
        <v>0</v>
      </c>
      <c r="H90" s="2"/>
      <c r="I90"/>
    </row>
    <row r="91" spans="1:10" x14ac:dyDescent="0.25">
      <c r="A91" s="20">
        <v>42417</v>
      </c>
      <c r="B91" s="21">
        <v>965</v>
      </c>
      <c r="C91" s="29" t="s">
        <v>19</v>
      </c>
      <c r="D91" s="30">
        <v>1290</v>
      </c>
      <c r="E91" s="31">
        <v>42417</v>
      </c>
      <c r="F91" s="32">
        <v>1290</v>
      </c>
      <c r="G91" s="24">
        <f t="shared" si="0"/>
        <v>0</v>
      </c>
      <c r="H91" s="2"/>
      <c r="I91"/>
    </row>
    <row r="92" spans="1:10" x14ac:dyDescent="0.25">
      <c r="A92" s="20">
        <v>42417</v>
      </c>
      <c r="B92" s="21">
        <v>966</v>
      </c>
      <c r="C92" s="29" t="s">
        <v>22</v>
      </c>
      <c r="D92" s="30">
        <v>230.58</v>
      </c>
      <c r="E92" s="31">
        <v>42418</v>
      </c>
      <c r="F92" s="32">
        <v>230.58</v>
      </c>
      <c r="G92" s="24">
        <f t="shared" si="0"/>
        <v>0</v>
      </c>
      <c r="H92" s="2"/>
      <c r="I92"/>
    </row>
    <row r="93" spans="1:10" x14ac:dyDescent="0.25">
      <c r="A93" s="20">
        <v>42417</v>
      </c>
      <c r="B93" s="21">
        <v>967</v>
      </c>
      <c r="C93" s="40" t="s">
        <v>27</v>
      </c>
      <c r="D93" s="41">
        <v>509.01</v>
      </c>
      <c r="E93" s="31">
        <v>42420</v>
      </c>
      <c r="F93" s="32">
        <v>509.01</v>
      </c>
      <c r="G93" s="24">
        <f t="shared" si="0"/>
        <v>0</v>
      </c>
      <c r="H93" s="2"/>
      <c r="I93"/>
    </row>
    <row r="94" spans="1:10" x14ac:dyDescent="0.25">
      <c r="A94" s="20">
        <v>42418</v>
      </c>
      <c r="B94" s="21">
        <v>968</v>
      </c>
      <c r="C94" s="29" t="s">
        <v>22</v>
      </c>
      <c r="D94" s="30">
        <v>1187.6600000000001</v>
      </c>
      <c r="E94" s="31">
        <v>42420</v>
      </c>
      <c r="F94" s="32">
        <v>1187.6600000000001</v>
      </c>
      <c r="G94" s="24">
        <f t="shared" si="0"/>
        <v>0</v>
      </c>
      <c r="H94" s="2"/>
      <c r="I94"/>
    </row>
    <row r="95" spans="1:10" x14ac:dyDescent="0.25">
      <c r="A95" s="20">
        <v>42418</v>
      </c>
      <c r="B95" s="21">
        <v>969</v>
      </c>
      <c r="C95" s="29" t="s">
        <v>33</v>
      </c>
      <c r="D95" s="30">
        <v>750</v>
      </c>
      <c r="E95" s="31">
        <v>42418</v>
      </c>
      <c r="F95" s="32">
        <v>750</v>
      </c>
      <c r="G95" s="24">
        <f t="shared" si="0"/>
        <v>0</v>
      </c>
      <c r="H95" s="2"/>
      <c r="I95"/>
    </row>
    <row r="96" spans="1:10" x14ac:dyDescent="0.25">
      <c r="A96" s="20">
        <v>42418</v>
      </c>
      <c r="B96" s="21">
        <v>970</v>
      </c>
      <c r="C96" s="29" t="s">
        <v>35</v>
      </c>
      <c r="D96" s="30">
        <v>4148</v>
      </c>
      <c r="E96" s="31">
        <v>42423</v>
      </c>
      <c r="F96" s="32">
        <v>4148</v>
      </c>
      <c r="G96" s="24">
        <f t="shared" si="0"/>
        <v>0</v>
      </c>
      <c r="H96" s="2"/>
      <c r="I96"/>
    </row>
    <row r="97" spans="1:9" x14ac:dyDescent="0.25">
      <c r="A97" s="20">
        <v>42418</v>
      </c>
      <c r="B97" s="21">
        <v>971</v>
      </c>
      <c r="C97" s="29" t="s">
        <v>17</v>
      </c>
      <c r="D97" s="30">
        <v>1877.2</v>
      </c>
      <c r="E97" s="31">
        <v>42422</v>
      </c>
      <c r="F97" s="32">
        <v>1877.2</v>
      </c>
      <c r="G97" s="24">
        <f t="shared" si="0"/>
        <v>0</v>
      </c>
      <c r="H97" s="2"/>
    </row>
    <row r="98" spans="1:9" x14ac:dyDescent="0.25">
      <c r="A98" s="20">
        <v>42419</v>
      </c>
      <c r="B98" s="21">
        <v>972</v>
      </c>
      <c r="C98" s="40" t="s">
        <v>38</v>
      </c>
      <c r="D98" s="41">
        <v>5326.16</v>
      </c>
      <c r="E98" s="31">
        <v>42419</v>
      </c>
      <c r="F98" s="32">
        <v>5326.16</v>
      </c>
      <c r="G98" s="24">
        <f t="shared" si="0"/>
        <v>0</v>
      </c>
      <c r="H98" s="2"/>
    </row>
    <row r="99" spans="1:9" x14ac:dyDescent="0.25">
      <c r="A99" s="20">
        <v>42419</v>
      </c>
      <c r="B99" s="21">
        <v>973</v>
      </c>
      <c r="C99" s="40" t="s">
        <v>29</v>
      </c>
      <c r="D99" s="41">
        <v>1790.1</v>
      </c>
      <c r="E99" s="31">
        <v>42420</v>
      </c>
      <c r="F99" s="32">
        <v>1790.1</v>
      </c>
      <c r="G99" s="24">
        <f t="shared" si="0"/>
        <v>0</v>
      </c>
      <c r="H99" s="2"/>
      <c r="I99" s="26"/>
    </row>
    <row r="100" spans="1:9" x14ac:dyDescent="0.25">
      <c r="A100" s="20">
        <v>42419</v>
      </c>
      <c r="B100" s="21">
        <v>974</v>
      </c>
      <c r="C100" s="29" t="s">
        <v>17</v>
      </c>
      <c r="D100" s="30">
        <v>11663.3</v>
      </c>
      <c r="E100" s="43">
        <v>42422</v>
      </c>
      <c r="F100" s="44">
        <v>11663.3</v>
      </c>
      <c r="G100" s="24">
        <f t="shared" si="0"/>
        <v>0</v>
      </c>
      <c r="H100" s="2"/>
    </row>
    <row r="101" spans="1:9" x14ac:dyDescent="0.25">
      <c r="A101" s="20">
        <v>42420</v>
      </c>
      <c r="B101" s="21">
        <v>975</v>
      </c>
      <c r="C101" s="29" t="s">
        <v>15</v>
      </c>
      <c r="D101" s="30">
        <v>2128.9499999999998</v>
      </c>
      <c r="E101" s="31">
        <v>42420</v>
      </c>
      <c r="F101" s="32">
        <v>2128.9499999999998</v>
      </c>
      <c r="G101" s="24">
        <f t="shared" si="0"/>
        <v>0</v>
      </c>
      <c r="H101" s="2"/>
    </row>
    <row r="102" spans="1:9" x14ac:dyDescent="0.25">
      <c r="A102" s="20">
        <v>42420</v>
      </c>
      <c r="B102" s="21">
        <v>976</v>
      </c>
      <c r="C102" s="29" t="s">
        <v>22</v>
      </c>
      <c r="D102" s="30">
        <v>486.2</v>
      </c>
      <c r="E102" s="31">
        <v>42423</v>
      </c>
      <c r="F102" s="32">
        <v>486.2</v>
      </c>
      <c r="G102" s="24">
        <f t="shared" si="0"/>
        <v>0</v>
      </c>
      <c r="H102" s="2"/>
    </row>
    <row r="103" spans="1:9" x14ac:dyDescent="0.25">
      <c r="A103" s="20">
        <v>42420</v>
      </c>
      <c r="B103" s="21">
        <v>977</v>
      </c>
      <c r="C103" s="29" t="s">
        <v>17</v>
      </c>
      <c r="D103" s="30">
        <v>5674.78</v>
      </c>
      <c r="E103" s="31">
        <v>42422</v>
      </c>
      <c r="F103" s="32">
        <v>5674.78</v>
      </c>
      <c r="G103" s="24">
        <f t="shared" si="0"/>
        <v>0</v>
      </c>
      <c r="H103" s="2"/>
    </row>
    <row r="104" spans="1:9" x14ac:dyDescent="0.25">
      <c r="A104" s="20">
        <v>42420</v>
      </c>
      <c r="B104" s="21">
        <v>978</v>
      </c>
      <c r="C104" s="29" t="s">
        <v>38</v>
      </c>
      <c r="D104" s="30">
        <v>5199.62</v>
      </c>
      <c r="E104" s="43">
        <v>42420</v>
      </c>
      <c r="F104" s="44">
        <v>5199.62</v>
      </c>
      <c r="G104" s="24">
        <f t="shared" si="0"/>
        <v>0</v>
      </c>
      <c r="H104" s="2"/>
    </row>
    <row r="105" spans="1:9" x14ac:dyDescent="0.25">
      <c r="A105" s="20">
        <v>42420</v>
      </c>
      <c r="B105" s="21">
        <v>979</v>
      </c>
      <c r="C105" s="29" t="s">
        <v>27</v>
      </c>
      <c r="D105" s="30">
        <v>299.39</v>
      </c>
      <c r="E105" s="43">
        <v>42422</v>
      </c>
      <c r="F105" s="44">
        <v>299.39</v>
      </c>
      <c r="G105" s="24">
        <f t="shared" si="0"/>
        <v>0</v>
      </c>
      <c r="H105" s="2"/>
    </row>
    <row r="106" spans="1:9" x14ac:dyDescent="0.25">
      <c r="A106" s="20">
        <v>42422</v>
      </c>
      <c r="B106" s="21">
        <v>980</v>
      </c>
      <c r="C106" s="40" t="s">
        <v>27</v>
      </c>
      <c r="D106" s="41">
        <v>380.7</v>
      </c>
      <c r="E106" s="43">
        <v>42424</v>
      </c>
      <c r="F106" s="44">
        <v>380.7</v>
      </c>
      <c r="G106" s="24">
        <f t="shared" si="0"/>
        <v>0</v>
      </c>
      <c r="H106" s="2"/>
    </row>
    <row r="107" spans="1:9" x14ac:dyDescent="0.25">
      <c r="A107" s="20">
        <v>42422</v>
      </c>
      <c r="B107" s="21">
        <v>981</v>
      </c>
      <c r="C107" s="29" t="s">
        <v>33</v>
      </c>
      <c r="D107" s="30">
        <v>602.5</v>
      </c>
      <c r="E107" s="43">
        <v>42422</v>
      </c>
      <c r="F107" s="44">
        <v>602.5</v>
      </c>
      <c r="G107" s="24">
        <f t="shared" si="0"/>
        <v>0</v>
      </c>
      <c r="H107" s="2"/>
    </row>
    <row r="108" spans="1:9" x14ac:dyDescent="0.25">
      <c r="A108" s="20">
        <v>42422</v>
      </c>
      <c r="B108" s="21">
        <v>982</v>
      </c>
      <c r="C108" s="29" t="s">
        <v>28</v>
      </c>
      <c r="D108" s="30">
        <v>1075</v>
      </c>
      <c r="E108" s="43">
        <v>42423</v>
      </c>
      <c r="F108" s="44">
        <v>1075</v>
      </c>
      <c r="G108" s="24">
        <f t="shared" si="0"/>
        <v>0</v>
      </c>
      <c r="H108" s="2"/>
    </row>
    <row r="109" spans="1:9" x14ac:dyDescent="0.25">
      <c r="A109" s="20">
        <v>42422</v>
      </c>
      <c r="B109" s="21">
        <v>983</v>
      </c>
      <c r="C109" s="29" t="s">
        <v>17</v>
      </c>
      <c r="D109" s="30">
        <v>3432</v>
      </c>
      <c r="E109" s="43">
        <v>42429</v>
      </c>
      <c r="F109" s="44">
        <v>3432</v>
      </c>
      <c r="G109" s="24">
        <f t="shared" si="0"/>
        <v>0</v>
      </c>
      <c r="H109" s="2"/>
    </row>
    <row r="110" spans="1:9" x14ac:dyDescent="0.25">
      <c r="A110" s="20">
        <v>42423</v>
      </c>
      <c r="B110" s="21">
        <v>984</v>
      </c>
      <c r="C110" s="29" t="s">
        <v>22</v>
      </c>
      <c r="D110" s="30">
        <v>575.96</v>
      </c>
      <c r="E110" s="43">
        <v>42424</v>
      </c>
      <c r="F110" s="44">
        <v>575.96</v>
      </c>
      <c r="G110" s="24">
        <f t="shared" si="0"/>
        <v>0</v>
      </c>
      <c r="H110" s="2"/>
    </row>
    <row r="111" spans="1:9" ht="29.25" customHeight="1" x14ac:dyDescent="0.25">
      <c r="A111" s="20">
        <v>42423</v>
      </c>
      <c r="B111" s="21">
        <v>985</v>
      </c>
      <c r="C111" s="29" t="s">
        <v>35</v>
      </c>
      <c r="D111" s="30">
        <v>6465.8</v>
      </c>
      <c r="E111" s="81" t="s">
        <v>51</v>
      </c>
      <c r="F111" s="74">
        <f>1773.8+3000+1692</f>
        <v>6465.8</v>
      </c>
      <c r="G111" s="24">
        <f t="shared" si="0"/>
        <v>0</v>
      </c>
      <c r="H111" s="2"/>
    </row>
    <row r="112" spans="1:9" x14ac:dyDescent="0.25">
      <c r="A112" s="20">
        <v>42423</v>
      </c>
      <c r="B112" s="21">
        <v>986</v>
      </c>
      <c r="C112" s="29" t="s">
        <v>33</v>
      </c>
      <c r="D112" s="30">
        <v>500</v>
      </c>
      <c r="E112" s="43">
        <v>42423</v>
      </c>
      <c r="F112" s="44">
        <v>500</v>
      </c>
      <c r="G112" s="24">
        <f t="shared" si="0"/>
        <v>0</v>
      </c>
      <c r="H112" s="2"/>
    </row>
    <row r="113" spans="1:8" customFormat="1" x14ac:dyDescent="0.25">
      <c r="A113" s="20">
        <v>42423</v>
      </c>
      <c r="B113" s="21">
        <v>987</v>
      </c>
      <c r="C113" s="29" t="s">
        <v>28</v>
      </c>
      <c r="D113" s="30">
        <v>1290</v>
      </c>
      <c r="E113" s="43">
        <v>42426</v>
      </c>
      <c r="F113" s="44">
        <v>1290</v>
      </c>
      <c r="G113" s="24">
        <f t="shared" si="0"/>
        <v>0</v>
      </c>
      <c r="H113" s="2"/>
    </row>
    <row r="114" spans="1:8" customFormat="1" x14ac:dyDescent="0.25">
      <c r="A114" s="20">
        <v>42424</v>
      </c>
      <c r="B114" s="21">
        <v>988</v>
      </c>
      <c r="C114" s="29" t="s">
        <v>22</v>
      </c>
      <c r="D114" s="30">
        <v>1058.94</v>
      </c>
      <c r="E114" s="43">
        <v>42426</v>
      </c>
      <c r="F114" s="44">
        <v>1058.94</v>
      </c>
      <c r="G114" s="24">
        <f t="shared" si="0"/>
        <v>0</v>
      </c>
      <c r="H114" s="2"/>
    </row>
    <row r="115" spans="1:8" customFormat="1" x14ac:dyDescent="0.25">
      <c r="A115" s="20">
        <v>42424</v>
      </c>
      <c r="B115" s="21">
        <v>989</v>
      </c>
      <c r="C115" s="29" t="s">
        <v>33</v>
      </c>
      <c r="D115" s="30">
        <v>735</v>
      </c>
      <c r="E115" s="43">
        <v>42424</v>
      </c>
      <c r="F115" s="44">
        <v>735</v>
      </c>
      <c r="G115" s="24">
        <f t="shared" si="0"/>
        <v>0</v>
      </c>
      <c r="H115" s="2"/>
    </row>
    <row r="116" spans="1:8" customFormat="1" x14ac:dyDescent="0.25">
      <c r="A116" s="20">
        <v>42424</v>
      </c>
      <c r="B116" s="21">
        <v>990</v>
      </c>
      <c r="C116" s="29" t="s">
        <v>17</v>
      </c>
      <c r="D116" s="30">
        <v>3338</v>
      </c>
      <c r="E116" s="43">
        <v>42429</v>
      </c>
      <c r="F116" s="44">
        <v>3338</v>
      </c>
      <c r="G116" s="24">
        <f t="shared" si="0"/>
        <v>0</v>
      </c>
      <c r="H116" s="2"/>
    </row>
    <row r="117" spans="1:8" customFormat="1" x14ac:dyDescent="0.25">
      <c r="A117" s="20">
        <v>42424</v>
      </c>
      <c r="B117" s="21">
        <v>991</v>
      </c>
      <c r="C117" s="29" t="s">
        <v>27</v>
      </c>
      <c r="D117" s="30">
        <v>465.06</v>
      </c>
      <c r="E117" s="43">
        <v>42427</v>
      </c>
      <c r="F117" s="44">
        <v>465.06</v>
      </c>
      <c r="G117" s="24">
        <f t="shared" si="0"/>
        <v>0</v>
      </c>
      <c r="H117" s="2"/>
    </row>
    <row r="118" spans="1:8" customFormat="1" x14ac:dyDescent="0.25">
      <c r="A118" s="87"/>
      <c r="B118" s="88">
        <v>992</v>
      </c>
      <c r="C118" s="83" t="s">
        <v>22</v>
      </c>
      <c r="D118" s="84">
        <v>562.87</v>
      </c>
      <c r="E118" s="43">
        <v>42428</v>
      </c>
      <c r="F118" s="44">
        <v>562.87</v>
      </c>
      <c r="G118" s="24">
        <f t="shared" si="0"/>
        <v>0</v>
      </c>
      <c r="H118" s="2"/>
    </row>
    <row r="119" spans="1:8" customFormat="1" ht="15.75" x14ac:dyDescent="0.25">
      <c r="A119" s="20">
        <v>42425</v>
      </c>
      <c r="B119" s="21">
        <v>993</v>
      </c>
      <c r="C119" s="85" t="s">
        <v>31</v>
      </c>
      <c r="D119" s="30">
        <v>0</v>
      </c>
      <c r="E119" s="43"/>
      <c r="F119" s="44"/>
      <c r="G119" s="24">
        <f t="shared" si="0"/>
        <v>0</v>
      </c>
      <c r="H119" s="2"/>
    </row>
    <row r="120" spans="1:8" customFormat="1" x14ac:dyDescent="0.25">
      <c r="A120" s="20">
        <v>42425</v>
      </c>
      <c r="B120" s="21">
        <v>994</v>
      </c>
      <c r="C120" s="29" t="s">
        <v>33</v>
      </c>
      <c r="D120" s="30">
        <v>542.42999999999995</v>
      </c>
      <c r="E120" s="43">
        <v>42425</v>
      </c>
      <c r="F120" s="44">
        <v>542.42999999999995</v>
      </c>
      <c r="G120" s="24">
        <f t="shared" si="0"/>
        <v>0</v>
      </c>
      <c r="H120" s="2"/>
    </row>
    <row r="121" spans="1:8" customFormat="1" x14ac:dyDescent="0.25">
      <c r="A121" s="20">
        <v>42426</v>
      </c>
      <c r="B121" s="21">
        <v>995</v>
      </c>
      <c r="C121" s="29" t="s">
        <v>22</v>
      </c>
      <c r="D121" s="30">
        <v>488.99</v>
      </c>
      <c r="E121" s="73">
        <v>42430</v>
      </c>
      <c r="F121" s="74">
        <v>488.99</v>
      </c>
      <c r="G121" s="24">
        <f t="shared" si="0"/>
        <v>0</v>
      </c>
      <c r="H121" s="2"/>
    </row>
    <row r="122" spans="1:8" customFormat="1" x14ac:dyDescent="0.25">
      <c r="A122" s="20">
        <v>42426</v>
      </c>
      <c r="B122" s="21">
        <v>996</v>
      </c>
      <c r="C122" s="29" t="s">
        <v>33</v>
      </c>
      <c r="D122" s="30">
        <v>492.45</v>
      </c>
      <c r="E122" s="43">
        <v>42426</v>
      </c>
      <c r="F122" s="44">
        <v>492.45</v>
      </c>
      <c r="G122" s="24">
        <f t="shared" si="0"/>
        <v>0</v>
      </c>
      <c r="H122" s="2"/>
    </row>
    <row r="123" spans="1:8" customFormat="1" x14ac:dyDescent="0.25">
      <c r="A123" s="20">
        <v>42426</v>
      </c>
      <c r="B123" s="21">
        <v>997</v>
      </c>
      <c r="C123" s="29" t="s">
        <v>15</v>
      </c>
      <c r="D123" s="30">
        <v>1949.2</v>
      </c>
      <c r="E123" s="73">
        <v>42430</v>
      </c>
      <c r="F123" s="74">
        <v>1949.2</v>
      </c>
      <c r="G123" s="24">
        <f t="shared" si="0"/>
        <v>0</v>
      </c>
      <c r="H123" s="2"/>
    </row>
    <row r="124" spans="1:8" customFormat="1" x14ac:dyDescent="0.25">
      <c r="A124" s="20">
        <v>42426</v>
      </c>
      <c r="B124" s="21">
        <v>998</v>
      </c>
      <c r="C124" s="29" t="s">
        <v>28</v>
      </c>
      <c r="D124" s="30">
        <v>2589.46</v>
      </c>
      <c r="E124" s="43">
        <v>42427</v>
      </c>
      <c r="F124" s="44">
        <v>2589.46</v>
      </c>
      <c r="G124" s="24">
        <f t="shared" si="0"/>
        <v>0</v>
      </c>
      <c r="H124" s="2"/>
    </row>
    <row r="125" spans="1:8" customFormat="1" x14ac:dyDescent="0.25">
      <c r="A125" s="20">
        <v>42426</v>
      </c>
      <c r="B125" s="21">
        <v>999</v>
      </c>
      <c r="C125" s="29" t="s">
        <v>38</v>
      </c>
      <c r="D125" s="30">
        <v>5352.94</v>
      </c>
      <c r="E125" s="43">
        <v>42426</v>
      </c>
      <c r="F125" s="44">
        <v>5352.94</v>
      </c>
      <c r="G125" s="24">
        <f t="shared" si="0"/>
        <v>0</v>
      </c>
      <c r="H125" s="2"/>
    </row>
    <row r="126" spans="1:8" customFormat="1" ht="30" x14ac:dyDescent="0.25">
      <c r="A126" s="20">
        <v>42427</v>
      </c>
      <c r="B126" s="21">
        <v>1000</v>
      </c>
      <c r="C126" s="29" t="s">
        <v>24</v>
      </c>
      <c r="D126" s="30">
        <v>4154.33</v>
      </c>
      <c r="E126" s="73" t="s">
        <v>54</v>
      </c>
      <c r="F126" s="74">
        <f>1000+1600+1554.33</f>
        <v>4154.33</v>
      </c>
      <c r="G126" s="24">
        <f t="shared" si="0"/>
        <v>0</v>
      </c>
      <c r="H126" s="2"/>
    </row>
    <row r="127" spans="1:8" customFormat="1" x14ac:dyDescent="0.25">
      <c r="A127" s="20">
        <v>42427</v>
      </c>
      <c r="B127" s="21">
        <v>1001</v>
      </c>
      <c r="C127" s="29" t="s">
        <v>22</v>
      </c>
      <c r="D127" s="30">
        <v>430.86</v>
      </c>
      <c r="E127" s="73">
        <v>42430</v>
      </c>
      <c r="F127" s="74">
        <v>430.86</v>
      </c>
      <c r="G127" s="24">
        <f t="shared" si="0"/>
        <v>0</v>
      </c>
      <c r="H127" s="2"/>
    </row>
    <row r="128" spans="1:8" customFormat="1" x14ac:dyDescent="0.25">
      <c r="A128" s="20">
        <v>42427</v>
      </c>
      <c r="B128" s="21">
        <v>1002</v>
      </c>
      <c r="C128" s="29" t="s">
        <v>20</v>
      </c>
      <c r="D128" s="30">
        <v>2310</v>
      </c>
      <c r="E128" s="43">
        <v>42427</v>
      </c>
      <c r="F128" s="44">
        <v>2310</v>
      </c>
      <c r="G128" s="24">
        <f t="shared" si="0"/>
        <v>0</v>
      </c>
      <c r="H128" s="2"/>
    </row>
    <row r="129" spans="1:8" customFormat="1" x14ac:dyDescent="0.25">
      <c r="A129" s="20">
        <v>42427</v>
      </c>
      <c r="B129" s="21">
        <v>1003</v>
      </c>
      <c r="C129" s="29" t="s">
        <v>23</v>
      </c>
      <c r="D129" s="30">
        <v>4612.3999999999996</v>
      </c>
      <c r="E129" s="73">
        <v>42446</v>
      </c>
      <c r="F129" s="74">
        <v>4612.3999999999996</v>
      </c>
      <c r="G129" s="24">
        <f t="shared" si="0"/>
        <v>0</v>
      </c>
      <c r="H129" s="2"/>
    </row>
    <row r="130" spans="1:8" customFormat="1" x14ac:dyDescent="0.25">
      <c r="A130" s="20">
        <v>42427</v>
      </c>
      <c r="B130" s="21">
        <v>1004</v>
      </c>
      <c r="C130" s="29" t="s">
        <v>27</v>
      </c>
      <c r="D130" s="30">
        <v>467.82</v>
      </c>
      <c r="E130" s="43">
        <v>42428</v>
      </c>
      <c r="F130" s="44">
        <v>467.82</v>
      </c>
      <c r="G130" s="24">
        <f t="shared" si="0"/>
        <v>0</v>
      </c>
      <c r="H130" s="2"/>
    </row>
    <row r="131" spans="1:8" customFormat="1" x14ac:dyDescent="0.25">
      <c r="A131" s="20">
        <v>42427</v>
      </c>
      <c r="B131" s="21">
        <v>1005</v>
      </c>
      <c r="C131" s="29" t="s">
        <v>33</v>
      </c>
      <c r="D131" s="30">
        <v>787.92</v>
      </c>
      <c r="E131" s="43">
        <v>42427</v>
      </c>
      <c r="F131" s="44">
        <v>787.92</v>
      </c>
      <c r="G131" s="24">
        <f t="shared" si="0"/>
        <v>0</v>
      </c>
      <c r="H131" s="2"/>
    </row>
    <row r="132" spans="1:8" customFormat="1" x14ac:dyDescent="0.25">
      <c r="A132" s="20">
        <v>42427</v>
      </c>
      <c r="B132" s="21">
        <v>1006</v>
      </c>
      <c r="C132" s="29" t="s">
        <v>38</v>
      </c>
      <c r="D132" s="30">
        <v>5797.98</v>
      </c>
      <c r="E132" s="43">
        <v>42427</v>
      </c>
      <c r="F132" s="44">
        <v>5797.98</v>
      </c>
      <c r="G132" s="24">
        <f t="shared" si="0"/>
        <v>0</v>
      </c>
      <c r="H132" s="2"/>
    </row>
    <row r="133" spans="1:8" customFormat="1" x14ac:dyDescent="0.25">
      <c r="A133" s="20">
        <v>42427</v>
      </c>
      <c r="B133" s="21">
        <v>1007</v>
      </c>
      <c r="C133" s="29" t="s">
        <v>17</v>
      </c>
      <c r="D133" s="30">
        <v>7459.46</v>
      </c>
      <c r="E133" s="73">
        <v>42434</v>
      </c>
      <c r="F133" s="74">
        <v>7459.46</v>
      </c>
      <c r="G133" s="24">
        <f t="shared" si="0"/>
        <v>0</v>
      </c>
      <c r="H133" s="2"/>
    </row>
    <row r="134" spans="1:8" customFormat="1" x14ac:dyDescent="0.25">
      <c r="A134" s="20">
        <v>42427</v>
      </c>
      <c r="B134" s="21">
        <v>1008</v>
      </c>
      <c r="C134" s="29" t="s">
        <v>28</v>
      </c>
      <c r="D134" s="30">
        <v>2525.46</v>
      </c>
      <c r="E134" s="43">
        <v>42428</v>
      </c>
      <c r="F134" s="44">
        <v>2525.46</v>
      </c>
      <c r="G134" s="24">
        <f t="shared" si="0"/>
        <v>0</v>
      </c>
      <c r="H134" s="2"/>
    </row>
    <row r="135" spans="1:8" customFormat="1" x14ac:dyDescent="0.25">
      <c r="A135" s="20">
        <v>42428</v>
      </c>
      <c r="B135" s="21">
        <v>1009</v>
      </c>
      <c r="C135" s="29" t="s">
        <v>33</v>
      </c>
      <c r="D135" s="30">
        <v>882</v>
      </c>
      <c r="E135" s="43">
        <v>42428</v>
      </c>
      <c r="F135" s="44">
        <v>882</v>
      </c>
      <c r="G135" s="24">
        <f t="shared" si="0"/>
        <v>0</v>
      </c>
      <c r="H135" s="2"/>
    </row>
    <row r="136" spans="1:8" customFormat="1" x14ac:dyDescent="0.25">
      <c r="A136" s="20">
        <v>42428</v>
      </c>
      <c r="B136" s="21">
        <v>1010</v>
      </c>
      <c r="C136" s="29" t="s">
        <v>18</v>
      </c>
      <c r="D136" s="30">
        <v>3150</v>
      </c>
      <c r="E136" s="43">
        <v>42428</v>
      </c>
      <c r="F136" s="44">
        <v>3150</v>
      </c>
      <c r="G136" s="24">
        <f t="shared" si="0"/>
        <v>0</v>
      </c>
      <c r="H136" s="2"/>
    </row>
    <row r="137" spans="1:8" customFormat="1" x14ac:dyDescent="0.25">
      <c r="A137" s="20">
        <v>42428</v>
      </c>
      <c r="B137" s="21">
        <v>1011</v>
      </c>
      <c r="C137" s="29" t="s">
        <v>35</v>
      </c>
      <c r="D137" s="30">
        <v>4542.3999999999996</v>
      </c>
      <c r="E137" s="73">
        <v>42435</v>
      </c>
      <c r="F137" s="74">
        <v>4542.3999999999996</v>
      </c>
      <c r="G137" s="24">
        <f t="shared" si="0"/>
        <v>0</v>
      </c>
      <c r="H137" s="2"/>
    </row>
    <row r="138" spans="1:8" customFormat="1" x14ac:dyDescent="0.25">
      <c r="A138" s="20">
        <v>42428</v>
      </c>
      <c r="B138" s="21">
        <v>1012</v>
      </c>
      <c r="C138" s="29" t="s">
        <v>34</v>
      </c>
      <c r="D138" s="30">
        <v>5754.91</v>
      </c>
      <c r="E138" s="73">
        <v>42449</v>
      </c>
      <c r="F138" s="74">
        <v>5754.91</v>
      </c>
      <c r="G138" s="24">
        <f t="shared" si="0"/>
        <v>0</v>
      </c>
      <c r="H138" s="2"/>
    </row>
    <row r="139" spans="1:8" customFormat="1" x14ac:dyDescent="0.25">
      <c r="A139" s="20">
        <v>42428</v>
      </c>
      <c r="B139" s="21">
        <v>1013</v>
      </c>
      <c r="C139" s="29" t="s">
        <v>27</v>
      </c>
      <c r="D139" s="30">
        <v>489.44</v>
      </c>
      <c r="E139" s="73">
        <v>42430</v>
      </c>
      <c r="F139" s="74">
        <v>489.44</v>
      </c>
      <c r="G139" s="24">
        <f t="shared" si="0"/>
        <v>0</v>
      </c>
      <c r="H139" s="2"/>
    </row>
    <row r="140" spans="1:8" customFormat="1" x14ac:dyDescent="0.25">
      <c r="A140" s="20">
        <v>42428</v>
      </c>
      <c r="B140" s="21">
        <v>1014</v>
      </c>
      <c r="C140" s="29" t="s">
        <v>28</v>
      </c>
      <c r="D140" s="30">
        <v>2600.4</v>
      </c>
      <c r="E140" s="73">
        <v>42435</v>
      </c>
      <c r="F140" s="74">
        <v>2600.4</v>
      </c>
      <c r="G140" s="24">
        <f t="shared" si="0"/>
        <v>0</v>
      </c>
      <c r="H140" s="2"/>
    </row>
    <row r="141" spans="1:8" customFormat="1" x14ac:dyDescent="0.25">
      <c r="A141" s="20">
        <v>42428</v>
      </c>
      <c r="B141" s="21">
        <v>1015</v>
      </c>
      <c r="C141" s="29" t="s">
        <v>22</v>
      </c>
      <c r="D141" s="30">
        <v>465.16</v>
      </c>
      <c r="E141" s="73">
        <v>42431</v>
      </c>
      <c r="F141" s="74">
        <v>465.16</v>
      </c>
      <c r="G141" s="24">
        <f t="shared" si="0"/>
        <v>0</v>
      </c>
      <c r="H141" s="2"/>
    </row>
    <row r="142" spans="1:8" customFormat="1" x14ac:dyDescent="0.25">
      <c r="A142" s="20">
        <v>42429</v>
      </c>
      <c r="B142" s="21">
        <v>1016</v>
      </c>
      <c r="C142" s="29" t="s">
        <v>33</v>
      </c>
      <c r="D142" s="30">
        <v>735</v>
      </c>
      <c r="E142" s="43">
        <v>42429</v>
      </c>
      <c r="F142" s="44">
        <v>735</v>
      </c>
      <c r="G142" s="24">
        <f t="shared" si="0"/>
        <v>0</v>
      </c>
      <c r="H142" s="2"/>
    </row>
    <row r="143" spans="1:8" customFormat="1" x14ac:dyDescent="0.25">
      <c r="A143" s="20">
        <v>42429</v>
      </c>
      <c r="B143" s="21">
        <v>1017</v>
      </c>
      <c r="C143" s="29" t="s">
        <v>15</v>
      </c>
      <c r="D143" s="30">
        <v>2227.5</v>
      </c>
      <c r="E143" s="43">
        <v>42429</v>
      </c>
      <c r="F143" s="44">
        <v>2227.5</v>
      </c>
      <c r="G143" s="24">
        <f t="shared" si="0"/>
        <v>0</v>
      </c>
      <c r="H143" s="2"/>
    </row>
    <row r="144" spans="1:8" customFormat="1" x14ac:dyDescent="0.25">
      <c r="A144" s="20">
        <v>42429</v>
      </c>
      <c r="B144" s="21">
        <v>1018</v>
      </c>
      <c r="C144" s="29" t="s">
        <v>17</v>
      </c>
      <c r="D144" s="30">
        <v>3205.6</v>
      </c>
      <c r="E144" s="73">
        <v>42434</v>
      </c>
      <c r="F144" s="74">
        <v>3205.6</v>
      </c>
      <c r="G144" s="24">
        <f t="shared" si="0"/>
        <v>0</v>
      </c>
      <c r="H144" s="2"/>
    </row>
    <row r="145" spans="1:9" x14ac:dyDescent="0.25">
      <c r="A145" s="20"/>
      <c r="B145" s="21"/>
      <c r="C145" s="22" t="s">
        <v>7</v>
      </c>
      <c r="D145" s="23"/>
      <c r="E145" s="17"/>
      <c r="F145" s="18"/>
      <c r="G145" s="24">
        <f t="shared" si="0"/>
        <v>0</v>
      </c>
      <c r="H145" s="2"/>
    </row>
    <row r="146" spans="1:9" x14ac:dyDescent="0.25">
      <c r="A146" s="20"/>
      <c r="B146" s="45"/>
      <c r="C146" s="22" t="s">
        <v>7</v>
      </c>
      <c r="D146" s="23"/>
      <c r="E146" s="17"/>
      <c r="F146" s="18"/>
      <c r="G146" s="24"/>
      <c r="H146" s="2"/>
    </row>
    <row r="147" spans="1:9" ht="15.75" thickBot="1" x14ac:dyDescent="0.3">
      <c r="A147" s="46"/>
      <c r="B147" s="47"/>
      <c r="C147" s="48"/>
      <c r="D147" s="49"/>
      <c r="E147" s="50"/>
      <c r="F147" s="49"/>
      <c r="G147" s="51"/>
      <c r="H147" s="3"/>
      <c r="I147"/>
    </row>
    <row r="148" spans="1:9" ht="15.75" thickTop="1" x14ac:dyDescent="0.25">
      <c r="A148" s="52"/>
      <c r="B148" s="53"/>
      <c r="C148" s="3"/>
      <c r="D148" s="54">
        <f>SUM(D4:D147)</f>
        <v>293736.25</v>
      </c>
      <c r="E148" s="55"/>
      <c r="F148" s="54">
        <f>SUM(F4:F147)</f>
        <v>289703.35000000003</v>
      </c>
      <c r="G148" s="56"/>
      <c r="H148" s="3"/>
      <c r="I148"/>
    </row>
    <row r="149" spans="1:9" x14ac:dyDescent="0.25">
      <c r="A149" s="52"/>
      <c r="B149" s="53"/>
      <c r="C149" s="3"/>
      <c r="D149" s="57"/>
      <c r="E149" s="58"/>
      <c r="F149" s="57"/>
      <c r="G149" s="56"/>
      <c r="H149" s="3"/>
      <c r="I149"/>
    </row>
    <row r="150" spans="1:9" ht="30" x14ac:dyDescent="0.25">
      <c r="A150" s="52"/>
      <c r="B150" s="53"/>
      <c r="C150" s="3"/>
      <c r="D150" s="59" t="s">
        <v>8</v>
      </c>
      <c r="E150" s="58"/>
      <c r="F150" s="60" t="s">
        <v>9</v>
      </c>
      <c r="G150" s="56"/>
      <c r="H150" s="3"/>
      <c r="I150"/>
    </row>
    <row r="151" spans="1:9" ht="15.75" thickBot="1" x14ac:dyDescent="0.3">
      <c r="A151" s="52"/>
      <c r="B151" s="53"/>
      <c r="C151" s="3"/>
      <c r="D151" s="59"/>
      <c r="E151" s="58"/>
      <c r="F151" s="60"/>
      <c r="G151" s="56"/>
      <c r="H151" s="3"/>
      <c r="I151"/>
    </row>
    <row r="152" spans="1:9" ht="21.75" thickBot="1" x14ac:dyDescent="0.4">
      <c r="A152" s="52"/>
      <c r="B152" s="53"/>
      <c r="C152" s="3"/>
      <c r="D152" s="125">
        <f>D148-F148</f>
        <v>4032.8999999999651</v>
      </c>
      <c r="E152" s="126"/>
      <c r="F152" s="127"/>
      <c r="H152" s="3"/>
      <c r="I152"/>
    </row>
    <row r="153" spans="1:9" x14ac:dyDescent="0.25">
      <c r="A153" s="52"/>
      <c r="B153" s="53"/>
      <c r="C153" s="3"/>
      <c r="D153" s="57"/>
      <c r="E153" s="58"/>
      <c r="F153" s="57"/>
      <c r="H153" s="3"/>
      <c r="I153"/>
    </row>
    <row r="154" spans="1:9" ht="18.75" x14ac:dyDescent="0.3">
      <c r="A154" s="52"/>
      <c r="B154" s="53"/>
      <c r="C154" s="3"/>
      <c r="D154" s="128" t="s">
        <v>10</v>
      </c>
      <c r="E154" s="128"/>
      <c r="F154" s="128"/>
      <c r="H154" s="3"/>
      <c r="I154"/>
    </row>
    <row r="155" spans="1:9" x14ac:dyDescent="0.25">
      <c r="A155" s="52"/>
      <c r="B155" s="53"/>
      <c r="C155" s="3"/>
      <c r="D155" s="57"/>
      <c r="E155" s="58"/>
      <c r="F155" s="57"/>
      <c r="H155" s="3"/>
      <c r="I155"/>
    </row>
    <row r="156" spans="1:9" x14ac:dyDescent="0.25">
      <c r="A156" s="52"/>
      <c r="B156" s="53"/>
      <c r="C156" s="3"/>
      <c r="D156" s="57"/>
      <c r="E156" s="58"/>
      <c r="F156" s="57"/>
      <c r="H156" s="3"/>
      <c r="I156"/>
    </row>
    <row r="157" spans="1:9" x14ac:dyDescent="0.25">
      <c r="A157" s="52"/>
      <c r="B157" s="53"/>
      <c r="C157" s="3"/>
      <c r="D157" s="57"/>
      <c r="E157" s="58"/>
      <c r="F157" s="57"/>
      <c r="H157" s="3"/>
      <c r="I157"/>
    </row>
    <row r="158" spans="1:9" x14ac:dyDescent="0.25">
      <c r="A158" s="52"/>
      <c r="B158" s="53"/>
      <c r="C158" s="3"/>
      <c r="D158" s="57"/>
      <c r="E158" s="58"/>
      <c r="F158" s="57"/>
      <c r="H158" s="3"/>
      <c r="I158"/>
    </row>
    <row r="159" spans="1:9" x14ac:dyDescent="0.25">
      <c r="A159" s="52"/>
      <c r="B159" s="53"/>
      <c r="C159" s="3"/>
      <c r="D159" s="57"/>
      <c r="E159" s="58"/>
      <c r="F159" s="57"/>
      <c r="H159" s="3"/>
      <c r="I159"/>
    </row>
    <row r="160" spans="1:9" x14ac:dyDescent="0.25">
      <c r="A160" s="52"/>
      <c r="B160" s="53"/>
      <c r="C160" s="3"/>
      <c r="D160" s="57"/>
      <c r="E160" s="58"/>
      <c r="F160" s="57"/>
      <c r="H160" s="3"/>
      <c r="I160"/>
    </row>
    <row r="161" spans="1:9" x14ac:dyDescent="0.25">
      <c r="A161" s="52"/>
      <c r="B161" s="53"/>
      <c r="C161" s="3"/>
      <c r="D161" s="57"/>
      <c r="E161" s="58"/>
      <c r="F161" s="57"/>
      <c r="H161" s="3"/>
      <c r="I161"/>
    </row>
    <row r="162" spans="1:9" x14ac:dyDescent="0.25">
      <c r="A162" s="52"/>
      <c r="B162" s="53"/>
      <c r="C162" s="3"/>
      <c r="D162" s="57"/>
      <c r="E162" s="58"/>
      <c r="F162" s="57"/>
      <c r="H162" s="3"/>
      <c r="I162"/>
    </row>
    <row r="163" spans="1:9" x14ac:dyDescent="0.25">
      <c r="A163" s="52"/>
      <c r="B163" s="53"/>
      <c r="C163" s="3"/>
      <c r="D163" s="57"/>
      <c r="E163" s="58"/>
      <c r="F163" s="57"/>
      <c r="H163" s="3"/>
      <c r="I163"/>
    </row>
    <row r="164" spans="1:9" x14ac:dyDescent="0.25">
      <c r="A164" s="52"/>
      <c r="B164" s="53"/>
      <c r="C164" s="3"/>
      <c r="D164" s="57"/>
      <c r="E164" s="58"/>
      <c r="F164" s="57"/>
      <c r="H164" s="3"/>
      <c r="I164"/>
    </row>
    <row r="165" spans="1:9" x14ac:dyDescent="0.25">
      <c r="A165" s="52"/>
      <c r="B165" s="53"/>
      <c r="C165" s="3"/>
      <c r="D165" s="57"/>
      <c r="E165" s="58"/>
      <c r="F165" s="57"/>
      <c r="H165" s="3"/>
      <c r="I165"/>
    </row>
  </sheetData>
  <mergeCells count="4">
    <mergeCell ref="B1:F1"/>
    <mergeCell ref="B2:C2"/>
    <mergeCell ref="D152:F152"/>
    <mergeCell ref="D154:F154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38"/>
  <sheetViews>
    <sheetView topLeftCell="A112" workbookViewId="0">
      <selection activeCell="B124" sqref="B124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47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42430</v>
      </c>
      <c r="B4" s="16">
        <v>1019</v>
      </c>
      <c r="C4" s="71" t="s">
        <v>22</v>
      </c>
      <c r="D4" s="72">
        <v>625.78</v>
      </c>
      <c r="E4" s="17">
        <v>42431</v>
      </c>
      <c r="F4" s="18">
        <v>625.78</v>
      </c>
      <c r="G4" s="19">
        <f>D4-F4</f>
        <v>0</v>
      </c>
      <c r="H4" s="3"/>
    </row>
    <row r="5" spans="1:12" x14ac:dyDescent="0.25">
      <c r="A5" s="20">
        <v>42430</v>
      </c>
      <c r="B5" s="21">
        <v>1020</v>
      </c>
      <c r="C5" s="22" t="s">
        <v>33</v>
      </c>
      <c r="D5" s="23">
        <v>686</v>
      </c>
      <c r="E5" s="17">
        <v>42430</v>
      </c>
      <c r="F5" s="18">
        <v>686</v>
      </c>
      <c r="G5" s="24">
        <f>D5-F5</f>
        <v>0</v>
      </c>
      <c r="H5" s="2"/>
    </row>
    <row r="6" spans="1:12" x14ac:dyDescent="0.25">
      <c r="A6" s="20">
        <v>42430</v>
      </c>
      <c r="B6" s="21">
        <v>1021</v>
      </c>
      <c r="C6" s="22" t="s">
        <v>50</v>
      </c>
      <c r="D6" s="23">
        <v>1490.5</v>
      </c>
      <c r="E6" s="17">
        <v>42437</v>
      </c>
      <c r="F6" s="18">
        <v>1490.5</v>
      </c>
      <c r="G6" s="24">
        <f>D6-F6</f>
        <v>0</v>
      </c>
      <c r="H6" s="2"/>
    </row>
    <row r="7" spans="1:12" x14ac:dyDescent="0.25">
      <c r="A7" s="20">
        <v>42430</v>
      </c>
      <c r="B7" s="21">
        <v>1022</v>
      </c>
      <c r="C7" s="22" t="s">
        <v>27</v>
      </c>
      <c r="D7" s="23">
        <v>311.52</v>
      </c>
      <c r="E7" s="17">
        <v>42434</v>
      </c>
      <c r="F7" s="18">
        <v>311.52</v>
      </c>
      <c r="G7" s="24">
        <f t="shared" ref="G7:G118" si="0">D7-F7</f>
        <v>0</v>
      </c>
      <c r="H7" s="2"/>
      <c r="J7" s="25"/>
    </row>
    <row r="8" spans="1:12" x14ac:dyDescent="0.25">
      <c r="A8" s="20">
        <v>42431</v>
      </c>
      <c r="B8" s="21">
        <v>1023</v>
      </c>
      <c r="C8" s="22" t="s">
        <v>22</v>
      </c>
      <c r="D8" s="23">
        <v>599.88</v>
      </c>
      <c r="E8" s="17">
        <v>42432</v>
      </c>
      <c r="F8" s="18">
        <v>599.88</v>
      </c>
      <c r="G8" s="24">
        <f t="shared" si="0"/>
        <v>0</v>
      </c>
      <c r="H8" s="2"/>
      <c r="J8" s="25"/>
    </row>
    <row r="9" spans="1:12" x14ac:dyDescent="0.25">
      <c r="A9" s="20">
        <v>42431</v>
      </c>
      <c r="B9" s="21">
        <v>1024</v>
      </c>
      <c r="C9" s="22" t="s">
        <v>33</v>
      </c>
      <c r="D9" s="23">
        <v>737.94</v>
      </c>
      <c r="E9" s="17">
        <v>42431</v>
      </c>
      <c r="F9" s="18">
        <v>737.94</v>
      </c>
      <c r="G9" s="24">
        <f t="shared" si="0"/>
        <v>0</v>
      </c>
      <c r="H9" s="2"/>
      <c r="J9" s="25"/>
    </row>
    <row r="10" spans="1:12" x14ac:dyDescent="0.25">
      <c r="A10" s="20">
        <v>42431</v>
      </c>
      <c r="B10" s="21">
        <v>1025</v>
      </c>
      <c r="C10" s="22" t="s">
        <v>18</v>
      </c>
      <c r="D10" s="23">
        <v>1720</v>
      </c>
      <c r="E10" s="17">
        <v>42431</v>
      </c>
      <c r="F10" s="18">
        <v>1720</v>
      </c>
      <c r="G10" s="24">
        <f t="shared" si="0"/>
        <v>0</v>
      </c>
      <c r="H10" s="2"/>
      <c r="J10" s="25"/>
    </row>
    <row r="11" spans="1:12" x14ac:dyDescent="0.25">
      <c r="A11" s="20">
        <v>42432</v>
      </c>
      <c r="B11" s="21">
        <v>1026</v>
      </c>
      <c r="C11" s="22" t="s">
        <v>16</v>
      </c>
      <c r="D11" s="23">
        <v>440.2</v>
      </c>
      <c r="E11" s="17">
        <v>42449</v>
      </c>
      <c r="F11" s="18">
        <v>440.2</v>
      </c>
      <c r="G11" s="24">
        <f t="shared" si="0"/>
        <v>0</v>
      </c>
      <c r="H11" s="2"/>
      <c r="J11" s="25"/>
    </row>
    <row r="12" spans="1:12" x14ac:dyDescent="0.25">
      <c r="A12" s="20">
        <v>42432</v>
      </c>
      <c r="B12" s="21">
        <v>1027</v>
      </c>
      <c r="C12" s="22" t="s">
        <v>22</v>
      </c>
      <c r="D12" s="23">
        <v>492.82</v>
      </c>
      <c r="E12" s="17">
        <v>42433</v>
      </c>
      <c r="F12" s="18">
        <v>492.82</v>
      </c>
      <c r="G12" s="24">
        <f t="shared" si="0"/>
        <v>0</v>
      </c>
      <c r="H12" s="2"/>
      <c r="J12" s="25"/>
    </row>
    <row r="13" spans="1:12" x14ac:dyDescent="0.25">
      <c r="A13" s="20">
        <v>42432</v>
      </c>
      <c r="B13" s="21">
        <v>1028</v>
      </c>
      <c r="C13" s="22" t="s">
        <v>33</v>
      </c>
      <c r="D13" s="23">
        <v>686</v>
      </c>
      <c r="E13" s="17">
        <v>42432</v>
      </c>
      <c r="F13" s="18">
        <v>686</v>
      </c>
      <c r="G13" s="24">
        <f t="shared" si="0"/>
        <v>0</v>
      </c>
      <c r="H13" s="2"/>
      <c r="J13" s="25"/>
    </row>
    <row r="14" spans="1:12" x14ac:dyDescent="0.25">
      <c r="A14" s="20">
        <v>42433</v>
      </c>
      <c r="B14" s="21">
        <v>1029</v>
      </c>
      <c r="C14" s="22" t="s">
        <v>22</v>
      </c>
      <c r="D14" s="23">
        <v>785.53</v>
      </c>
      <c r="E14" s="17">
        <v>42434</v>
      </c>
      <c r="F14" s="18">
        <v>785.53</v>
      </c>
      <c r="G14" s="24">
        <f t="shared" si="0"/>
        <v>0</v>
      </c>
      <c r="H14" s="2"/>
      <c r="J14" s="25"/>
    </row>
    <row r="15" spans="1:12" x14ac:dyDescent="0.25">
      <c r="A15" s="20">
        <v>42433</v>
      </c>
      <c r="B15" s="21">
        <v>1030</v>
      </c>
      <c r="C15" s="22" t="s">
        <v>50</v>
      </c>
      <c r="D15" s="23">
        <v>1122</v>
      </c>
      <c r="E15" s="17">
        <v>42437</v>
      </c>
      <c r="F15" s="18">
        <v>1122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42433</v>
      </c>
      <c r="B16" s="21">
        <v>1031</v>
      </c>
      <c r="C16" s="28" t="s">
        <v>33</v>
      </c>
      <c r="D16" s="23">
        <v>637</v>
      </c>
      <c r="E16" s="17">
        <v>42433</v>
      </c>
      <c r="F16" s="18">
        <v>637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42433</v>
      </c>
      <c r="B17" s="21">
        <v>1032</v>
      </c>
      <c r="C17" s="22" t="s">
        <v>38</v>
      </c>
      <c r="D17" s="23">
        <v>5362.14</v>
      </c>
      <c r="E17" s="17">
        <v>42433</v>
      </c>
      <c r="F17" s="18">
        <v>5362.14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42433</v>
      </c>
      <c r="B18" s="21">
        <v>1033</v>
      </c>
      <c r="C18" s="22" t="s">
        <v>17</v>
      </c>
      <c r="D18" s="23">
        <v>4740.8</v>
      </c>
      <c r="E18" s="17">
        <v>42442</v>
      </c>
      <c r="F18" s="18">
        <v>4740.8</v>
      </c>
      <c r="G18" s="80">
        <f t="shared" si="0"/>
        <v>0</v>
      </c>
      <c r="H18" s="2"/>
      <c r="J18" s="27"/>
      <c r="K18" s="2"/>
      <c r="L18" s="2"/>
    </row>
    <row r="19" spans="1:12" x14ac:dyDescent="0.25">
      <c r="A19" s="20">
        <v>42434</v>
      </c>
      <c r="B19" s="21">
        <v>1034</v>
      </c>
      <c r="C19" s="22" t="s">
        <v>22</v>
      </c>
      <c r="D19" s="23">
        <v>1370</v>
      </c>
      <c r="E19" s="17">
        <v>42437</v>
      </c>
      <c r="F19" s="18">
        <v>1370</v>
      </c>
      <c r="G19" s="24">
        <f t="shared" si="0"/>
        <v>0</v>
      </c>
      <c r="H19" s="2"/>
      <c r="J19" s="25"/>
    </row>
    <row r="20" spans="1:12" x14ac:dyDescent="0.25">
      <c r="A20" s="20">
        <v>42434</v>
      </c>
      <c r="B20" s="21">
        <v>1035</v>
      </c>
      <c r="C20" s="22" t="s">
        <v>19</v>
      </c>
      <c r="D20" s="23">
        <v>2870.82</v>
      </c>
      <c r="E20" s="17">
        <v>42434</v>
      </c>
      <c r="F20" s="18">
        <v>2870.82</v>
      </c>
      <c r="G20" s="24">
        <f t="shared" si="0"/>
        <v>0</v>
      </c>
      <c r="H20" s="2"/>
      <c r="J20" s="25"/>
    </row>
    <row r="21" spans="1:12" x14ac:dyDescent="0.25">
      <c r="A21" s="20">
        <v>42434</v>
      </c>
      <c r="B21" s="21">
        <v>1036</v>
      </c>
      <c r="C21" s="22" t="s">
        <v>27</v>
      </c>
      <c r="D21" s="23">
        <v>361.24</v>
      </c>
      <c r="E21" s="17">
        <v>42435</v>
      </c>
      <c r="F21" s="18">
        <v>361.24</v>
      </c>
      <c r="G21" s="24">
        <f t="shared" si="0"/>
        <v>0</v>
      </c>
      <c r="H21" s="2"/>
    </row>
    <row r="22" spans="1:12" x14ac:dyDescent="0.25">
      <c r="A22" s="20">
        <v>42434</v>
      </c>
      <c r="B22" s="21">
        <v>1037</v>
      </c>
      <c r="C22" s="22" t="s">
        <v>50</v>
      </c>
      <c r="D22" s="23">
        <v>1177</v>
      </c>
      <c r="E22" s="17">
        <v>42434</v>
      </c>
      <c r="F22" s="18">
        <v>1177</v>
      </c>
      <c r="G22" s="24">
        <f t="shared" si="0"/>
        <v>0</v>
      </c>
      <c r="H22" s="2"/>
      <c r="J22" s="25"/>
    </row>
    <row r="23" spans="1:12" x14ac:dyDescent="0.25">
      <c r="A23" s="20">
        <v>42434</v>
      </c>
      <c r="B23" s="21">
        <v>1038</v>
      </c>
      <c r="C23" s="22" t="s">
        <v>17</v>
      </c>
      <c r="D23" s="23">
        <v>3596.6</v>
      </c>
      <c r="E23" s="68">
        <v>42442</v>
      </c>
      <c r="F23" s="18">
        <v>3596.6</v>
      </c>
      <c r="G23" s="24">
        <f t="shared" si="0"/>
        <v>0</v>
      </c>
      <c r="H23" s="2"/>
      <c r="J23" s="25"/>
    </row>
    <row r="24" spans="1:12" x14ac:dyDescent="0.25">
      <c r="A24" s="20">
        <v>42434</v>
      </c>
      <c r="B24" s="21">
        <v>1039</v>
      </c>
      <c r="C24" s="22" t="s">
        <v>44</v>
      </c>
      <c r="D24" s="23">
        <v>46.44</v>
      </c>
      <c r="E24" s="17">
        <v>42434</v>
      </c>
      <c r="F24" s="18">
        <v>46.44</v>
      </c>
      <c r="G24" s="24">
        <f t="shared" si="0"/>
        <v>0</v>
      </c>
      <c r="H24" s="2"/>
      <c r="J24" s="25"/>
    </row>
    <row r="25" spans="1:12" x14ac:dyDescent="0.25">
      <c r="A25" s="20">
        <v>42434</v>
      </c>
      <c r="B25" s="21">
        <v>1040</v>
      </c>
      <c r="C25" s="22" t="s">
        <v>38</v>
      </c>
      <c r="D25" s="23">
        <v>5130.1000000000004</v>
      </c>
      <c r="E25" s="17">
        <v>42434</v>
      </c>
      <c r="F25" s="18">
        <v>5130.1000000000004</v>
      </c>
      <c r="G25" s="24">
        <f t="shared" si="0"/>
        <v>0</v>
      </c>
      <c r="H25" s="2"/>
      <c r="J25" s="25"/>
    </row>
    <row r="26" spans="1:12" x14ac:dyDescent="0.25">
      <c r="A26" s="20">
        <v>42435</v>
      </c>
      <c r="B26" s="21">
        <v>1041</v>
      </c>
      <c r="C26" s="22" t="s">
        <v>52</v>
      </c>
      <c r="D26" s="23">
        <v>4420</v>
      </c>
      <c r="E26" s="93" t="s">
        <v>70</v>
      </c>
      <c r="F26" s="77">
        <f>500+300+500+500+500+520+500+500+600</f>
        <v>4420</v>
      </c>
      <c r="G26" s="24">
        <f t="shared" si="0"/>
        <v>0</v>
      </c>
      <c r="H26" s="2"/>
      <c r="J26" s="25"/>
    </row>
    <row r="27" spans="1:12" x14ac:dyDescent="0.25">
      <c r="A27" s="20">
        <v>42435</v>
      </c>
      <c r="B27" s="21">
        <v>1042</v>
      </c>
      <c r="C27" s="22" t="s">
        <v>33</v>
      </c>
      <c r="D27" s="23">
        <v>882</v>
      </c>
      <c r="E27" s="17">
        <v>42435</v>
      </c>
      <c r="F27" s="18">
        <v>882</v>
      </c>
      <c r="G27" s="24">
        <f t="shared" si="0"/>
        <v>0</v>
      </c>
      <c r="H27" s="2"/>
      <c r="J27" s="25"/>
    </row>
    <row r="28" spans="1:12" x14ac:dyDescent="0.25">
      <c r="A28" s="20">
        <v>42435</v>
      </c>
      <c r="B28" s="21">
        <v>1043</v>
      </c>
      <c r="C28" s="22" t="s">
        <v>19</v>
      </c>
      <c r="D28" s="23">
        <v>2460</v>
      </c>
      <c r="E28" s="17">
        <v>42435</v>
      </c>
      <c r="F28" s="18">
        <v>2460</v>
      </c>
      <c r="G28" s="24">
        <f t="shared" si="0"/>
        <v>0</v>
      </c>
      <c r="H28" s="2"/>
      <c r="J28" s="25"/>
    </row>
    <row r="29" spans="1:12" x14ac:dyDescent="0.25">
      <c r="A29" s="20">
        <v>42435</v>
      </c>
      <c r="B29" s="21">
        <v>1044</v>
      </c>
      <c r="C29" s="22" t="s">
        <v>27</v>
      </c>
      <c r="D29" s="23">
        <v>334.4</v>
      </c>
      <c r="E29" s="17">
        <v>42437</v>
      </c>
      <c r="F29" s="18">
        <v>334.4</v>
      </c>
      <c r="G29" s="24">
        <f t="shared" si="0"/>
        <v>0</v>
      </c>
      <c r="H29" s="2"/>
    </row>
    <row r="30" spans="1:12" x14ac:dyDescent="0.25">
      <c r="A30" s="20">
        <v>42435</v>
      </c>
      <c r="B30" s="21">
        <v>1045</v>
      </c>
      <c r="C30" s="22" t="s">
        <v>28</v>
      </c>
      <c r="D30" s="23">
        <v>3251.2</v>
      </c>
      <c r="E30" s="17">
        <v>42442</v>
      </c>
      <c r="F30" s="18">
        <v>3251.2</v>
      </c>
      <c r="G30" s="24">
        <f t="shared" si="0"/>
        <v>0</v>
      </c>
      <c r="H30" s="2"/>
    </row>
    <row r="31" spans="1:12" x14ac:dyDescent="0.25">
      <c r="A31" s="20">
        <v>42436</v>
      </c>
      <c r="B31" s="21">
        <v>1046</v>
      </c>
      <c r="C31" s="22" t="s">
        <v>50</v>
      </c>
      <c r="D31" s="23">
        <v>3087</v>
      </c>
      <c r="E31" s="17">
        <v>42437</v>
      </c>
      <c r="F31" s="18">
        <v>3087</v>
      </c>
      <c r="G31" s="24">
        <f t="shared" si="0"/>
        <v>0</v>
      </c>
      <c r="H31" s="2"/>
    </row>
    <row r="32" spans="1:12" x14ac:dyDescent="0.25">
      <c r="A32" s="20">
        <v>42436</v>
      </c>
      <c r="B32" s="21">
        <v>1047</v>
      </c>
      <c r="C32" s="89" t="s">
        <v>31</v>
      </c>
      <c r="D32" s="23">
        <v>0</v>
      </c>
      <c r="E32" s="17"/>
      <c r="F32" s="18"/>
      <c r="G32" s="24">
        <f t="shared" si="0"/>
        <v>0</v>
      </c>
      <c r="H32" s="2"/>
    </row>
    <row r="33" spans="1:8" customFormat="1" x14ac:dyDescent="0.25">
      <c r="A33" s="20">
        <v>42436</v>
      </c>
      <c r="B33" s="21">
        <v>1048</v>
      </c>
      <c r="C33" s="22" t="s">
        <v>20</v>
      </c>
      <c r="D33" s="23">
        <v>400</v>
      </c>
      <c r="E33" s="17">
        <v>42436</v>
      </c>
      <c r="F33" s="18">
        <v>400</v>
      </c>
      <c r="G33" s="24">
        <f t="shared" si="0"/>
        <v>0</v>
      </c>
      <c r="H33" s="2"/>
    </row>
    <row r="34" spans="1:8" customFormat="1" x14ac:dyDescent="0.25">
      <c r="A34" s="20">
        <v>42437</v>
      </c>
      <c r="B34" s="21">
        <v>1049</v>
      </c>
      <c r="C34" s="22" t="s">
        <v>53</v>
      </c>
      <c r="D34" s="23">
        <v>1614.06</v>
      </c>
      <c r="E34" s="17">
        <v>42440</v>
      </c>
      <c r="F34" s="18">
        <v>1614.06</v>
      </c>
      <c r="G34" s="24">
        <f t="shared" si="0"/>
        <v>0</v>
      </c>
      <c r="H34" s="2"/>
    </row>
    <row r="35" spans="1:8" customFormat="1" x14ac:dyDescent="0.25">
      <c r="A35" s="20">
        <v>42437</v>
      </c>
      <c r="B35" s="21">
        <v>1050</v>
      </c>
      <c r="C35" s="22" t="s">
        <v>22</v>
      </c>
      <c r="D35" s="23">
        <v>615.82000000000005</v>
      </c>
      <c r="E35" s="17">
        <v>42438</v>
      </c>
      <c r="F35" s="18">
        <v>615.82000000000005</v>
      </c>
      <c r="G35" s="24">
        <f t="shared" si="0"/>
        <v>0</v>
      </c>
      <c r="H35" s="2"/>
    </row>
    <row r="36" spans="1:8" customFormat="1" x14ac:dyDescent="0.25">
      <c r="A36" s="20">
        <v>42437</v>
      </c>
      <c r="B36" s="21">
        <v>1051</v>
      </c>
      <c r="C36" s="22" t="s">
        <v>50</v>
      </c>
      <c r="D36" s="23">
        <v>2387</v>
      </c>
      <c r="E36" s="17">
        <v>42444</v>
      </c>
      <c r="F36" s="18">
        <v>2387</v>
      </c>
      <c r="G36" s="24">
        <f t="shared" si="0"/>
        <v>0</v>
      </c>
      <c r="H36" s="2"/>
    </row>
    <row r="37" spans="1:8" customFormat="1" x14ac:dyDescent="0.25">
      <c r="A37" s="20">
        <v>42437</v>
      </c>
      <c r="B37" s="21">
        <v>1052</v>
      </c>
      <c r="C37" s="22" t="s">
        <v>33</v>
      </c>
      <c r="D37" s="23">
        <v>344.96</v>
      </c>
      <c r="E37" s="17">
        <v>42437</v>
      </c>
      <c r="F37" s="18">
        <v>344.96</v>
      </c>
      <c r="G37" s="24">
        <f t="shared" si="0"/>
        <v>0</v>
      </c>
      <c r="H37" s="2"/>
    </row>
    <row r="38" spans="1:8" customFormat="1" x14ac:dyDescent="0.25">
      <c r="A38" s="20">
        <v>42437</v>
      </c>
      <c r="B38" s="21">
        <v>1053</v>
      </c>
      <c r="C38" s="22" t="s">
        <v>27</v>
      </c>
      <c r="D38" s="23">
        <v>378.4</v>
      </c>
      <c r="E38" s="17">
        <v>42442</v>
      </c>
      <c r="F38" s="18">
        <v>378.4</v>
      </c>
      <c r="G38" s="24">
        <f t="shared" si="0"/>
        <v>0</v>
      </c>
      <c r="H38" s="2"/>
    </row>
    <row r="39" spans="1:8" customFormat="1" x14ac:dyDescent="0.25">
      <c r="A39" s="20">
        <v>42437</v>
      </c>
      <c r="B39" s="21">
        <v>1054</v>
      </c>
      <c r="C39" s="22" t="s">
        <v>17</v>
      </c>
      <c r="D39" s="23">
        <v>2461.1999999999998</v>
      </c>
      <c r="E39" s="68">
        <v>42442</v>
      </c>
      <c r="F39" s="18">
        <v>2461.1999999999998</v>
      </c>
      <c r="G39" s="24">
        <f t="shared" si="0"/>
        <v>0</v>
      </c>
      <c r="H39" s="2"/>
    </row>
    <row r="40" spans="1:8" customFormat="1" x14ac:dyDescent="0.25">
      <c r="A40" s="20">
        <v>42438</v>
      </c>
      <c r="B40" s="21">
        <v>1055</v>
      </c>
      <c r="C40" s="22" t="s">
        <v>53</v>
      </c>
      <c r="D40" s="23">
        <v>2561.17</v>
      </c>
      <c r="E40" s="68" t="s">
        <v>55</v>
      </c>
      <c r="F40" s="18">
        <f>1000+1561.17</f>
        <v>2561.17</v>
      </c>
      <c r="G40" s="24">
        <f t="shared" si="0"/>
        <v>0</v>
      </c>
      <c r="H40" s="2"/>
    </row>
    <row r="41" spans="1:8" customFormat="1" ht="15.75" x14ac:dyDescent="0.25">
      <c r="A41" s="20">
        <v>42438</v>
      </c>
      <c r="B41" s="21">
        <v>1056</v>
      </c>
      <c r="C41" s="90" t="s">
        <v>22</v>
      </c>
      <c r="D41" s="23">
        <v>551.88</v>
      </c>
      <c r="E41" s="17">
        <v>42440</v>
      </c>
      <c r="F41" s="18">
        <v>551.88</v>
      </c>
      <c r="G41" s="24">
        <f t="shared" si="0"/>
        <v>0</v>
      </c>
      <c r="H41" s="2"/>
    </row>
    <row r="42" spans="1:8" customFormat="1" x14ac:dyDescent="0.25">
      <c r="A42" s="20">
        <v>42438</v>
      </c>
      <c r="B42" s="21">
        <v>1057</v>
      </c>
      <c r="C42" s="22" t="s">
        <v>33</v>
      </c>
      <c r="D42" s="23">
        <v>637</v>
      </c>
      <c r="E42" s="17">
        <v>42438</v>
      </c>
      <c r="F42" s="18">
        <v>637</v>
      </c>
      <c r="G42" s="24">
        <f t="shared" si="0"/>
        <v>0</v>
      </c>
      <c r="H42" s="2"/>
    </row>
    <row r="43" spans="1:8" customFormat="1" x14ac:dyDescent="0.25">
      <c r="A43" s="20">
        <v>42439</v>
      </c>
      <c r="B43" s="21">
        <v>1058</v>
      </c>
      <c r="C43" s="22" t="s">
        <v>22</v>
      </c>
      <c r="D43" s="30">
        <v>772.2</v>
      </c>
      <c r="E43" s="31">
        <v>42443</v>
      </c>
      <c r="F43" s="32">
        <v>772.2</v>
      </c>
      <c r="G43" s="24">
        <f t="shared" si="0"/>
        <v>0</v>
      </c>
      <c r="H43" s="2"/>
    </row>
    <row r="44" spans="1:8" customFormat="1" x14ac:dyDescent="0.25">
      <c r="A44" s="20">
        <v>42439</v>
      </c>
      <c r="B44" s="21">
        <v>1059</v>
      </c>
      <c r="C44" s="29" t="s">
        <v>33</v>
      </c>
      <c r="D44" s="30">
        <v>588</v>
      </c>
      <c r="E44" s="31">
        <v>42439</v>
      </c>
      <c r="F44" s="32">
        <v>588</v>
      </c>
      <c r="G44" s="24">
        <f t="shared" si="0"/>
        <v>0</v>
      </c>
      <c r="H44" s="2"/>
    </row>
    <row r="45" spans="1:8" customFormat="1" x14ac:dyDescent="0.25">
      <c r="A45" s="20">
        <v>42439</v>
      </c>
      <c r="B45" s="21">
        <v>1060</v>
      </c>
      <c r="C45" s="29" t="s">
        <v>17</v>
      </c>
      <c r="D45" s="30">
        <v>680</v>
      </c>
      <c r="E45" s="31">
        <v>42442</v>
      </c>
      <c r="F45" s="32">
        <v>680</v>
      </c>
      <c r="G45" s="24">
        <f t="shared" si="0"/>
        <v>0</v>
      </c>
      <c r="H45" s="2"/>
    </row>
    <row r="46" spans="1:8" customFormat="1" x14ac:dyDescent="0.25">
      <c r="A46" s="20">
        <v>42440</v>
      </c>
      <c r="B46" s="21">
        <v>1061</v>
      </c>
      <c r="C46" s="29" t="s">
        <v>53</v>
      </c>
      <c r="D46" s="30">
        <v>2464.88</v>
      </c>
      <c r="E46" s="31">
        <v>42445</v>
      </c>
      <c r="F46" s="32">
        <v>2464.88</v>
      </c>
      <c r="G46" s="24">
        <f t="shared" si="0"/>
        <v>0</v>
      </c>
      <c r="H46" s="2"/>
    </row>
    <row r="47" spans="1:8" customFormat="1" x14ac:dyDescent="0.25">
      <c r="A47" s="20">
        <v>42440</v>
      </c>
      <c r="B47" s="21">
        <v>1062</v>
      </c>
      <c r="C47" s="29" t="s">
        <v>22</v>
      </c>
      <c r="D47" s="30">
        <v>730.5</v>
      </c>
      <c r="E47" s="31">
        <v>42444</v>
      </c>
      <c r="F47" s="32">
        <v>730.5</v>
      </c>
      <c r="G47" s="24">
        <f t="shared" si="0"/>
        <v>0</v>
      </c>
      <c r="H47" s="2"/>
    </row>
    <row r="48" spans="1:8" customFormat="1" x14ac:dyDescent="0.25">
      <c r="A48" s="20">
        <v>42440</v>
      </c>
      <c r="B48" s="21">
        <v>1063</v>
      </c>
      <c r="C48" s="29" t="s">
        <v>19</v>
      </c>
      <c r="D48" s="30">
        <v>1600</v>
      </c>
      <c r="E48" s="33">
        <v>42440</v>
      </c>
      <c r="F48" s="32">
        <v>1600</v>
      </c>
      <c r="G48" s="24">
        <f t="shared" si="0"/>
        <v>0</v>
      </c>
      <c r="H48" s="2"/>
    </row>
    <row r="49" spans="1:15" x14ac:dyDescent="0.25">
      <c r="A49" s="20">
        <v>42440</v>
      </c>
      <c r="B49" s="21">
        <v>1064</v>
      </c>
      <c r="C49" s="29" t="s">
        <v>33</v>
      </c>
      <c r="D49" s="30">
        <v>638.47</v>
      </c>
      <c r="E49" s="31">
        <v>42440</v>
      </c>
      <c r="F49" s="32">
        <v>638.47</v>
      </c>
      <c r="G49" s="24">
        <f t="shared" si="0"/>
        <v>0</v>
      </c>
      <c r="H49" s="2"/>
    </row>
    <row r="50" spans="1:15" x14ac:dyDescent="0.25">
      <c r="A50" s="20">
        <v>42440</v>
      </c>
      <c r="B50" s="21">
        <v>1065</v>
      </c>
      <c r="C50" s="29" t="s">
        <v>38</v>
      </c>
      <c r="D50" s="30">
        <v>4794.8999999999996</v>
      </c>
      <c r="E50" s="31">
        <v>42440</v>
      </c>
      <c r="F50" s="32">
        <v>4794.8999999999996</v>
      </c>
      <c r="G50" s="24">
        <f t="shared" si="0"/>
        <v>0</v>
      </c>
      <c r="H50" s="2"/>
    </row>
    <row r="51" spans="1:15" x14ac:dyDescent="0.25">
      <c r="A51" s="20">
        <v>42441</v>
      </c>
      <c r="B51" s="21">
        <v>1066</v>
      </c>
      <c r="C51" s="29" t="s">
        <v>33</v>
      </c>
      <c r="D51" s="30">
        <v>637</v>
      </c>
      <c r="E51" s="31">
        <v>42441</v>
      </c>
      <c r="F51" s="32">
        <v>637</v>
      </c>
      <c r="G51" s="24">
        <f t="shared" si="0"/>
        <v>0</v>
      </c>
      <c r="H51" s="2"/>
    </row>
    <row r="52" spans="1:15" x14ac:dyDescent="0.25">
      <c r="A52" s="20">
        <v>42441</v>
      </c>
      <c r="B52" s="21">
        <v>1067</v>
      </c>
      <c r="C52" s="29" t="s">
        <v>38</v>
      </c>
      <c r="D52" s="30">
        <v>5747.76</v>
      </c>
      <c r="E52" s="31">
        <v>42441</v>
      </c>
      <c r="F52" s="32">
        <v>5747.76</v>
      </c>
      <c r="G52" s="24">
        <f t="shared" si="0"/>
        <v>0</v>
      </c>
      <c r="H52" s="2"/>
    </row>
    <row r="53" spans="1:15" x14ac:dyDescent="0.25">
      <c r="A53" s="20">
        <v>42442</v>
      </c>
      <c r="B53" s="21">
        <v>1068</v>
      </c>
      <c r="C53" s="29" t="s">
        <v>28</v>
      </c>
      <c r="D53" s="30">
        <v>2541</v>
      </c>
      <c r="E53" s="31">
        <v>42448</v>
      </c>
      <c r="F53" s="32">
        <v>2541</v>
      </c>
      <c r="G53" s="24">
        <f t="shared" si="0"/>
        <v>0</v>
      </c>
      <c r="H53" s="2"/>
    </row>
    <row r="54" spans="1:15" x14ac:dyDescent="0.25">
      <c r="A54" s="20">
        <v>42442</v>
      </c>
      <c r="B54" s="21">
        <v>1069</v>
      </c>
      <c r="C54" s="29" t="s">
        <v>27</v>
      </c>
      <c r="D54" s="30">
        <v>278.95999999999998</v>
      </c>
      <c r="E54" s="31">
        <v>42443</v>
      </c>
      <c r="F54" s="32">
        <v>278.95999999999998</v>
      </c>
      <c r="G54" s="24">
        <f t="shared" si="0"/>
        <v>0</v>
      </c>
      <c r="H54" s="2"/>
    </row>
    <row r="55" spans="1:15" x14ac:dyDescent="0.25">
      <c r="A55" s="20">
        <v>42443</v>
      </c>
      <c r="B55" s="21">
        <v>1070</v>
      </c>
      <c r="C55" s="29" t="s">
        <v>53</v>
      </c>
      <c r="D55" s="30">
        <v>1436.73</v>
      </c>
      <c r="E55" s="31">
        <v>42446</v>
      </c>
      <c r="F55" s="32">
        <v>1436.73</v>
      </c>
      <c r="G55" s="24">
        <f t="shared" si="0"/>
        <v>0</v>
      </c>
      <c r="H55" s="2"/>
    </row>
    <row r="56" spans="1:15" x14ac:dyDescent="0.25">
      <c r="A56" s="20">
        <v>42443</v>
      </c>
      <c r="B56" s="21">
        <v>1071</v>
      </c>
      <c r="C56" s="29" t="s">
        <v>22</v>
      </c>
      <c r="D56" s="30">
        <v>328.9</v>
      </c>
      <c r="E56" s="31">
        <v>42445</v>
      </c>
      <c r="F56" s="32">
        <v>328.9</v>
      </c>
      <c r="G56" s="24">
        <f t="shared" si="0"/>
        <v>0</v>
      </c>
      <c r="H56" s="2"/>
    </row>
    <row r="57" spans="1:15" x14ac:dyDescent="0.25">
      <c r="A57" s="20">
        <v>42443</v>
      </c>
      <c r="B57" s="21">
        <v>1072</v>
      </c>
      <c r="C57" s="29" t="s">
        <v>17</v>
      </c>
      <c r="D57" s="30">
        <v>8734.34</v>
      </c>
      <c r="E57" s="31">
        <v>42447</v>
      </c>
      <c r="F57" s="32">
        <v>8734.34</v>
      </c>
      <c r="G57" s="24">
        <f t="shared" si="0"/>
        <v>0</v>
      </c>
      <c r="H57" s="2"/>
    </row>
    <row r="58" spans="1:15" x14ac:dyDescent="0.25">
      <c r="A58" s="20">
        <v>42443</v>
      </c>
      <c r="B58" s="21">
        <v>1073</v>
      </c>
      <c r="C58" s="29" t="s">
        <v>33</v>
      </c>
      <c r="D58" s="30">
        <v>686</v>
      </c>
      <c r="E58" s="31">
        <v>42443</v>
      </c>
      <c r="F58" s="32">
        <v>686</v>
      </c>
      <c r="G58" s="24">
        <f t="shared" si="0"/>
        <v>0</v>
      </c>
      <c r="H58" s="2"/>
    </row>
    <row r="59" spans="1:15" x14ac:dyDescent="0.25">
      <c r="A59" s="20">
        <v>42443</v>
      </c>
      <c r="B59" s="21">
        <v>1074</v>
      </c>
      <c r="C59" s="29" t="s">
        <v>27</v>
      </c>
      <c r="D59" s="30">
        <v>312.39999999999998</v>
      </c>
      <c r="E59" s="31">
        <v>42444</v>
      </c>
      <c r="F59" s="32">
        <v>312.39999999999998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ht="30" x14ac:dyDescent="0.25">
      <c r="A60" s="20">
        <v>42444</v>
      </c>
      <c r="B60" s="21">
        <v>1075</v>
      </c>
      <c r="C60" s="29" t="s">
        <v>53</v>
      </c>
      <c r="D60" s="30">
        <v>2827.48</v>
      </c>
      <c r="E60" s="31" t="s">
        <v>56</v>
      </c>
      <c r="F60" s="32">
        <f>1500+1327.48</f>
        <v>2827.48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42444</v>
      </c>
      <c r="B61" s="21">
        <v>1076</v>
      </c>
      <c r="C61" s="29" t="s">
        <v>22</v>
      </c>
      <c r="D61" s="30">
        <v>693.38</v>
      </c>
      <c r="E61" s="31">
        <v>42445</v>
      </c>
      <c r="F61" s="32">
        <v>693.38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42444</v>
      </c>
      <c r="B62" s="21">
        <v>1077</v>
      </c>
      <c r="C62" s="29" t="s">
        <v>33</v>
      </c>
      <c r="D62" s="30">
        <v>820.38</v>
      </c>
      <c r="E62" s="31">
        <v>42444</v>
      </c>
      <c r="F62" s="32">
        <v>820.38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42444</v>
      </c>
      <c r="B63" s="21">
        <v>1078</v>
      </c>
      <c r="C63" s="29" t="s">
        <v>27</v>
      </c>
      <c r="D63" s="30">
        <v>300.52</v>
      </c>
      <c r="E63" s="33">
        <v>42446</v>
      </c>
      <c r="F63" s="32">
        <v>300.52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42445</v>
      </c>
      <c r="B64" s="21">
        <v>1079</v>
      </c>
      <c r="C64" s="29" t="s">
        <v>50</v>
      </c>
      <c r="D64" s="30">
        <v>1244.6500000000001</v>
      </c>
      <c r="E64" s="31">
        <v>42450</v>
      </c>
      <c r="F64" s="32">
        <v>1244.6500000000001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42445</v>
      </c>
      <c r="B65" s="21">
        <v>1080</v>
      </c>
      <c r="C65" s="29" t="s">
        <v>22</v>
      </c>
      <c r="D65" s="30">
        <v>1471.3</v>
      </c>
      <c r="E65" s="31">
        <v>42446</v>
      </c>
      <c r="F65" s="32">
        <v>1471.3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42445</v>
      </c>
      <c r="B66" s="21">
        <v>1081</v>
      </c>
      <c r="C66" s="29" t="s">
        <v>33</v>
      </c>
      <c r="D66" s="30">
        <v>735.98</v>
      </c>
      <c r="E66" s="31">
        <v>42445</v>
      </c>
      <c r="F66" s="32">
        <v>735.98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42445</v>
      </c>
      <c r="B67" s="21">
        <v>1082</v>
      </c>
      <c r="C67" s="29" t="s">
        <v>18</v>
      </c>
      <c r="D67" s="30">
        <v>1600</v>
      </c>
      <c r="E67" s="31">
        <v>42445</v>
      </c>
      <c r="F67" s="32">
        <v>1600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42446</v>
      </c>
      <c r="B68" s="21">
        <v>1083</v>
      </c>
      <c r="C68" s="91" t="s">
        <v>31</v>
      </c>
      <c r="D68" s="30">
        <v>0</v>
      </c>
      <c r="E68" s="31"/>
      <c r="F68" s="32"/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42446</v>
      </c>
      <c r="B69" s="21">
        <v>1084</v>
      </c>
      <c r="C69" s="29" t="s">
        <v>22</v>
      </c>
      <c r="D69" s="30">
        <v>1387.6</v>
      </c>
      <c r="E69" s="31">
        <v>42448</v>
      </c>
      <c r="F69" s="32">
        <v>1387.6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ht="30" x14ac:dyDescent="0.25">
      <c r="A70" s="20">
        <v>42446</v>
      </c>
      <c r="B70" s="21">
        <v>1085</v>
      </c>
      <c r="C70" s="29" t="s">
        <v>23</v>
      </c>
      <c r="D70" s="30">
        <v>6358.24</v>
      </c>
      <c r="E70" s="73" t="s">
        <v>67</v>
      </c>
      <c r="F70" s="74">
        <f>4000+2358.24</f>
        <v>6358.24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42446</v>
      </c>
      <c r="B71" s="21">
        <v>1086</v>
      </c>
      <c r="C71" s="29" t="s">
        <v>27</v>
      </c>
      <c r="D71" s="30">
        <v>258.27999999999997</v>
      </c>
      <c r="E71" s="31">
        <v>42448</v>
      </c>
      <c r="F71" s="32">
        <v>258.27999999999997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42446</v>
      </c>
      <c r="B72" s="21">
        <v>1087</v>
      </c>
      <c r="C72" s="29" t="s">
        <v>33</v>
      </c>
      <c r="D72" s="30">
        <v>589.47</v>
      </c>
      <c r="E72" s="31">
        <v>42446</v>
      </c>
      <c r="F72" s="32">
        <v>589.47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ht="24" x14ac:dyDescent="0.25">
      <c r="A73" s="20">
        <v>42446</v>
      </c>
      <c r="B73" s="21">
        <v>1088</v>
      </c>
      <c r="C73" s="92" t="s">
        <v>53</v>
      </c>
      <c r="D73" s="30">
        <v>3011.7</v>
      </c>
      <c r="E73" s="42" t="s">
        <v>57</v>
      </c>
      <c r="F73" s="32">
        <f>2000+1011.7</f>
        <v>3011.7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42447</v>
      </c>
      <c r="B74" s="21">
        <v>1089</v>
      </c>
      <c r="C74" s="29" t="s">
        <v>22</v>
      </c>
      <c r="D74" s="30">
        <v>1383.48</v>
      </c>
      <c r="E74" s="31">
        <v>42448</v>
      </c>
      <c r="F74" s="32">
        <v>1383.48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42447</v>
      </c>
      <c r="B75" s="21">
        <v>1090</v>
      </c>
      <c r="C75" s="40" t="s">
        <v>38</v>
      </c>
      <c r="D75" s="41">
        <v>5336.3</v>
      </c>
      <c r="E75" s="31">
        <v>42447</v>
      </c>
      <c r="F75" s="32">
        <v>5336.3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42448</v>
      </c>
      <c r="B76" s="21">
        <v>1091</v>
      </c>
      <c r="C76" s="29" t="s">
        <v>22</v>
      </c>
      <c r="D76" s="30">
        <v>635.36</v>
      </c>
      <c r="E76" s="31">
        <v>42450</v>
      </c>
      <c r="F76" s="32">
        <v>635.36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42448</v>
      </c>
      <c r="B77" s="21">
        <v>1092</v>
      </c>
      <c r="C77" s="29" t="s">
        <v>33</v>
      </c>
      <c r="D77" s="30">
        <v>981.47</v>
      </c>
      <c r="E77" s="31">
        <v>42448</v>
      </c>
      <c r="F77" s="32">
        <v>981.47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42448</v>
      </c>
      <c r="B78" s="21">
        <v>1093</v>
      </c>
      <c r="C78" s="29" t="s">
        <v>27</v>
      </c>
      <c r="D78" s="30">
        <v>445.72</v>
      </c>
      <c r="E78" s="31">
        <v>42449</v>
      </c>
      <c r="F78" s="32">
        <v>445.72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42448</v>
      </c>
      <c r="B79" s="21">
        <v>1094</v>
      </c>
      <c r="C79" s="29" t="s">
        <v>28</v>
      </c>
      <c r="D79" s="30">
        <v>3123.79</v>
      </c>
      <c r="E79" s="73">
        <v>42470</v>
      </c>
      <c r="F79" s="74">
        <v>3123.79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42448</v>
      </c>
      <c r="B80" s="21">
        <v>1095</v>
      </c>
      <c r="C80" s="29" t="s">
        <v>17</v>
      </c>
      <c r="D80" s="30">
        <v>6965</v>
      </c>
      <c r="E80" s="31">
        <v>42455</v>
      </c>
      <c r="F80" s="32">
        <v>6965</v>
      </c>
      <c r="G80" s="24">
        <f t="shared" si="0"/>
        <v>0</v>
      </c>
      <c r="H80" s="2"/>
    </row>
    <row r="81" spans="1:8" customFormat="1" x14ac:dyDescent="0.25">
      <c r="A81" s="20">
        <v>42448</v>
      </c>
      <c r="B81" s="21">
        <v>1096</v>
      </c>
      <c r="C81" s="29" t="s">
        <v>38</v>
      </c>
      <c r="D81" s="30">
        <v>5915.96</v>
      </c>
      <c r="E81" s="31">
        <v>42448</v>
      </c>
      <c r="F81" s="32">
        <v>5915.96</v>
      </c>
      <c r="G81" s="24">
        <f t="shared" si="0"/>
        <v>0</v>
      </c>
      <c r="H81" s="2"/>
    </row>
    <row r="82" spans="1:8" customFormat="1" x14ac:dyDescent="0.25">
      <c r="A82" s="20">
        <v>42449</v>
      </c>
      <c r="B82" s="21">
        <v>1097</v>
      </c>
      <c r="C82" s="29" t="s">
        <v>16</v>
      </c>
      <c r="D82" s="30">
        <v>3327.64</v>
      </c>
      <c r="E82" s="73">
        <v>42463</v>
      </c>
      <c r="F82" s="74">
        <v>3327.64</v>
      </c>
      <c r="G82" s="24">
        <f t="shared" si="0"/>
        <v>0</v>
      </c>
      <c r="H82" s="2"/>
    </row>
    <row r="83" spans="1:8" customFormat="1" x14ac:dyDescent="0.25">
      <c r="A83" s="20">
        <v>42449</v>
      </c>
      <c r="B83" s="21">
        <v>1098</v>
      </c>
      <c r="C83" s="40" t="s">
        <v>27</v>
      </c>
      <c r="D83" s="41">
        <v>319</v>
      </c>
      <c r="E83" s="31">
        <v>42450</v>
      </c>
      <c r="F83" s="32">
        <v>319</v>
      </c>
      <c r="G83" s="24">
        <f t="shared" si="0"/>
        <v>0</v>
      </c>
      <c r="H83" s="2"/>
    </row>
    <row r="84" spans="1:8" customFormat="1" x14ac:dyDescent="0.25">
      <c r="A84" s="20">
        <v>42450</v>
      </c>
      <c r="B84" s="21">
        <v>1099</v>
      </c>
      <c r="C84" s="29" t="s">
        <v>22</v>
      </c>
      <c r="D84" s="30">
        <v>825.26</v>
      </c>
      <c r="E84" s="31">
        <v>42451</v>
      </c>
      <c r="F84" s="32">
        <v>825.26</v>
      </c>
      <c r="G84" s="24">
        <f t="shared" si="0"/>
        <v>0</v>
      </c>
      <c r="H84" s="2"/>
    </row>
    <row r="85" spans="1:8" customFormat="1" x14ac:dyDescent="0.25">
      <c r="A85" s="20">
        <v>42450</v>
      </c>
      <c r="B85" s="21">
        <v>1100</v>
      </c>
      <c r="C85" s="29" t="s">
        <v>33</v>
      </c>
      <c r="D85" s="30">
        <v>688.94</v>
      </c>
      <c r="E85" s="31">
        <v>42450</v>
      </c>
      <c r="F85" s="32">
        <v>688.94</v>
      </c>
      <c r="G85" s="24">
        <f t="shared" si="0"/>
        <v>0</v>
      </c>
      <c r="H85" s="2"/>
    </row>
    <row r="86" spans="1:8" customFormat="1" x14ac:dyDescent="0.25">
      <c r="A86" s="20">
        <v>42450</v>
      </c>
      <c r="B86" s="21">
        <v>1101</v>
      </c>
      <c r="C86" s="29" t="s">
        <v>50</v>
      </c>
      <c r="D86" s="30">
        <v>1840.86</v>
      </c>
      <c r="E86" s="31">
        <v>42458</v>
      </c>
      <c r="F86" s="32">
        <v>1840.86</v>
      </c>
      <c r="G86" s="24">
        <f t="shared" si="0"/>
        <v>0</v>
      </c>
      <c r="H86" s="2"/>
    </row>
    <row r="87" spans="1:8" customFormat="1" x14ac:dyDescent="0.25">
      <c r="A87" s="20">
        <v>42450</v>
      </c>
      <c r="B87" s="21">
        <v>1102</v>
      </c>
      <c r="C87" s="29" t="s">
        <v>17</v>
      </c>
      <c r="D87" s="30">
        <v>5924.4</v>
      </c>
      <c r="E87" s="31">
        <v>42455</v>
      </c>
      <c r="F87" s="32">
        <v>5924.4</v>
      </c>
      <c r="G87" s="24">
        <f t="shared" si="0"/>
        <v>0</v>
      </c>
      <c r="H87" s="2"/>
    </row>
    <row r="88" spans="1:8" customFormat="1" x14ac:dyDescent="0.25">
      <c r="A88" s="20">
        <v>42450</v>
      </c>
      <c r="B88" s="21">
        <v>1103</v>
      </c>
      <c r="C88" s="29" t="s">
        <v>27</v>
      </c>
      <c r="D88" s="30">
        <v>372.24</v>
      </c>
      <c r="E88" s="31">
        <v>42450</v>
      </c>
      <c r="F88" s="32">
        <v>372.24</v>
      </c>
      <c r="G88" s="24">
        <f t="shared" si="0"/>
        <v>0</v>
      </c>
      <c r="H88" s="2"/>
    </row>
    <row r="89" spans="1:8" customFormat="1" x14ac:dyDescent="0.25">
      <c r="A89" s="20">
        <v>42451</v>
      </c>
      <c r="B89" s="21">
        <v>1104</v>
      </c>
      <c r="C89" s="29" t="s">
        <v>22</v>
      </c>
      <c r="D89" s="30">
        <v>421.26</v>
      </c>
      <c r="E89" s="31">
        <v>42457</v>
      </c>
      <c r="F89" s="32">
        <v>421.26</v>
      </c>
      <c r="G89" s="24">
        <f t="shared" si="0"/>
        <v>0</v>
      </c>
      <c r="H89" s="2"/>
    </row>
    <row r="90" spans="1:8" customFormat="1" x14ac:dyDescent="0.25">
      <c r="A90" s="20">
        <v>42452</v>
      </c>
      <c r="B90" s="21">
        <v>1105</v>
      </c>
      <c r="C90" s="29" t="s">
        <v>22</v>
      </c>
      <c r="D90" s="30">
        <v>210.84</v>
      </c>
      <c r="E90" s="31">
        <v>42458</v>
      </c>
      <c r="F90" s="32">
        <v>210.84</v>
      </c>
      <c r="G90" s="24">
        <f t="shared" si="0"/>
        <v>0</v>
      </c>
      <c r="H90" s="2"/>
    </row>
    <row r="91" spans="1:8" customFormat="1" x14ac:dyDescent="0.25">
      <c r="A91" s="20">
        <v>42452</v>
      </c>
      <c r="B91" s="21">
        <v>1106</v>
      </c>
      <c r="C91" s="29" t="s">
        <v>17</v>
      </c>
      <c r="D91" s="30">
        <v>3530</v>
      </c>
      <c r="E91" s="31">
        <v>42455</v>
      </c>
      <c r="F91" s="32">
        <v>3530</v>
      </c>
      <c r="G91" s="24">
        <f t="shared" si="0"/>
        <v>0</v>
      </c>
      <c r="H91" s="2"/>
    </row>
    <row r="92" spans="1:8" customFormat="1" x14ac:dyDescent="0.25">
      <c r="A92" s="20">
        <v>42453</v>
      </c>
      <c r="B92" s="21">
        <v>1107</v>
      </c>
      <c r="C92" s="29" t="s">
        <v>33</v>
      </c>
      <c r="D92" s="30">
        <v>638.47</v>
      </c>
      <c r="E92" s="31">
        <v>42453</v>
      </c>
      <c r="F92" s="32">
        <v>638.47</v>
      </c>
      <c r="G92" s="24">
        <f t="shared" si="0"/>
        <v>0</v>
      </c>
      <c r="H92" s="2"/>
    </row>
    <row r="93" spans="1:8" customFormat="1" ht="30" x14ac:dyDescent="0.25">
      <c r="A93" s="20">
        <v>42455</v>
      </c>
      <c r="B93" s="21">
        <v>1108</v>
      </c>
      <c r="C93" s="40" t="s">
        <v>53</v>
      </c>
      <c r="D93" s="41">
        <v>3367.82</v>
      </c>
      <c r="E93" s="31" t="s">
        <v>59</v>
      </c>
      <c r="F93" s="32">
        <f>2100+1267.82</f>
        <v>3367.8199999999997</v>
      </c>
      <c r="G93" s="24">
        <f t="shared" si="0"/>
        <v>0</v>
      </c>
      <c r="H93" s="2"/>
    </row>
    <row r="94" spans="1:8" customFormat="1" x14ac:dyDescent="0.25">
      <c r="A94" s="20">
        <v>42455</v>
      </c>
      <c r="B94" s="21">
        <v>1109</v>
      </c>
      <c r="C94" s="29" t="s">
        <v>27</v>
      </c>
      <c r="D94" s="30">
        <v>315.92</v>
      </c>
      <c r="E94" s="31">
        <v>42456</v>
      </c>
      <c r="F94" s="32">
        <v>315.92</v>
      </c>
      <c r="G94" s="24">
        <f t="shared" si="0"/>
        <v>0</v>
      </c>
      <c r="H94" s="2"/>
    </row>
    <row r="95" spans="1:8" customFormat="1" x14ac:dyDescent="0.25">
      <c r="A95" s="20">
        <v>42455</v>
      </c>
      <c r="B95" s="21">
        <v>1110</v>
      </c>
      <c r="C95" s="29" t="s">
        <v>17</v>
      </c>
      <c r="D95" s="30">
        <v>3180.8</v>
      </c>
      <c r="E95" s="73">
        <v>42471</v>
      </c>
      <c r="F95" s="74">
        <v>3180.8</v>
      </c>
      <c r="G95" s="24">
        <f t="shared" si="0"/>
        <v>0</v>
      </c>
      <c r="H95" s="2"/>
    </row>
    <row r="96" spans="1:8" customFormat="1" x14ac:dyDescent="0.25">
      <c r="A96" s="20">
        <v>42456</v>
      </c>
      <c r="B96" s="21">
        <v>1111</v>
      </c>
      <c r="C96" s="29" t="s">
        <v>27</v>
      </c>
      <c r="D96" s="30">
        <v>361.24</v>
      </c>
      <c r="E96" s="31">
        <v>42457</v>
      </c>
      <c r="F96" s="32">
        <v>361.24</v>
      </c>
      <c r="G96" s="24">
        <f t="shared" si="0"/>
        <v>0</v>
      </c>
      <c r="H96" s="2"/>
    </row>
    <row r="97" spans="1:9" x14ac:dyDescent="0.25">
      <c r="A97" s="20">
        <v>42457</v>
      </c>
      <c r="B97" s="21">
        <v>1112</v>
      </c>
      <c r="C97" s="29" t="s">
        <v>53</v>
      </c>
      <c r="D97" s="30">
        <v>1633</v>
      </c>
      <c r="E97" s="31">
        <v>42459</v>
      </c>
      <c r="F97" s="32">
        <v>1633</v>
      </c>
      <c r="G97" s="24">
        <f t="shared" si="0"/>
        <v>0</v>
      </c>
      <c r="H97" s="2"/>
    </row>
    <row r="98" spans="1:9" x14ac:dyDescent="0.25">
      <c r="A98" s="20">
        <v>42457</v>
      </c>
      <c r="B98" s="21">
        <v>1113</v>
      </c>
      <c r="C98" s="40" t="s">
        <v>22</v>
      </c>
      <c r="D98" s="41">
        <v>420</v>
      </c>
      <c r="E98" s="31">
        <v>42459</v>
      </c>
      <c r="F98" s="32">
        <v>420</v>
      </c>
      <c r="G98" s="24">
        <f t="shared" si="0"/>
        <v>0</v>
      </c>
      <c r="H98" s="2"/>
    </row>
    <row r="99" spans="1:9" x14ac:dyDescent="0.25">
      <c r="A99" s="20">
        <v>42457</v>
      </c>
      <c r="B99" s="21">
        <v>1114</v>
      </c>
      <c r="C99" s="40" t="s">
        <v>50</v>
      </c>
      <c r="D99" s="41">
        <v>1680</v>
      </c>
      <c r="E99" s="31">
        <v>42458</v>
      </c>
      <c r="F99" s="32">
        <v>1680</v>
      </c>
      <c r="G99" s="24">
        <f t="shared" si="0"/>
        <v>0</v>
      </c>
      <c r="H99" s="2"/>
      <c r="I99" s="26"/>
    </row>
    <row r="100" spans="1:9" x14ac:dyDescent="0.25">
      <c r="A100" s="20">
        <v>42457</v>
      </c>
      <c r="B100" s="21">
        <v>1115</v>
      </c>
      <c r="C100" s="29" t="s">
        <v>17</v>
      </c>
      <c r="D100" s="30">
        <v>1541.8</v>
      </c>
      <c r="E100" s="73">
        <v>42471</v>
      </c>
      <c r="F100" s="74">
        <v>1541.8</v>
      </c>
      <c r="G100" s="24">
        <f t="shared" si="0"/>
        <v>0</v>
      </c>
      <c r="H100" s="2"/>
    </row>
    <row r="101" spans="1:9" x14ac:dyDescent="0.25">
      <c r="A101" s="20">
        <v>42457</v>
      </c>
      <c r="B101" s="21">
        <v>1116</v>
      </c>
      <c r="C101" s="29" t="s">
        <v>27</v>
      </c>
      <c r="D101" s="30">
        <v>312.39999999999998</v>
      </c>
      <c r="E101" s="31">
        <v>42459</v>
      </c>
      <c r="F101" s="32">
        <v>312.39999999999998</v>
      </c>
      <c r="G101" s="24">
        <f t="shared" si="0"/>
        <v>0</v>
      </c>
      <c r="H101" s="2"/>
    </row>
    <row r="102" spans="1:9" x14ac:dyDescent="0.25">
      <c r="A102" s="20">
        <v>42458</v>
      </c>
      <c r="B102" s="21">
        <v>1117</v>
      </c>
      <c r="C102" s="29" t="s">
        <v>50</v>
      </c>
      <c r="D102" s="30">
        <v>702.9</v>
      </c>
      <c r="E102" s="73">
        <v>42461</v>
      </c>
      <c r="F102" s="74">
        <v>702.9</v>
      </c>
      <c r="G102" s="24">
        <f t="shared" si="0"/>
        <v>0</v>
      </c>
      <c r="H102" s="2"/>
    </row>
    <row r="103" spans="1:9" x14ac:dyDescent="0.25">
      <c r="A103" s="20">
        <v>42458</v>
      </c>
      <c r="B103" s="21">
        <v>1118</v>
      </c>
      <c r="C103" s="29" t="s">
        <v>53</v>
      </c>
      <c r="D103" s="30">
        <v>2440.5700000000002</v>
      </c>
      <c r="E103" s="73">
        <v>42462</v>
      </c>
      <c r="F103" s="74">
        <v>2440.5700000000002</v>
      </c>
      <c r="G103" s="24">
        <f t="shared" si="0"/>
        <v>0</v>
      </c>
      <c r="H103" s="2"/>
    </row>
    <row r="104" spans="1:9" x14ac:dyDescent="0.25">
      <c r="A104" s="20">
        <v>42458</v>
      </c>
      <c r="B104" s="21">
        <v>1119</v>
      </c>
      <c r="C104" s="29" t="s">
        <v>22</v>
      </c>
      <c r="D104" s="30">
        <v>338.42</v>
      </c>
      <c r="E104" s="73">
        <v>42465</v>
      </c>
      <c r="F104" s="74">
        <v>338.42</v>
      </c>
      <c r="G104" s="24">
        <f t="shared" si="0"/>
        <v>0</v>
      </c>
      <c r="H104" s="2"/>
    </row>
    <row r="105" spans="1:9" x14ac:dyDescent="0.25">
      <c r="A105" s="20">
        <v>42458</v>
      </c>
      <c r="B105" s="21">
        <v>1120</v>
      </c>
      <c r="C105" s="29" t="s">
        <v>38</v>
      </c>
      <c r="D105" s="30">
        <v>4218.66</v>
      </c>
      <c r="E105" s="43">
        <v>42458</v>
      </c>
      <c r="F105" s="44">
        <v>4218.66</v>
      </c>
      <c r="G105" s="24">
        <f t="shared" si="0"/>
        <v>0</v>
      </c>
      <c r="H105" s="2"/>
    </row>
    <row r="106" spans="1:9" x14ac:dyDescent="0.25">
      <c r="A106" s="20">
        <v>42458</v>
      </c>
      <c r="B106" s="21">
        <v>1121</v>
      </c>
      <c r="C106" s="40" t="s">
        <v>33</v>
      </c>
      <c r="D106" s="41">
        <v>688.45</v>
      </c>
      <c r="E106" s="43">
        <v>42458</v>
      </c>
      <c r="F106" s="44">
        <v>688.45</v>
      </c>
      <c r="G106" s="24">
        <f t="shared" si="0"/>
        <v>0</v>
      </c>
      <c r="H106" s="2"/>
    </row>
    <row r="107" spans="1:9" x14ac:dyDescent="0.25">
      <c r="A107" s="20">
        <v>42458</v>
      </c>
      <c r="B107" s="21">
        <v>1122</v>
      </c>
      <c r="C107" s="29" t="s">
        <v>19</v>
      </c>
      <c r="D107" s="30">
        <v>1333.8</v>
      </c>
      <c r="E107" s="43">
        <v>42458</v>
      </c>
      <c r="F107" s="44">
        <v>1333.8</v>
      </c>
      <c r="G107" s="24">
        <f t="shared" si="0"/>
        <v>0</v>
      </c>
      <c r="H107" s="2"/>
    </row>
    <row r="108" spans="1:9" x14ac:dyDescent="0.25">
      <c r="A108" s="20">
        <v>42458</v>
      </c>
      <c r="B108" s="21">
        <v>1123</v>
      </c>
      <c r="C108" s="29" t="s">
        <v>58</v>
      </c>
      <c r="D108" s="30">
        <v>791.2</v>
      </c>
      <c r="E108" s="43">
        <v>42458</v>
      </c>
      <c r="F108" s="44">
        <v>791.2</v>
      </c>
      <c r="G108" s="24">
        <f t="shared" si="0"/>
        <v>0</v>
      </c>
      <c r="H108" s="2"/>
    </row>
    <row r="109" spans="1:9" x14ac:dyDescent="0.25">
      <c r="A109" s="20">
        <v>42459</v>
      </c>
      <c r="B109" s="21">
        <v>1124</v>
      </c>
      <c r="C109" s="29" t="s">
        <v>53</v>
      </c>
      <c r="D109" s="30">
        <v>1700.88</v>
      </c>
      <c r="E109" s="73">
        <v>42463</v>
      </c>
      <c r="F109" s="74">
        <v>1700.88</v>
      </c>
      <c r="G109" s="24">
        <f t="shared" si="0"/>
        <v>0</v>
      </c>
      <c r="H109" s="2"/>
    </row>
    <row r="110" spans="1:9" x14ac:dyDescent="0.25">
      <c r="A110" s="20">
        <v>42459</v>
      </c>
      <c r="B110" s="21">
        <v>1125</v>
      </c>
      <c r="C110" s="29" t="s">
        <v>22</v>
      </c>
      <c r="D110" s="30">
        <v>687.56</v>
      </c>
      <c r="E110" s="43">
        <v>42460</v>
      </c>
      <c r="F110" s="44">
        <v>687.56</v>
      </c>
      <c r="G110" s="24">
        <f t="shared" si="0"/>
        <v>0</v>
      </c>
      <c r="H110" s="2"/>
    </row>
    <row r="111" spans="1:9" x14ac:dyDescent="0.25">
      <c r="A111" s="20">
        <v>42459</v>
      </c>
      <c r="B111" s="21">
        <v>1126</v>
      </c>
      <c r="C111" s="29" t="s">
        <v>33</v>
      </c>
      <c r="D111" s="30">
        <v>739.41</v>
      </c>
      <c r="E111" s="86">
        <v>42459</v>
      </c>
      <c r="F111" s="44">
        <v>739.41</v>
      </c>
      <c r="G111" s="24">
        <f t="shared" si="0"/>
        <v>0</v>
      </c>
      <c r="H111" s="2"/>
    </row>
    <row r="112" spans="1:9" x14ac:dyDescent="0.25">
      <c r="A112" s="20">
        <v>42459</v>
      </c>
      <c r="B112" s="21">
        <v>1127</v>
      </c>
      <c r="C112" s="29" t="s">
        <v>17</v>
      </c>
      <c r="D112" s="30">
        <v>5151.6000000000004</v>
      </c>
      <c r="E112" s="73">
        <v>42471</v>
      </c>
      <c r="F112" s="74">
        <v>5151.6000000000004</v>
      </c>
      <c r="G112" s="24">
        <f t="shared" si="0"/>
        <v>0</v>
      </c>
      <c r="H112" s="2"/>
    </row>
    <row r="113" spans="1:9" x14ac:dyDescent="0.25">
      <c r="A113" s="20">
        <v>42459</v>
      </c>
      <c r="B113" s="21">
        <v>1128</v>
      </c>
      <c r="C113" s="29" t="s">
        <v>18</v>
      </c>
      <c r="D113" s="30">
        <v>2683.2</v>
      </c>
      <c r="E113" s="43">
        <v>42459</v>
      </c>
      <c r="F113" s="44">
        <v>2683.2</v>
      </c>
      <c r="G113" s="24">
        <f t="shared" si="0"/>
        <v>0</v>
      </c>
      <c r="H113" s="2"/>
      <c r="I113"/>
    </row>
    <row r="114" spans="1:9" x14ac:dyDescent="0.25">
      <c r="A114" s="20">
        <v>42459</v>
      </c>
      <c r="B114" s="21">
        <v>1129</v>
      </c>
      <c r="C114" s="29" t="s">
        <v>27</v>
      </c>
      <c r="D114" s="30">
        <v>355.96</v>
      </c>
      <c r="E114" s="43">
        <v>42460</v>
      </c>
      <c r="F114" s="44">
        <v>355.96</v>
      </c>
      <c r="G114" s="24">
        <f t="shared" si="0"/>
        <v>0</v>
      </c>
      <c r="H114" s="2"/>
      <c r="I114"/>
    </row>
    <row r="115" spans="1:9" x14ac:dyDescent="0.25">
      <c r="A115" s="20">
        <v>42460</v>
      </c>
      <c r="B115" s="21">
        <v>1130</v>
      </c>
      <c r="C115" s="29" t="s">
        <v>22</v>
      </c>
      <c r="D115" s="30">
        <v>707.82</v>
      </c>
      <c r="E115" s="73">
        <v>42461</v>
      </c>
      <c r="F115" s="74">
        <v>707.82</v>
      </c>
      <c r="G115" s="24">
        <f t="shared" si="0"/>
        <v>0</v>
      </c>
      <c r="H115" s="2"/>
      <c r="I115"/>
    </row>
    <row r="116" spans="1:9" x14ac:dyDescent="0.25">
      <c r="A116" s="20">
        <v>42460</v>
      </c>
      <c r="B116" s="21">
        <v>1131</v>
      </c>
      <c r="C116" s="29" t="s">
        <v>33</v>
      </c>
      <c r="D116" s="30">
        <v>728.63</v>
      </c>
      <c r="E116" s="43">
        <v>42460</v>
      </c>
      <c r="F116" s="44">
        <v>728.63</v>
      </c>
      <c r="G116" s="24">
        <f t="shared" si="0"/>
        <v>0</v>
      </c>
      <c r="H116" s="2"/>
      <c r="I116"/>
    </row>
    <row r="117" spans="1:9" x14ac:dyDescent="0.25">
      <c r="A117" s="20">
        <v>42460</v>
      </c>
      <c r="B117" s="21">
        <v>1132</v>
      </c>
      <c r="C117" s="29" t="s">
        <v>27</v>
      </c>
      <c r="D117" s="30">
        <v>297.44</v>
      </c>
      <c r="E117" s="73">
        <v>42461</v>
      </c>
      <c r="F117" s="74">
        <v>297.44</v>
      </c>
      <c r="G117" s="24">
        <f t="shared" si="0"/>
        <v>0</v>
      </c>
      <c r="H117" s="2"/>
      <c r="I117"/>
    </row>
    <row r="118" spans="1:9" x14ac:dyDescent="0.25">
      <c r="A118" s="20"/>
      <c r="B118" s="21"/>
      <c r="C118" s="22" t="s">
        <v>7</v>
      </c>
      <c r="D118" s="23"/>
      <c r="E118" s="17"/>
      <c r="F118" s="18"/>
      <c r="G118" s="24">
        <f t="shared" si="0"/>
        <v>0</v>
      </c>
      <c r="H118" s="2"/>
    </row>
    <row r="119" spans="1:9" x14ac:dyDescent="0.25">
      <c r="A119" s="20"/>
      <c r="B119" s="45"/>
      <c r="C119" s="22" t="s">
        <v>7</v>
      </c>
      <c r="D119" s="23"/>
      <c r="E119" s="17"/>
      <c r="F119" s="18"/>
      <c r="G119" s="24"/>
      <c r="H119" s="2"/>
    </row>
    <row r="120" spans="1:9" ht="15.75" thickBot="1" x14ac:dyDescent="0.3">
      <c r="A120" s="46"/>
      <c r="B120" s="47"/>
      <c r="C120" s="48"/>
      <c r="D120" s="49"/>
      <c r="E120" s="50"/>
      <c r="F120" s="49"/>
      <c r="G120" s="51"/>
      <c r="H120" s="3"/>
      <c r="I120"/>
    </row>
    <row r="121" spans="1:9" ht="15.75" thickTop="1" x14ac:dyDescent="0.25">
      <c r="A121" s="52"/>
      <c r="B121" s="53"/>
      <c r="C121" s="3"/>
      <c r="D121" s="54">
        <f>SUM(D4:D120)</f>
        <v>194912.89</v>
      </c>
      <c r="E121" s="55"/>
      <c r="F121" s="54">
        <f>SUM(F4:F120)</f>
        <v>194912.89</v>
      </c>
      <c r="G121" s="56"/>
      <c r="H121" s="3"/>
      <c r="I121"/>
    </row>
    <row r="122" spans="1:9" x14ac:dyDescent="0.25">
      <c r="A122" s="52"/>
      <c r="B122" s="53"/>
      <c r="C122" s="3"/>
      <c r="D122" s="57"/>
      <c r="E122" s="58"/>
      <c r="F122" s="57"/>
      <c r="G122" s="56"/>
      <c r="H122" s="3"/>
      <c r="I122"/>
    </row>
    <row r="123" spans="1:9" ht="30" x14ac:dyDescent="0.25">
      <c r="A123" s="52"/>
      <c r="B123" s="53"/>
      <c r="C123" s="3"/>
      <c r="D123" s="59" t="s">
        <v>8</v>
      </c>
      <c r="E123" s="58"/>
      <c r="F123" s="60" t="s">
        <v>9</v>
      </c>
      <c r="G123" s="56"/>
      <c r="H123" s="3"/>
      <c r="I123"/>
    </row>
    <row r="124" spans="1:9" ht="15.75" thickBot="1" x14ac:dyDescent="0.3">
      <c r="A124" s="52"/>
      <c r="B124" s="53"/>
      <c r="C124" s="3"/>
      <c r="D124" s="59"/>
      <c r="E124" s="58"/>
      <c r="F124" s="60"/>
      <c r="G124" s="56"/>
      <c r="H124" s="3"/>
      <c r="I124"/>
    </row>
    <row r="125" spans="1:9" ht="21.75" thickBot="1" x14ac:dyDescent="0.4">
      <c r="A125" s="52"/>
      <c r="B125" s="53"/>
      <c r="C125" s="3"/>
      <c r="D125" s="125">
        <f>D121-F121</f>
        <v>0</v>
      </c>
      <c r="E125" s="126"/>
      <c r="F125" s="127"/>
      <c r="H125" s="3"/>
      <c r="I125"/>
    </row>
    <row r="126" spans="1:9" x14ac:dyDescent="0.25">
      <c r="A126" s="52"/>
      <c r="B126" s="53"/>
      <c r="C126" s="3"/>
      <c r="D126" s="57"/>
      <c r="E126" s="58"/>
      <c r="F126" s="57"/>
      <c r="H126" s="3"/>
      <c r="I126"/>
    </row>
    <row r="127" spans="1:9" ht="18.75" x14ac:dyDescent="0.3">
      <c r="A127" s="52"/>
      <c r="B127" s="53"/>
      <c r="C127" s="3"/>
      <c r="D127" s="128" t="s">
        <v>10</v>
      </c>
      <c r="E127" s="128"/>
      <c r="F127" s="128"/>
      <c r="H127" s="3"/>
      <c r="I127"/>
    </row>
    <row r="128" spans="1:9" x14ac:dyDescent="0.25">
      <c r="A128" s="52"/>
      <c r="B128" s="53"/>
      <c r="C128" s="3"/>
      <c r="D128" s="57"/>
      <c r="E128" s="58"/>
      <c r="F128" s="57"/>
      <c r="H128" s="3"/>
      <c r="I128"/>
    </row>
    <row r="129" spans="1:9" x14ac:dyDescent="0.25">
      <c r="A129" s="52"/>
      <c r="B129" s="53"/>
      <c r="C129" s="3"/>
      <c r="D129" s="57"/>
      <c r="E129" s="58"/>
      <c r="F129" s="57"/>
      <c r="H129" s="3"/>
      <c r="I129"/>
    </row>
    <row r="130" spans="1:9" x14ac:dyDescent="0.25">
      <c r="A130" s="52"/>
      <c r="B130" s="53"/>
      <c r="C130" s="3"/>
      <c r="D130" s="57"/>
      <c r="E130" s="58"/>
      <c r="F130" s="57"/>
      <c r="H130" s="3"/>
      <c r="I130"/>
    </row>
    <row r="131" spans="1:9" x14ac:dyDescent="0.25">
      <c r="A131" s="52"/>
      <c r="B131" s="53"/>
      <c r="C131" s="3"/>
      <c r="D131" s="57"/>
      <c r="E131" s="58"/>
      <c r="F131" s="57"/>
      <c r="H131" s="3"/>
      <c r="I131"/>
    </row>
    <row r="132" spans="1:9" x14ac:dyDescent="0.25">
      <c r="A132" s="52"/>
      <c r="B132" s="53"/>
      <c r="C132" s="3"/>
      <c r="D132" s="57"/>
      <c r="E132" s="58"/>
      <c r="F132" s="57"/>
      <c r="H132" s="3"/>
      <c r="I132"/>
    </row>
    <row r="133" spans="1:9" x14ac:dyDescent="0.25">
      <c r="A133" s="52"/>
      <c r="B133" s="53"/>
      <c r="C133" s="3"/>
      <c r="D133" s="57"/>
      <c r="E133" s="58"/>
      <c r="F133" s="57"/>
      <c r="H133" s="3"/>
      <c r="I133"/>
    </row>
    <row r="134" spans="1:9" x14ac:dyDescent="0.25">
      <c r="A134" s="52"/>
      <c r="B134" s="53"/>
      <c r="C134" s="3"/>
      <c r="D134" s="57"/>
      <c r="E134" s="58"/>
      <c r="F134" s="57"/>
      <c r="H134" s="3"/>
      <c r="I134"/>
    </row>
    <row r="135" spans="1:9" x14ac:dyDescent="0.25">
      <c r="A135" s="52"/>
      <c r="B135" s="53"/>
      <c r="C135" s="3"/>
      <c r="D135" s="57"/>
      <c r="E135" s="58"/>
      <c r="F135" s="57"/>
      <c r="H135" s="3"/>
      <c r="I135"/>
    </row>
    <row r="136" spans="1:9" x14ac:dyDescent="0.25">
      <c r="A136" s="52"/>
      <c r="B136" s="53"/>
      <c r="C136" s="3"/>
      <c r="D136" s="57"/>
      <c r="E136" s="58"/>
      <c r="F136" s="57"/>
      <c r="H136" s="3"/>
      <c r="I136"/>
    </row>
    <row r="137" spans="1:9" x14ac:dyDescent="0.25">
      <c r="A137" s="52"/>
      <c r="B137" s="53"/>
      <c r="C137" s="3"/>
      <c r="D137" s="57"/>
      <c r="E137" s="58"/>
      <c r="F137" s="57"/>
      <c r="H137" s="3"/>
      <c r="I137"/>
    </row>
    <row r="138" spans="1:9" x14ac:dyDescent="0.25">
      <c r="A138" s="52"/>
      <c r="B138" s="53"/>
      <c r="C138" s="3"/>
      <c r="D138" s="57"/>
      <c r="E138" s="58"/>
      <c r="F138" s="57"/>
      <c r="H138" s="3"/>
      <c r="I138"/>
    </row>
  </sheetData>
  <mergeCells count="4">
    <mergeCell ref="B1:F1"/>
    <mergeCell ref="B2:C2"/>
    <mergeCell ref="D125:F125"/>
    <mergeCell ref="D127:F12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15"/>
  <sheetViews>
    <sheetView topLeftCell="A88" workbookViewId="0">
      <selection activeCell="C103" sqref="C10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60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42461</v>
      </c>
      <c r="B4" s="16">
        <v>1133</v>
      </c>
      <c r="C4" s="71" t="s">
        <v>22</v>
      </c>
      <c r="D4" s="72">
        <v>1872.48</v>
      </c>
      <c r="E4" s="17">
        <v>42462</v>
      </c>
      <c r="F4" s="18">
        <v>1872.48</v>
      </c>
      <c r="G4" s="19">
        <f>D4-F4</f>
        <v>0</v>
      </c>
      <c r="H4" s="3"/>
    </row>
    <row r="5" spans="1:12" x14ac:dyDescent="0.25">
      <c r="A5" s="20">
        <v>42461</v>
      </c>
      <c r="B5" s="21">
        <v>1134</v>
      </c>
      <c r="C5" s="22" t="s">
        <v>61</v>
      </c>
      <c r="D5" s="23">
        <v>650</v>
      </c>
      <c r="E5" s="17">
        <v>42472</v>
      </c>
      <c r="F5" s="18">
        <v>650</v>
      </c>
      <c r="G5" s="24">
        <f>D5-F5</f>
        <v>0</v>
      </c>
      <c r="H5" s="2"/>
    </row>
    <row r="6" spans="1:12" x14ac:dyDescent="0.25">
      <c r="A6" s="20">
        <v>42461</v>
      </c>
      <c r="B6" s="21">
        <v>1135</v>
      </c>
      <c r="C6" s="22" t="s">
        <v>27</v>
      </c>
      <c r="D6" s="23">
        <v>358.6</v>
      </c>
      <c r="E6" s="17">
        <v>42462</v>
      </c>
      <c r="F6" s="18">
        <v>358.6</v>
      </c>
      <c r="G6" s="24">
        <f>D6-F6</f>
        <v>0</v>
      </c>
      <c r="H6" s="2"/>
    </row>
    <row r="7" spans="1:12" x14ac:dyDescent="0.25">
      <c r="A7" s="20">
        <v>42462</v>
      </c>
      <c r="B7" s="21">
        <v>1136</v>
      </c>
      <c r="C7" s="22" t="s">
        <v>22</v>
      </c>
      <c r="D7" s="23">
        <v>420</v>
      </c>
      <c r="E7" s="17">
        <v>42465</v>
      </c>
      <c r="F7" s="18">
        <v>420</v>
      </c>
      <c r="G7" s="24">
        <f t="shared" ref="G7:G95" si="0">D7-F7</f>
        <v>0</v>
      </c>
      <c r="H7" s="2"/>
      <c r="J7" s="25"/>
    </row>
    <row r="8" spans="1:12" x14ac:dyDescent="0.25">
      <c r="A8" s="20">
        <v>42462</v>
      </c>
      <c r="B8" s="21">
        <v>1137</v>
      </c>
      <c r="C8" s="22" t="s">
        <v>24</v>
      </c>
      <c r="D8" s="23">
        <v>3694.59</v>
      </c>
      <c r="E8" s="17" t="s">
        <v>64</v>
      </c>
      <c r="F8" s="18">
        <f>500+3194.59</f>
        <v>3694.59</v>
      </c>
      <c r="G8" s="24">
        <f t="shared" si="0"/>
        <v>0</v>
      </c>
      <c r="H8" s="2"/>
      <c r="J8" s="25"/>
    </row>
    <row r="9" spans="1:12" x14ac:dyDescent="0.25">
      <c r="A9" s="20">
        <v>42462</v>
      </c>
      <c r="B9" s="21">
        <v>1138</v>
      </c>
      <c r="C9" s="22" t="s">
        <v>27</v>
      </c>
      <c r="D9" s="23">
        <v>374</v>
      </c>
      <c r="E9" s="17">
        <v>42463</v>
      </c>
      <c r="F9" s="18">
        <v>374</v>
      </c>
      <c r="G9" s="24">
        <f t="shared" si="0"/>
        <v>0</v>
      </c>
      <c r="H9" s="2"/>
      <c r="J9" s="25"/>
    </row>
    <row r="10" spans="1:12" x14ac:dyDescent="0.25">
      <c r="A10" s="20">
        <v>42463</v>
      </c>
      <c r="B10" s="21">
        <v>1139</v>
      </c>
      <c r="C10" s="22" t="s">
        <v>24</v>
      </c>
      <c r="D10" s="23">
        <v>1482.9</v>
      </c>
      <c r="E10" s="17">
        <v>42468</v>
      </c>
      <c r="F10" s="18">
        <v>1482.9</v>
      </c>
      <c r="G10" s="24">
        <f t="shared" si="0"/>
        <v>0</v>
      </c>
      <c r="H10" s="2"/>
      <c r="J10" s="25"/>
    </row>
    <row r="11" spans="1:12" x14ac:dyDescent="0.25">
      <c r="A11" s="20">
        <v>42463</v>
      </c>
      <c r="B11" s="21">
        <v>1140</v>
      </c>
      <c r="C11" s="22" t="s">
        <v>18</v>
      </c>
      <c r="D11" s="23">
        <v>3230</v>
      </c>
      <c r="E11" s="17">
        <v>42463</v>
      </c>
      <c r="F11" s="18">
        <v>3230</v>
      </c>
      <c r="G11" s="24">
        <f t="shared" si="0"/>
        <v>0</v>
      </c>
      <c r="H11" s="2"/>
      <c r="J11" s="25"/>
    </row>
    <row r="12" spans="1:12" x14ac:dyDescent="0.25">
      <c r="A12" s="20">
        <v>42463</v>
      </c>
      <c r="B12" s="21">
        <v>1141</v>
      </c>
      <c r="C12" s="22" t="s">
        <v>27</v>
      </c>
      <c r="D12" s="23">
        <v>440</v>
      </c>
      <c r="E12" s="17">
        <v>42466</v>
      </c>
      <c r="F12" s="18">
        <v>440</v>
      </c>
      <c r="G12" s="24">
        <f t="shared" si="0"/>
        <v>0</v>
      </c>
      <c r="H12" s="2"/>
      <c r="J12" s="25"/>
    </row>
    <row r="13" spans="1:12" x14ac:dyDescent="0.25">
      <c r="A13" s="20">
        <v>42463</v>
      </c>
      <c r="B13" s="21">
        <v>1142</v>
      </c>
      <c r="C13" s="22" t="s">
        <v>16</v>
      </c>
      <c r="D13" s="23">
        <v>7273.85</v>
      </c>
      <c r="E13" s="17">
        <v>42484</v>
      </c>
      <c r="F13" s="18">
        <v>7273.85</v>
      </c>
      <c r="G13" s="24">
        <f t="shared" si="0"/>
        <v>0</v>
      </c>
      <c r="H13" s="2"/>
      <c r="J13" s="25"/>
    </row>
    <row r="14" spans="1:12" x14ac:dyDescent="0.25">
      <c r="A14" s="20">
        <v>42463</v>
      </c>
      <c r="B14" s="21">
        <v>1143</v>
      </c>
      <c r="C14" s="22" t="s">
        <v>62</v>
      </c>
      <c r="D14" s="23">
        <v>3867.5</v>
      </c>
      <c r="E14" s="17">
        <v>42471</v>
      </c>
      <c r="F14" s="18">
        <v>3867.5</v>
      </c>
      <c r="G14" s="24">
        <f t="shared" si="0"/>
        <v>0</v>
      </c>
      <c r="H14" s="2"/>
      <c r="J14" s="25"/>
    </row>
    <row r="15" spans="1:12" x14ac:dyDescent="0.25">
      <c r="A15" s="20">
        <v>42465</v>
      </c>
      <c r="B15" s="21">
        <v>1144</v>
      </c>
      <c r="C15" s="22" t="s">
        <v>22</v>
      </c>
      <c r="D15" s="23">
        <v>519.84</v>
      </c>
      <c r="E15" s="17">
        <v>42466</v>
      </c>
      <c r="F15" s="18">
        <v>519.84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42466</v>
      </c>
      <c r="B16" s="21">
        <v>1145</v>
      </c>
      <c r="C16" s="28" t="s">
        <v>22</v>
      </c>
      <c r="D16" s="23">
        <v>308.64999999999998</v>
      </c>
      <c r="E16" s="17">
        <v>42467</v>
      </c>
      <c r="F16" s="18">
        <v>308.64999999999998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42466</v>
      </c>
      <c r="B17" s="21">
        <v>1146</v>
      </c>
      <c r="C17" s="22" t="s">
        <v>16</v>
      </c>
      <c r="D17" s="23">
        <v>445.16</v>
      </c>
      <c r="E17" s="17">
        <v>42484</v>
      </c>
      <c r="F17" s="18">
        <v>445.16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42466</v>
      </c>
      <c r="B18" s="21">
        <v>1147</v>
      </c>
      <c r="C18" s="22" t="s">
        <v>62</v>
      </c>
      <c r="D18" s="23">
        <v>4923.6000000000004</v>
      </c>
      <c r="E18" s="17">
        <v>42471</v>
      </c>
      <c r="F18" s="18">
        <v>4923.6000000000004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42466</v>
      </c>
      <c r="B19" s="21">
        <v>1148</v>
      </c>
      <c r="C19" s="22" t="s">
        <v>27</v>
      </c>
      <c r="D19" s="23">
        <v>352</v>
      </c>
      <c r="E19" s="17">
        <v>42468</v>
      </c>
      <c r="F19" s="18">
        <v>352</v>
      </c>
      <c r="G19" s="24">
        <f t="shared" si="0"/>
        <v>0</v>
      </c>
      <c r="H19" s="2"/>
      <c r="J19" s="25"/>
    </row>
    <row r="20" spans="1:12" x14ac:dyDescent="0.25">
      <c r="A20" s="20">
        <v>42467</v>
      </c>
      <c r="B20" s="21">
        <v>1149</v>
      </c>
      <c r="C20" s="22" t="s">
        <v>22</v>
      </c>
      <c r="D20" s="23">
        <v>778.22</v>
      </c>
      <c r="E20" s="17">
        <v>42468</v>
      </c>
      <c r="F20" s="18">
        <v>778.22</v>
      </c>
      <c r="G20" s="24">
        <f t="shared" si="0"/>
        <v>0</v>
      </c>
      <c r="H20" s="2"/>
      <c r="J20" s="25"/>
    </row>
    <row r="21" spans="1:12" x14ac:dyDescent="0.25">
      <c r="A21" s="20">
        <v>42467</v>
      </c>
      <c r="B21" s="21">
        <v>1150</v>
      </c>
      <c r="C21" s="22" t="s">
        <v>33</v>
      </c>
      <c r="D21" s="23">
        <v>245</v>
      </c>
      <c r="E21" s="17">
        <v>42468</v>
      </c>
      <c r="F21" s="18">
        <v>245</v>
      </c>
      <c r="G21" s="24">
        <f t="shared" si="0"/>
        <v>0</v>
      </c>
      <c r="H21" s="2"/>
    </row>
    <row r="22" spans="1:12" x14ac:dyDescent="0.25">
      <c r="A22" s="20">
        <v>42467</v>
      </c>
      <c r="B22" s="21">
        <v>1151</v>
      </c>
      <c r="C22" s="22" t="s">
        <v>18</v>
      </c>
      <c r="D22" s="23">
        <v>1634</v>
      </c>
      <c r="E22" s="17">
        <v>42467</v>
      </c>
      <c r="F22" s="18">
        <v>1634</v>
      </c>
      <c r="G22" s="24">
        <f t="shared" si="0"/>
        <v>0</v>
      </c>
      <c r="H22" s="2"/>
      <c r="J22" s="25"/>
    </row>
    <row r="23" spans="1:12" x14ac:dyDescent="0.25">
      <c r="A23" s="20">
        <v>42467</v>
      </c>
      <c r="B23" s="21">
        <v>1152</v>
      </c>
      <c r="C23" s="22" t="s">
        <v>24</v>
      </c>
      <c r="D23" s="23">
        <v>2058.4</v>
      </c>
      <c r="E23" s="68">
        <v>42475</v>
      </c>
      <c r="F23" s="18">
        <v>2058.4</v>
      </c>
      <c r="G23" s="24">
        <f t="shared" si="0"/>
        <v>0</v>
      </c>
      <c r="H23" s="2"/>
      <c r="J23" s="25"/>
    </row>
    <row r="24" spans="1:12" x14ac:dyDescent="0.25">
      <c r="A24" s="20">
        <v>42468</v>
      </c>
      <c r="B24" s="21">
        <v>1153</v>
      </c>
      <c r="C24" s="22" t="s">
        <v>22</v>
      </c>
      <c r="D24" s="23">
        <v>254.1</v>
      </c>
      <c r="E24" s="17">
        <v>42469</v>
      </c>
      <c r="F24" s="18">
        <v>254.1</v>
      </c>
      <c r="G24" s="24">
        <f t="shared" si="0"/>
        <v>0</v>
      </c>
      <c r="H24" s="2"/>
      <c r="J24" s="25"/>
    </row>
    <row r="25" spans="1:12" x14ac:dyDescent="0.25">
      <c r="A25" s="20">
        <v>42468</v>
      </c>
      <c r="B25" s="21">
        <v>1154</v>
      </c>
      <c r="C25" s="22" t="s">
        <v>27</v>
      </c>
      <c r="D25" s="23">
        <v>293.48</v>
      </c>
      <c r="E25" s="17">
        <v>42469</v>
      </c>
      <c r="F25" s="18">
        <v>293.48</v>
      </c>
      <c r="G25" s="24">
        <f t="shared" si="0"/>
        <v>0</v>
      </c>
      <c r="H25" s="2"/>
      <c r="J25" s="25"/>
    </row>
    <row r="26" spans="1:12" x14ac:dyDescent="0.25">
      <c r="A26" s="20">
        <v>42468</v>
      </c>
      <c r="B26" s="21">
        <v>1155</v>
      </c>
      <c r="C26" s="22" t="s">
        <v>44</v>
      </c>
      <c r="D26" s="23">
        <v>3135.6</v>
      </c>
      <c r="E26" s="17" t="s">
        <v>63</v>
      </c>
      <c r="F26" s="18">
        <f>2000+1135.6</f>
        <v>3135.6</v>
      </c>
      <c r="G26" s="24">
        <f t="shared" si="0"/>
        <v>0</v>
      </c>
      <c r="H26" s="2"/>
      <c r="J26" s="25"/>
    </row>
    <row r="27" spans="1:12" x14ac:dyDescent="0.25">
      <c r="A27" s="20">
        <v>42468</v>
      </c>
      <c r="B27" s="21">
        <v>1156</v>
      </c>
      <c r="C27" s="22" t="s">
        <v>38</v>
      </c>
      <c r="D27" s="23">
        <v>5485.2</v>
      </c>
      <c r="E27" s="17">
        <v>42468</v>
      </c>
      <c r="F27" s="18">
        <v>5485.2</v>
      </c>
      <c r="G27" s="24">
        <f t="shared" si="0"/>
        <v>0</v>
      </c>
      <c r="H27" s="2"/>
      <c r="J27" s="25"/>
    </row>
    <row r="28" spans="1:12" x14ac:dyDescent="0.25">
      <c r="A28" s="20">
        <v>42468</v>
      </c>
      <c r="B28" s="21">
        <v>1157</v>
      </c>
      <c r="C28" s="22" t="s">
        <v>62</v>
      </c>
      <c r="D28" s="23">
        <v>2236</v>
      </c>
      <c r="E28" s="17">
        <v>42471</v>
      </c>
      <c r="F28" s="18">
        <v>2236</v>
      </c>
      <c r="G28" s="24">
        <f t="shared" si="0"/>
        <v>0</v>
      </c>
      <c r="H28" s="2"/>
      <c r="J28" s="25"/>
    </row>
    <row r="29" spans="1:12" x14ac:dyDescent="0.25">
      <c r="A29" s="20">
        <v>42469</v>
      </c>
      <c r="B29" s="21">
        <v>1158</v>
      </c>
      <c r="C29" s="22" t="s">
        <v>22</v>
      </c>
      <c r="D29" s="23">
        <v>465.78</v>
      </c>
      <c r="E29" s="17">
        <v>42472</v>
      </c>
      <c r="F29" s="18">
        <v>465.78</v>
      </c>
      <c r="G29" s="24">
        <f t="shared" si="0"/>
        <v>0</v>
      </c>
      <c r="H29" s="2"/>
    </row>
    <row r="30" spans="1:12" x14ac:dyDescent="0.25">
      <c r="A30" s="20">
        <v>42469</v>
      </c>
      <c r="B30" s="21">
        <v>1159</v>
      </c>
      <c r="C30" s="22" t="s">
        <v>62</v>
      </c>
      <c r="D30" s="23">
        <v>3366.2</v>
      </c>
      <c r="E30" s="17">
        <v>42475</v>
      </c>
      <c r="F30" s="18">
        <v>3366.2</v>
      </c>
      <c r="G30" s="24">
        <f t="shared" si="0"/>
        <v>0</v>
      </c>
      <c r="H30" s="2"/>
    </row>
    <row r="31" spans="1:12" x14ac:dyDescent="0.25">
      <c r="A31" s="20">
        <v>42469</v>
      </c>
      <c r="B31" s="21">
        <v>1160</v>
      </c>
      <c r="C31" s="22" t="s">
        <v>38</v>
      </c>
      <c r="D31" s="23">
        <v>4522.5600000000004</v>
      </c>
      <c r="E31" s="17">
        <v>42469</v>
      </c>
      <c r="F31" s="18">
        <v>4522.5600000000004</v>
      </c>
      <c r="G31" s="24">
        <f t="shared" si="0"/>
        <v>0</v>
      </c>
      <c r="H31" s="2"/>
    </row>
    <row r="32" spans="1:12" x14ac:dyDescent="0.25">
      <c r="A32" s="20">
        <v>42469</v>
      </c>
      <c r="B32" s="21">
        <v>1161</v>
      </c>
      <c r="C32" s="22" t="s">
        <v>27</v>
      </c>
      <c r="D32" s="23">
        <v>308</v>
      </c>
      <c r="E32" s="17">
        <v>42470</v>
      </c>
      <c r="F32" s="18">
        <v>308</v>
      </c>
      <c r="G32" s="24">
        <f t="shared" si="0"/>
        <v>0</v>
      </c>
      <c r="H32" s="2"/>
    </row>
    <row r="33" spans="1:8" customFormat="1" x14ac:dyDescent="0.25">
      <c r="A33" s="20">
        <v>42470</v>
      </c>
      <c r="B33" s="21">
        <v>1162</v>
      </c>
      <c r="C33" s="22" t="s">
        <v>27</v>
      </c>
      <c r="D33" s="23">
        <v>442.2</v>
      </c>
      <c r="E33" s="17">
        <v>42474</v>
      </c>
      <c r="F33" s="18">
        <v>442.2</v>
      </c>
      <c r="G33" s="24">
        <f t="shared" si="0"/>
        <v>0</v>
      </c>
      <c r="H33" s="2"/>
    </row>
    <row r="34" spans="1:8" customFormat="1" x14ac:dyDescent="0.25">
      <c r="A34" s="20">
        <v>42470</v>
      </c>
      <c r="B34" s="21">
        <v>1163</v>
      </c>
      <c r="C34" s="22" t="s">
        <v>18</v>
      </c>
      <c r="D34" s="23">
        <v>1900</v>
      </c>
      <c r="E34" s="17">
        <v>42470</v>
      </c>
      <c r="F34" s="18">
        <v>1900</v>
      </c>
      <c r="G34" s="24">
        <f t="shared" si="0"/>
        <v>0</v>
      </c>
      <c r="H34" s="2"/>
    </row>
    <row r="35" spans="1:8" customFormat="1" x14ac:dyDescent="0.25">
      <c r="A35" s="20">
        <v>42470</v>
      </c>
      <c r="B35" s="21">
        <v>1164</v>
      </c>
      <c r="C35" s="22" t="s">
        <v>28</v>
      </c>
      <c r="D35" s="23">
        <v>3360</v>
      </c>
      <c r="E35" s="17">
        <v>42483</v>
      </c>
      <c r="F35" s="18">
        <v>3360</v>
      </c>
      <c r="G35" s="24">
        <f t="shared" si="0"/>
        <v>0</v>
      </c>
      <c r="H35" s="2"/>
    </row>
    <row r="36" spans="1:8" customFormat="1" x14ac:dyDescent="0.25">
      <c r="A36" s="20">
        <v>42471</v>
      </c>
      <c r="B36" s="21">
        <v>1165</v>
      </c>
      <c r="C36" s="22" t="s">
        <v>22</v>
      </c>
      <c r="D36" s="23">
        <v>272.89999999999998</v>
      </c>
      <c r="E36" s="17">
        <v>42473</v>
      </c>
      <c r="F36" s="18">
        <v>272.89999999999998</v>
      </c>
      <c r="G36" s="24">
        <f t="shared" si="0"/>
        <v>0</v>
      </c>
      <c r="H36" s="2"/>
    </row>
    <row r="37" spans="1:8" customFormat="1" x14ac:dyDescent="0.25">
      <c r="A37" s="20">
        <v>42471</v>
      </c>
      <c r="B37" s="21">
        <v>1166</v>
      </c>
      <c r="C37" s="22" t="s">
        <v>18</v>
      </c>
      <c r="D37" s="23">
        <v>2000</v>
      </c>
      <c r="E37" s="17">
        <v>42471</v>
      </c>
      <c r="F37" s="18">
        <v>2000</v>
      </c>
      <c r="G37" s="24">
        <f t="shared" si="0"/>
        <v>0</v>
      </c>
      <c r="H37" s="2"/>
    </row>
    <row r="38" spans="1:8" customFormat="1" x14ac:dyDescent="0.25">
      <c r="A38" s="20">
        <v>42471</v>
      </c>
      <c r="B38" s="21">
        <v>1167</v>
      </c>
      <c r="C38" s="22" t="s">
        <v>62</v>
      </c>
      <c r="D38" s="23">
        <v>3347</v>
      </c>
      <c r="E38" s="17">
        <v>42475</v>
      </c>
      <c r="F38" s="18">
        <v>3347</v>
      </c>
      <c r="G38" s="24">
        <f t="shared" si="0"/>
        <v>0</v>
      </c>
      <c r="H38" s="2"/>
    </row>
    <row r="39" spans="1:8" customFormat="1" x14ac:dyDescent="0.25">
      <c r="A39" s="20">
        <v>42472</v>
      </c>
      <c r="B39" s="21">
        <v>1168</v>
      </c>
      <c r="C39" s="22" t="s">
        <v>22</v>
      </c>
      <c r="D39" s="23">
        <v>373.76</v>
      </c>
      <c r="E39" s="17">
        <v>42475</v>
      </c>
      <c r="F39" s="18">
        <v>373.76</v>
      </c>
      <c r="G39" s="24">
        <f t="shared" si="0"/>
        <v>0</v>
      </c>
      <c r="H39" s="2"/>
    </row>
    <row r="40" spans="1:8" customFormat="1" x14ac:dyDescent="0.25">
      <c r="A40" s="20">
        <v>42472</v>
      </c>
      <c r="B40" s="21">
        <v>1169</v>
      </c>
      <c r="C40" s="22" t="s">
        <v>61</v>
      </c>
      <c r="D40" s="23">
        <v>933.4</v>
      </c>
      <c r="E40" s="17">
        <v>42484</v>
      </c>
      <c r="F40" s="18">
        <v>933.4</v>
      </c>
      <c r="G40" s="24">
        <f t="shared" si="0"/>
        <v>0</v>
      </c>
      <c r="H40" s="2"/>
    </row>
    <row r="41" spans="1:8" customFormat="1" ht="15.75" x14ac:dyDescent="0.25">
      <c r="A41" s="20">
        <v>42472</v>
      </c>
      <c r="B41" s="21">
        <v>1170</v>
      </c>
      <c r="C41" s="90" t="s">
        <v>61</v>
      </c>
      <c r="D41" s="23">
        <v>993.85</v>
      </c>
      <c r="E41" s="17">
        <v>42472</v>
      </c>
      <c r="F41" s="18">
        <v>993.85</v>
      </c>
      <c r="G41" s="24">
        <f t="shared" si="0"/>
        <v>0</v>
      </c>
      <c r="H41" s="2"/>
    </row>
    <row r="42" spans="1:8" customFormat="1" x14ac:dyDescent="0.25">
      <c r="A42" s="20">
        <v>42473</v>
      </c>
      <c r="B42" s="21">
        <v>1171</v>
      </c>
      <c r="C42" s="22" t="s">
        <v>24</v>
      </c>
      <c r="D42" s="23">
        <v>1860.6</v>
      </c>
      <c r="E42" s="17">
        <v>42476</v>
      </c>
      <c r="F42" s="18">
        <v>1860.6</v>
      </c>
      <c r="G42" s="24">
        <f t="shared" si="0"/>
        <v>0</v>
      </c>
      <c r="H42" s="2"/>
    </row>
    <row r="43" spans="1:8" customFormat="1" x14ac:dyDescent="0.25">
      <c r="A43" s="20">
        <v>42473</v>
      </c>
      <c r="B43" s="21">
        <v>1172</v>
      </c>
      <c r="C43" s="22" t="s">
        <v>22</v>
      </c>
      <c r="D43" s="30">
        <v>612.66</v>
      </c>
      <c r="E43" s="31">
        <v>42475</v>
      </c>
      <c r="F43" s="32">
        <v>612.66</v>
      </c>
      <c r="G43" s="24">
        <f t="shared" si="0"/>
        <v>0</v>
      </c>
      <c r="H43" s="2"/>
    </row>
    <row r="44" spans="1:8" customFormat="1" x14ac:dyDescent="0.25">
      <c r="A44" s="20">
        <v>42474</v>
      </c>
      <c r="B44" s="21">
        <v>1173</v>
      </c>
      <c r="C44" s="29" t="s">
        <v>27</v>
      </c>
      <c r="D44" s="30">
        <v>413.16</v>
      </c>
      <c r="E44" s="31">
        <v>42475</v>
      </c>
      <c r="F44" s="32">
        <v>413.16</v>
      </c>
      <c r="G44" s="24">
        <f t="shared" si="0"/>
        <v>0</v>
      </c>
      <c r="H44" s="2"/>
    </row>
    <row r="45" spans="1:8" customFormat="1" x14ac:dyDescent="0.25">
      <c r="A45" s="20">
        <v>42474</v>
      </c>
      <c r="B45" s="21">
        <v>1174</v>
      </c>
      <c r="C45" s="29" t="s">
        <v>61</v>
      </c>
      <c r="D45" s="30">
        <v>1225.25</v>
      </c>
      <c r="E45" s="31">
        <v>42477</v>
      </c>
      <c r="F45" s="32">
        <v>1225.25</v>
      </c>
      <c r="G45" s="24">
        <f t="shared" si="0"/>
        <v>0</v>
      </c>
      <c r="H45" s="2"/>
    </row>
    <row r="46" spans="1:8" customFormat="1" x14ac:dyDescent="0.25">
      <c r="A46" s="20">
        <v>42475</v>
      </c>
      <c r="B46" s="21">
        <v>1175</v>
      </c>
      <c r="C46" s="29" t="s">
        <v>24</v>
      </c>
      <c r="D46" s="30">
        <v>2524.66</v>
      </c>
      <c r="E46" s="31">
        <v>42479</v>
      </c>
      <c r="F46" s="32">
        <v>2524.66</v>
      </c>
      <c r="G46" s="24">
        <f t="shared" si="0"/>
        <v>0</v>
      </c>
      <c r="H46" s="2"/>
    </row>
    <row r="47" spans="1:8" customFormat="1" x14ac:dyDescent="0.25">
      <c r="A47" s="20">
        <v>42475</v>
      </c>
      <c r="B47" s="21">
        <v>1176</v>
      </c>
      <c r="C47" s="29" t="s">
        <v>22</v>
      </c>
      <c r="D47" s="30">
        <v>1583.82</v>
      </c>
      <c r="E47" s="31">
        <v>42478</v>
      </c>
      <c r="F47" s="32">
        <v>1583.82</v>
      </c>
      <c r="G47" s="24">
        <f t="shared" si="0"/>
        <v>0</v>
      </c>
      <c r="H47" s="2"/>
    </row>
    <row r="48" spans="1:8" customFormat="1" x14ac:dyDescent="0.25">
      <c r="A48" s="20">
        <v>42475</v>
      </c>
      <c r="B48" s="21">
        <v>1177</v>
      </c>
      <c r="C48" s="29" t="s">
        <v>27</v>
      </c>
      <c r="D48" s="30">
        <v>340.12</v>
      </c>
      <c r="E48" s="33">
        <v>42476</v>
      </c>
      <c r="F48" s="32">
        <v>340.12</v>
      </c>
      <c r="G48" s="24">
        <f t="shared" si="0"/>
        <v>0</v>
      </c>
      <c r="H48" s="2"/>
    </row>
    <row r="49" spans="1:15" x14ac:dyDescent="0.25">
      <c r="A49" s="20">
        <v>42476</v>
      </c>
      <c r="B49" s="21">
        <v>1178</v>
      </c>
      <c r="C49" s="29" t="s">
        <v>24</v>
      </c>
      <c r="D49" s="30">
        <v>1465.9</v>
      </c>
      <c r="E49" s="31">
        <v>42483</v>
      </c>
      <c r="F49" s="32">
        <v>1465.9</v>
      </c>
      <c r="G49" s="24">
        <f t="shared" si="0"/>
        <v>0</v>
      </c>
      <c r="H49" s="2"/>
    </row>
    <row r="50" spans="1:15" x14ac:dyDescent="0.25">
      <c r="A50" s="20">
        <v>42476</v>
      </c>
      <c r="B50" s="21">
        <v>1179</v>
      </c>
      <c r="C50" s="29" t="s">
        <v>27</v>
      </c>
      <c r="D50" s="30">
        <v>316.8</v>
      </c>
      <c r="E50" s="31">
        <v>42478</v>
      </c>
      <c r="F50" s="32">
        <v>316.8</v>
      </c>
      <c r="G50" s="24">
        <f t="shared" si="0"/>
        <v>0</v>
      </c>
      <c r="H50" s="2"/>
    </row>
    <row r="51" spans="1:15" x14ac:dyDescent="0.25">
      <c r="A51" s="20">
        <v>42476</v>
      </c>
      <c r="B51" s="21">
        <v>1180</v>
      </c>
      <c r="C51" s="29" t="s">
        <v>18</v>
      </c>
      <c r="D51" s="30">
        <v>3990</v>
      </c>
      <c r="E51" s="31">
        <v>42476</v>
      </c>
      <c r="F51" s="32">
        <v>3990</v>
      </c>
      <c r="G51" s="24">
        <f t="shared" si="0"/>
        <v>0</v>
      </c>
      <c r="H51" s="2"/>
    </row>
    <row r="52" spans="1:15" x14ac:dyDescent="0.25">
      <c r="A52" s="20">
        <v>42476</v>
      </c>
      <c r="B52" s="21">
        <v>1181</v>
      </c>
      <c r="C52" s="29" t="s">
        <v>62</v>
      </c>
      <c r="D52" s="30">
        <v>4003</v>
      </c>
      <c r="E52" s="31">
        <v>42486</v>
      </c>
      <c r="F52" s="32">
        <v>4003</v>
      </c>
      <c r="G52" s="24">
        <f t="shared" si="0"/>
        <v>0</v>
      </c>
      <c r="H52" s="2"/>
    </row>
    <row r="53" spans="1:15" x14ac:dyDescent="0.25">
      <c r="A53" s="20">
        <v>42476</v>
      </c>
      <c r="B53" s="21">
        <v>1182</v>
      </c>
      <c r="C53" s="29" t="s">
        <v>19</v>
      </c>
      <c r="D53" s="30">
        <v>3360</v>
      </c>
      <c r="E53" s="31">
        <v>42476</v>
      </c>
      <c r="F53" s="32">
        <v>3360</v>
      </c>
      <c r="G53" s="24">
        <f t="shared" si="0"/>
        <v>0</v>
      </c>
      <c r="H53" s="2"/>
    </row>
    <row r="54" spans="1:15" x14ac:dyDescent="0.25">
      <c r="A54" s="20">
        <v>42477</v>
      </c>
      <c r="B54" s="21">
        <v>1183</v>
      </c>
      <c r="C54" s="29" t="s">
        <v>18</v>
      </c>
      <c r="D54" s="30">
        <v>1890</v>
      </c>
      <c r="E54" s="31">
        <v>42477</v>
      </c>
      <c r="F54" s="32">
        <v>1890</v>
      </c>
      <c r="G54" s="24">
        <f t="shared" si="0"/>
        <v>0</v>
      </c>
      <c r="H54" s="2"/>
    </row>
    <row r="55" spans="1:15" x14ac:dyDescent="0.25">
      <c r="A55" s="20">
        <v>42478</v>
      </c>
      <c r="B55" s="21">
        <v>1184</v>
      </c>
      <c r="C55" s="29" t="s">
        <v>22</v>
      </c>
      <c r="D55" s="30">
        <v>240.42</v>
      </c>
      <c r="E55" s="31">
        <v>42480</v>
      </c>
      <c r="F55" s="32">
        <v>240.42</v>
      </c>
      <c r="G55" s="24">
        <f t="shared" si="0"/>
        <v>0</v>
      </c>
      <c r="H55" s="2"/>
    </row>
    <row r="56" spans="1:15" x14ac:dyDescent="0.25">
      <c r="A56" s="20">
        <v>42478</v>
      </c>
      <c r="B56" s="21">
        <v>1185</v>
      </c>
      <c r="C56" s="29" t="s">
        <v>62</v>
      </c>
      <c r="D56" s="30">
        <v>3760</v>
      </c>
      <c r="E56" s="31">
        <v>42486</v>
      </c>
      <c r="F56" s="32">
        <v>3760</v>
      </c>
      <c r="G56" s="24">
        <f t="shared" si="0"/>
        <v>0</v>
      </c>
      <c r="H56" s="2"/>
    </row>
    <row r="57" spans="1:15" x14ac:dyDescent="0.25">
      <c r="A57" s="20">
        <v>42478</v>
      </c>
      <c r="B57" s="21">
        <v>1186</v>
      </c>
      <c r="C57" s="29" t="s">
        <v>27</v>
      </c>
      <c r="D57" s="30">
        <v>282.60000000000002</v>
      </c>
      <c r="E57" s="31">
        <v>42479</v>
      </c>
      <c r="F57" s="32">
        <v>282.60000000000002</v>
      </c>
      <c r="G57" s="24">
        <f t="shared" si="0"/>
        <v>0</v>
      </c>
      <c r="H57" s="2"/>
    </row>
    <row r="58" spans="1:15" x14ac:dyDescent="0.25">
      <c r="A58" s="20">
        <v>42479</v>
      </c>
      <c r="B58" s="21">
        <v>1187</v>
      </c>
      <c r="C58" s="29" t="s">
        <v>24</v>
      </c>
      <c r="D58" s="30">
        <v>2105.8200000000002</v>
      </c>
      <c r="E58" s="31">
        <v>42483</v>
      </c>
      <c r="F58" s="32">
        <v>2105.8200000000002</v>
      </c>
      <c r="G58" s="24">
        <f t="shared" si="0"/>
        <v>0</v>
      </c>
      <c r="H58" s="2"/>
    </row>
    <row r="59" spans="1:15" x14ac:dyDescent="0.25">
      <c r="A59" s="20">
        <v>42479</v>
      </c>
      <c r="B59" s="21">
        <v>1188</v>
      </c>
      <c r="C59" s="29" t="s">
        <v>22</v>
      </c>
      <c r="D59" s="30">
        <v>495.72</v>
      </c>
      <c r="E59" s="31">
        <v>42480</v>
      </c>
      <c r="F59" s="32">
        <v>495.72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42479</v>
      </c>
      <c r="B60" s="21">
        <v>1189</v>
      </c>
      <c r="C60" s="29" t="s">
        <v>27</v>
      </c>
      <c r="D60" s="30">
        <v>315.2</v>
      </c>
      <c r="E60" s="31">
        <v>42482</v>
      </c>
      <c r="F60" s="32">
        <v>315.2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42480</v>
      </c>
      <c r="B61" s="21">
        <v>1190</v>
      </c>
      <c r="C61" s="29" t="s">
        <v>22</v>
      </c>
      <c r="D61" s="30">
        <v>1031</v>
      </c>
      <c r="E61" s="31">
        <v>42481</v>
      </c>
      <c r="F61" s="32">
        <v>1031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42481</v>
      </c>
      <c r="B62" s="21">
        <v>1191</v>
      </c>
      <c r="C62" s="29" t="s">
        <v>22</v>
      </c>
      <c r="D62" s="30">
        <v>1990.04</v>
      </c>
      <c r="E62" s="31">
        <v>42482</v>
      </c>
      <c r="F62" s="32">
        <v>1990.04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42481</v>
      </c>
      <c r="B63" s="21">
        <v>1192</v>
      </c>
      <c r="C63" s="29" t="s">
        <v>44</v>
      </c>
      <c r="D63" s="30">
        <v>1845.48</v>
      </c>
      <c r="E63" s="33">
        <v>42484</v>
      </c>
      <c r="F63" s="32">
        <v>1845.48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42482</v>
      </c>
      <c r="B64" s="21">
        <v>1193</v>
      </c>
      <c r="C64" s="29" t="s">
        <v>24</v>
      </c>
      <c r="D64" s="30">
        <v>1616.8</v>
      </c>
      <c r="E64" s="31">
        <v>42484</v>
      </c>
      <c r="F64" s="32">
        <v>1616.8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42482</v>
      </c>
      <c r="B65" s="21">
        <v>1194</v>
      </c>
      <c r="C65" s="29" t="s">
        <v>22</v>
      </c>
      <c r="D65" s="30">
        <v>1288.52</v>
      </c>
      <c r="E65" s="31">
        <v>42483</v>
      </c>
      <c r="F65" s="32">
        <v>1288.52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42482</v>
      </c>
      <c r="B66" s="21">
        <v>1195</v>
      </c>
      <c r="C66" s="29" t="s">
        <v>27</v>
      </c>
      <c r="D66" s="30">
        <v>363.4</v>
      </c>
      <c r="E66" s="31">
        <v>42483</v>
      </c>
      <c r="F66" s="32">
        <v>363.4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42483</v>
      </c>
      <c r="B67" s="21">
        <v>1196</v>
      </c>
      <c r="C67" s="29" t="s">
        <v>24</v>
      </c>
      <c r="D67" s="30">
        <v>2120.1</v>
      </c>
      <c r="E67" s="31">
        <v>42486</v>
      </c>
      <c r="F67" s="32">
        <v>2120.1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42483</v>
      </c>
      <c r="B68" s="21">
        <v>1197</v>
      </c>
      <c r="C68" s="29" t="s">
        <v>22</v>
      </c>
      <c r="D68" s="30">
        <v>1260.3</v>
      </c>
      <c r="E68" s="31">
        <v>42486</v>
      </c>
      <c r="F68" s="32">
        <v>1260.3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42483</v>
      </c>
      <c r="B69" s="21">
        <v>1198</v>
      </c>
      <c r="C69" s="29" t="s">
        <v>28</v>
      </c>
      <c r="D69" s="30">
        <v>4039.2</v>
      </c>
      <c r="E69" s="73">
        <v>42491</v>
      </c>
      <c r="F69" s="74">
        <v>4039.2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42483</v>
      </c>
      <c r="B70" s="21">
        <v>1199</v>
      </c>
      <c r="C70" s="29" t="s">
        <v>62</v>
      </c>
      <c r="D70" s="30">
        <v>6023.6</v>
      </c>
      <c r="E70" s="31">
        <v>42490</v>
      </c>
      <c r="F70" s="32">
        <v>6023.6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42483</v>
      </c>
      <c r="B71" s="21">
        <v>1200</v>
      </c>
      <c r="C71" s="29" t="s">
        <v>27</v>
      </c>
      <c r="D71" s="30">
        <v>345</v>
      </c>
      <c r="E71" s="31">
        <v>42485</v>
      </c>
      <c r="F71" s="32">
        <v>345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42484</v>
      </c>
      <c r="B72" s="21">
        <v>1201</v>
      </c>
      <c r="C72" s="29" t="s">
        <v>16</v>
      </c>
      <c r="D72" s="30">
        <v>5935.24</v>
      </c>
      <c r="E72" s="73">
        <v>42498</v>
      </c>
      <c r="F72" s="74">
        <v>5935.24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42484</v>
      </c>
      <c r="B73" s="21">
        <v>1202</v>
      </c>
      <c r="C73" s="29" t="s">
        <v>18</v>
      </c>
      <c r="D73" s="30">
        <v>3444</v>
      </c>
      <c r="E73" s="31">
        <v>42484</v>
      </c>
      <c r="F73" s="32">
        <v>3444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42484</v>
      </c>
      <c r="B74" s="21">
        <v>1203</v>
      </c>
      <c r="C74" s="29" t="s">
        <v>19</v>
      </c>
      <c r="D74" s="30">
        <v>2640</v>
      </c>
      <c r="E74" s="31">
        <v>42484</v>
      </c>
      <c r="F74" s="32">
        <v>2640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ht="30" x14ac:dyDescent="0.25">
      <c r="A75" s="20">
        <v>42484</v>
      </c>
      <c r="B75" s="21">
        <v>1204</v>
      </c>
      <c r="C75" s="40" t="s">
        <v>24</v>
      </c>
      <c r="D75" s="41">
        <v>2261.15</v>
      </c>
      <c r="E75" s="31" t="s">
        <v>66</v>
      </c>
      <c r="F75" s="32">
        <f>1000+1261.15</f>
        <v>2261.15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42485</v>
      </c>
      <c r="B76" s="21">
        <v>1205</v>
      </c>
      <c r="C76" s="29" t="s">
        <v>27</v>
      </c>
      <c r="D76" s="30">
        <v>404.8</v>
      </c>
      <c r="E76" s="31">
        <v>42487</v>
      </c>
      <c r="F76" s="32">
        <v>404.8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42486</v>
      </c>
      <c r="B77" s="21">
        <v>1206</v>
      </c>
      <c r="C77" s="29" t="s">
        <v>24</v>
      </c>
      <c r="D77" s="30">
        <v>1259.9000000000001</v>
      </c>
      <c r="E77" s="31">
        <v>42487</v>
      </c>
      <c r="F77" s="32">
        <v>1259.9000000000001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x14ac:dyDescent="0.25">
      <c r="A78" s="20">
        <v>42486</v>
      </c>
      <c r="B78" s="21">
        <v>1207</v>
      </c>
      <c r="C78" s="29" t="s">
        <v>22</v>
      </c>
      <c r="D78" s="30">
        <v>571.67999999999995</v>
      </c>
      <c r="E78" s="31">
        <v>42487</v>
      </c>
      <c r="F78" s="32">
        <v>571.67999999999995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ht="30" x14ac:dyDescent="0.25">
      <c r="A79" s="20">
        <v>42487</v>
      </c>
      <c r="B79" s="21">
        <v>1208</v>
      </c>
      <c r="C79" s="29" t="s">
        <v>24</v>
      </c>
      <c r="D79" s="30">
        <v>2758.6</v>
      </c>
      <c r="E79" s="73" t="s">
        <v>68</v>
      </c>
      <c r="F79" s="74">
        <f>500+2258.6</f>
        <v>2758.6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42487</v>
      </c>
      <c r="B80" s="21">
        <v>1209</v>
      </c>
      <c r="C80" s="29" t="s">
        <v>22</v>
      </c>
      <c r="D80" s="30">
        <v>1217.96</v>
      </c>
      <c r="E80" s="31">
        <v>42488</v>
      </c>
      <c r="F80" s="32">
        <v>1217.96</v>
      </c>
      <c r="G80" s="24">
        <f t="shared" si="0"/>
        <v>0</v>
      </c>
      <c r="H80" s="2"/>
      <c r="J80" s="25"/>
      <c r="K80" s="25"/>
      <c r="L80" s="25"/>
      <c r="M80" s="25"/>
      <c r="N80" s="25"/>
    </row>
    <row r="81" spans="1:14" x14ac:dyDescent="0.25">
      <c r="A81" s="20">
        <v>42487</v>
      </c>
      <c r="B81" s="21">
        <v>1210</v>
      </c>
      <c r="C81" s="29" t="s">
        <v>62</v>
      </c>
      <c r="D81" s="30">
        <v>4359.3999999999996</v>
      </c>
      <c r="E81" s="31">
        <v>42490</v>
      </c>
      <c r="F81" s="32">
        <v>4359.3999999999996</v>
      </c>
      <c r="G81" s="24">
        <f t="shared" si="0"/>
        <v>0</v>
      </c>
      <c r="H81" s="2"/>
      <c r="J81" s="25"/>
      <c r="K81" s="25"/>
      <c r="L81" s="25"/>
      <c r="M81" s="25"/>
      <c r="N81" s="25"/>
    </row>
    <row r="82" spans="1:14" x14ac:dyDescent="0.25">
      <c r="A82" s="20">
        <v>42487</v>
      </c>
      <c r="B82" s="21">
        <v>1211</v>
      </c>
      <c r="C82" s="29" t="s">
        <v>27</v>
      </c>
      <c r="D82" s="30">
        <v>336</v>
      </c>
      <c r="E82" s="31">
        <v>42489</v>
      </c>
      <c r="F82" s="32">
        <v>336</v>
      </c>
      <c r="G82" s="24">
        <f t="shared" si="0"/>
        <v>0</v>
      </c>
      <c r="H82" s="2"/>
      <c r="J82" s="25"/>
      <c r="K82" s="25"/>
      <c r="L82" s="25"/>
      <c r="M82" s="25"/>
      <c r="N82" s="25"/>
    </row>
    <row r="83" spans="1:14" x14ac:dyDescent="0.25">
      <c r="A83" s="20">
        <v>42488</v>
      </c>
      <c r="B83" s="21">
        <v>1212</v>
      </c>
      <c r="C83" s="29" t="s">
        <v>22</v>
      </c>
      <c r="D83" s="30">
        <v>997.42</v>
      </c>
      <c r="E83" s="31">
        <v>42489</v>
      </c>
      <c r="F83" s="32">
        <v>997.42</v>
      </c>
      <c r="G83" s="24">
        <f t="shared" si="0"/>
        <v>0</v>
      </c>
      <c r="H83" s="2"/>
      <c r="J83" s="25"/>
      <c r="K83" s="25"/>
      <c r="L83" s="25"/>
      <c r="M83" s="25"/>
      <c r="N83" s="25"/>
    </row>
    <row r="84" spans="1:14" x14ac:dyDescent="0.25">
      <c r="A84" s="20">
        <v>42488</v>
      </c>
      <c r="B84" s="21">
        <v>1213</v>
      </c>
      <c r="C84" s="29" t="s">
        <v>24</v>
      </c>
      <c r="D84" s="30">
        <v>586.62</v>
      </c>
      <c r="E84" s="31">
        <v>42489</v>
      </c>
      <c r="F84" s="32">
        <v>586.62</v>
      </c>
      <c r="G84" s="24">
        <f t="shared" si="0"/>
        <v>0</v>
      </c>
      <c r="H84" s="2"/>
      <c r="J84" s="25"/>
      <c r="K84" s="25"/>
      <c r="L84" s="25"/>
      <c r="M84" s="25"/>
      <c r="N84" s="25"/>
    </row>
    <row r="85" spans="1:14" x14ac:dyDescent="0.25">
      <c r="A85" s="20">
        <v>42489</v>
      </c>
      <c r="B85" s="21">
        <v>1214</v>
      </c>
      <c r="C85" s="29" t="s">
        <v>24</v>
      </c>
      <c r="D85" s="30">
        <v>934.86</v>
      </c>
      <c r="E85" s="31">
        <v>42490</v>
      </c>
      <c r="F85" s="32">
        <v>934.86</v>
      </c>
      <c r="G85" s="24">
        <f t="shared" si="0"/>
        <v>0</v>
      </c>
      <c r="H85" s="2"/>
      <c r="J85" s="25"/>
      <c r="K85" s="25"/>
      <c r="L85" s="25"/>
      <c r="M85" s="25"/>
      <c r="N85" s="25"/>
    </row>
    <row r="86" spans="1:14" x14ac:dyDescent="0.25">
      <c r="A86" s="20">
        <v>42489</v>
      </c>
      <c r="B86" s="21">
        <v>1215</v>
      </c>
      <c r="C86" s="29" t="s">
        <v>22</v>
      </c>
      <c r="D86" s="30">
        <v>333.08</v>
      </c>
      <c r="E86" s="31">
        <v>42490</v>
      </c>
      <c r="F86" s="32">
        <v>333.08</v>
      </c>
      <c r="G86" s="24">
        <f t="shared" si="0"/>
        <v>0</v>
      </c>
      <c r="H86" s="2"/>
      <c r="J86" s="25"/>
      <c r="K86" s="25"/>
      <c r="L86" s="25"/>
      <c r="M86" s="25"/>
      <c r="N86" s="25"/>
    </row>
    <row r="87" spans="1:14" x14ac:dyDescent="0.25">
      <c r="A87" s="20">
        <v>42489</v>
      </c>
      <c r="B87" s="21">
        <v>1216</v>
      </c>
      <c r="C87" s="29" t="s">
        <v>62</v>
      </c>
      <c r="D87" s="30">
        <v>2648.8</v>
      </c>
      <c r="E87" s="73">
        <v>42496</v>
      </c>
      <c r="F87" s="74">
        <v>2648.8</v>
      </c>
      <c r="G87" s="24">
        <f t="shared" si="0"/>
        <v>0</v>
      </c>
      <c r="H87" s="2"/>
      <c r="J87" s="25"/>
      <c r="K87" s="25"/>
      <c r="L87" s="25"/>
      <c r="M87" s="25"/>
      <c r="N87" s="25"/>
    </row>
    <row r="88" spans="1:14" x14ac:dyDescent="0.25">
      <c r="A88" s="20">
        <v>42489</v>
      </c>
      <c r="B88" s="21">
        <v>1217</v>
      </c>
      <c r="C88" s="29" t="s">
        <v>27</v>
      </c>
      <c r="D88" s="30">
        <v>384</v>
      </c>
      <c r="E88" s="31">
        <v>42490</v>
      </c>
      <c r="F88" s="32">
        <v>384</v>
      </c>
      <c r="G88" s="24">
        <f t="shared" si="0"/>
        <v>0</v>
      </c>
      <c r="H88" s="2"/>
      <c r="J88" s="25"/>
      <c r="K88" s="25"/>
      <c r="L88" s="25"/>
      <c r="M88" s="25"/>
      <c r="N88" s="25"/>
    </row>
    <row r="89" spans="1:14" ht="30" x14ac:dyDescent="0.25">
      <c r="A89" s="20">
        <v>42490</v>
      </c>
      <c r="B89" s="21">
        <v>1218</v>
      </c>
      <c r="C89" s="29" t="s">
        <v>24</v>
      </c>
      <c r="D89" s="30">
        <v>3500.38</v>
      </c>
      <c r="E89" s="73" t="s">
        <v>69</v>
      </c>
      <c r="F89" s="74">
        <f>545+2955.38</f>
        <v>3500.38</v>
      </c>
      <c r="G89" s="24">
        <f t="shared" si="0"/>
        <v>0</v>
      </c>
      <c r="H89" s="2"/>
      <c r="J89" s="25"/>
      <c r="K89" s="25"/>
      <c r="L89" s="25"/>
      <c r="M89" s="25"/>
      <c r="N89" s="25"/>
    </row>
    <row r="90" spans="1:14" x14ac:dyDescent="0.25">
      <c r="A90" s="20">
        <v>42490</v>
      </c>
      <c r="B90" s="21">
        <v>1219</v>
      </c>
      <c r="C90" s="29" t="s">
        <v>22</v>
      </c>
      <c r="D90" s="30">
        <v>501.26</v>
      </c>
      <c r="E90" s="73">
        <v>42493</v>
      </c>
      <c r="F90" s="74">
        <v>501.26</v>
      </c>
      <c r="G90" s="24">
        <f t="shared" si="0"/>
        <v>0</v>
      </c>
      <c r="H90" s="2"/>
      <c r="J90" s="25"/>
      <c r="K90" s="25"/>
      <c r="L90" s="25"/>
      <c r="M90" s="25"/>
      <c r="N90" s="25"/>
    </row>
    <row r="91" spans="1:14" x14ac:dyDescent="0.25">
      <c r="A91" s="20">
        <v>42490</v>
      </c>
      <c r="B91" s="21">
        <v>1220</v>
      </c>
      <c r="C91" s="29" t="s">
        <v>19</v>
      </c>
      <c r="D91" s="30">
        <v>3520</v>
      </c>
      <c r="E91" s="31">
        <v>42490</v>
      </c>
      <c r="F91" s="32">
        <v>3520</v>
      </c>
      <c r="G91" s="24">
        <f t="shared" si="0"/>
        <v>0</v>
      </c>
      <c r="H91" s="2"/>
      <c r="J91" s="25"/>
      <c r="K91" s="25"/>
      <c r="L91" s="25"/>
      <c r="M91" s="25"/>
      <c r="N91" s="25"/>
    </row>
    <row r="92" spans="1:14" x14ac:dyDescent="0.25">
      <c r="A92" s="20">
        <v>42490</v>
      </c>
      <c r="B92" s="21">
        <v>1221</v>
      </c>
      <c r="C92" s="29" t="s">
        <v>18</v>
      </c>
      <c r="D92" s="30">
        <v>4048</v>
      </c>
      <c r="E92" s="31">
        <v>42490</v>
      </c>
      <c r="F92" s="32">
        <v>4048</v>
      </c>
      <c r="G92" s="24">
        <f t="shared" si="0"/>
        <v>0</v>
      </c>
      <c r="H92" s="2"/>
      <c r="J92" s="25"/>
      <c r="K92" s="25"/>
      <c r="L92" s="25"/>
      <c r="M92" s="25"/>
      <c r="N92" s="25"/>
    </row>
    <row r="93" spans="1:14" x14ac:dyDescent="0.25">
      <c r="A93" s="20">
        <v>42490</v>
      </c>
      <c r="B93" s="21">
        <v>1222</v>
      </c>
      <c r="C93" s="29" t="s">
        <v>20</v>
      </c>
      <c r="D93" s="30">
        <v>1848</v>
      </c>
      <c r="E93" s="31">
        <v>42490</v>
      </c>
      <c r="F93" s="32">
        <v>1848</v>
      </c>
      <c r="G93" s="24">
        <f t="shared" si="0"/>
        <v>0</v>
      </c>
      <c r="H93" s="2"/>
      <c r="J93" s="25"/>
      <c r="K93" s="25"/>
      <c r="L93" s="25"/>
      <c r="M93" s="25"/>
      <c r="N93" s="25"/>
    </row>
    <row r="94" spans="1:14" x14ac:dyDescent="0.25">
      <c r="A94" s="20">
        <v>42490</v>
      </c>
      <c r="B94" s="21">
        <v>1223</v>
      </c>
      <c r="C94" s="29" t="s">
        <v>61</v>
      </c>
      <c r="D94" s="30">
        <v>1201.6300000000001</v>
      </c>
      <c r="E94" s="73">
        <v>42496</v>
      </c>
      <c r="F94" s="74">
        <v>1201.6300000000001</v>
      </c>
      <c r="G94" s="24">
        <f t="shared" si="0"/>
        <v>0</v>
      </c>
      <c r="H94" s="2"/>
      <c r="I94"/>
    </row>
    <row r="95" spans="1:14" x14ac:dyDescent="0.25">
      <c r="A95" s="20">
        <v>42490</v>
      </c>
      <c r="B95" s="21">
        <v>1224</v>
      </c>
      <c r="C95" s="22" t="s">
        <v>27</v>
      </c>
      <c r="D95" s="23">
        <v>379.2</v>
      </c>
      <c r="E95" s="101">
        <v>42491</v>
      </c>
      <c r="F95" s="77">
        <v>379.2</v>
      </c>
      <c r="G95" s="24">
        <f t="shared" si="0"/>
        <v>0</v>
      </c>
      <c r="H95" s="2"/>
    </row>
    <row r="96" spans="1:14" x14ac:dyDescent="0.25">
      <c r="A96" s="20"/>
      <c r="B96" s="45"/>
      <c r="C96" s="22" t="s">
        <v>7</v>
      </c>
      <c r="D96" s="23"/>
      <c r="E96" s="17"/>
      <c r="F96" s="18"/>
      <c r="G96" s="24"/>
      <c r="H96" s="2"/>
    </row>
    <row r="97" spans="1:9" ht="15.75" thickBot="1" x14ac:dyDescent="0.3">
      <c r="A97" s="46"/>
      <c r="B97" s="47"/>
      <c r="C97" s="48" t="s">
        <v>7</v>
      </c>
      <c r="D97" s="49"/>
      <c r="E97" s="50"/>
      <c r="F97" s="49"/>
      <c r="G97" s="51"/>
      <c r="H97" s="3"/>
      <c r="I97"/>
    </row>
    <row r="98" spans="1:9" ht="15.75" thickTop="1" x14ac:dyDescent="0.25">
      <c r="A98" s="52"/>
      <c r="B98" s="53"/>
      <c r="C98" s="3"/>
      <c r="D98" s="54">
        <f>SUM(D4:D97)</f>
        <v>167399.97</v>
      </c>
      <c r="E98" s="55"/>
      <c r="F98" s="54">
        <f>SUM(F4:F97)</f>
        <v>167399.97</v>
      </c>
      <c r="G98" s="56"/>
      <c r="H98" s="3"/>
      <c r="I98"/>
    </row>
    <row r="99" spans="1:9" x14ac:dyDescent="0.25">
      <c r="A99" s="52"/>
      <c r="B99" s="53"/>
      <c r="C99" s="3"/>
      <c r="D99" s="57"/>
      <c r="E99" s="58"/>
      <c r="F99" s="57"/>
      <c r="G99" s="56"/>
      <c r="H99" s="3"/>
      <c r="I99"/>
    </row>
    <row r="100" spans="1:9" ht="30" x14ac:dyDescent="0.25">
      <c r="A100" s="52"/>
      <c r="B100" s="53"/>
      <c r="C100" s="3"/>
      <c r="D100" s="59" t="s">
        <v>8</v>
      </c>
      <c r="E100" s="58"/>
      <c r="F100" s="60" t="s">
        <v>9</v>
      </c>
      <c r="G100" s="56"/>
      <c r="H100" s="3"/>
      <c r="I100"/>
    </row>
    <row r="101" spans="1:9" ht="15.75" thickBot="1" x14ac:dyDescent="0.3">
      <c r="A101" s="52"/>
      <c r="B101" s="53"/>
      <c r="C101" s="3"/>
      <c r="D101" s="59"/>
      <c r="E101" s="58"/>
      <c r="F101" s="60"/>
      <c r="G101" s="56"/>
      <c r="H101" s="3"/>
      <c r="I101"/>
    </row>
    <row r="102" spans="1:9" ht="21.75" thickBot="1" x14ac:dyDescent="0.4">
      <c r="A102" s="52"/>
      <c r="B102" s="53"/>
      <c r="C102" s="3"/>
      <c r="D102" s="125">
        <f>D98-F98</f>
        <v>0</v>
      </c>
      <c r="E102" s="126"/>
      <c r="F102" s="127"/>
      <c r="H102" s="3"/>
      <c r="I102"/>
    </row>
    <row r="103" spans="1:9" x14ac:dyDescent="0.25">
      <c r="A103" s="52"/>
      <c r="B103" s="53"/>
      <c r="C103" s="3"/>
      <c r="D103" s="57"/>
      <c r="E103" s="58"/>
      <c r="F103" s="57"/>
      <c r="H103" s="3"/>
      <c r="I103"/>
    </row>
    <row r="104" spans="1:9" ht="18.75" x14ac:dyDescent="0.3">
      <c r="A104" s="52"/>
      <c r="B104" s="53"/>
      <c r="C104" s="3"/>
      <c r="D104" s="128" t="s">
        <v>10</v>
      </c>
      <c r="E104" s="128"/>
      <c r="F104" s="128"/>
      <c r="H104" s="3"/>
      <c r="I104"/>
    </row>
    <row r="105" spans="1:9" x14ac:dyDescent="0.25">
      <c r="A105" s="52"/>
      <c r="B105" s="53"/>
      <c r="C105" s="3"/>
      <c r="D105" s="57"/>
      <c r="E105" s="58"/>
      <c r="F105" s="57"/>
      <c r="H105" s="3"/>
      <c r="I105"/>
    </row>
    <row r="106" spans="1:9" x14ac:dyDescent="0.25">
      <c r="A106" s="52"/>
      <c r="B106" s="53"/>
      <c r="C106" s="3"/>
      <c r="D106" s="57"/>
      <c r="E106" s="58"/>
      <c r="F106" s="57"/>
      <c r="H106" s="3"/>
      <c r="I106"/>
    </row>
    <row r="107" spans="1:9" x14ac:dyDescent="0.25">
      <c r="A107" s="52"/>
      <c r="B107" s="53"/>
      <c r="C107" s="3"/>
      <c r="D107" s="57"/>
      <c r="E107" s="58"/>
      <c r="F107" s="57"/>
      <c r="H107" s="3"/>
      <c r="I107"/>
    </row>
    <row r="108" spans="1:9" x14ac:dyDescent="0.25">
      <c r="A108" s="52"/>
      <c r="B108" s="53"/>
      <c r="C108" s="3"/>
      <c r="D108" s="57"/>
      <c r="E108" s="58"/>
      <c r="F108" s="57"/>
      <c r="H108" s="3"/>
      <c r="I108"/>
    </row>
    <row r="109" spans="1:9" x14ac:dyDescent="0.25">
      <c r="A109" s="52"/>
      <c r="B109" s="53"/>
      <c r="C109" s="3"/>
      <c r="D109" s="57"/>
      <c r="E109" s="58"/>
      <c r="F109" s="57"/>
      <c r="H109" s="3"/>
      <c r="I109"/>
    </row>
    <row r="110" spans="1:9" x14ac:dyDescent="0.25">
      <c r="A110" s="52"/>
      <c r="B110" s="53"/>
      <c r="C110" s="3"/>
      <c r="D110" s="57"/>
      <c r="E110" s="58"/>
      <c r="F110" s="57"/>
      <c r="H110" s="3"/>
      <c r="I110"/>
    </row>
    <row r="111" spans="1:9" x14ac:dyDescent="0.25">
      <c r="A111" s="52"/>
      <c r="B111" s="53"/>
      <c r="C111" s="3"/>
      <c r="D111" s="57"/>
      <c r="E111" s="58"/>
      <c r="F111" s="57"/>
      <c r="H111" s="3"/>
      <c r="I111"/>
    </row>
    <row r="112" spans="1:9" x14ac:dyDescent="0.25">
      <c r="A112" s="52"/>
      <c r="B112" s="53"/>
      <c r="C112" s="3"/>
      <c r="D112" s="57"/>
      <c r="E112" s="58"/>
      <c r="F112" s="57"/>
      <c r="H112" s="3"/>
      <c r="I112"/>
    </row>
    <row r="113" spans="1:9" x14ac:dyDescent="0.25">
      <c r="A113" s="52"/>
      <c r="B113" s="53"/>
      <c r="C113" s="3"/>
      <c r="D113" s="57"/>
      <c r="E113" s="58"/>
      <c r="F113" s="57"/>
      <c r="H113" s="3"/>
      <c r="I113"/>
    </row>
    <row r="114" spans="1:9" x14ac:dyDescent="0.25">
      <c r="A114" s="52"/>
      <c r="B114" s="53"/>
      <c r="C114" s="3"/>
      <c r="D114" s="57"/>
      <c r="E114" s="58"/>
      <c r="F114" s="57"/>
      <c r="H114" s="3"/>
      <c r="I114"/>
    </row>
    <row r="115" spans="1:9" x14ac:dyDescent="0.25">
      <c r="A115" s="52"/>
      <c r="B115" s="53"/>
      <c r="C115" s="3"/>
      <c r="D115" s="57"/>
      <c r="E115" s="58"/>
      <c r="F115" s="57"/>
      <c r="H115" s="3"/>
      <c r="I115"/>
    </row>
  </sheetData>
  <mergeCells count="4">
    <mergeCell ref="B1:F1"/>
    <mergeCell ref="B2:C2"/>
    <mergeCell ref="D102:F102"/>
    <mergeCell ref="D104:F104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O102"/>
  <sheetViews>
    <sheetView topLeftCell="A68" workbookViewId="0">
      <selection activeCell="E81" sqref="E8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65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42491</v>
      </c>
      <c r="B4" s="16">
        <v>1225</v>
      </c>
      <c r="C4" s="71" t="s">
        <v>24</v>
      </c>
      <c r="D4" s="72">
        <v>1397.5</v>
      </c>
      <c r="E4" s="17">
        <v>42492</v>
      </c>
      <c r="F4" s="18">
        <v>1397.5</v>
      </c>
      <c r="G4" s="19">
        <f>D4-F4</f>
        <v>0</v>
      </c>
      <c r="H4" s="3"/>
    </row>
    <row r="5" spans="1:12" x14ac:dyDescent="0.25">
      <c r="A5" s="20">
        <v>42491</v>
      </c>
      <c r="B5" s="21">
        <v>1226</v>
      </c>
      <c r="C5" s="22" t="s">
        <v>28</v>
      </c>
      <c r="D5" s="23">
        <v>4891</v>
      </c>
      <c r="E5" s="17">
        <v>42505</v>
      </c>
      <c r="F5" s="18">
        <v>4891</v>
      </c>
      <c r="G5" s="24">
        <f>D5-F5</f>
        <v>0</v>
      </c>
      <c r="H5" s="2"/>
    </row>
    <row r="6" spans="1:12" x14ac:dyDescent="0.25">
      <c r="A6" s="20">
        <v>42491</v>
      </c>
      <c r="B6" s="21">
        <v>1227</v>
      </c>
      <c r="C6" s="22" t="s">
        <v>27</v>
      </c>
      <c r="D6" s="23">
        <v>336</v>
      </c>
      <c r="E6" s="17">
        <v>42492</v>
      </c>
      <c r="F6" s="18">
        <v>336</v>
      </c>
      <c r="G6" s="24">
        <f>D6-F6</f>
        <v>0</v>
      </c>
      <c r="H6" s="2"/>
    </row>
    <row r="7" spans="1:12" x14ac:dyDescent="0.25">
      <c r="A7" s="20">
        <v>42492</v>
      </c>
      <c r="B7" s="21">
        <v>1228</v>
      </c>
      <c r="C7" s="22" t="s">
        <v>24</v>
      </c>
      <c r="D7" s="23">
        <v>1782.13</v>
      </c>
      <c r="E7" s="17">
        <v>42492</v>
      </c>
      <c r="F7" s="18">
        <v>1782.13</v>
      </c>
      <c r="G7" s="24">
        <f t="shared" ref="G7:G82" si="0">D7-F7</f>
        <v>0</v>
      </c>
      <c r="H7" s="2"/>
      <c r="J7" s="25"/>
    </row>
    <row r="8" spans="1:12" x14ac:dyDescent="0.25">
      <c r="A8" s="20">
        <v>42492</v>
      </c>
      <c r="B8" s="21">
        <v>1229</v>
      </c>
      <c r="C8" s="22" t="s">
        <v>22</v>
      </c>
      <c r="D8" s="23">
        <v>231.38</v>
      </c>
      <c r="E8" s="17">
        <v>42496</v>
      </c>
      <c r="F8" s="18">
        <v>231.38</v>
      </c>
      <c r="G8" s="24">
        <f t="shared" si="0"/>
        <v>0</v>
      </c>
      <c r="H8" s="2"/>
      <c r="J8" s="25"/>
    </row>
    <row r="9" spans="1:12" x14ac:dyDescent="0.25">
      <c r="A9" s="20">
        <v>42492</v>
      </c>
      <c r="B9" s="21">
        <v>1230</v>
      </c>
      <c r="C9" s="22" t="s">
        <v>17</v>
      </c>
      <c r="D9" s="23">
        <v>9122.4</v>
      </c>
      <c r="E9" s="17">
        <v>42496</v>
      </c>
      <c r="F9" s="18">
        <v>9122.4</v>
      </c>
      <c r="G9" s="24">
        <f t="shared" si="0"/>
        <v>0</v>
      </c>
      <c r="H9" s="2"/>
      <c r="J9" s="25"/>
    </row>
    <row r="10" spans="1:12" x14ac:dyDescent="0.25">
      <c r="A10" s="20">
        <v>42492</v>
      </c>
      <c r="B10" s="21">
        <v>1231</v>
      </c>
      <c r="C10" s="22" t="s">
        <v>27</v>
      </c>
      <c r="D10" s="23">
        <v>369.95</v>
      </c>
      <c r="E10" s="17">
        <v>42494</v>
      </c>
      <c r="F10" s="18">
        <v>369.95</v>
      </c>
      <c r="G10" s="24">
        <f t="shared" si="0"/>
        <v>0</v>
      </c>
      <c r="H10" s="2"/>
      <c r="J10" s="25"/>
    </row>
    <row r="11" spans="1:12" x14ac:dyDescent="0.25">
      <c r="A11" s="20">
        <v>42493</v>
      </c>
      <c r="B11" s="21">
        <v>1232</v>
      </c>
      <c r="C11" s="22" t="s">
        <v>24</v>
      </c>
      <c r="D11" s="23">
        <v>1278.71</v>
      </c>
      <c r="E11" s="17">
        <v>42494</v>
      </c>
      <c r="F11" s="18">
        <v>1278.71</v>
      </c>
      <c r="G11" s="24">
        <f t="shared" si="0"/>
        <v>0</v>
      </c>
      <c r="H11" s="2"/>
      <c r="J11" s="25"/>
    </row>
    <row r="12" spans="1:12" x14ac:dyDescent="0.25">
      <c r="A12" s="20">
        <v>42493</v>
      </c>
      <c r="B12" s="21">
        <v>1233</v>
      </c>
      <c r="C12" s="22" t="s">
        <v>22</v>
      </c>
      <c r="D12" s="23">
        <v>503.34</v>
      </c>
      <c r="E12" s="17">
        <v>42495</v>
      </c>
      <c r="F12" s="18">
        <v>503.34</v>
      </c>
      <c r="G12" s="24">
        <f t="shared" si="0"/>
        <v>0</v>
      </c>
      <c r="H12" s="2"/>
      <c r="J12" s="25"/>
    </row>
    <row r="13" spans="1:12" x14ac:dyDescent="0.25">
      <c r="A13" s="20">
        <v>42493</v>
      </c>
      <c r="B13" s="21">
        <v>1234</v>
      </c>
      <c r="C13" s="22" t="s">
        <v>17</v>
      </c>
      <c r="D13" s="23">
        <v>2815.5</v>
      </c>
      <c r="E13" s="17">
        <v>42496</v>
      </c>
      <c r="F13" s="18">
        <v>2815.5</v>
      </c>
      <c r="G13" s="24">
        <f t="shared" si="0"/>
        <v>0</v>
      </c>
      <c r="H13" s="2"/>
      <c r="J13" s="25"/>
    </row>
    <row r="14" spans="1:12" x14ac:dyDescent="0.25">
      <c r="A14" s="20">
        <v>42494</v>
      </c>
      <c r="B14" s="21">
        <v>1235</v>
      </c>
      <c r="C14" s="22" t="s">
        <v>19</v>
      </c>
      <c r="D14" s="23">
        <v>1075</v>
      </c>
      <c r="E14" s="17">
        <v>42494</v>
      </c>
      <c r="F14" s="18">
        <v>1075</v>
      </c>
      <c r="G14" s="24">
        <f t="shared" si="0"/>
        <v>0</v>
      </c>
      <c r="H14" s="2"/>
      <c r="J14" s="25"/>
    </row>
    <row r="15" spans="1:12" x14ac:dyDescent="0.25">
      <c r="A15" s="20">
        <v>42494</v>
      </c>
      <c r="B15" s="21">
        <v>1236</v>
      </c>
      <c r="C15" s="22" t="s">
        <v>27</v>
      </c>
      <c r="D15" s="23">
        <v>475.2</v>
      </c>
      <c r="E15" s="17">
        <v>42496</v>
      </c>
      <c r="F15" s="18">
        <v>475.2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42495</v>
      </c>
      <c r="B16" s="21">
        <v>1237</v>
      </c>
      <c r="C16" s="28" t="s">
        <v>22</v>
      </c>
      <c r="D16" s="23">
        <v>441.32</v>
      </c>
      <c r="E16" s="17">
        <v>42496</v>
      </c>
      <c r="F16" s="18">
        <v>441.32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42495</v>
      </c>
      <c r="B17" s="21">
        <v>1238</v>
      </c>
      <c r="C17" s="22" t="s">
        <v>24</v>
      </c>
      <c r="D17" s="23">
        <v>1396.56</v>
      </c>
      <c r="E17" s="17">
        <v>42496</v>
      </c>
      <c r="F17" s="18">
        <v>1396.56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42496</v>
      </c>
      <c r="B18" s="21">
        <v>1239</v>
      </c>
      <c r="C18" s="22" t="s">
        <v>24</v>
      </c>
      <c r="D18" s="23">
        <v>793.86</v>
      </c>
      <c r="E18" s="17">
        <v>42496</v>
      </c>
      <c r="F18" s="18">
        <v>793.86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42496</v>
      </c>
      <c r="B19" s="21">
        <v>1240</v>
      </c>
      <c r="C19" s="22" t="s">
        <v>22</v>
      </c>
      <c r="D19" s="23">
        <v>1874.68</v>
      </c>
      <c r="E19" s="17">
        <v>42497</v>
      </c>
      <c r="F19" s="18">
        <v>1874.68</v>
      </c>
      <c r="G19" s="24">
        <f t="shared" si="0"/>
        <v>0</v>
      </c>
      <c r="H19" s="2"/>
      <c r="J19" s="25"/>
    </row>
    <row r="20" spans="1:12" x14ac:dyDescent="0.25">
      <c r="A20" s="20">
        <v>42496</v>
      </c>
      <c r="B20" s="21">
        <v>1241</v>
      </c>
      <c r="C20" s="22" t="s">
        <v>50</v>
      </c>
      <c r="D20" s="23">
        <v>1425</v>
      </c>
      <c r="E20" s="17">
        <v>42503</v>
      </c>
      <c r="F20" s="18">
        <v>1425</v>
      </c>
      <c r="G20" s="24">
        <f t="shared" si="0"/>
        <v>0</v>
      </c>
      <c r="H20" s="2"/>
      <c r="J20" s="25"/>
    </row>
    <row r="21" spans="1:12" x14ac:dyDescent="0.25">
      <c r="A21" s="20">
        <v>42496</v>
      </c>
      <c r="B21" s="21">
        <v>1242</v>
      </c>
      <c r="C21" s="22" t="s">
        <v>27</v>
      </c>
      <c r="D21" s="23">
        <v>493.92</v>
      </c>
      <c r="E21" s="17">
        <v>42497</v>
      </c>
      <c r="F21" s="18">
        <v>493.92</v>
      </c>
      <c r="G21" s="24">
        <f t="shared" si="0"/>
        <v>0</v>
      </c>
      <c r="H21" s="2"/>
    </row>
    <row r="22" spans="1:12" x14ac:dyDescent="0.25">
      <c r="A22" s="20">
        <v>42497</v>
      </c>
      <c r="B22" s="21">
        <v>1243</v>
      </c>
      <c r="C22" s="22" t="s">
        <v>24</v>
      </c>
      <c r="D22" s="23">
        <v>2850.73</v>
      </c>
      <c r="E22" s="17">
        <v>42503</v>
      </c>
      <c r="F22" s="18">
        <v>2850.73</v>
      </c>
      <c r="G22" s="24">
        <f t="shared" si="0"/>
        <v>0</v>
      </c>
      <c r="H22" s="2"/>
      <c r="J22" s="25"/>
    </row>
    <row r="23" spans="1:12" x14ac:dyDescent="0.25">
      <c r="A23" s="20">
        <v>42497</v>
      </c>
      <c r="B23" s="21">
        <v>1244</v>
      </c>
      <c r="C23" s="22" t="s">
        <v>22</v>
      </c>
      <c r="D23" s="23">
        <v>1129.48</v>
      </c>
      <c r="E23" s="68">
        <v>42500</v>
      </c>
      <c r="F23" s="18">
        <v>1129.48</v>
      </c>
      <c r="G23" s="24">
        <f t="shared" si="0"/>
        <v>0</v>
      </c>
      <c r="H23" s="2"/>
      <c r="J23" s="25"/>
    </row>
    <row r="24" spans="1:12" x14ac:dyDescent="0.25">
      <c r="A24" s="20">
        <v>42497</v>
      </c>
      <c r="B24" s="21">
        <v>1245</v>
      </c>
      <c r="C24" s="22" t="s">
        <v>27</v>
      </c>
      <c r="D24" s="23">
        <v>417.6</v>
      </c>
      <c r="E24" s="17">
        <v>42498</v>
      </c>
      <c r="F24" s="18">
        <v>417.6</v>
      </c>
      <c r="G24" s="24">
        <f t="shared" si="0"/>
        <v>0</v>
      </c>
      <c r="H24" s="2"/>
      <c r="J24" s="25"/>
    </row>
    <row r="25" spans="1:12" x14ac:dyDescent="0.25">
      <c r="A25" s="20">
        <v>42498</v>
      </c>
      <c r="B25" s="21">
        <v>1246</v>
      </c>
      <c r="C25" s="22" t="s">
        <v>27</v>
      </c>
      <c r="D25" s="23">
        <v>492.96</v>
      </c>
      <c r="E25" s="17">
        <v>42502</v>
      </c>
      <c r="F25" s="18">
        <v>492.96</v>
      </c>
      <c r="G25" s="24">
        <f t="shared" si="0"/>
        <v>0</v>
      </c>
      <c r="H25" s="2"/>
      <c r="J25" s="25"/>
    </row>
    <row r="26" spans="1:12" x14ac:dyDescent="0.25">
      <c r="A26" s="20">
        <v>42498</v>
      </c>
      <c r="B26" s="21">
        <v>1247</v>
      </c>
      <c r="C26" s="22" t="s">
        <v>16</v>
      </c>
      <c r="D26" s="23">
        <v>5891.57</v>
      </c>
      <c r="E26" s="17">
        <v>42519</v>
      </c>
      <c r="F26" s="18">
        <v>5891.57</v>
      </c>
      <c r="G26" s="24">
        <f t="shared" si="0"/>
        <v>0</v>
      </c>
      <c r="H26" s="2"/>
      <c r="J26" s="25"/>
    </row>
    <row r="27" spans="1:12" x14ac:dyDescent="0.25">
      <c r="A27" s="20">
        <v>42495</v>
      </c>
      <c r="B27" s="21">
        <v>1248</v>
      </c>
      <c r="C27" s="22" t="s">
        <v>17</v>
      </c>
      <c r="D27" s="23">
        <v>7690.3</v>
      </c>
      <c r="E27" s="17">
        <v>42505</v>
      </c>
      <c r="F27" s="18">
        <v>7690.3</v>
      </c>
      <c r="G27" s="24">
        <f t="shared" si="0"/>
        <v>0</v>
      </c>
      <c r="H27" s="2"/>
      <c r="J27" s="25"/>
    </row>
    <row r="28" spans="1:12" x14ac:dyDescent="0.25">
      <c r="A28" s="20">
        <v>42499</v>
      </c>
      <c r="B28" s="21">
        <v>1249</v>
      </c>
      <c r="C28" s="22" t="s">
        <v>24</v>
      </c>
      <c r="D28" s="23">
        <v>1478.7</v>
      </c>
      <c r="E28" s="17">
        <v>42500</v>
      </c>
      <c r="F28" s="18">
        <v>1478.7</v>
      </c>
      <c r="G28" s="24">
        <f t="shared" si="0"/>
        <v>0</v>
      </c>
      <c r="H28" s="2"/>
      <c r="J28" s="25"/>
    </row>
    <row r="29" spans="1:12" ht="34.5" x14ac:dyDescent="0.25">
      <c r="A29" s="20">
        <v>42500</v>
      </c>
      <c r="B29" s="21">
        <v>1250</v>
      </c>
      <c r="C29" s="22" t="s">
        <v>24</v>
      </c>
      <c r="D29" s="23">
        <v>3111.65</v>
      </c>
      <c r="E29" s="103" t="s">
        <v>71</v>
      </c>
      <c r="F29" s="18">
        <f>1000+500+600+1011.65</f>
        <v>3111.65</v>
      </c>
      <c r="G29" s="24">
        <f t="shared" si="0"/>
        <v>0</v>
      </c>
      <c r="H29" s="2"/>
    </row>
    <row r="30" spans="1:12" x14ac:dyDescent="0.25">
      <c r="A30" s="20">
        <v>42501</v>
      </c>
      <c r="B30" s="21">
        <v>1251</v>
      </c>
      <c r="C30" s="22" t="s">
        <v>22</v>
      </c>
      <c r="D30" s="23">
        <v>734</v>
      </c>
      <c r="E30" s="17">
        <v>42504</v>
      </c>
      <c r="F30" s="18">
        <v>734</v>
      </c>
      <c r="G30" s="24">
        <f t="shared" si="0"/>
        <v>0</v>
      </c>
      <c r="H30" s="2"/>
    </row>
    <row r="31" spans="1:12" x14ac:dyDescent="0.25">
      <c r="A31" s="20">
        <v>42501</v>
      </c>
      <c r="B31" s="21">
        <v>1252</v>
      </c>
      <c r="C31" s="22" t="s">
        <v>17</v>
      </c>
      <c r="D31" s="23">
        <v>1271.5999999999999</v>
      </c>
      <c r="E31" s="17">
        <v>42505</v>
      </c>
      <c r="F31" s="18">
        <v>1271.5999999999999</v>
      </c>
      <c r="G31" s="24">
        <f t="shared" si="0"/>
        <v>0</v>
      </c>
      <c r="H31" s="2"/>
    </row>
    <row r="32" spans="1:12" x14ac:dyDescent="0.25">
      <c r="A32" s="20">
        <v>42501</v>
      </c>
      <c r="B32" s="21">
        <v>1253</v>
      </c>
      <c r="C32" s="22" t="s">
        <v>18</v>
      </c>
      <c r="D32" s="23">
        <v>2666</v>
      </c>
      <c r="E32" s="17">
        <v>42501</v>
      </c>
      <c r="F32" s="18">
        <v>2666</v>
      </c>
      <c r="G32" s="24">
        <f t="shared" si="0"/>
        <v>0</v>
      </c>
      <c r="H32" s="2"/>
    </row>
    <row r="33" spans="1:8" customFormat="1" x14ac:dyDescent="0.25">
      <c r="A33" s="20">
        <v>42502</v>
      </c>
      <c r="B33" s="21">
        <v>1254</v>
      </c>
      <c r="C33" s="22" t="s">
        <v>24</v>
      </c>
      <c r="D33" s="23">
        <v>1415.52</v>
      </c>
      <c r="E33" s="17">
        <v>42503</v>
      </c>
      <c r="F33" s="18">
        <v>1415.52</v>
      </c>
      <c r="G33" s="24">
        <f t="shared" si="0"/>
        <v>0</v>
      </c>
      <c r="H33" s="2"/>
    </row>
    <row r="34" spans="1:8" customFormat="1" x14ac:dyDescent="0.25">
      <c r="A34" s="20">
        <v>42502</v>
      </c>
      <c r="B34" s="21">
        <v>1255</v>
      </c>
      <c r="C34" s="22" t="s">
        <v>50</v>
      </c>
      <c r="D34" s="23">
        <v>898.56</v>
      </c>
      <c r="E34" s="17">
        <v>42503</v>
      </c>
      <c r="F34" s="18">
        <v>898.56</v>
      </c>
      <c r="G34" s="24">
        <f t="shared" si="0"/>
        <v>0</v>
      </c>
      <c r="H34" s="2"/>
    </row>
    <row r="35" spans="1:8" customFormat="1" x14ac:dyDescent="0.25">
      <c r="A35" s="20">
        <v>42502</v>
      </c>
      <c r="B35" s="21">
        <v>1256</v>
      </c>
      <c r="C35" s="22" t="s">
        <v>27</v>
      </c>
      <c r="D35" s="23">
        <v>380.64</v>
      </c>
      <c r="E35" s="17">
        <v>42503</v>
      </c>
      <c r="F35" s="18">
        <v>380.64</v>
      </c>
      <c r="G35" s="24">
        <f t="shared" si="0"/>
        <v>0</v>
      </c>
      <c r="H35" s="2"/>
    </row>
    <row r="36" spans="1:8" customFormat="1" x14ac:dyDescent="0.25">
      <c r="A36" s="20">
        <v>42502</v>
      </c>
      <c r="B36" s="21">
        <v>1257</v>
      </c>
      <c r="C36" s="22" t="s">
        <v>17</v>
      </c>
      <c r="D36" s="23">
        <v>4380</v>
      </c>
      <c r="E36" s="17">
        <v>42505</v>
      </c>
      <c r="F36" s="18">
        <v>4380</v>
      </c>
      <c r="G36" s="24">
        <f t="shared" si="0"/>
        <v>0</v>
      </c>
      <c r="H36" s="2"/>
    </row>
    <row r="37" spans="1:8" customFormat="1" x14ac:dyDescent="0.25">
      <c r="A37" s="20">
        <v>42503</v>
      </c>
      <c r="B37" s="21">
        <v>1258</v>
      </c>
      <c r="C37" s="22" t="s">
        <v>24</v>
      </c>
      <c r="D37" s="23">
        <v>3406.08</v>
      </c>
      <c r="E37" s="17" t="s">
        <v>72</v>
      </c>
      <c r="F37" s="18">
        <f>1500+1906.08</f>
        <v>3406.08</v>
      </c>
      <c r="G37" s="24">
        <f t="shared" si="0"/>
        <v>0</v>
      </c>
      <c r="H37" s="2"/>
    </row>
    <row r="38" spans="1:8" customFormat="1" x14ac:dyDescent="0.25">
      <c r="A38" s="20">
        <v>42503</v>
      </c>
      <c r="B38" s="21">
        <v>1259</v>
      </c>
      <c r="C38" s="22" t="s">
        <v>27</v>
      </c>
      <c r="D38" s="23">
        <v>407.04</v>
      </c>
      <c r="E38" s="17">
        <v>42504</v>
      </c>
      <c r="F38" s="18">
        <v>407.04</v>
      </c>
      <c r="G38" s="24">
        <f t="shared" si="0"/>
        <v>0</v>
      </c>
      <c r="H38" s="2"/>
    </row>
    <row r="39" spans="1:8" customFormat="1" x14ac:dyDescent="0.25">
      <c r="A39" s="20">
        <v>42503</v>
      </c>
      <c r="B39" s="21">
        <v>1260</v>
      </c>
      <c r="C39" s="22" t="s">
        <v>50</v>
      </c>
      <c r="D39" s="23">
        <v>1816.5</v>
      </c>
      <c r="E39" s="17">
        <v>42507</v>
      </c>
      <c r="F39" s="18">
        <v>1816.5</v>
      </c>
      <c r="G39" s="24">
        <f t="shared" si="0"/>
        <v>0</v>
      </c>
      <c r="H39" s="2"/>
    </row>
    <row r="40" spans="1:8" customFormat="1" x14ac:dyDescent="0.25">
      <c r="A40" s="20">
        <v>42504</v>
      </c>
      <c r="B40" s="21">
        <v>1261</v>
      </c>
      <c r="C40" s="22" t="s">
        <v>22</v>
      </c>
      <c r="D40" s="23">
        <v>699.2</v>
      </c>
      <c r="E40" s="17">
        <v>42511</v>
      </c>
      <c r="F40" s="18">
        <v>699.2</v>
      </c>
      <c r="G40" s="24">
        <f t="shared" si="0"/>
        <v>0</v>
      </c>
      <c r="H40" s="2"/>
    </row>
    <row r="41" spans="1:8" customFormat="1" x14ac:dyDescent="0.25">
      <c r="A41" s="20">
        <v>42504</v>
      </c>
      <c r="B41" s="21">
        <v>1262</v>
      </c>
      <c r="C41" s="22" t="s">
        <v>27</v>
      </c>
      <c r="D41" s="23">
        <v>349.92</v>
      </c>
      <c r="E41" s="17">
        <v>42505</v>
      </c>
      <c r="F41" s="18">
        <v>349.92</v>
      </c>
      <c r="G41" s="24">
        <f t="shared" si="0"/>
        <v>0</v>
      </c>
      <c r="H41" s="2"/>
    </row>
    <row r="42" spans="1:8" customFormat="1" x14ac:dyDescent="0.25">
      <c r="A42" s="20">
        <v>42505</v>
      </c>
      <c r="B42" s="21">
        <v>1263</v>
      </c>
      <c r="C42" s="22" t="s">
        <v>27</v>
      </c>
      <c r="D42" s="23">
        <v>350.4</v>
      </c>
      <c r="E42" s="17">
        <v>42506</v>
      </c>
      <c r="F42" s="18">
        <v>350.4</v>
      </c>
      <c r="G42" s="24">
        <f t="shared" si="0"/>
        <v>0</v>
      </c>
      <c r="H42" s="2"/>
    </row>
    <row r="43" spans="1:8" customFormat="1" x14ac:dyDescent="0.25">
      <c r="A43" s="20">
        <v>42505</v>
      </c>
      <c r="B43" s="21">
        <v>1264</v>
      </c>
      <c r="C43" s="89" t="s">
        <v>31</v>
      </c>
      <c r="D43" s="102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42505</v>
      </c>
      <c r="B44" s="21">
        <v>1265</v>
      </c>
      <c r="C44" s="91" t="s">
        <v>31</v>
      </c>
      <c r="D44" s="102">
        <v>0</v>
      </c>
      <c r="E44" s="31"/>
      <c r="F44" s="32"/>
      <c r="G44" s="24">
        <f t="shared" si="0"/>
        <v>0</v>
      </c>
      <c r="H44" s="2"/>
    </row>
    <row r="45" spans="1:8" customFormat="1" x14ac:dyDescent="0.25">
      <c r="A45" s="20">
        <v>42505</v>
      </c>
      <c r="B45" s="21">
        <v>1266</v>
      </c>
      <c r="C45" s="29" t="s">
        <v>28</v>
      </c>
      <c r="D45" s="30">
        <v>3459.96</v>
      </c>
      <c r="E45" s="31">
        <v>42512</v>
      </c>
      <c r="F45" s="32">
        <v>3459.96</v>
      </c>
      <c r="G45" s="24">
        <f t="shared" si="0"/>
        <v>0</v>
      </c>
      <c r="H45" s="2"/>
    </row>
    <row r="46" spans="1:8" customFormat="1" x14ac:dyDescent="0.25">
      <c r="A46" s="20">
        <v>42506</v>
      </c>
      <c r="B46" s="21">
        <v>1267</v>
      </c>
      <c r="C46" s="29" t="s">
        <v>27</v>
      </c>
      <c r="D46" s="30">
        <v>350.4</v>
      </c>
      <c r="E46" s="31">
        <v>42510</v>
      </c>
      <c r="F46" s="32">
        <v>350.4</v>
      </c>
      <c r="G46" s="24">
        <f t="shared" si="0"/>
        <v>0</v>
      </c>
      <c r="H46" s="2"/>
    </row>
    <row r="47" spans="1:8" customFormat="1" x14ac:dyDescent="0.25">
      <c r="A47" s="20">
        <v>42506</v>
      </c>
      <c r="B47" s="21">
        <v>1268</v>
      </c>
      <c r="C47" s="29" t="s">
        <v>17</v>
      </c>
      <c r="D47" s="30">
        <v>8053.2</v>
      </c>
      <c r="E47" s="31">
        <v>42510</v>
      </c>
      <c r="F47" s="32">
        <v>8053.2</v>
      </c>
      <c r="G47" s="24">
        <f t="shared" si="0"/>
        <v>0</v>
      </c>
      <c r="H47" s="2"/>
    </row>
    <row r="48" spans="1:8" customFormat="1" x14ac:dyDescent="0.25">
      <c r="A48" s="20">
        <v>42507</v>
      </c>
      <c r="B48" s="21">
        <v>1269</v>
      </c>
      <c r="C48" s="29" t="s">
        <v>50</v>
      </c>
      <c r="D48" s="30">
        <v>949.5</v>
      </c>
      <c r="E48" s="33">
        <v>42510</v>
      </c>
      <c r="F48" s="32">
        <v>949.5</v>
      </c>
      <c r="G48" s="24">
        <f t="shared" si="0"/>
        <v>0</v>
      </c>
      <c r="H48" s="2"/>
    </row>
    <row r="49" spans="1:15" x14ac:dyDescent="0.25">
      <c r="A49" s="20">
        <v>42508</v>
      </c>
      <c r="B49" s="21">
        <v>1270</v>
      </c>
      <c r="C49" s="29" t="s">
        <v>22</v>
      </c>
      <c r="D49" s="30">
        <v>951.74</v>
      </c>
      <c r="E49" s="31">
        <v>42510</v>
      </c>
      <c r="F49" s="32">
        <v>951.74</v>
      </c>
      <c r="G49" s="24">
        <f t="shared" si="0"/>
        <v>0</v>
      </c>
      <c r="H49" s="2"/>
    </row>
    <row r="50" spans="1:15" x14ac:dyDescent="0.25">
      <c r="A50" s="20">
        <v>42510</v>
      </c>
      <c r="B50" s="21">
        <v>1271</v>
      </c>
      <c r="C50" s="29" t="s">
        <v>50</v>
      </c>
      <c r="D50" s="30">
        <v>1578</v>
      </c>
      <c r="E50" s="31">
        <v>42521</v>
      </c>
      <c r="F50" s="32">
        <v>1578</v>
      </c>
      <c r="G50" s="24">
        <f t="shared" si="0"/>
        <v>0</v>
      </c>
      <c r="H50" s="2"/>
    </row>
    <row r="51" spans="1:15" x14ac:dyDescent="0.25">
      <c r="A51" s="20">
        <v>42510</v>
      </c>
      <c r="B51" s="21">
        <v>1272</v>
      </c>
      <c r="C51" s="29" t="s">
        <v>22</v>
      </c>
      <c r="D51" s="30">
        <v>743.9</v>
      </c>
      <c r="E51" s="31">
        <v>42513</v>
      </c>
      <c r="F51" s="32">
        <v>743.9</v>
      </c>
      <c r="G51" s="24">
        <f t="shared" si="0"/>
        <v>0</v>
      </c>
      <c r="H51" s="2"/>
    </row>
    <row r="52" spans="1:15" x14ac:dyDescent="0.25">
      <c r="A52" s="20">
        <v>42510</v>
      </c>
      <c r="B52" s="21">
        <v>1273</v>
      </c>
      <c r="C52" s="29" t="s">
        <v>27</v>
      </c>
      <c r="D52" s="30">
        <v>347.8</v>
      </c>
      <c r="E52" s="31">
        <v>42511</v>
      </c>
      <c r="F52" s="32">
        <v>347.8</v>
      </c>
      <c r="G52" s="24">
        <f t="shared" si="0"/>
        <v>0</v>
      </c>
      <c r="H52" s="2"/>
    </row>
    <row r="53" spans="1:15" x14ac:dyDescent="0.25">
      <c r="A53" s="20">
        <v>42511</v>
      </c>
      <c r="B53" s="21">
        <v>1274</v>
      </c>
      <c r="C53" s="29" t="s">
        <v>22</v>
      </c>
      <c r="D53" s="30">
        <v>863.44</v>
      </c>
      <c r="E53" s="31">
        <v>42517</v>
      </c>
      <c r="F53" s="32">
        <v>863.44</v>
      </c>
      <c r="G53" s="24">
        <f t="shared" si="0"/>
        <v>0</v>
      </c>
      <c r="H53" s="2"/>
    </row>
    <row r="54" spans="1:15" x14ac:dyDescent="0.25">
      <c r="A54" s="20">
        <v>42511</v>
      </c>
      <c r="B54" s="21">
        <v>1275</v>
      </c>
      <c r="C54" s="29" t="s">
        <v>27</v>
      </c>
      <c r="D54" s="30">
        <v>395.74</v>
      </c>
      <c r="E54" s="31">
        <v>42512</v>
      </c>
      <c r="F54" s="32">
        <v>395.74</v>
      </c>
      <c r="G54" s="24">
        <f t="shared" si="0"/>
        <v>0</v>
      </c>
      <c r="H54" s="2"/>
    </row>
    <row r="55" spans="1:15" x14ac:dyDescent="0.25">
      <c r="A55" s="20">
        <v>42511</v>
      </c>
      <c r="B55" s="21">
        <v>1276</v>
      </c>
      <c r="C55" s="29" t="s">
        <v>17</v>
      </c>
      <c r="D55" s="30">
        <v>6479.6</v>
      </c>
      <c r="E55" s="31">
        <v>42514</v>
      </c>
      <c r="F55" s="32">
        <v>6479.6</v>
      </c>
      <c r="G55" s="24">
        <f t="shared" si="0"/>
        <v>0</v>
      </c>
      <c r="H55" s="2"/>
    </row>
    <row r="56" spans="1:15" x14ac:dyDescent="0.25">
      <c r="A56" s="20">
        <v>42512</v>
      </c>
      <c r="B56" s="21">
        <v>1277</v>
      </c>
      <c r="C56" s="29" t="s">
        <v>27</v>
      </c>
      <c r="D56" s="30">
        <v>473.76</v>
      </c>
      <c r="E56" s="31">
        <v>42514</v>
      </c>
      <c r="F56" s="32">
        <v>473.76</v>
      </c>
      <c r="G56" s="24">
        <f t="shared" si="0"/>
        <v>0</v>
      </c>
      <c r="H56" s="2"/>
    </row>
    <row r="57" spans="1:15" x14ac:dyDescent="0.25">
      <c r="A57" s="20">
        <v>42512</v>
      </c>
      <c r="B57" s="21">
        <v>1278</v>
      </c>
      <c r="C57" s="29" t="s">
        <v>28</v>
      </c>
      <c r="D57" s="30">
        <v>4235.5</v>
      </c>
      <c r="E57" s="73">
        <v>42526</v>
      </c>
      <c r="F57" s="74">
        <v>4235.5</v>
      </c>
      <c r="G57" s="24">
        <f t="shared" si="0"/>
        <v>0</v>
      </c>
      <c r="H57" s="2"/>
    </row>
    <row r="58" spans="1:15" x14ac:dyDescent="0.25">
      <c r="A58" s="20">
        <v>42513</v>
      </c>
      <c r="B58" s="21">
        <v>1279</v>
      </c>
      <c r="C58" s="29" t="s">
        <v>22</v>
      </c>
      <c r="D58" s="30">
        <v>249.3</v>
      </c>
      <c r="E58" s="31">
        <v>42516</v>
      </c>
      <c r="F58" s="32">
        <v>249.3</v>
      </c>
      <c r="G58" s="24">
        <f t="shared" si="0"/>
        <v>0</v>
      </c>
      <c r="H58" s="2"/>
    </row>
    <row r="59" spans="1:15" x14ac:dyDescent="0.25">
      <c r="A59" s="20">
        <v>42513</v>
      </c>
      <c r="B59" s="21">
        <v>1280</v>
      </c>
      <c r="C59" s="29" t="s">
        <v>17</v>
      </c>
      <c r="D59" s="30">
        <v>2235</v>
      </c>
      <c r="E59" s="31">
        <v>42514</v>
      </c>
      <c r="F59" s="32">
        <v>2235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42514</v>
      </c>
      <c r="B60" s="21">
        <v>1281</v>
      </c>
      <c r="C60" s="29" t="s">
        <v>24</v>
      </c>
      <c r="D60" s="30">
        <v>1727.58</v>
      </c>
      <c r="E60" s="31">
        <v>42517</v>
      </c>
      <c r="F60" s="32">
        <v>1727.58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42514</v>
      </c>
      <c r="B61" s="21">
        <v>1282</v>
      </c>
      <c r="C61" s="29" t="s">
        <v>17</v>
      </c>
      <c r="D61" s="30">
        <v>3747.2</v>
      </c>
      <c r="E61" s="31">
        <v>42520</v>
      </c>
      <c r="F61" s="32">
        <v>3747.2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42514</v>
      </c>
      <c r="B62" s="21">
        <v>1283</v>
      </c>
      <c r="C62" s="29" t="s">
        <v>27</v>
      </c>
      <c r="D62" s="30">
        <v>385.4</v>
      </c>
      <c r="E62" s="31">
        <v>42517</v>
      </c>
      <c r="F62" s="32">
        <v>385.4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42515</v>
      </c>
      <c r="B63" s="21">
        <v>1284</v>
      </c>
      <c r="C63" s="29" t="s">
        <v>24</v>
      </c>
      <c r="D63" s="30">
        <v>2867.08</v>
      </c>
      <c r="E63" s="33">
        <v>42518</v>
      </c>
      <c r="F63" s="32">
        <v>2867.08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42516</v>
      </c>
      <c r="B64" s="21">
        <v>1285</v>
      </c>
      <c r="C64" s="29" t="s">
        <v>24</v>
      </c>
      <c r="D64" s="30">
        <v>2048.8000000000002</v>
      </c>
      <c r="E64" s="31">
        <v>42520</v>
      </c>
      <c r="F64" s="32">
        <v>2048.8000000000002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42516</v>
      </c>
      <c r="B65" s="21">
        <v>1286</v>
      </c>
      <c r="C65" s="29" t="s">
        <v>22</v>
      </c>
      <c r="D65" s="30">
        <v>1114.5</v>
      </c>
      <c r="E65" s="31">
        <v>42518</v>
      </c>
      <c r="F65" s="32">
        <v>1114.5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42516</v>
      </c>
      <c r="B66" s="21">
        <v>1287</v>
      </c>
      <c r="C66" s="29" t="s">
        <v>17</v>
      </c>
      <c r="D66" s="30">
        <v>1917</v>
      </c>
      <c r="E66" s="73">
        <v>42525</v>
      </c>
      <c r="F66" s="74">
        <v>1917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>
        <v>42517</v>
      </c>
      <c r="B67" s="21">
        <v>1288</v>
      </c>
      <c r="C67" s="29" t="s">
        <v>22</v>
      </c>
      <c r="D67" s="30">
        <v>1404.48</v>
      </c>
      <c r="E67" s="31">
        <v>42520</v>
      </c>
      <c r="F67" s="32">
        <v>1404.48</v>
      </c>
      <c r="G67" s="24">
        <f t="shared" si="0"/>
        <v>0</v>
      </c>
      <c r="H67" s="2"/>
      <c r="I67" s="39"/>
      <c r="J67" s="34"/>
      <c r="K67" s="38"/>
      <c r="L67" s="36"/>
      <c r="M67" s="37"/>
      <c r="N67" s="31"/>
      <c r="O67" s="32"/>
    </row>
    <row r="68" spans="1:15" x14ac:dyDescent="0.25">
      <c r="A68" s="20">
        <v>42517</v>
      </c>
      <c r="B68" s="21">
        <v>1289</v>
      </c>
      <c r="C68" s="29" t="s">
        <v>27</v>
      </c>
      <c r="D68" s="30">
        <v>359.52</v>
      </c>
      <c r="E68" s="31">
        <v>42518</v>
      </c>
      <c r="F68" s="32">
        <v>359.52</v>
      </c>
      <c r="G68" s="24">
        <f t="shared" si="0"/>
        <v>0</v>
      </c>
      <c r="H68" s="2"/>
      <c r="J68" s="34"/>
      <c r="K68" s="38"/>
      <c r="L68" s="36"/>
      <c r="M68" s="37"/>
      <c r="N68" s="31"/>
      <c r="O68" s="32"/>
    </row>
    <row r="69" spans="1:15" x14ac:dyDescent="0.25">
      <c r="A69" s="20">
        <v>42518</v>
      </c>
      <c r="B69" s="21">
        <v>1290</v>
      </c>
      <c r="C69" s="29" t="s">
        <v>24</v>
      </c>
      <c r="D69" s="30">
        <v>2824.62</v>
      </c>
      <c r="E69" s="73">
        <v>42525</v>
      </c>
      <c r="F69" s="74">
        <f>1550+1274.62</f>
        <v>2824.62</v>
      </c>
      <c r="G69" s="24">
        <f t="shared" si="0"/>
        <v>0</v>
      </c>
      <c r="H69" s="2"/>
      <c r="J69" s="34"/>
      <c r="K69" s="38"/>
      <c r="L69" s="36"/>
      <c r="M69" s="37"/>
      <c r="N69" s="31"/>
      <c r="O69" s="32"/>
    </row>
    <row r="70" spans="1:15" x14ac:dyDescent="0.25">
      <c r="A70" s="20">
        <v>42518</v>
      </c>
      <c r="B70" s="21">
        <v>1291</v>
      </c>
      <c r="C70" s="29" t="s">
        <v>22</v>
      </c>
      <c r="D70" s="30">
        <v>1055</v>
      </c>
      <c r="E70" s="73">
        <v>42522</v>
      </c>
      <c r="F70" s="74">
        <v>1055</v>
      </c>
      <c r="G70" s="24">
        <f t="shared" si="0"/>
        <v>0</v>
      </c>
      <c r="H70" s="2"/>
      <c r="J70" s="34"/>
      <c r="K70" s="38"/>
      <c r="L70" s="36"/>
      <c r="M70" s="37"/>
      <c r="N70" s="31"/>
      <c r="O70" s="32"/>
    </row>
    <row r="71" spans="1:15" x14ac:dyDescent="0.25">
      <c r="A71" s="20">
        <v>42518</v>
      </c>
      <c r="B71" s="21">
        <v>1292</v>
      </c>
      <c r="C71" s="29" t="s">
        <v>27</v>
      </c>
      <c r="D71" s="30">
        <v>386.4</v>
      </c>
      <c r="E71" s="31">
        <v>42519</v>
      </c>
      <c r="F71" s="32">
        <v>386.4</v>
      </c>
      <c r="G71" s="24">
        <f t="shared" si="0"/>
        <v>0</v>
      </c>
      <c r="H71" s="2"/>
      <c r="J71" s="34"/>
      <c r="K71" s="38"/>
      <c r="L71" s="36"/>
      <c r="M71" s="37"/>
      <c r="N71" s="31"/>
      <c r="O71" s="32"/>
    </row>
    <row r="72" spans="1:15" x14ac:dyDescent="0.25">
      <c r="A72" s="20">
        <v>42518</v>
      </c>
      <c r="B72" s="21">
        <v>1293</v>
      </c>
      <c r="C72" s="29" t="s">
        <v>17</v>
      </c>
      <c r="D72" s="30">
        <v>2046</v>
      </c>
      <c r="E72" s="31">
        <v>42520</v>
      </c>
      <c r="F72" s="32">
        <v>2046</v>
      </c>
      <c r="G72" s="24">
        <f t="shared" si="0"/>
        <v>0</v>
      </c>
      <c r="H72" s="2"/>
      <c r="J72" s="34"/>
      <c r="K72" s="38"/>
      <c r="L72" s="36"/>
      <c r="M72" s="37"/>
      <c r="N72" s="31"/>
      <c r="O72" s="32"/>
    </row>
    <row r="73" spans="1:15" x14ac:dyDescent="0.25">
      <c r="A73" s="20">
        <v>42519</v>
      </c>
      <c r="B73" s="21">
        <v>1294</v>
      </c>
      <c r="C73" s="29" t="s">
        <v>24</v>
      </c>
      <c r="D73" s="30">
        <v>1541</v>
      </c>
      <c r="E73" s="73">
        <v>42522</v>
      </c>
      <c r="F73" s="74">
        <v>1541</v>
      </c>
      <c r="G73" s="24">
        <f t="shared" si="0"/>
        <v>0</v>
      </c>
      <c r="H73" s="2"/>
      <c r="J73" s="34"/>
      <c r="K73" s="38"/>
      <c r="L73" s="36"/>
      <c r="M73" s="37"/>
      <c r="N73" s="31"/>
      <c r="O73" s="32"/>
    </row>
    <row r="74" spans="1:15" x14ac:dyDescent="0.25">
      <c r="A74" s="20">
        <v>42519</v>
      </c>
      <c r="B74" s="21">
        <v>1295</v>
      </c>
      <c r="C74" s="29" t="s">
        <v>16</v>
      </c>
      <c r="D74" s="30">
        <v>8112.75</v>
      </c>
      <c r="E74" s="73">
        <v>42533</v>
      </c>
      <c r="F74" s="74">
        <v>8112.75</v>
      </c>
      <c r="G74" s="24">
        <f t="shared" si="0"/>
        <v>0</v>
      </c>
      <c r="H74" s="2"/>
      <c r="J74" s="34"/>
      <c r="K74" s="38"/>
      <c r="L74" s="36"/>
      <c r="M74" s="37"/>
      <c r="N74" s="31"/>
      <c r="O74" s="32"/>
    </row>
    <row r="75" spans="1:15" x14ac:dyDescent="0.25">
      <c r="A75" s="20">
        <v>42519</v>
      </c>
      <c r="B75" s="21">
        <v>1296</v>
      </c>
      <c r="C75" s="40" t="s">
        <v>27</v>
      </c>
      <c r="D75" s="41">
        <v>499.2</v>
      </c>
      <c r="E75" s="31">
        <v>42521</v>
      </c>
      <c r="F75" s="32">
        <v>499.2</v>
      </c>
      <c r="G75" s="24">
        <f t="shared" si="0"/>
        <v>0</v>
      </c>
      <c r="H75" s="2"/>
      <c r="J75" s="25"/>
      <c r="K75" s="25"/>
      <c r="L75" s="25"/>
      <c r="M75" s="25"/>
      <c r="N75" s="25"/>
    </row>
    <row r="76" spans="1:15" x14ac:dyDescent="0.25">
      <c r="A76" s="20">
        <v>42519</v>
      </c>
      <c r="B76" s="21">
        <v>1297</v>
      </c>
      <c r="C76" s="29" t="s">
        <v>17</v>
      </c>
      <c r="D76" s="30">
        <v>4015.4</v>
      </c>
      <c r="E76" s="31">
        <v>42520</v>
      </c>
      <c r="F76" s="32">
        <v>4015.4</v>
      </c>
      <c r="G76" s="24">
        <f t="shared" si="0"/>
        <v>0</v>
      </c>
      <c r="H76" s="2"/>
      <c r="J76" s="25"/>
      <c r="K76" s="25"/>
      <c r="L76" s="25"/>
      <c r="M76" s="25"/>
      <c r="N76" s="25"/>
    </row>
    <row r="77" spans="1:15" x14ac:dyDescent="0.25">
      <c r="A77" s="20">
        <v>42520</v>
      </c>
      <c r="B77" s="21">
        <v>1298</v>
      </c>
      <c r="C77" s="29" t="s">
        <v>22</v>
      </c>
      <c r="D77" s="30">
        <v>859.78</v>
      </c>
      <c r="E77" s="31">
        <v>42521</v>
      </c>
      <c r="F77" s="32">
        <v>859.78</v>
      </c>
      <c r="G77" s="24">
        <f t="shared" si="0"/>
        <v>0</v>
      </c>
      <c r="H77" s="2"/>
      <c r="J77" s="25"/>
      <c r="K77" s="25"/>
      <c r="L77" s="25"/>
      <c r="M77" s="25"/>
      <c r="N77" s="25"/>
    </row>
    <row r="78" spans="1:15" ht="30" x14ac:dyDescent="0.25">
      <c r="A78" s="20">
        <v>42521</v>
      </c>
      <c r="B78" s="21">
        <v>1299</v>
      </c>
      <c r="C78" s="29" t="s">
        <v>24</v>
      </c>
      <c r="D78" s="30">
        <v>2412.4899999999998</v>
      </c>
      <c r="E78" s="73" t="s">
        <v>76</v>
      </c>
      <c r="F78" s="74">
        <f>500+1912.49</f>
        <v>2412.4899999999998</v>
      </c>
      <c r="G78" s="24">
        <f t="shared" si="0"/>
        <v>0</v>
      </c>
      <c r="H78" s="2"/>
      <c r="J78" s="25"/>
      <c r="K78" s="25"/>
      <c r="L78" s="25"/>
      <c r="M78" s="25"/>
      <c r="N78" s="25"/>
    </row>
    <row r="79" spans="1:15" x14ac:dyDescent="0.25">
      <c r="A79" s="20">
        <v>42521</v>
      </c>
      <c r="B79" s="21">
        <v>1300</v>
      </c>
      <c r="C79" s="29" t="s">
        <v>22</v>
      </c>
      <c r="D79" s="30">
        <v>387.05</v>
      </c>
      <c r="E79" s="73">
        <v>42523</v>
      </c>
      <c r="F79" s="74">
        <v>387.05</v>
      </c>
      <c r="G79" s="24">
        <f t="shared" si="0"/>
        <v>0</v>
      </c>
      <c r="H79" s="2"/>
      <c r="J79" s="25"/>
      <c r="K79" s="25"/>
      <c r="L79" s="25"/>
      <c r="M79" s="25"/>
      <c r="N79" s="25"/>
    </row>
    <row r="80" spans="1:15" x14ac:dyDescent="0.25">
      <c r="A80" s="20">
        <v>42521</v>
      </c>
      <c r="B80" s="21">
        <v>1301</v>
      </c>
      <c r="C80" s="29" t="s">
        <v>50</v>
      </c>
      <c r="D80" s="30">
        <v>1281</v>
      </c>
      <c r="E80" s="73">
        <v>42533</v>
      </c>
      <c r="F80" s="74">
        <v>1281</v>
      </c>
      <c r="G80" s="24">
        <f t="shared" si="0"/>
        <v>0</v>
      </c>
      <c r="H80" s="2"/>
    </row>
    <row r="81" spans="1:9" x14ac:dyDescent="0.25">
      <c r="A81" s="20">
        <v>42521</v>
      </c>
      <c r="B81" s="21">
        <v>1302</v>
      </c>
      <c r="C81" s="29" t="s">
        <v>27</v>
      </c>
      <c r="D81" s="30">
        <v>409.92</v>
      </c>
      <c r="E81" s="73">
        <v>42524</v>
      </c>
      <c r="F81" s="74">
        <v>409.92</v>
      </c>
      <c r="G81" s="24">
        <f t="shared" si="0"/>
        <v>0</v>
      </c>
      <c r="H81" s="2"/>
      <c r="I81"/>
    </row>
    <row r="82" spans="1:9" x14ac:dyDescent="0.25">
      <c r="A82" s="20"/>
      <c r="B82" s="21"/>
      <c r="C82" s="22" t="s">
        <v>7</v>
      </c>
      <c r="D82" s="23"/>
      <c r="E82" s="17"/>
      <c r="F82" s="18"/>
      <c r="G82" s="24">
        <f t="shared" si="0"/>
        <v>0</v>
      </c>
      <c r="H82" s="2"/>
    </row>
    <row r="83" spans="1:9" x14ac:dyDescent="0.25">
      <c r="A83" s="20"/>
      <c r="B83" s="45"/>
      <c r="C83" s="22" t="s">
        <v>7</v>
      </c>
      <c r="D83" s="23"/>
      <c r="E83" s="17"/>
      <c r="F83" s="18"/>
      <c r="G83" s="24"/>
      <c r="H83" s="2"/>
    </row>
    <row r="84" spans="1:9" ht="15.75" thickBot="1" x14ac:dyDescent="0.3">
      <c r="A84" s="46"/>
      <c r="B84" s="47"/>
      <c r="C84" s="48"/>
      <c r="D84" s="49"/>
      <c r="E84" s="50"/>
      <c r="F84" s="49"/>
      <c r="G84" s="51"/>
      <c r="H84" s="3"/>
      <c r="I84"/>
    </row>
    <row r="85" spans="1:9" ht="15.75" thickTop="1" x14ac:dyDescent="0.25">
      <c r="A85" s="52"/>
      <c r="B85" s="53"/>
      <c r="C85" s="3"/>
      <c r="D85" s="54">
        <f>SUM(D4:D84)</f>
        <v>145310.90999999997</v>
      </c>
      <c r="E85" s="55"/>
      <c r="F85" s="54">
        <f>SUM(F4:F84)</f>
        <v>145310.90999999997</v>
      </c>
      <c r="G85" s="56"/>
      <c r="H85" s="3"/>
      <c r="I85"/>
    </row>
    <row r="86" spans="1:9" x14ac:dyDescent="0.25">
      <c r="A86" s="52"/>
      <c r="B86" s="53"/>
      <c r="C86" s="3"/>
      <c r="D86" s="57"/>
      <c r="E86" s="58"/>
      <c r="F86" s="57"/>
      <c r="G86" s="56"/>
      <c r="H86" s="3"/>
      <c r="I86"/>
    </row>
    <row r="87" spans="1:9" ht="30" x14ac:dyDescent="0.25">
      <c r="A87" s="52"/>
      <c r="B87" s="53"/>
      <c r="C87" s="3"/>
      <c r="D87" s="59" t="s">
        <v>8</v>
      </c>
      <c r="E87" s="58"/>
      <c r="F87" s="60" t="s">
        <v>9</v>
      </c>
      <c r="G87" s="56"/>
      <c r="H87" s="3"/>
      <c r="I87"/>
    </row>
    <row r="88" spans="1:9" ht="15.75" thickBot="1" x14ac:dyDescent="0.3">
      <c r="A88" s="52"/>
      <c r="B88" s="53"/>
      <c r="C88" s="3"/>
      <c r="D88" s="59"/>
      <c r="E88" s="58"/>
      <c r="F88" s="60"/>
      <c r="G88" s="56"/>
      <c r="H88" s="3"/>
      <c r="I88"/>
    </row>
    <row r="89" spans="1:9" ht="21.75" thickBot="1" x14ac:dyDescent="0.4">
      <c r="A89" s="52"/>
      <c r="B89" s="53"/>
      <c r="C89" s="3"/>
      <c r="D89" s="125">
        <f>D85-F85</f>
        <v>0</v>
      </c>
      <c r="E89" s="126"/>
      <c r="F89" s="127"/>
      <c r="H89" s="3"/>
      <c r="I89"/>
    </row>
    <row r="90" spans="1:9" x14ac:dyDescent="0.25">
      <c r="A90" s="52"/>
      <c r="B90" s="53"/>
      <c r="C90" s="3"/>
      <c r="D90" s="57"/>
      <c r="E90" s="58"/>
      <c r="F90" s="57"/>
      <c r="H90" s="3"/>
      <c r="I90"/>
    </row>
    <row r="91" spans="1:9" ht="18.75" x14ac:dyDescent="0.3">
      <c r="A91" s="52"/>
      <c r="B91" s="53"/>
      <c r="C91" s="3"/>
      <c r="D91" s="128" t="s">
        <v>10</v>
      </c>
      <c r="E91" s="128"/>
      <c r="F91" s="128"/>
      <c r="H91" s="3"/>
      <c r="I91"/>
    </row>
    <row r="92" spans="1:9" x14ac:dyDescent="0.25">
      <c r="A92" s="52"/>
      <c r="B92" s="53"/>
      <c r="C92" s="3"/>
      <c r="D92" s="57"/>
      <c r="E92" s="58"/>
      <c r="F92" s="57"/>
      <c r="H92" s="3"/>
      <c r="I92"/>
    </row>
    <row r="93" spans="1:9" x14ac:dyDescent="0.25">
      <c r="A93" s="52"/>
      <c r="B93" s="53"/>
      <c r="C93" s="3"/>
      <c r="D93" s="57"/>
      <c r="E93" s="58"/>
      <c r="F93" s="57"/>
      <c r="H93" s="3"/>
      <c r="I93"/>
    </row>
    <row r="94" spans="1:9" x14ac:dyDescent="0.25">
      <c r="A94" s="52"/>
      <c r="B94" s="53"/>
      <c r="C94" s="3"/>
      <c r="D94" s="57"/>
      <c r="E94" s="58"/>
      <c r="F94" s="57"/>
      <c r="H94" s="3"/>
      <c r="I94"/>
    </row>
    <row r="95" spans="1:9" x14ac:dyDescent="0.25">
      <c r="A95" s="52"/>
      <c r="B95" s="53"/>
      <c r="C95" s="3"/>
      <c r="D95" s="57"/>
      <c r="E95" s="58"/>
      <c r="F95" s="57"/>
      <c r="H95" s="3"/>
      <c r="I95"/>
    </row>
    <row r="96" spans="1:9" x14ac:dyDescent="0.25">
      <c r="A96" s="52"/>
      <c r="B96" s="53"/>
      <c r="C96" s="3"/>
      <c r="D96" s="57"/>
      <c r="E96" s="58"/>
      <c r="F96" s="57"/>
      <c r="H96" s="3"/>
      <c r="I96"/>
    </row>
    <row r="97" spans="1:9" x14ac:dyDescent="0.25">
      <c r="A97" s="52"/>
      <c r="B97" s="53"/>
      <c r="C97" s="3"/>
      <c r="D97" s="57"/>
      <c r="E97" s="58"/>
      <c r="F97" s="57"/>
      <c r="H97" s="3"/>
      <c r="I97"/>
    </row>
    <row r="98" spans="1:9" x14ac:dyDescent="0.25">
      <c r="A98" s="52"/>
      <c r="B98" s="53"/>
      <c r="C98" s="3"/>
      <c r="D98" s="57"/>
      <c r="E98" s="58"/>
      <c r="F98" s="57"/>
      <c r="H98" s="3"/>
      <c r="I98"/>
    </row>
    <row r="99" spans="1:9" x14ac:dyDescent="0.25">
      <c r="A99" s="52"/>
      <c r="B99" s="53"/>
      <c r="C99" s="3"/>
      <c r="D99" s="57"/>
      <c r="E99" s="58"/>
      <c r="F99" s="57"/>
      <c r="H99" s="3"/>
      <c r="I99"/>
    </row>
    <row r="100" spans="1:9" x14ac:dyDescent="0.25">
      <c r="A100" s="52"/>
      <c r="B100" s="53"/>
      <c r="C100" s="3"/>
      <c r="D100" s="57"/>
      <c r="E100" s="58"/>
      <c r="F100" s="57"/>
      <c r="H100" s="3"/>
      <c r="I100"/>
    </row>
    <row r="101" spans="1:9" x14ac:dyDescent="0.25">
      <c r="A101" s="52"/>
      <c r="B101" s="53"/>
      <c r="C101" s="3"/>
      <c r="D101" s="57"/>
      <c r="E101" s="58"/>
      <c r="F101" s="57"/>
      <c r="H101" s="3"/>
      <c r="I101"/>
    </row>
    <row r="102" spans="1:9" x14ac:dyDescent="0.25">
      <c r="A102" s="52"/>
      <c r="B102" s="53"/>
      <c r="C102" s="3"/>
      <c r="D102" s="57"/>
      <c r="E102" s="58"/>
      <c r="F102" s="57"/>
      <c r="H102" s="3"/>
      <c r="I102"/>
    </row>
  </sheetData>
  <mergeCells count="4">
    <mergeCell ref="B1:F1"/>
    <mergeCell ref="B2:C2"/>
    <mergeCell ref="D89:F89"/>
    <mergeCell ref="D91:F9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87"/>
  <sheetViews>
    <sheetView topLeftCell="A55" workbookViewId="0">
      <selection activeCell="F61" sqref="F61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73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42522</v>
      </c>
      <c r="B4" s="16">
        <v>1303</v>
      </c>
      <c r="C4" s="71" t="s">
        <v>24</v>
      </c>
      <c r="D4" s="72">
        <v>1193.24</v>
      </c>
      <c r="E4" s="17">
        <v>42530</v>
      </c>
      <c r="F4" s="18">
        <v>1193.24</v>
      </c>
      <c r="G4" s="19">
        <f>D4-F4</f>
        <v>0</v>
      </c>
      <c r="H4" s="3"/>
    </row>
    <row r="5" spans="1:12" x14ac:dyDescent="0.25">
      <c r="A5" s="20">
        <v>42522</v>
      </c>
      <c r="B5" s="21">
        <v>1304</v>
      </c>
      <c r="C5" s="22" t="s">
        <v>22</v>
      </c>
      <c r="D5" s="23">
        <v>689.33</v>
      </c>
      <c r="E5" s="17">
        <v>42524</v>
      </c>
      <c r="F5" s="18">
        <v>689.33</v>
      </c>
      <c r="G5" s="24">
        <f>D5-F5</f>
        <v>0</v>
      </c>
      <c r="H5" s="2"/>
    </row>
    <row r="6" spans="1:12" x14ac:dyDescent="0.25">
      <c r="A6" s="20">
        <v>42523</v>
      </c>
      <c r="B6" s="21">
        <v>1305</v>
      </c>
      <c r="C6" s="22" t="s">
        <v>22</v>
      </c>
      <c r="D6" s="23">
        <v>472.7</v>
      </c>
      <c r="E6" s="17">
        <v>42525</v>
      </c>
      <c r="F6" s="18">
        <v>472.7</v>
      </c>
      <c r="G6" s="24">
        <f>D6-F6</f>
        <v>0</v>
      </c>
      <c r="H6" s="2"/>
    </row>
    <row r="7" spans="1:12" x14ac:dyDescent="0.25">
      <c r="A7" s="20">
        <v>42524</v>
      </c>
      <c r="B7" s="21">
        <v>1306</v>
      </c>
      <c r="C7" s="22" t="s">
        <v>22</v>
      </c>
      <c r="D7" s="23">
        <v>583.28</v>
      </c>
      <c r="E7" s="17">
        <v>42526</v>
      </c>
      <c r="F7" s="18">
        <v>583.28</v>
      </c>
      <c r="G7" s="24">
        <f t="shared" ref="G7:G67" si="0">D7-F7</f>
        <v>0</v>
      </c>
      <c r="H7" s="2"/>
      <c r="J7" s="25"/>
    </row>
    <row r="8" spans="1:12" x14ac:dyDescent="0.25">
      <c r="A8" s="20">
        <v>42524</v>
      </c>
      <c r="B8" s="21">
        <v>1307</v>
      </c>
      <c r="C8" s="22" t="s">
        <v>27</v>
      </c>
      <c r="D8" s="23">
        <v>393.6</v>
      </c>
      <c r="E8" s="17">
        <v>42525</v>
      </c>
      <c r="F8" s="18">
        <v>393.6</v>
      </c>
      <c r="G8" s="24">
        <f t="shared" si="0"/>
        <v>0</v>
      </c>
      <c r="H8" s="2"/>
      <c r="J8" s="25"/>
    </row>
    <row r="9" spans="1:12" x14ac:dyDescent="0.25">
      <c r="A9" s="20">
        <v>42524</v>
      </c>
      <c r="B9" s="21">
        <v>1308</v>
      </c>
      <c r="C9" s="22" t="s">
        <v>17</v>
      </c>
      <c r="D9" s="23">
        <v>6187.1</v>
      </c>
      <c r="E9" s="17">
        <v>42532</v>
      </c>
      <c r="F9" s="18">
        <v>6187.1</v>
      </c>
      <c r="G9" s="24">
        <f t="shared" si="0"/>
        <v>0</v>
      </c>
      <c r="H9" s="2"/>
      <c r="J9" s="25"/>
    </row>
    <row r="10" spans="1:12" x14ac:dyDescent="0.25">
      <c r="A10" s="20">
        <v>42525</v>
      </c>
      <c r="B10" s="21">
        <v>1309</v>
      </c>
      <c r="C10" s="22" t="s">
        <v>22</v>
      </c>
      <c r="D10" s="23">
        <v>1130.4000000000001</v>
      </c>
      <c r="E10" s="17">
        <v>42528</v>
      </c>
      <c r="F10" s="18">
        <v>1130.4000000000001</v>
      </c>
      <c r="G10" s="24">
        <f t="shared" si="0"/>
        <v>0</v>
      </c>
      <c r="H10" s="2"/>
      <c r="J10" s="25"/>
    </row>
    <row r="11" spans="1:12" x14ac:dyDescent="0.25">
      <c r="A11" s="20">
        <v>42525</v>
      </c>
      <c r="B11" s="21">
        <v>1310</v>
      </c>
      <c r="C11" s="22" t="s">
        <v>24</v>
      </c>
      <c r="D11" s="23">
        <v>3080.12</v>
      </c>
      <c r="E11" s="17" t="s">
        <v>78</v>
      </c>
      <c r="F11" s="18">
        <f>2200+880.12</f>
        <v>3080.12</v>
      </c>
      <c r="G11" s="24">
        <f t="shared" si="0"/>
        <v>0</v>
      </c>
      <c r="H11" s="2"/>
      <c r="J11" s="25"/>
    </row>
    <row r="12" spans="1:12" x14ac:dyDescent="0.25">
      <c r="A12" s="20">
        <v>42525</v>
      </c>
      <c r="B12" s="21">
        <v>1311</v>
      </c>
      <c r="C12" s="22" t="s">
        <v>27</v>
      </c>
      <c r="D12" s="23">
        <v>373.38</v>
      </c>
      <c r="E12" s="17">
        <v>42526</v>
      </c>
      <c r="F12" s="18">
        <v>373.38</v>
      </c>
      <c r="G12" s="24">
        <f t="shared" si="0"/>
        <v>0</v>
      </c>
      <c r="H12" s="2"/>
      <c r="J12" s="25"/>
    </row>
    <row r="13" spans="1:12" x14ac:dyDescent="0.25">
      <c r="A13" s="20">
        <v>42526</v>
      </c>
      <c r="B13" s="21">
        <v>1312</v>
      </c>
      <c r="C13" s="22" t="s">
        <v>28</v>
      </c>
      <c r="D13" s="23">
        <v>4574.25</v>
      </c>
      <c r="E13" s="101">
        <v>42554</v>
      </c>
      <c r="F13" s="77">
        <v>4574.25</v>
      </c>
      <c r="G13" s="24">
        <f t="shared" si="0"/>
        <v>0</v>
      </c>
      <c r="H13" s="2"/>
      <c r="J13" s="25"/>
    </row>
    <row r="14" spans="1:12" ht="15.75" x14ac:dyDescent="0.25">
      <c r="A14" s="20">
        <v>42526</v>
      </c>
      <c r="B14" s="21">
        <v>1313</v>
      </c>
      <c r="C14" s="82" t="s">
        <v>74</v>
      </c>
      <c r="D14" s="104">
        <v>0</v>
      </c>
      <c r="E14" s="17"/>
      <c r="F14" s="18"/>
      <c r="G14" s="24">
        <f t="shared" si="0"/>
        <v>0</v>
      </c>
      <c r="H14" s="2"/>
      <c r="J14" s="25"/>
    </row>
    <row r="15" spans="1:12" ht="15.75" x14ac:dyDescent="0.25">
      <c r="A15" s="20">
        <v>42526</v>
      </c>
      <c r="B15" s="21">
        <v>1314</v>
      </c>
      <c r="C15" s="82" t="s">
        <v>74</v>
      </c>
      <c r="D15" s="104">
        <v>0</v>
      </c>
      <c r="E15" s="17"/>
      <c r="F15" s="18"/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42526</v>
      </c>
      <c r="B16" s="21">
        <v>1315</v>
      </c>
      <c r="C16" s="28" t="s">
        <v>27</v>
      </c>
      <c r="D16" s="23">
        <v>375.83</v>
      </c>
      <c r="E16" s="17">
        <v>42529</v>
      </c>
      <c r="F16" s="18">
        <v>375.83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42526</v>
      </c>
      <c r="B17" s="21">
        <v>1316</v>
      </c>
      <c r="C17" s="22" t="s">
        <v>22</v>
      </c>
      <c r="D17" s="23">
        <v>576.6</v>
      </c>
      <c r="E17" s="17">
        <v>42531</v>
      </c>
      <c r="F17" s="18">
        <v>576.6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42528</v>
      </c>
      <c r="B18" s="21">
        <v>1317</v>
      </c>
      <c r="C18" s="22" t="s">
        <v>22</v>
      </c>
      <c r="D18" s="23">
        <v>1575.45</v>
      </c>
      <c r="E18" s="17">
        <v>42536</v>
      </c>
      <c r="F18" s="18">
        <v>1575.45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42528</v>
      </c>
      <c r="B19" s="21">
        <v>1318</v>
      </c>
      <c r="C19" s="22" t="s">
        <v>17</v>
      </c>
      <c r="D19" s="23">
        <v>8212</v>
      </c>
      <c r="E19" s="17">
        <v>42532</v>
      </c>
      <c r="F19" s="18">
        <v>8212</v>
      </c>
      <c r="G19" s="24">
        <f t="shared" si="0"/>
        <v>0</v>
      </c>
      <c r="H19" s="2"/>
      <c r="J19" s="25"/>
    </row>
    <row r="20" spans="1:12" x14ac:dyDescent="0.25">
      <c r="A20" s="20">
        <v>42529</v>
      </c>
      <c r="B20" s="21">
        <v>1319</v>
      </c>
      <c r="C20" s="22" t="s">
        <v>27</v>
      </c>
      <c r="D20" s="23">
        <v>279.3</v>
      </c>
      <c r="E20" s="17">
        <v>42530</v>
      </c>
      <c r="F20" s="18">
        <v>279.3</v>
      </c>
      <c r="G20" s="24">
        <f t="shared" si="0"/>
        <v>0</v>
      </c>
      <c r="H20" s="2"/>
      <c r="J20" s="25"/>
    </row>
    <row r="21" spans="1:12" x14ac:dyDescent="0.25">
      <c r="A21" s="20">
        <v>42530</v>
      </c>
      <c r="B21" s="21">
        <v>1320</v>
      </c>
      <c r="C21" s="22" t="s">
        <v>27</v>
      </c>
      <c r="D21" s="23">
        <v>382.69</v>
      </c>
      <c r="E21" s="17">
        <v>42532</v>
      </c>
      <c r="F21" s="18">
        <v>382.69</v>
      </c>
      <c r="G21" s="24">
        <f t="shared" si="0"/>
        <v>0</v>
      </c>
      <c r="H21" s="2"/>
    </row>
    <row r="22" spans="1:12" x14ac:dyDescent="0.25">
      <c r="A22" s="20">
        <v>42531</v>
      </c>
      <c r="B22" s="21">
        <v>1321</v>
      </c>
      <c r="C22" s="22" t="s">
        <v>22</v>
      </c>
      <c r="D22" s="23">
        <v>573.12</v>
      </c>
      <c r="E22" s="17">
        <v>42532</v>
      </c>
      <c r="F22" s="18">
        <v>573.12</v>
      </c>
      <c r="G22" s="24">
        <f t="shared" si="0"/>
        <v>0</v>
      </c>
      <c r="H22" s="2"/>
      <c r="J22" s="25"/>
    </row>
    <row r="23" spans="1:12" x14ac:dyDescent="0.25">
      <c r="A23" s="20">
        <v>42531</v>
      </c>
      <c r="B23" s="21">
        <v>1322</v>
      </c>
      <c r="C23" s="22" t="s">
        <v>75</v>
      </c>
      <c r="D23" s="23">
        <v>2088.3000000000002</v>
      </c>
      <c r="E23" s="17">
        <v>42532</v>
      </c>
      <c r="F23" s="18">
        <v>2088.3000000000002</v>
      </c>
      <c r="G23" s="24">
        <f t="shared" si="0"/>
        <v>0</v>
      </c>
      <c r="H23" s="2"/>
      <c r="J23" s="25"/>
    </row>
    <row r="24" spans="1:12" x14ac:dyDescent="0.25">
      <c r="A24" s="20">
        <v>42532</v>
      </c>
      <c r="B24" s="21">
        <v>1323</v>
      </c>
      <c r="C24" s="22" t="s">
        <v>24</v>
      </c>
      <c r="D24" s="23">
        <v>4009.5</v>
      </c>
      <c r="E24" s="17" t="s">
        <v>79</v>
      </c>
      <c r="F24" s="18">
        <f>2000+2009.5</f>
        <v>4009.5</v>
      </c>
      <c r="G24" s="24">
        <f t="shared" si="0"/>
        <v>0</v>
      </c>
      <c r="H24" s="2"/>
      <c r="J24" s="25"/>
    </row>
    <row r="25" spans="1:12" x14ac:dyDescent="0.25">
      <c r="A25" s="20">
        <v>42532</v>
      </c>
      <c r="B25" s="21">
        <v>1324</v>
      </c>
      <c r="C25" s="22" t="s">
        <v>22</v>
      </c>
      <c r="D25" s="23">
        <v>460</v>
      </c>
      <c r="E25" s="17">
        <v>42534</v>
      </c>
      <c r="F25" s="18">
        <v>460</v>
      </c>
      <c r="G25" s="24">
        <f t="shared" si="0"/>
        <v>0</v>
      </c>
      <c r="H25" s="2"/>
      <c r="J25" s="25"/>
    </row>
    <row r="26" spans="1:12" x14ac:dyDescent="0.25">
      <c r="A26" s="20">
        <v>42532</v>
      </c>
      <c r="B26" s="21">
        <v>1325</v>
      </c>
      <c r="C26" s="22" t="s">
        <v>27</v>
      </c>
      <c r="D26" s="23">
        <v>379.95</v>
      </c>
      <c r="E26" s="17">
        <v>42533</v>
      </c>
      <c r="F26" s="18">
        <v>379.95</v>
      </c>
      <c r="G26" s="24">
        <f t="shared" si="0"/>
        <v>0</v>
      </c>
      <c r="H26" s="2"/>
      <c r="J26" s="25"/>
    </row>
    <row r="27" spans="1:12" x14ac:dyDescent="0.25">
      <c r="A27" s="20">
        <v>42532</v>
      </c>
      <c r="B27" s="21">
        <v>1326</v>
      </c>
      <c r="C27" s="22" t="s">
        <v>75</v>
      </c>
      <c r="D27" s="23">
        <v>1479.4</v>
      </c>
      <c r="E27" s="17">
        <v>42537</v>
      </c>
      <c r="F27" s="18">
        <v>1479.4</v>
      </c>
      <c r="G27" s="24">
        <f t="shared" si="0"/>
        <v>0</v>
      </c>
      <c r="H27" s="2"/>
      <c r="J27" s="25"/>
    </row>
    <row r="28" spans="1:12" x14ac:dyDescent="0.25">
      <c r="A28" s="20">
        <v>42533</v>
      </c>
      <c r="B28" s="21">
        <v>1327</v>
      </c>
      <c r="C28" s="22" t="s">
        <v>16</v>
      </c>
      <c r="D28" s="23">
        <v>6127.77</v>
      </c>
      <c r="E28" s="17">
        <v>42547</v>
      </c>
      <c r="F28" s="18">
        <v>6127.77</v>
      </c>
      <c r="G28" s="24">
        <f t="shared" si="0"/>
        <v>0</v>
      </c>
      <c r="H28" s="2"/>
      <c r="J28" s="25"/>
    </row>
    <row r="29" spans="1:12" x14ac:dyDescent="0.25">
      <c r="A29" s="20">
        <v>42533</v>
      </c>
      <c r="B29" s="21">
        <v>1328</v>
      </c>
      <c r="C29" s="22" t="s">
        <v>50</v>
      </c>
      <c r="D29" s="23">
        <v>309</v>
      </c>
      <c r="E29" s="105">
        <v>42550</v>
      </c>
      <c r="F29" s="18">
        <v>309</v>
      </c>
      <c r="G29" s="24">
        <f t="shared" si="0"/>
        <v>0</v>
      </c>
      <c r="H29" s="2"/>
    </row>
    <row r="30" spans="1:12" x14ac:dyDescent="0.25">
      <c r="A30" s="20">
        <v>42533</v>
      </c>
      <c r="B30" s="21">
        <v>1329</v>
      </c>
      <c r="C30" s="22" t="s">
        <v>27</v>
      </c>
      <c r="D30" s="23">
        <v>512.54999999999995</v>
      </c>
      <c r="E30" s="17">
        <v>42536</v>
      </c>
      <c r="F30" s="18">
        <v>512.54999999999995</v>
      </c>
      <c r="G30" s="24">
        <f t="shared" si="0"/>
        <v>0</v>
      </c>
      <c r="H30" s="2"/>
    </row>
    <row r="31" spans="1:12" x14ac:dyDescent="0.25">
      <c r="A31" s="20">
        <v>42533</v>
      </c>
      <c r="B31" s="21">
        <v>1330</v>
      </c>
      <c r="C31" s="22" t="s">
        <v>75</v>
      </c>
      <c r="D31" s="23">
        <v>923</v>
      </c>
      <c r="E31" s="17">
        <v>42534</v>
      </c>
      <c r="F31" s="18">
        <v>923</v>
      </c>
      <c r="G31" s="24">
        <f t="shared" si="0"/>
        <v>0</v>
      </c>
      <c r="H31" s="2"/>
    </row>
    <row r="32" spans="1:12" x14ac:dyDescent="0.25">
      <c r="A32" s="20">
        <v>42534</v>
      </c>
      <c r="B32" s="21">
        <v>1331</v>
      </c>
      <c r="C32" s="22" t="s">
        <v>22</v>
      </c>
      <c r="D32" s="23">
        <v>703</v>
      </c>
      <c r="E32" s="17">
        <v>42537</v>
      </c>
      <c r="F32" s="18">
        <v>703</v>
      </c>
      <c r="G32" s="24">
        <f t="shared" si="0"/>
        <v>0</v>
      </c>
      <c r="H32" s="2"/>
    </row>
    <row r="33" spans="1:8" customFormat="1" x14ac:dyDescent="0.25">
      <c r="A33" s="20">
        <v>42534</v>
      </c>
      <c r="B33" s="21">
        <v>1332</v>
      </c>
      <c r="C33" s="22" t="s">
        <v>17</v>
      </c>
      <c r="D33" s="23">
        <v>6214.4</v>
      </c>
      <c r="E33" s="17">
        <v>42537</v>
      </c>
      <c r="F33" s="18">
        <v>6214.4</v>
      </c>
      <c r="G33" s="24">
        <f t="shared" si="0"/>
        <v>0</v>
      </c>
      <c r="H33" s="2"/>
    </row>
    <row r="34" spans="1:8" customFormat="1" x14ac:dyDescent="0.25">
      <c r="A34" s="20">
        <v>42534</v>
      </c>
      <c r="B34" s="21">
        <v>1333</v>
      </c>
      <c r="C34" s="22" t="s">
        <v>75</v>
      </c>
      <c r="D34" s="23">
        <v>1235</v>
      </c>
      <c r="E34" s="17">
        <v>42538</v>
      </c>
      <c r="F34" s="18">
        <v>1235</v>
      </c>
      <c r="G34" s="24">
        <f t="shared" si="0"/>
        <v>0</v>
      </c>
      <c r="H34" s="2"/>
    </row>
    <row r="35" spans="1:8" customFormat="1" x14ac:dyDescent="0.25">
      <c r="A35" s="20">
        <v>42535</v>
      </c>
      <c r="B35" s="21">
        <v>1334</v>
      </c>
      <c r="C35" s="22" t="s">
        <v>77</v>
      </c>
      <c r="D35" s="23">
        <v>689.54</v>
      </c>
      <c r="E35" s="17">
        <v>42536</v>
      </c>
      <c r="F35" s="18">
        <v>689.54</v>
      </c>
      <c r="G35" s="24">
        <f t="shared" si="0"/>
        <v>0</v>
      </c>
      <c r="H35" s="2"/>
    </row>
    <row r="36" spans="1:8" customFormat="1" x14ac:dyDescent="0.25">
      <c r="A36" s="20">
        <v>42536</v>
      </c>
      <c r="B36" s="21">
        <v>1335</v>
      </c>
      <c r="C36" s="22" t="s">
        <v>22</v>
      </c>
      <c r="D36" s="23">
        <v>484.61</v>
      </c>
      <c r="E36" s="17">
        <v>42538</v>
      </c>
      <c r="F36" s="18">
        <v>484.61</v>
      </c>
      <c r="G36" s="24">
        <f t="shared" si="0"/>
        <v>0</v>
      </c>
      <c r="H36" s="2"/>
    </row>
    <row r="37" spans="1:8" customFormat="1" x14ac:dyDescent="0.25">
      <c r="A37" s="20">
        <v>42536</v>
      </c>
      <c r="B37" s="21">
        <v>1336</v>
      </c>
      <c r="C37" s="22" t="s">
        <v>27</v>
      </c>
      <c r="D37" s="23">
        <v>392.08</v>
      </c>
      <c r="E37" s="17">
        <v>42538</v>
      </c>
      <c r="F37" s="18">
        <v>392.08</v>
      </c>
      <c r="G37" s="24">
        <f t="shared" si="0"/>
        <v>0</v>
      </c>
      <c r="H37" s="2"/>
    </row>
    <row r="38" spans="1:8" customFormat="1" x14ac:dyDescent="0.25">
      <c r="A38" s="20">
        <v>42537</v>
      </c>
      <c r="B38" s="21">
        <v>1337</v>
      </c>
      <c r="C38" s="22" t="s">
        <v>75</v>
      </c>
      <c r="D38" s="23">
        <v>1080.99</v>
      </c>
      <c r="E38" s="17">
        <v>42541</v>
      </c>
      <c r="F38" s="18">
        <v>1080.99</v>
      </c>
      <c r="G38" s="24">
        <f t="shared" si="0"/>
        <v>0</v>
      </c>
      <c r="H38" s="2"/>
    </row>
    <row r="39" spans="1:8" customFormat="1" x14ac:dyDescent="0.25">
      <c r="A39" s="20">
        <v>42537</v>
      </c>
      <c r="B39" s="21">
        <v>1338</v>
      </c>
      <c r="C39" s="22" t="s">
        <v>22</v>
      </c>
      <c r="D39" s="23">
        <v>1471.67</v>
      </c>
      <c r="E39" s="17">
        <v>42542</v>
      </c>
      <c r="F39" s="18">
        <v>1471.67</v>
      </c>
      <c r="G39" s="24">
        <f t="shared" si="0"/>
        <v>0</v>
      </c>
      <c r="H39" s="2"/>
    </row>
    <row r="40" spans="1:8" customFormat="1" x14ac:dyDescent="0.25">
      <c r="A40" s="20">
        <v>42538</v>
      </c>
      <c r="B40" s="21">
        <v>1339</v>
      </c>
      <c r="C40" s="22" t="s">
        <v>24</v>
      </c>
      <c r="D40" s="23">
        <v>3128.94</v>
      </c>
      <c r="E40" s="17">
        <v>42546</v>
      </c>
      <c r="F40" s="18">
        <f>1800+1328.94</f>
        <v>3128.94</v>
      </c>
      <c r="G40" s="24">
        <f t="shared" si="0"/>
        <v>0</v>
      </c>
      <c r="H40" s="2"/>
    </row>
    <row r="41" spans="1:8" customFormat="1" x14ac:dyDescent="0.25">
      <c r="A41" s="20">
        <v>42538</v>
      </c>
      <c r="B41" s="21">
        <v>1340</v>
      </c>
      <c r="C41" s="22" t="s">
        <v>22</v>
      </c>
      <c r="D41" s="23">
        <v>509.19</v>
      </c>
      <c r="E41" s="17">
        <v>42539</v>
      </c>
      <c r="F41" s="18">
        <v>509.19</v>
      </c>
      <c r="G41" s="24">
        <f t="shared" si="0"/>
        <v>0</v>
      </c>
      <c r="H41" s="2"/>
    </row>
    <row r="42" spans="1:8" customFormat="1" x14ac:dyDescent="0.25">
      <c r="A42" s="20">
        <v>42538</v>
      </c>
      <c r="B42" s="21">
        <v>1341</v>
      </c>
      <c r="C42" s="22" t="s">
        <v>27</v>
      </c>
      <c r="D42" s="23">
        <v>479.65</v>
      </c>
      <c r="E42" s="17">
        <v>42540</v>
      </c>
      <c r="F42" s="18">
        <v>479.65</v>
      </c>
      <c r="G42" s="24">
        <f t="shared" si="0"/>
        <v>0</v>
      </c>
      <c r="H42" s="2"/>
    </row>
    <row r="43" spans="1:8" customFormat="1" x14ac:dyDescent="0.25">
      <c r="A43" s="20">
        <v>42539</v>
      </c>
      <c r="B43" s="21">
        <v>1342</v>
      </c>
      <c r="C43" s="22" t="s">
        <v>75</v>
      </c>
      <c r="D43" s="30">
        <v>2707.9</v>
      </c>
      <c r="E43" s="31">
        <v>42546</v>
      </c>
      <c r="F43" s="32">
        <v>2707.9</v>
      </c>
      <c r="G43" s="24">
        <f t="shared" si="0"/>
        <v>0</v>
      </c>
      <c r="H43" s="2"/>
    </row>
    <row r="44" spans="1:8" customFormat="1" x14ac:dyDescent="0.25">
      <c r="A44" s="20">
        <v>42539</v>
      </c>
      <c r="B44" s="21">
        <v>1343</v>
      </c>
      <c r="C44" s="29" t="s">
        <v>22</v>
      </c>
      <c r="D44" s="30">
        <v>567.52</v>
      </c>
      <c r="E44" s="31">
        <v>42543</v>
      </c>
      <c r="F44" s="32">
        <v>567.52</v>
      </c>
      <c r="G44" s="24">
        <f t="shared" si="0"/>
        <v>0</v>
      </c>
      <c r="H44" s="2"/>
    </row>
    <row r="45" spans="1:8" customFormat="1" x14ac:dyDescent="0.25">
      <c r="A45" s="20">
        <v>42539</v>
      </c>
      <c r="B45" s="21">
        <v>1344</v>
      </c>
      <c r="C45" s="29" t="s">
        <v>17</v>
      </c>
      <c r="D45" s="30">
        <v>3461.25</v>
      </c>
      <c r="E45" s="31">
        <v>42543</v>
      </c>
      <c r="F45" s="32">
        <v>3461.25</v>
      </c>
      <c r="G45" s="24">
        <f t="shared" si="0"/>
        <v>0</v>
      </c>
      <c r="H45" s="2"/>
    </row>
    <row r="46" spans="1:8" customFormat="1" x14ac:dyDescent="0.25">
      <c r="A46" s="20">
        <v>42540</v>
      </c>
      <c r="B46" s="21">
        <v>1345</v>
      </c>
      <c r="C46" s="29" t="s">
        <v>75</v>
      </c>
      <c r="D46" s="30">
        <v>2269.13</v>
      </c>
      <c r="E46" s="31">
        <v>42546</v>
      </c>
      <c r="F46" s="32">
        <f>1500+769.13</f>
        <v>2269.13</v>
      </c>
      <c r="G46" s="24">
        <f t="shared" si="0"/>
        <v>0</v>
      </c>
      <c r="H46" s="2"/>
    </row>
    <row r="47" spans="1:8" customFormat="1" x14ac:dyDescent="0.25">
      <c r="A47" s="20">
        <v>42540</v>
      </c>
      <c r="B47" s="21">
        <v>1346</v>
      </c>
      <c r="C47" s="29" t="s">
        <v>27</v>
      </c>
      <c r="D47" s="30">
        <v>532.12</v>
      </c>
      <c r="E47" s="31">
        <v>42544</v>
      </c>
      <c r="F47" s="32">
        <v>532.12</v>
      </c>
      <c r="G47" s="24">
        <f t="shared" si="0"/>
        <v>0</v>
      </c>
      <c r="H47" s="2"/>
    </row>
    <row r="48" spans="1:8" customFormat="1" x14ac:dyDescent="0.25">
      <c r="A48" s="20">
        <v>42542</v>
      </c>
      <c r="B48" s="21">
        <v>1347</v>
      </c>
      <c r="C48" s="29" t="s">
        <v>22</v>
      </c>
      <c r="D48" s="30">
        <v>623.34</v>
      </c>
      <c r="E48" s="31">
        <v>42545</v>
      </c>
      <c r="F48" s="32">
        <v>623.34</v>
      </c>
      <c r="G48" s="24">
        <f t="shared" si="0"/>
        <v>0</v>
      </c>
      <c r="H48" s="2"/>
    </row>
    <row r="49" spans="1:15" x14ac:dyDescent="0.25">
      <c r="A49" s="20">
        <v>42542</v>
      </c>
      <c r="B49" s="21">
        <v>1348</v>
      </c>
      <c r="C49" s="29" t="s">
        <v>17</v>
      </c>
      <c r="D49" s="30">
        <v>2704</v>
      </c>
      <c r="E49" s="31">
        <v>42548</v>
      </c>
      <c r="F49" s="32">
        <v>2704</v>
      </c>
      <c r="G49" s="24">
        <f t="shared" si="0"/>
        <v>0</v>
      </c>
      <c r="H49" s="2"/>
    </row>
    <row r="50" spans="1:15" x14ac:dyDescent="0.25">
      <c r="A50" s="20">
        <v>42543</v>
      </c>
      <c r="B50" s="21">
        <v>1349</v>
      </c>
      <c r="C50" s="29" t="s">
        <v>24</v>
      </c>
      <c r="D50" s="30">
        <v>2108.2579999999998</v>
      </c>
      <c r="E50" s="31">
        <v>42545</v>
      </c>
      <c r="F50" s="32">
        <v>2108.2600000000002</v>
      </c>
      <c r="G50" s="24">
        <f t="shared" si="0"/>
        <v>-2.0000000004074536E-3</v>
      </c>
      <c r="H50" s="2"/>
    </row>
    <row r="51" spans="1:15" x14ac:dyDescent="0.25">
      <c r="A51" s="20">
        <v>42543</v>
      </c>
      <c r="B51" s="21">
        <v>1350</v>
      </c>
      <c r="C51" s="29" t="s">
        <v>22</v>
      </c>
      <c r="D51" s="30">
        <v>311.61</v>
      </c>
      <c r="E51" s="31" t="s">
        <v>80</v>
      </c>
      <c r="F51" s="32">
        <v>311.61</v>
      </c>
      <c r="G51" s="24">
        <f t="shared" si="0"/>
        <v>0</v>
      </c>
      <c r="H51" s="2"/>
    </row>
    <row r="52" spans="1:15" x14ac:dyDescent="0.25">
      <c r="A52" s="20">
        <v>42544</v>
      </c>
      <c r="B52" s="21">
        <v>1351</v>
      </c>
      <c r="C52" s="29" t="s">
        <v>24</v>
      </c>
      <c r="D52" s="30">
        <v>1703.84</v>
      </c>
      <c r="E52" s="31">
        <v>42545</v>
      </c>
      <c r="F52" s="32">
        <v>1703.84</v>
      </c>
      <c r="G52" s="24">
        <f t="shared" si="0"/>
        <v>0</v>
      </c>
      <c r="H52" s="2"/>
    </row>
    <row r="53" spans="1:15" x14ac:dyDescent="0.25">
      <c r="A53" s="20">
        <v>42545</v>
      </c>
      <c r="B53" s="21">
        <v>1352</v>
      </c>
      <c r="C53" s="29" t="s">
        <v>22</v>
      </c>
      <c r="D53" s="30">
        <v>831.3</v>
      </c>
      <c r="E53" s="31">
        <v>42548</v>
      </c>
      <c r="F53" s="32">
        <v>831.3</v>
      </c>
      <c r="G53" s="24">
        <f t="shared" si="0"/>
        <v>0</v>
      </c>
      <c r="H53" s="2"/>
    </row>
    <row r="54" spans="1:15" ht="30" x14ac:dyDescent="0.25">
      <c r="A54" s="20">
        <v>42545</v>
      </c>
      <c r="B54" s="21">
        <v>1353</v>
      </c>
      <c r="C54" s="29" t="s">
        <v>24</v>
      </c>
      <c r="D54" s="30">
        <v>2723.95</v>
      </c>
      <c r="E54" s="73" t="s">
        <v>83</v>
      </c>
      <c r="F54" s="74">
        <f>1601+1122.95</f>
        <v>2723.95</v>
      </c>
      <c r="G54" s="24">
        <f t="shared" si="0"/>
        <v>0</v>
      </c>
      <c r="H54" s="2"/>
    </row>
    <row r="55" spans="1:15" x14ac:dyDescent="0.25">
      <c r="A55" s="20">
        <v>42545</v>
      </c>
      <c r="B55" s="21">
        <v>1354</v>
      </c>
      <c r="C55" s="29" t="s">
        <v>27</v>
      </c>
      <c r="D55" s="30">
        <v>569.52</v>
      </c>
      <c r="E55" s="31">
        <v>42545</v>
      </c>
      <c r="F55" s="32">
        <v>569.52</v>
      </c>
      <c r="G55" s="24">
        <f t="shared" si="0"/>
        <v>0</v>
      </c>
      <c r="H55" s="2"/>
    </row>
    <row r="56" spans="1:15" x14ac:dyDescent="0.25">
      <c r="A56" s="20">
        <v>42545</v>
      </c>
      <c r="B56" s="21">
        <v>1355</v>
      </c>
      <c r="C56" s="29" t="s">
        <v>17</v>
      </c>
      <c r="D56" s="30">
        <v>3799.6</v>
      </c>
      <c r="E56" s="31">
        <v>42548</v>
      </c>
      <c r="F56" s="32">
        <v>3799.6</v>
      </c>
      <c r="G56" s="24">
        <f t="shared" si="0"/>
        <v>0</v>
      </c>
      <c r="H56" s="2"/>
    </row>
    <row r="57" spans="1:15" x14ac:dyDescent="0.25">
      <c r="A57" s="20">
        <v>42546</v>
      </c>
      <c r="B57" s="21">
        <v>1356</v>
      </c>
      <c r="C57" s="29" t="s">
        <v>75</v>
      </c>
      <c r="D57" s="30">
        <v>1819.5</v>
      </c>
      <c r="E57" s="73">
        <v>42552</v>
      </c>
      <c r="F57" s="74">
        <v>1819.5</v>
      </c>
      <c r="G57" s="24">
        <f t="shared" si="0"/>
        <v>0</v>
      </c>
      <c r="H57" s="2"/>
    </row>
    <row r="58" spans="1:15" x14ac:dyDescent="0.25">
      <c r="A58" s="20">
        <v>42546</v>
      </c>
      <c r="B58" s="21">
        <v>1357</v>
      </c>
      <c r="C58" s="29" t="s">
        <v>24</v>
      </c>
      <c r="D58" s="30">
        <v>1353.15</v>
      </c>
      <c r="E58" s="73">
        <v>42553</v>
      </c>
      <c r="F58" s="74">
        <v>1353.15</v>
      </c>
      <c r="G58" s="24">
        <f t="shared" si="0"/>
        <v>0</v>
      </c>
      <c r="H58" s="2"/>
    </row>
    <row r="59" spans="1:15" x14ac:dyDescent="0.25">
      <c r="A59" s="20">
        <v>42547</v>
      </c>
      <c r="B59" s="21">
        <v>1358</v>
      </c>
      <c r="C59" s="29" t="s">
        <v>75</v>
      </c>
      <c r="D59" s="30">
        <v>2366.9499999999998</v>
      </c>
      <c r="E59" s="73">
        <v>42554</v>
      </c>
      <c r="F59" s="74">
        <v>2366.9499999999998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42547</v>
      </c>
      <c r="B60" s="21">
        <v>1359</v>
      </c>
      <c r="C60" s="29" t="s">
        <v>16</v>
      </c>
      <c r="D60" s="30">
        <v>7413.3</v>
      </c>
      <c r="E60" s="73">
        <v>42575</v>
      </c>
      <c r="F60" s="74">
        <v>7413.3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42548</v>
      </c>
      <c r="B61" s="21">
        <v>1360</v>
      </c>
      <c r="C61" s="29" t="s">
        <v>22</v>
      </c>
      <c r="D61" s="30">
        <v>375.08</v>
      </c>
      <c r="E61" s="31">
        <v>42550</v>
      </c>
      <c r="F61" s="32">
        <v>375.08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42548</v>
      </c>
      <c r="B62" s="21">
        <v>1361</v>
      </c>
      <c r="C62" s="29" t="s">
        <v>17</v>
      </c>
      <c r="D62" s="30">
        <v>3683.2</v>
      </c>
      <c r="E62" s="31">
        <v>42549</v>
      </c>
      <c r="F62" s="32">
        <v>3683.2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ht="15.75" x14ac:dyDescent="0.25">
      <c r="A63" s="20">
        <v>42549</v>
      </c>
      <c r="B63" s="21">
        <v>1362</v>
      </c>
      <c r="C63" s="29" t="s">
        <v>22</v>
      </c>
      <c r="D63" s="30">
        <v>494.74</v>
      </c>
      <c r="E63" s="106">
        <v>42552</v>
      </c>
      <c r="F63" s="74">
        <v>494.74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42549</v>
      </c>
      <c r="B64" s="21">
        <v>1363</v>
      </c>
      <c r="C64" s="29" t="s">
        <v>17</v>
      </c>
      <c r="D64" s="30">
        <v>3248.4</v>
      </c>
      <c r="E64" s="73">
        <v>42552</v>
      </c>
      <c r="F64" s="74">
        <v>3248.4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42550</v>
      </c>
      <c r="B65" s="21">
        <v>1364</v>
      </c>
      <c r="C65" s="29" t="s">
        <v>22</v>
      </c>
      <c r="D65" s="30">
        <v>573.62</v>
      </c>
      <c r="E65" s="73">
        <v>42556</v>
      </c>
      <c r="F65" s="74">
        <v>573.62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>
        <v>42551</v>
      </c>
      <c r="B66" s="21">
        <v>1365</v>
      </c>
      <c r="C66" s="29" t="s">
        <v>22</v>
      </c>
      <c r="D66" s="30">
        <v>308.10000000000002</v>
      </c>
      <c r="E66" s="73">
        <v>42553</v>
      </c>
      <c r="F66" s="74">
        <v>308.10000000000002</v>
      </c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109880.308</v>
      </c>
      <c r="E70" s="55"/>
      <c r="F70" s="54">
        <f>SUM(F4:F69)</f>
        <v>109880.31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-1.999999993131496E-3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87"/>
  <sheetViews>
    <sheetView topLeftCell="A49" workbookViewId="0">
      <selection activeCell="F53" sqref="F53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81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42552</v>
      </c>
      <c r="B4" s="16">
        <v>1366</v>
      </c>
      <c r="C4" s="71" t="s">
        <v>22</v>
      </c>
      <c r="D4" s="72">
        <v>419.1</v>
      </c>
      <c r="E4" s="17">
        <v>42553</v>
      </c>
      <c r="F4" s="18">
        <v>419.1</v>
      </c>
      <c r="G4" s="19">
        <f>D4-F4</f>
        <v>0</v>
      </c>
      <c r="H4" s="3"/>
    </row>
    <row r="5" spans="1:12" x14ac:dyDescent="0.25">
      <c r="A5" s="20">
        <v>42552</v>
      </c>
      <c r="B5" s="21">
        <v>1367</v>
      </c>
      <c r="C5" s="22" t="s">
        <v>75</v>
      </c>
      <c r="D5" s="23">
        <v>3225.6</v>
      </c>
      <c r="E5" s="17" t="s">
        <v>85</v>
      </c>
      <c r="F5" s="18">
        <f>2000+1225.6</f>
        <v>3225.6</v>
      </c>
      <c r="G5" s="24">
        <f>D5-F5</f>
        <v>0</v>
      </c>
      <c r="H5" s="2"/>
    </row>
    <row r="6" spans="1:12" x14ac:dyDescent="0.25">
      <c r="A6" s="20">
        <v>42553</v>
      </c>
      <c r="B6" s="21">
        <v>1368</v>
      </c>
      <c r="C6" s="22" t="s">
        <v>82</v>
      </c>
      <c r="D6" s="23">
        <v>1743.51</v>
      </c>
      <c r="E6" s="17">
        <v>42563</v>
      </c>
      <c r="F6" s="18">
        <v>1743.51</v>
      </c>
      <c r="G6" s="24">
        <f>D6-F6</f>
        <v>0</v>
      </c>
      <c r="H6" s="2"/>
    </row>
    <row r="7" spans="1:12" x14ac:dyDescent="0.25">
      <c r="A7" s="20">
        <v>42553</v>
      </c>
      <c r="B7" s="21">
        <v>1369</v>
      </c>
      <c r="C7" s="22" t="s">
        <v>22</v>
      </c>
      <c r="D7" s="23">
        <v>884.84</v>
      </c>
      <c r="E7" s="17">
        <v>42557</v>
      </c>
      <c r="F7" s="18">
        <v>884.84</v>
      </c>
      <c r="G7" s="24">
        <f t="shared" ref="G7:G67" si="0">D7-F7</f>
        <v>0</v>
      </c>
      <c r="H7" s="2"/>
      <c r="J7" s="25"/>
    </row>
    <row r="8" spans="1:12" x14ac:dyDescent="0.25">
      <c r="A8" s="20">
        <v>42554</v>
      </c>
      <c r="B8" s="21">
        <v>1370</v>
      </c>
      <c r="C8" s="22" t="s">
        <v>75</v>
      </c>
      <c r="D8" s="23">
        <v>2348.4</v>
      </c>
      <c r="E8" s="17">
        <v>42558</v>
      </c>
      <c r="F8" s="18">
        <v>2348.4</v>
      </c>
      <c r="G8" s="24">
        <f t="shared" si="0"/>
        <v>0</v>
      </c>
      <c r="H8" s="2"/>
      <c r="J8" s="25"/>
    </row>
    <row r="9" spans="1:12" x14ac:dyDescent="0.25">
      <c r="A9" s="20">
        <v>42554</v>
      </c>
      <c r="B9" s="21">
        <v>1371</v>
      </c>
      <c r="C9" s="22" t="s">
        <v>28</v>
      </c>
      <c r="D9" s="23">
        <v>3023.9</v>
      </c>
      <c r="E9" s="17">
        <v>42559</v>
      </c>
      <c r="F9" s="18">
        <v>3023.9</v>
      </c>
      <c r="G9" s="24">
        <f t="shared" si="0"/>
        <v>0</v>
      </c>
      <c r="H9" s="2"/>
      <c r="J9" s="25"/>
    </row>
    <row r="10" spans="1:12" x14ac:dyDescent="0.25">
      <c r="A10" s="20">
        <v>42555</v>
      </c>
      <c r="B10" s="21">
        <v>1372</v>
      </c>
      <c r="C10" s="22" t="s">
        <v>17</v>
      </c>
      <c r="D10" s="23">
        <v>3033.6</v>
      </c>
      <c r="E10" s="17">
        <v>42558</v>
      </c>
      <c r="F10" s="18">
        <v>3033.6</v>
      </c>
      <c r="G10" s="24">
        <f t="shared" si="0"/>
        <v>0</v>
      </c>
      <c r="H10" s="2"/>
      <c r="J10" s="25"/>
    </row>
    <row r="11" spans="1:12" x14ac:dyDescent="0.25">
      <c r="A11" s="20">
        <v>42556</v>
      </c>
      <c r="B11" s="21">
        <v>1373</v>
      </c>
      <c r="C11" s="22" t="s">
        <v>22</v>
      </c>
      <c r="D11" s="23">
        <v>339.1</v>
      </c>
      <c r="E11" s="17">
        <v>42563</v>
      </c>
      <c r="F11" s="18">
        <v>339.1</v>
      </c>
      <c r="G11" s="24">
        <f t="shared" si="0"/>
        <v>0</v>
      </c>
      <c r="H11" s="2"/>
      <c r="J11" s="25"/>
    </row>
    <row r="12" spans="1:12" x14ac:dyDescent="0.25">
      <c r="A12" s="20">
        <v>42556</v>
      </c>
      <c r="B12" s="21">
        <v>1374</v>
      </c>
      <c r="C12" s="22" t="s">
        <v>17</v>
      </c>
      <c r="D12" s="23">
        <v>1790.4</v>
      </c>
      <c r="E12" s="17">
        <v>42558</v>
      </c>
      <c r="F12" s="18">
        <v>1790.4</v>
      </c>
      <c r="G12" s="24">
        <f t="shared" si="0"/>
        <v>0</v>
      </c>
      <c r="H12" s="2"/>
      <c r="J12" s="25"/>
    </row>
    <row r="13" spans="1:12" x14ac:dyDescent="0.25">
      <c r="A13" s="20">
        <v>42557</v>
      </c>
      <c r="B13" s="21">
        <v>1375</v>
      </c>
      <c r="C13" s="22" t="s">
        <v>22</v>
      </c>
      <c r="D13" s="23">
        <v>386.1</v>
      </c>
      <c r="E13" s="17">
        <v>42563</v>
      </c>
      <c r="F13" s="18">
        <v>386.1</v>
      </c>
      <c r="G13" s="24">
        <f t="shared" si="0"/>
        <v>0</v>
      </c>
      <c r="H13" s="2"/>
      <c r="J13" s="25"/>
    </row>
    <row r="14" spans="1:12" x14ac:dyDescent="0.25">
      <c r="A14" s="20">
        <v>42559</v>
      </c>
      <c r="B14" s="21">
        <v>1376</v>
      </c>
      <c r="C14" s="22" t="s">
        <v>27</v>
      </c>
      <c r="D14" s="23">
        <v>585.79999999999995</v>
      </c>
      <c r="E14" s="17">
        <v>42560</v>
      </c>
      <c r="F14" s="18">
        <v>585.79999999999995</v>
      </c>
      <c r="G14" s="24">
        <f t="shared" si="0"/>
        <v>0</v>
      </c>
      <c r="H14" s="2"/>
      <c r="J14" s="25"/>
    </row>
    <row r="15" spans="1:12" x14ac:dyDescent="0.25">
      <c r="A15" s="20">
        <v>42559</v>
      </c>
      <c r="B15" s="21">
        <v>1377</v>
      </c>
      <c r="C15" s="22" t="s">
        <v>28</v>
      </c>
      <c r="D15" s="23">
        <v>3442.45</v>
      </c>
      <c r="E15" s="17">
        <v>42575</v>
      </c>
      <c r="F15" s="18">
        <v>3442.45</v>
      </c>
      <c r="G15" s="24">
        <f t="shared" si="0"/>
        <v>0</v>
      </c>
      <c r="H15" s="2"/>
      <c r="I15" s="26"/>
      <c r="J15" s="27"/>
      <c r="K15" s="2"/>
      <c r="L15" s="2"/>
    </row>
    <row r="16" spans="1:12" x14ac:dyDescent="0.25">
      <c r="A16" s="20">
        <v>42560</v>
      </c>
      <c r="B16" s="21">
        <v>1378</v>
      </c>
      <c r="C16" s="28" t="s">
        <v>27</v>
      </c>
      <c r="D16" s="23">
        <v>585.22</v>
      </c>
      <c r="E16" s="17">
        <v>42562</v>
      </c>
      <c r="F16" s="18">
        <v>585.22</v>
      </c>
      <c r="G16" s="24">
        <f t="shared" si="0"/>
        <v>0</v>
      </c>
      <c r="H16" s="2"/>
      <c r="I16" s="26"/>
      <c r="J16" s="27"/>
      <c r="K16" s="2"/>
      <c r="L16" s="2"/>
    </row>
    <row r="17" spans="1:12" x14ac:dyDescent="0.25">
      <c r="A17" s="20">
        <v>42560</v>
      </c>
      <c r="B17" s="21">
        <v>1379</v>
      </c>
      <c r="C17" s="22" t="s">
        <v>17</v>
      </c>
      <c r="D17" s="23">
        <v>3347.2</v>
      </c>
      <c r="E17" s="17">
        <v>42565</v>
      </c>
      <c r="F17" s="18">
        <v>3347.2</v>
      </c>
      <c r="G17" s="24">
        <f t="shared" si="0"/>
        <v>0</v>
      </c>
      <c r="H17" s="2"/>
      <c r="I17" s="26"/>
      <c r="J17" s="27"/>
      <c r="K17" s="2"/>
      <c r="L17" s="2"/>
    </row>
    <row r="18" spans="1:12" x14ac:dyDescent="0.25">
      <c r="A18" s="20">
        <v>42561</v>
      </c>
      <c r="B18" s="21">
        <v>1380</v>
      </c>
      <c r="C18" s="22" t="s">
        <v>22</v>
      </c>
      <c r="D18" s="23">
        <v>815.25</v>
      </c>
      <c r="E18" s="17">
        <v>42565</v>
      </c>
      <c r="F18" s="18">
        <v>815.25</v>
      </c>
      <c r="G18" s="24">
        <f t="shared" si="0"/>
        <v>0</v>
      </c>
      <c r="H18" s="2"/>
      <c r="J18" s="27"/>
      <c r="K18" s="2"/>
      <c r="L18" s="2"/>
    </row>
    <row r="19" spans="1:12" x14ac:dyDescent="0.25">
      <c r="A19" s="20">
        <v>42562</v>
      </c>
      <c r="B19" s="21">
        <v>1381</v>
      </c>
      <c r="C19" s="22" t="s">
        <v>17</v>
      </c>
      <c r="D19" s="23">
        <v>3456</v>
      </c>
      <c r="E19" s="17">
        <v>42565</v>
      </c>
      <c r="F19" s="18">
        <v>3456</v>
      </c>
      <c r="G19" s="24">
        <f t="shared" si="0"/>
        <v>0</v>
      </c>
      <c r="H19" s="2"/>
      <c r="J19" s="25"/>
    </row>
    <row r="20" spans="1:12" x14ac:dyDescent="0.25">
      <c r="A20" s="20">
        <v>42562</v>
      </c>
      <c r="B20" s="21">
        <v>1382</v>
      </c>
      <c r="C20" s="22" t="s">
        <v>27</v>
      </c>
      <c r="D20" s="23">
        <v>582.32000000000005</v>
      </c>
      <c r="E20" s="17">
        <v>42564</v>
      </c>
      <c r="F20" s="18">
        <v>582.32000000000005</v>
      </c>
      <c r="G20" s="24">
        <f t="shared" si="0"/>
        <v>0</v>
      </c>
      <c r="H20" s="2"/>
      <c r="J20" s="25"/>
    </row>
    <row r="21" spans="1:12" x14ac:dyDescent="0.25">
      <c r="A21" s="20">
        <v>42563</v>
      </c>
      <c r="B21" s="21">
        <v>1383</v>
      </c>
      <c r="C21" s="22" t="s">
        <v>82</v>
      </c>
      <c r="D21" s="23">
        <v>2408.75</v>
      </c>
      <c r="E21" s="17" t="s">
        <v>84</v>
      </c>
      <c r="F21" s="18">
        <f>1000+1408.75</f>
        <v>2408.75</v>
      </c>
      <c r="G21" s="24">
        <f t="shared" si="0"/>
        <v>0</v>
      </c>
      <c r="H21" s="2"/>
    </row>
    <row r="22" spans="1:12" x14ac:dyDescent="0.25">
      <c r="A22" s="20">
        <v>42563</v>
      </c>
      <c r="B22" s="21">
        <v>1384</v>
      </c>
      <c r="C22" s="89" t="s">
        <v>31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42563</v>
      </c>
      <c r="B23" s="21">
        <v>1385</v>
      </c>
      <c r="C23" s="22" t="s">
        <v>22</v>
      </c>
      <c r="D23" s="23">
        <v>472</v>
      </c>
      <c r="E23" s="17">
        <v>42564</v>
      </c>
      <c r="F23" s="18">
        <v>472</v>
      </c>
      <c r="G23" s="24">
        <f t="shared" si="0"/>
        <v>0</v>
      </c>
      <c r="H23" s="2"/>
      <c r="J23" s="25"/>
    </row>
    <row r="24" spans="1:12" x14ac:dyDescent="0.25">
      <c r="A24" s="20">
        <v>42564</v>
      </c>
      <c r="B24" s="21">
        <v>1386</v>
      </c>
      <c r="C24" s="22" t="s">
        <v>82</v>
      </c>
      <c r="D24" s="23">
        <v>2276.4</v>
      </c>
      <c r="E24" s="17">
        <v>42568</v>
      </c>
      <c r="F24" s="18">
        <v>2276.4</v>
      </c>
      <c r="G24" s="24">
        <f t="shared" si="0"/>
        <v>0</v>
      </c>
      <c r="H24" s="2"/>
      <c r="J24" s="25"/>
    </row>
    <row r="25" spans="1:12" x14ac:dyDescent="0.25">
      <c r="A25" s="20">
        <v>42564</v>
      </c>
      <c r="B25" s="21">
        <v>1387</v>
      </c>
      <c r="C25" s="22" t="s">
        <v>22</v>
      </c>
      <c r="D25" s="23">
        <v>649.12</v>
      </c>
      <c r="E25" s="17">
        <v>42567</v>
      </c>
      <c r="F25" s="18">
        <v>649.12</v>
      </c>
      <c r="G25" s="24">
        <f t="shared" si="0"/>
        <v>0</v>
      </c>
      <c r="H25" s="2"/>
      <c r="J25" s="25"/>
    </row>
    <row r="26" spans="1:12" x14ac:dyDescent="0.25">
      <c r="A26" s="20">
        <v>42564</v>
      </c>
      <c r="B26" s="21">
        <v>1388</v>
      </c>
      <c r="C26" s="22" t="s">
        <v>27</v>
      </c>
      <c r="D26" s="23">
        <v>598.55999999999995</v>
      </c>
      <c r="E26" s="17">
        <v>42566</v>
      </c>
      <c r="F26" s="18">
        <v>598.55999999999995</v>
      </c>
      <c r="G26" s="24">
        <f t="shared" si="0"/>
        <v>0</v>
      </c>
      <c r="H26" s="2"/>
      <c r="J26" s="25"/>
    </row>
    <row r="27" spans="1:12" x14ac:dyDescent="0.25">
      <c r="A27" s="20">
        <v>42565</v>
      </c>
      <c r="B27" s="21">
        <v>1389</v>
      </c>
      <c r="C27" s="22" t="s">
        <v>22</v>
      </c>
      <c r="D27" s="23">
        <v>897.8</v>
      </c>
      <c r="E27" s="17">
        <v>42568</v>
      </c>
      <c r="F27" s="18">
        <v>897.8</v>
      </c>
      <c r="G27" s="24">
        <f t="shared" si="0"/>
        <v>0</v>
      </c>
      <c r="H27" s="2"/>
      <c r="J27" s="25"/>
    </row>
    <row r="28" spans="1:12" x14ac:dyDescent="0.25">
      <c r="A28" s="20">
        <v>42565</v>
      </c>
      <c r="B28" s="21">
        <v>1390</v>
      </c>
      <c r="C28" s="22" t="s">
        <v>17</v>
      </c>
      <c r="D28" s="23">
        <v>4147.2</v>
      </c>
      <c r="E28" s="17">
        <v>42567</v>
      </c>
      <c r="F28" s="18">
        <v>4147.2</v>
      </c>
      <c r="G28" s="24">
        <f t="shared" si="0"/>
        <v>0</v>
      </c>
      <c r="H28" s="2"/>
      <c r="J28" s="25"/>
    </row>
    <row r="29" spans="1:12" x14ac:dyDescent="0.25">
      <c r="A29" s="20">
        <v>42566</v>
      </c>
      <c r="B29" s="21">
        <v>1391</v>
      </c>
      <c r="C29" s="22" t="s">
        <v>17</v>
      </c>
      <c r="D29" s="23">
        <v>5257.6</v>
      </c>
      <c r="E29" s="105">
        <v>42571</v>
      </c>
      <c r="F29" s="18">
        <v>5257.6</v>
      </c>
      <c r="G29" s="24">
        <f t="shared" si="0"/>
        <v>0</v>
      </c>
      <c r="H29" s="2"/>
    </row>
    <row r="30" spans="1:12" x14ac:dyDescent="0.25">
      <c r="A30" s="20">
        <v>42566</v>
      </c>
      <c r="B30" s="21">
        <v>1392</v>
      </c>
      <c r="C30" s="22" t="s">
        <v>27</v>
      </c>
      <c r="D30" s="23">
        <v>578.84</v>
      </c>
      <c r="E30" s="17">
        <v>42567</v>
      </c>
      <c r="F30" s="18">
        <v>578.84</v>
      </c>
      <c r="G30" s="24">
        <f t="shared" si="0"/>
        <v>0</v>
      </c>
      <c r="H30" s="2"/>
    </row>
    <row r="31" spans="1:12" x14ac:dyDescent="0.25">
      <c r="A31" s="20">
        <v>42567</v>
      </c>
      <c r="B31" s="21">
        <v>1393</v>
      </c>
      <c r="C31" s="22" t="s">
        <v>22</v>
      </c>
      <c r="D31" s="23">
        <v>308.88</v>
      </c>
      <c r="E31" s="17">
        <v>42579</v>
      </c>
      <c r="F31" s="18">
        <v>308.88</v>
      </c>
      <c r="G31" s="24">
        <f t="shared" si="0"/>
        <v>0</v>
      </c>
      <c r="H31" s="2"/>
    </row>
    <row r="32" spans="1:12" x14ac:dyDescent="0.25">
      <c r="A32" s="20">
        <v>42567</v>
      </c>
      <c r="B32" s="21">
        <v>1394</v>
      </c>
      <c r="C32" s="22" t="s">
        <v>27</v>
      </c>
      <c r="D32" s="23">
        <v>593.91999999999996</v>
      </c>
      <c r="E32" s="17">
        <v>42568</v>
      </c>
      <c r="F32" s="18">
        <v>593.91999999999996</v>
      </c>
      <c r="G32" s="24">
        <f t="shared" si="0"/>
        <v>0</v>
      </c>
      <c r="H32" s="2"/>
    </row>
    <row r="33" spans="1:8" customFormat="1" x14ac:dyDescent="0.25">
      <c r="A33" s="20">
        <v>42568</v>
      </c>
      <c r="B33" s="21">
        <v>1395</v>
      </c>
      <c r="C33" s="22" t="s">
        <v>75</v>
      </c>
      <c r="D33" s="23">
        <v>3357.2</v>
      </c>
      <c r="E33" s="111" t="s">
        <v>88</v>
      </c>
      <c r="F33" s="112">
        <f>2000+1357.2</f>
        <v>3357.2</v>
      </c>
      <c r="G33" s="24">
        <f t="shared" si="0"/>
        <v>0</v>
      </c>
      <c r="H33" s="2"/>
    </row>
    <row r="34" spans="1:8" customFormat="1" x14ac:dyDescent="0.25">
      <c r="A34" s="20">
        <v>42568</v>
      </c>
      <c r="B34" s="21">
        <v>1396</v>
      </c>
      <c r="C34" s="22" t="s">
        <v>82</v>
      </c>
      <c r="D34" s="23">
        <v>2923.5</v>
      </c>
      <c r="E34" s="17">
        <v>42570</v>
      </c>
      <c r="F34" s="18">
        <v>2923.5</v>
      </c>
      <c r="G34" s="24">
        <f t="shared" si="0"/>
        <v>0</v>
      </c>
      <c r="H34" s="2"/>
    </row>
    <row r="35" spans="1:8" customFormat="1" x14ac:dyDescent="0.25">
      <c r="A35" s="20">
        <v>42568</v>
      </c>
      <c r="B35" s="21">
        <v>1397</v>
      </c>
      <c r="C35" s="22" t="s">
        <v>82</v>
      </c>
      <c r="D35" s="23">
        <v>2287.67</v>
      </c>
      <c r="E35" s="17">
        <v>42571</v>
      </c>
      <c r="F35" s="18">
        <v>2287.67</v>
      </c>
      <c r="G35" s="24">
        <f t="shared" si="0"/>
        <v>0</v>
      </c>
      <c r="H35" s="2"/>
    </row>
    <row r="36" spans="1:8" customFormat="1" x14ac:dyDescent="0.25">
      <c r="A36" s="20">
        <v>42568</v>
      </c>
      <c r="B36" s="21">
        <v>1398</v>
      </c>
      <c r="C36" s="22" t="s">
        <v>27</v>
      </c>
      <c r="D36" s="23">
        <v>580</v>
      </c>
      <c r="E36" s="17">
        <v>42571</v>
      </c>
      <c r="F36" s="18">
        <v>580</v>
      </c>
      <c r="G36" s="24">
        <f t="shared" si="0"/>
        <v>0</v>
      </c>
      <c r="H36" s="2"/>
    </row>
    <row r="37" spans="1:8" customFormat="1" x14ac:dyDescent="0.25">
      <c r="A37" s="20">
        <v>42568</v>
      </c>
      <c r="B37" s="21">
        <v>1399</v>
      </c>
      <c r="C37" s="22" t="s">
        <v>22</v>
      </c>
      <c r="D37" s="23">
        <v>971.92</v>
      </c>
      <c r="E37" s="17">
        <v>42582</v>
      </c>
      <c r="F37" s="18">
        <v>971.92</v>
      </c>
      <c r="G37" s="24">
        <f t="shared" si="0"/>
        <v>0</v>
      </c>
      <c r="H37" s="2"/>
    </row>
    <row r="38" spans="1:8" customFormat="1" x14ac:dyDescent="0.25">
      <c r="A38" s="20">
        <v>42569</v>
      </c>
      <c r="B38" s="21">
        <v>1400</v>
      </c>
      <c r="C38" s="22" t="s">
        <v>17</v>
      </c>
      <c r="D38" s="23">
        <v>3553</v>
      </c>
      <c r="E38" s="17">
        <v>42571</v>
      </c>
      <c r="F38" s="18">
        <v>3553</v>
      </c>
      <c r="G38" s="24">
        <f t="shared" si="0"/>
        <v>0</v>
      </c>
      <c r="H38" s="2"/>
    </row>
    <row r="39" spans="1:8" customFormat="1" x14ac:dyDescent="0.25">
      <c r="A39" s="20">
        <v>42570</v>
      </c>
      <c r="B39" s="21">
        <v>1401</v>
      </c>
      <c r="C39" s="22" t="s">
        <v>82</v>
      </c>
      <c r="D39" s="23">
        <v>2117.42</v>
      </c>
      <c r="E39" s="17">
        <v>42574</v>
      </c>
      <c r="F39" s="18">
        <v>2117.42</v>
      </c>
      <c r="G39" s="24">
        <f t="shared" si="0"/>
        <v>0</v>
      </c>
      <c r="H39" s="2"/>
    </row>
    <row r="40" spans="1:8" customFormat="1" x14ac:dyDescent="0.25">
      <c r="A40" s="20">
        <v>42571</v>
      </c>
      <c r="B40" s="21">
        <v>1402</v>
      </c>
      <c r="C40" s="22" t="s">
        <v>82</v>
      </c>
      <c r="D40" s="23">
        <v>1317.42</v>
      </c>
      <c r="E40" s="17">
        <v>42574</v>
      </c>
      <c r="F40" s="18">
        <v>1317.42</v>
      </c>
      <c r="G40" s="24">
        <f t="shared" si="0"/>
        <v>0</v>
      </c>
      <c r="H40" s="2"/>
    </row>
    <row r="41" spans="1:8" customFormat="1" x14ac:dyDescent="0.25">
      <c r="A41" s="20">
        <v>42571</v>
      </c>
      <c r="B41" s="21">
        <v>1403</v>
      </c>
      <c r="C41" s="22" t="s">
        <v>27</v>
      </c>
      <c r="D41" s="23">
        <v>610.16</v>
      </c>
      <c r="E41" s="17">
        <v>42573</v>
      </c>
      <c r="F41" s="18">
        <v>610.16</v>
      </c>
      <c r="G41" s="24">
        <f t="shared" si="0"/>
        <v>0</v>
      </c>
      <c r="H41" s="2"/>
    </row>
    <row r="42" spans="1:8" customFormat="1" x14ac:dyDescent="0.25">
      <c r="A42" s="20">
        <v>42572</v>
      </c>
      <c r="B42" s="21">
        <v>1404</v>
      </c>
      <c r="C42" s="22" t="s">
        <v>22</v>
      </c>
      <c r="D42" s="23">
        <v>308.33999999999997</v>
      </c>
      <c r="E42" s="17">
        <v>42572</v>
      </c>
      <c r="F42" s="18">
        <v>308.33999999999997</v>
      </c>
      <c r="G42" s="24">
        <f t="shared" si="0"/>
        <v>0</v>
      </c>
      <c r="H42" s="2"/>
    </row>
    <row r="43" spans="1:8" customFormat="1" x14ac:dyDescent="0.25">
      <c r="A43" s="20">
        <v>42572</v>
      </c>
      <c r="B43" s="21">
        <v>1405</v>
      </c>
      <c r="C43" s="22" t="s">
        <v>17</v>
      </c>
      <c r="D43" s="30">
        <v>3008</v>
      </c>
      <c r="E43" s="31">
        <v>42576</v>
      </c>
      <c r="F43" s="32">
        <v>3008</v>
      </c>
      <c r="G43" s="24">
        <f t="shared" si="0"/>
        <v>0</v>
      </c>
      <c r="H43" s="2"/>
    </row>
    <row r="44" spans="1:8" customFormat="1" x14ac:dyDescent="0.25">
      <c r="A44" s="20">
        <v>42573</v>
      </c>
      <c r="B44" s="21">
        <v>1406</v>
      </c>
      <c r="C44" s="29" t="s">
        <v>27</v>
      </c>
      <c r="D44" s="30">
        <v>593.34</v>
      </c>
      <c r="E44" s="31">
        <v>42574</v>
      </c>
      <c r="F44" s="32">
        <v>593.34</v>
      </c>
      <c r="G44" s="24">
        <f t="shared" si="0"/>
        <v>0</v>
      </c>
      <c r="H44" s="2"/>
    </row>
    <row r="45" spans="1:8" customFormat="1" x14ac:dyDescent="0.25">
      <c r="A45" s="20">
        <v>42573</v>
      </c>
      <c r="B45" s="21">
        <v>1407</v>
      </c>
      <c r="C45" s="91" t="s">
        <v>31</v>
      </c>
      <c r="D45" s="30">
        <v>0</v>
      </c>
      <c r="E45" s="31"/>
      <c r="F45" s="32"/>
      <c r="G45" s="24">
        <f t="shared" si="0"/>
        <v>0</v>
      </c>
      <c r="H45" s="2"/>
    </row>
    <row r="46" spans="1:8" customFormat="1" x14ac:dyDescent="0.25">
      <c r="A46" s="20">
        <v>42573</v>
      </c>
      <c r="B46" s="21">
        <v>1408</v>
      </c>
      <c r="C46" s="91" t="s">
        <v>31</v>
      </c>
      <c r="D46" s="30">
        <v>0</v>
      </c>
      <c r="E46" s="31"/>
      <c r="F46" s="32"/>
      <c r="G46" s="24">
        <f t="shared" si="0"/>
        <v>0</v>
      </c>
      <c r="H46" s="2"/>
    </row>
    <row r="47" spans="1:8" customFormat="1" x14ac:dyDescent="0.25">
      <c r="A47" s="20">
        <v>42573</v>
      </c>
      <c r="B47" s="21">
        <v>1409</v>
      </c>
      <c r="C47" s="29" t="s">
        <v>77</v>
      </c>
      <c r="D47" s="30">
        <v>1315.6</v>
      </c>
      <c r="E47" s="107">
        <v>42585</v>
      </c>
      <c r="F47" s="108">
        <v>1315.6</v>
      </c>
      <c r="G47" s="24">
        <f t="shared" si="0"/>
        <v>0</v>
      </c>
      <c r="H47" s="2"/>
    </row>
    <row r="48" spans="1:8" customFormat="1" x14ac:dyDescent="0.25">
      <c r="A48" s="20">
        <v>42574</v>
      </c>
      <c r="B48" s="21">
        <v>1410</v>
      </c>
      <c r="C48" s="29" t="s">
        <v>82</v>
      </c>
      <c r="D48" s="30">
        <v>3785.21</v>
      </c>
      <c r="E48" s="31">
        <v>42581</v>
      </c>
      <c r="F48" s="32">
        <v>3785.21</v>
      </c>
      <c r="G48" s="24">
        <f t="shared" si="0"/>
        <v>0</v>
      </c>
      <c r="H48" s="2"/>
    </row>
    <row r="49" spans="1:15" x14ac:dyDescent="0.25">
      <c r="A49" s="20">
        <v>42574</v>
      </c>
      <c r="B49" s="21">
        <v>1411</v>
      </c>
      <c r="C49" s="29" t="s">
        <v>17</v>
      </c>
      <c r="D49" s="30">
        <v>6448</v>
      </c>
      <c r="E49" s="31">
        <v>42576</v>
      </c>
      <c r="F49" s="32">
        <v>6448</v>
      </c>
      <c r="G49" s="24">
        <f t="shared" si="0"/>
        <v>0</v>
      </c>
      <c r="H49" s="2"/>
    </row>
    <row r="50" spans="1:15" x14ac:dyDescent="0.25">
      <c r="A50" s="20">
        <v>42574</v>
      </c>
      <c r="B50" s="21">
        <v>1412</v>
      </c>
      <c r="C50" s="29" t="s">
        <v>27</v>
      </c>
      <c r="D50" s="30">
        <v>593.91999999999996</v>
      </c>
      <c r="E50" s="31">
        <v>42576</v>
      </c>
      <c r="F50" s="32">
        <v>593.91999999999996</v>
      </c>
      <c r="G50" s="24">
        <f t="shared" si="0"/>
        <v>0</v>
      </c>
      <c r="H50" s="2"/>
    </row>
    <row r="51" spans="1:15" x14ac:dyDescent="0.25">
      <c r="A51" s="20">
        <v>42575</v>
      </c>
      <c r="B51" s="21">
        <v>1413</v>
      </c>
      <c r="C51" s="29" t="s">
        <v>16</v>
      </c>
      <c r="D51" s="30">
        <v>4871.38</v>
      </c>
      <c r="E51" s="107">
        <v>42596</v>
      </c>
      <c r="F51" s="108">
        <v>4871.38</v>
      </c>
      <c r="G51" s="24">
        <f t="shared" si="0"/>
        <v>0</v>
      </c>
      <c r="H51" s="2"/>
    </row>
    <row r="52" spans="1:15" x14ac:dyDescent="0.25">
      <c r="A52" s="20">
        <v>42575</v>
      </c>
      <c r="B52" s="21">
        <v>1414</v>
      </c>
      <c r="C52" s="29" t="s">
        <v>28</v>
      </c>
      <c r="D52" s="30">
        <v>4083.75</v>
      </c>
      <c r="E52" s="107">
        <v>42596</v>
      </c>
      <c r="F52" s="108">
        <v>4083.75</v>
      </c>
      <c r="G52" s="24">
        <f t="shared" si="0"/>
        <v>0</v>
      </c>
      <c r="H52" s="2"/>
    </row>
    <row r="53" spans="1:15" x14ac:dyDescent="0.25">
      <c r="A53" s="20">
        <v>42576</v>
      </c>
      <c r="B53" s="21">
        <v>1415</v>
      </c>
      <c r="C53" s="91" t="s">
        <v>31</v>
      </c>
      <c r="D53" s="30">
        <v>0</v>
      </c>
      <c r="E53" s="31"/>
      <c r="F53" s="32"/>
      <c r="G53" s="24">
        <f t="shared" si="0"/>
        <v>0</v>
      </c>
      <c r="H53" s="2"/>
    </row>
    <row r="54" spans="1:15" x14ac:dyDescent="0.25">
      <c r="A54" s="20">
        <v>42576</v>
      </c>
      <c r="B54" s="21">
        <v>1416</v>
      </c>
      <c r="C54" s="29" t="s">
        <v>82</v>
      </c>
      <c r="D54" s="30">
        <v>1253.6099999999999</v>
      </c>
      <c r="E54" s="31">
        <v>42577</v>
      </c>
      <c r="F54" s="32">
        <v>1253.6099999999999</v>
      </c>
      <c r="G54" s="24">
        <f t="shared" si="0"/>
        <v>0</v>
      </c>
      <c r="H54" s="2"/>
    </row>
    <row r="55" spans="1:15" x14ac:dyDescent="0.25">
      <c r="A55" s="20">
        <v>42576</v>
      </c>
      <c r="B55" s="21">
        <v>1417</v>
      </c>
      <c r="C55" s="29" t="s">
        <v>17</v>
      </c>
      <c r="D55" s="30">
        <v>2524.8000000000002</v>
      </c>
      <c r="E55" s="31">
        <v>42580</v>
      </c>
      <c r="F55" s="32">
        <v>2524.8000000000002</v>
      </c>
      <c r="G55" s="24">
        <f t="shared" si="0"/>
        <v>0</v>
      </c>
      <c r="H55" s="2"/>
    </row>
    <row r="56" spans="1:15" x14ac:dyDescent="0.25">
      <c r="A56" s="20">
        <v>42576</v>
      </c>
      <c r="B56" s="21">
        <v>1418</v>
      </c>
      <c r="C56" s="29" t="s">
        <v>27</v>
      </c>
      <c r="D56" s="30">
        <v>656.08</v>
      </c>
      <c r="E56" s="31">
        <v>42578</v>
      </c>
      <c r="F56" s="32">
        <v>656.08</v>
      </c>
      <c r="G56" s="24">
        <f t="shared" si="0"/>
        <v>0</v>
      </c>
      <c r="H56" s="2"/>
    </row>
    <row r="57" spans="1:15" x14ac:dyDescent="0.25">
      <c r="A57" s="20">
        <v>42577</v>
      </c>
      <c r="B57" s="21">
        <v>1419</v>
      </c>
      <c r="C57" s="29" t="s">
        <v>82</v>
      </c>
      <c r="D57" s="30">
        <v>2930.11</v>
      </c>
      <c r="E57" s="107">
        <v>42589</v>
      </c>
      <c r="F57" s="108">
        <v>2930.11</v>
      </c>
      <c r="G57" s="24">
        <f t="shared" si="0"/>
        <v>0</v>
      </c>
      <c r="H57" s="2"/>
    </row>
    <row r="58" spans="1:15" x14ac:dyDescent="0.25">
      <c r="A58" s="20">
        <v>42577</v>
      </c>
      <c r="B58" s="21">
        <v>1420</v>
      </c>
      <c r="C58" s="29" t="s">
        <v>17</v>
      </c>
      <c r="D58" s="30">
        <v>2217.6</v>
      </c>
      <c r="E58" s="31">
        <v>42580</v>
      </c>
      <c r="F58" s="32">
        <v>2217.6</v>
      </c>
      <c r="G58" s="24">
        <f t="shared" si="0"/>
        <v>0</v>
      </c>
      <c r="H58" s="2"/>
    </row>
    <row r="59" spans="1:15" x14ac:dyDescent="0.25">
      <c r="A59" s="20">
        <v>42578</v>
      </c>
      <c r="B59" s="21">
        <v>1421</v>
      </c>
      <c r="C59" s="29" t="s">
        <v>27</v>
      </c>
      <c r="D59" s="30">
        <v>607.84</v>
      </c>
      <c r="E59" s="31">
        <v>42580</v>
      </c>
      <c r="F59" s="32">
        <v>607.84</v>
      </c>
      <c r="G59" s="24">
        <f t="shared" si="0"/>
        <v>0</v>
      </c>
      <c r="H59" s="2"/>
      <c r="J59" s="25"/>
      <c r="K59" s="25"/>
      <c r="L59" s="25"/>
      <c r="M59" s="25"/>
      <c r="N59" s="25"/>
    </row>
    <row r="60" spans="1:15" x14ac:dyDescent="0.25">
      <c r="A60" s="20">
        <v>42580</v>
      </c>
      <c r="B60" s="21">
        <v>1422</v>
      </c>
      <c r="C60" s="29" t="s">
        <v>17</v>
      </c>
      <c r="D60" s="30">
        <v>7756.8</v>
      </c>
      <c r="E60" s="107">
        <v>42584</v>
      </c>
      <c r="F60" s="108">
        <v>7756.8</v>
      </c>
      <c r="G60" s="24">
        <f t="shared" si="0"/>
        <v>0</v>
      </c>
      <c r="H60" s="2"/>
      <c r="J60" s="25"/>
      <c r="K60" s="25"/>
      <c r="L60" s="25"/>
      <c r="M60" s="25"/>
      <c r="N60" s="25"/>
    </row>
    <row r="61" spans="1:15" x14ac:dyDescent="0.25">
      <c r="A61" s="20">
        <v>42580</v>
      </c>
      <c r="B61" s="21">
        <v>1423</v>
      </c>
      <c r="C61" s="29" t="s">
        <v>27</v>
      </c>
      <c r="D61" s="30">
        <v>597.4</v>
      </c>
      <c r="E61" s="31">
        <v>42581</v>
      </c>
      <c r="F61" s="32">
        <v>597.4</v>
      </c>
      <c r="G61" s="24">
        <f t="shared" si="0"/>
        <v>0</v>
      </c>
      <c r="H61" s="2"/>
      <c r="J61" s="25"/>
      <c r="K61" s="25"/>
      <c r="L61" s="25"/>
      <c r="M61" s="25"/>
      <c r="N61" s="25"/>
    </row>
    <row r="62" spans="1:15" x14ac:dyDescent="0.25">
      <c r="A62" s="20">
        <v>42581</v>
      </c>
      <c r="B62" s="21">
        <v>1424</v>
      </c>
      <c r="C62" s="29" t="s">
        <v>82</v>
      </c>
      <c r="D62" s="30">
        <v>1819.97</v>
      </c>
      <c r="E62" s="31">
        <v>42582</v>
      </c>
      <c r="F62" s="32">
        <v>1819.97</v>
      </c>
      <c r="G62" s="24">
        <f t="shared" si="0"/>
        <v>0</v>
      </c>
      <c r="H62" s="2"/>
      <c r="J62" s="34"/>
      <c r="K62" s="35"/>
      <c r="L62" s="36"/>
      <c r="M62" s="37"/>
      <c r="N62" s="31"/>
      <c r="O62" s="32"/>
    </row>
    <row r="63" spans="1:15" x14ac:dyDescent="0.25">
      <c r="A63" s="20">
        <v>42581</v>
      </c>
      <c r="B63" s="21">
        <v>1425</v>
      </c>
      <c r="C63" s="29" t="s">
        <v>27</v>
      </c>
      <c r="D63" s="30">
        <v>541.08000000000004</v>
      </c>
      <c r="E63" s="109">
        <v>42583</v>
      </c>
      <c r="F63" s="108">
        <v>541.08000000000004</v>
      </c>
      <c r="G63" s="24">
        <f t="shared" si="0"/>
        <v>0</v>
      </c>
      <c r="H63" s="2"/>
      <c r="J63" s="34"/>
      <c r="K63" s="38"/>
      <c r="L63" s="36"/>
      <c r="M63" s="37"/>
      <c r="N63" s="31"/>
      <c r="O63" s="32"/>
    </row>
    <row r="64" spans="1:15" x14ac:dyDescent="0.25">
      <c r="A64" s="20">
        <v>42582</v>
      </c>
      <c r="B64" s="21">
        <v>1426</v>
      </c>
      <c r="C64" s="29" t="s">
        <v>22</v>
      </c>
      <c r="D64" s="30">
        <v>681.2</v>
      </c>
      <c r="E64" s="107">
        <v>42592</v>
      </c>
      <c r="F64" s="108">
        <v>681.2</v>
      </c>
      <c r="G64" s="24">
        <f t="shared" si="0"/>
        <v>0</v>
      </c>
      <c r="H64" s="2"/>
      <c r="J64" s="34"/>
      <c r="K64" s="38"/>
      <c r="L64" s="36"/>
      <c r="M64" s="37"/>
      <c r="N64" s="31"/>
      <c r="O64" s="32"/>
    </row>
    <row r="65" spans="1:15" x14ac:dyDescent="0.25">
      <c r="A65" s="20">
        <v>42582</v>
      </c>
      <c r="B65" s="21">
        <v>1427</v>
      </c>
      <c r="C65" s="29" t="s">
        <v>17</v>
      </c>
      <c r="D65" s="30">
        <v>6569.6</v>
      </c>
      <c r="E65" s="107">
        <v>42584</v>
      </c>
      <c r="F65" s="108">
        <v>6569.6</v>
      </c>
      <c r="G65" s="24">
        <f t="shared" si="0"/>
        <v>0</v>
      </c>
      <c r="H65" s="2"/>
      <c r="J65" s="34"/>
      <c r="K65" s="38"/>
      <c r="L65" s="36"/>
      <c r="M65" s="37"/>
      <c r="N65" s="31"/>
      <c r="O65" s="32"/>
    </row>
    <row r="66" spans="1:15" x14ac:dyDescent="0.25">
      <c r="A66" s="20"/>
      <c r="B66" s="21"/>
      <c r="C66" s="29"/>
      <c r="D66" s="30"/>
      <c r="E66" s="31"/>
      <c r="F66" s="32"/>
      <c r="G66" s="24">
        <f t="shared" si="0"/>
        <v>0</v>
      </c>
      <c r="H66" s="2"/>
      <c r="J66" s="34"/>
      <c r="K66" s="38"/>
      <c r="L66" s="36"/>
      <c r="M66" s="37"/>
      <c r="N66" s="31"/>
      <c r="O66" s="32"/>
    </row>
    <row r="67" spans="1:15" x14ac:dyDescent="0.25">
      <c r="A67" s="20"/>
      <c r="B67" s="21"/>
      <c r="C67" s="22" t="s">
        <v>7</v>
      </c>
      <c r="D67" s="23"/>
      <c r="E67" s="17"/>
      <c r="F67" s="18"/>
      <c r="G67" s="24">
        <f t="shared" si="0"/>
        <v>0</v>
      </c>
      <c r="H67" s="2"/>
    </row>
    <row r="68" spans="1:15" x14ac:dyDescent="0.25">
      <c r="A68" s="20"/>
      <c r="B68" s="45"/>
      <c r="C68" s="22" t="s">
        <v>7</v>
      </c>
      <c r="D68" s="23"/>
      <c r="E68" s="17"/>
      <c r="F68" s="18"/>
      <c r="G68" s="24"/>
      <c r="H68" s="2"/>
    </row>
    <row r="69" spans="1:15" ht="15.75" thickBot="1" x14ac:dyDescent="0.3">
      <c r="A69" s="46"/>
      <c r="B69" s="47"/>
      <c r="C69" s="48"/>
      <c r="D69" s="49"/>
      <c r="E69" s="50"/>
      <c r="F69" s="49"/>
      <c r="G69" s="51"/>
      <c r="H69" s="3"/>
      <c r="I69"/>
    </row>
    <row r="70" spans="1:15" ht="15.75" thickTop="1" x14ac:dyDescent="0.25">
      <c r="A70" s="52"/>
      <c r="B70" s="53"/>
      <c r="C70" s="3"/>
      <c r="D70" s="54">
        <f>SUM(D4:D69)</f>
        <v>119079.78</v>
      </c>
      <c r="E70" s="55"/>
      <c r="F70" s="54">
        <f>SUM(F4:F69)</f>
        <v>119079.78</v>
      </c>
      <c r="G70" s="56"/>
      <c r="H70" s="3"/>
      <c r="I70"/>
    </row>
    <row r="71" spans="1:15" x14ac:dyDescent="0.25">
      <c r="A71" s="52"/>
      <c r="B71" s="53"/>
      <c r="C71" s="3"/>
      <c r="D71" s="57"/>
      <c r="E71" s="58"/>
      <c r="F71" s="57"/>
      <c r="G71" s="56"/>
      <c r="H71" s="3"/>
      <c r="I71"/>
    </row>
    <row r="72" spans="1:15" ht="30" x14ac:dyDescent="0.25">
      <c r="A72" s="52"/>
      <c r="B72" s="53"/>
      <c r="C72" s="3"/>
      <c r="D72" s="59" t="s">
        <v>8</v>
      </c>
      <c r="E72" s="58"/>
      <c r="F72" s="60" t="s">
        <v>9</v>
      </c>
      <c r="G72" s="56"/>
      <c r="H72" s="3"/>
      <c r="I72"/>
    </row>
    <row r="73" spans="1:15" ht="15.75" thickBot="1" x14ac:dyDescent="0.3">
      <c r="A73" s="52"/>
      <c r="B73" s="53"/>
      <c r="C73" s="3"/>
      <c r="D73" s="59"/>
      <c r="E73" s="58"/>
      <c r="F73" s="60"/>
      <c r="G73" s="56"/>
      <c r="H73" s="3"/>
      <c r="I73"/>
    </row>
    <row r="74" spans="1:15" ht="21.75" thickBot="1" x14ac:dyDescent="0.4">
      <c r="A74" s="52"/>
      <c r="B74" s="53"/>
      <c r="C74" s="3"/>
      <c r="D74" s="125">
        <f>D70-F70</f>
        <v>0</v>
      </c>
      <c r="E74" s="126"/>
      <c r="F74" s="127"/>
      <c r="H74" s="3"/>
      <c r="I74"/>
    </row>
    <row r="75" spans="1:15" x14ac:dyDescent="0.25">
      <c r="A75" s="52"/>
      <c r="B75" s="53"/>
      <c r="C75" s="3"/>
      <c r="D75" s="57"/>
      <c r="E75" s="58"/>
      <c r="F75" s="57"/>
      <c r="H75" s="3"/>
      <c r="I75"/>
    </row>
    <row r="76" spans="1:15" ht="18.75" x14ac:dyDescent="0.3">
      <c r="A76" s="52"/>
      <c r="B76" s="53"/>
      <c r="C76" s="3"/>
      <c r="D76" s="128" t="s">
        <v>10</v>
      </c>
      <c r="E76" s="128"/>
      <c r="F76" s="128"/>
      <c r="H76" s="3"/>
      <c r="I76"/>
    </row>
    <row r="77" spans="1:15" x14ac:dyDescent="0.25">
      <c r="A77" s="52"/>
      <c r="B77" s="53"/>
      <c r="C77" s="3"/>
      <c r="D77" s="57"/>
      <c r="E77" s="58"/>
      <c r="F77" s="57"/>
      <c r="H77" s="3"/>
      <c r="I77"/>
    </row>
    <row r="78" spans="1:15" x14ac:dyDescent="0.25">
      <c r="A78" s="52"/>
      <c r="B78" s="53"/>
      <c r="C78" s="3"/>
      <c r="D78" s="57"/>
      <c r="E78" s="58"/>
      <c r="F78" s="57"/>
      <c r="H78" s="3"/>
      <c r="I78"/>
    </row>
    <row r="79" spans="1:15" x14ac:dyDescent="0.25">
      <c r="A79" s="52"/>
      <c r="B79" s="53"/>
      <c r="C79" s="3"/>
      <c r="D79" s="57"/>
      <c r="E79" s="58"/>
      <c r="F79" s="57"/>
      <c r="H79" s="3"/>
      <c r="I79"/>
    </row>
    <row r="80" spans="1:15" x14ac:dyDescent="0.25">
      <c r="A80" s="52"/>
      <c r="B80" s="53"/>
      <c r="C80" s="3"/>
      <c r="D80" s="57"/>
      <c r="E80" s="58"/>
      <c r="F80" s="57"/>
      <c r="H80" s="3"/>
      <c r="I80"/>
    </row>
    <row r="81" spans="1:9" x14ac:dyDescent="0.25">
      <c r="A81" s="52"/>
      <c r="B81" s="53"/>
      <c r="C81" s="3"/>
      <c r="D81" s="57"/>
      <c r="E81" s="58"/>
      <c r="F81" s="57"/>
      <c r="H81" s="3"/>
      <c r="I81"/>
    </row>
    <row r="82" spans="1:9" x14ac:dyDescent="0.25">
      <c r="A82" s="52"/>
      <c r="B82" s="53"/>
      <c r="C82" s="3"/>
      <c r="D82" s="57"/>
      <c r="E82" s="58"/>
      <c r="F82" s="57"/>
      <c r="H82" s="3"/>
      <c r="I82"/>
    </row>
    <row r="83" spans="1:9" x14ac:dyDescent="0.25">
      <c r="A83" s="52"/>
      <c r="B83" s="53"/>
      <c r="C83" s="3"/>
      <c r="D83" s="57"/>
      <c r="E83" s="58"/>
      <c r="F83" s="57"/>
      <c r="H83" s="3"/>
      <c r="I83"/>
    </row>
    <row r="84" spans="1:9" x14ac:dyDescent="0.25">
      <c r="A84" s="52"/>
      <c r="B84" s="53"/>
      <c r="C84" s="3"/>
      <c r="D84" s="57"/>
      <c r="E84" s="58"/>
      <c r="F84" s="57"/>
      <c r="H84" s="3"/>
      <c r="I84"/>
    </row>
    <row r="85" spans="1:9" x14ac:dyDescent="0.25">
      <c r="A85" s="52"/>
      <c r="B85" s="53"/>
      <c r="C85" s="3"/>
      <c r="D85" s="57"/>
      <c r="E85" s="58"/>
      <c r="F85" s="57"/>
      <c r="H85" s="3"/>
      <c r="I85"/>
    </row>
    <row r="86" spans="1:9" x14ac:dyDescent="0.25">
      <c r="A86" s="52"/>
      <c r="B86" s="53"/>
      <c r="C86" s="3"/>
      <c r="D86" s="57"/>
      <c r="E86" s="58"/>
      <c r="F86" s="57"/>
      <c r="H86" s="3"/>
      <c r="I86"/>
    </row>
    <row r="87" spans="1:9" x14ac:dyDescent="0.25">
      <c r="A87" s="52"/>
      <c r="B87" s="53"/>
      <c r="C87" s="3"/>
      <c r="D87" s="57"/>
      <c r="E87" s="58"/>
      <c r="F87" s="57"/>
      <c r="H87" s="3"/>
      <c r="I87"/>
    </row>
  </sheetData>
  <mergeCells count="4">
    <mergeCell ref="B1:F1"/>
    <mergeCell ref="B2:C2"/>
    <mergeCell ref="D74:F74"/>
    <mergeCell ref="D76:F76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75"/>
  <sheetViews>
    <sheetView topLeftCell="A46" workbookViewId="0">
      <selection activeCell="F49" sqref="F49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86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42583</v>
      </c>
      <c r="B4" s="110">
        <v>1428</v>
      </c>
      <c r="C4" s="71" t="s">
        <v>87</v>
      </c>
      <c r="D4" s="72">
        <v>580.5</v>
      </c>
      <c r="E4" s="17">
        <v>42587</v>
      </c>
      <c r="F4" s="18">
        <v>580.5</v>
      </c>
      <c r="G4" s="19">
        <f>D4-F4</f>
        <v>0</v>
      </c>
      <c r="H4" s="3"/>
    </row>
    <row r="5" spans="1:12" x14ac:dyDescent="0.25">
      <c r="A5" s="20">
        <v>42585</v>
      </c>
      <c r="B5" s="45">
        <v>1429</v>
      </c>
      <c r="C5" s="22" t="s">
        <v>24</v>
      </c>
      <c r="D5" s="23">
        <v>2296.63</v>
      </c>
      <c r="E5" s="17">
        <v>42586</v>
      </c>
      <c r="F5" s="18">
        <v>2296.63</v>
      </c>
      <c r="G5" s="24">
        <f>D5-F5</f>
        <v>0</v>
      </c>
      <c r="H5" s="2"/>
    </row>
    <row r="6" spans="1:12" x14ac:dyDescent="0.25">
      <c r="A6" s="20">
        <v>42585</v>
      </c>
      <c r="B6" s="45">
        <v>1430</v>
      </c>
      <c r="C6" s="22" t="s">
        <v>17</v>
      </c>
      <c r="D6" s="23">
        <v>2508.8000000000002</v>
      </c>
      <c r="E6" s="17">
        <v>42591</v>
      </c>
      <c r="F6" s="18">
        <v>2508.8000000000002</v>
      </c>
      <c r="G6" s="24">
        <f>D6-F6</f>
        <v>0</v>
      </c>
      <c r="H6" s="2"/>
    </row>
    <row r="7" spans="1:12" x14ac:dyDescent="0.25">
      <c r="A7" s="20">
        <v>42586</v>
      </c>
      <c r="B7" s="45">
        <v>1431</v>
      </c>
      <c r="C7" s="22" t="s">
        <v>24</v>
      </c>
      <c r="D7" s="23">
        <v>3246.04</v>
      </c>
      <c r="E7" s="17">
        <v>42593</v>
      </c>
      <c r="F7" s="18">
        <v>3246.04</v>
      </c>
      <c r="G7" s="24">
        <f t="shared" ref="G7:G55" si="0">D7-F7</f>
        <v>0</v>
      </c>
      <c r="H7" s="2"/>
      <c r="J7" s="25"/>
    </row>
    <row r="8" spans="1:12" x14ac:dyDescent="0.25">
      <c r="A8" s="20">
        <v>42587</v>
      </c>
      <c r="B8" s="45">
        <v>1432</v>
      </c>
      <c r="C8" s="22" t="s">
        <v>17</v>
      </c>
      <c r="D8" s="23">
        <v>7910.4</v>
      </c>
      <c r="E8" s="17">
        <v>42591</v>
      </c>
      <c r="F8" s="18">
        <v>7910.4</v>
      </c>
      <c r="G8" s="24">
        <f t="shared" si="0"/>
        <v>0</v>
      </c>
      <c r="H8" s="2"/>
      <c r="J8" s="25"/>
    </row>
    <row r="9" spans="1:12" x14ac:dyDescent="0.25">
      <c r="A9" s="20">
        <v>42587</v>
      </c>
      <c r="B9" s="45">
        <v>1433</v>
      </c>
      <c r="C9" s="22" t="s">
        <v>87</v>
      </c>
      <c r="D9" s="23">
        <v>847.6</v>
      </c>
      <c r="E9" s="17">
        <v>42589</v>
      </c>
      <c r="F9" s="18">
        <v>847.6</v>
      </c>
      <c r="G9" s="24">
        <f t="shared" si="0"/>
        <v>0</v>
      </c>
      <c r="H9" s="2"/>
      <c r="J9" s="25"/>
    </row>
    <row r="10" spans="1:12" x14ac:dyDescent="0.25">
      <c r="A10" s="20">
        <v>42587</v>
      </c>
      <c r="B10" s="45">
        <v>1434</v>
      </c>
      <c r="C10" s="22" t="s">
        <v>75</v>
      </c>
      <c r="D10" s="23">
        <v>3625.77</v>
      </c>
      <c r="E10" s="17" t="s">
        <v>92</v>
      </c>
      <c r="F10" s="18">
        <f>1800+1825.77</f>
        <v>3625.77</v>
      </c>
      <c r="G10" s="24">
        <f t="shared" si="0"/>
        <v>0</v>
      </c>
      <c r="H10" s="2"/>
      <c r="J10" s="25"/>
    </row>
    <row r="11" spans="1:12" x14ac:dyDescent="0.25">
      <c r="A11" s="20">
        <v>42589</v>
      </c>
      <c r="B11" s="45">
        <v>1435</v>
      </c>
      <c r="C11" s="22" t="s">
        <v>24</v>
      </c>
      <c r="D11" s="23">
        <v>2839.5</v>
      </c>
      <c r="E11" s="17">
        <v>42600</v>
      </c>
      <c r="F11" s="18">
        <v>2839.5</v>
      </c>
      <c r="G11" s="24">
        <f t="shared" si="0"/>
        <v>0</v>
      </c>
      <c r="H11" s="2"/>
      <c r="J11" s="25"/>
    </row>
    <row r="12" spans="1:12" ht="15.75" x14ac:dyDescent="0.25">
      <c r="A12" s="20">
        <v>42589</v>
      </c>
      <c r="B12" s="45">
        <v>1436</v>
      </c>
      <c r="C12" s="22" t="s">
        <v>87</v>
      </c>
      <c r="D12" s="23">
        <v>580.79999999999995</v>
      </c>
      <c r="E12" s="17">
        <v>42592</v>
      </c>
      <c r="F12" s="18">
        <v>580.79999999999995</v>
      </c>
      <c r="G12" s="24">
        <f t="shared" si="0"/>
        <v>0</v>
      </c>
      <c r="H12" s="2"/>
      <c r="J12" s="25"/>
      <c r="K12" t="s">
        <v>89</v>
      </c>
      <c r="L12" s="113"/>
    </row>
    <row r="13" spans="1:12" ht="15.75" x14ac:dyDescent="0.25">
      <c r="A13" s="20">
        <v>42590</v>
      </c>
      <c r="B13" s="45">
        <v>1437</v>
      </c>
      <c r="C13" s="22" t="s">
        <v>17</v>
      </c>
      <c r="D13" s="23">
        <v>3097.6</v>
      </c>
      <c r="E13" s="17">
        <v>42591</v>
      </c>
      <c r="F13" s="18">
        <v>3097.6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42590</v>
      </c>
      <c r="B14" s="45">
        <v>1438</v>
      </c>
      <c r="C14" s="22" t="s">
        <v>50</v>
      </c>
      <c r="D14" s="23">
        <v>807.99</v>
      </c>
      <c r="E14" s="17">
        <v>42591</v>
      </c>
      <c r="F14" s="18">
        <v>807.99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42592</v>
      </c>
      <c r="B15" s="45">
        <v>1439</v>
      </c>
      <c r="C15" s="22" t="s">
        <v>24</v>
      </c>
      <c r="D15" s="23">
        <v>1968.27</v>
      </c>
      <c r="E15" s="17">
        <v>42602</v>
      </c>
      <c r="F15" s="18">
        <v>1968.27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42592</v>
      </c>
      <c r="B16" s="45">
        <v>1440</v>
      </c>
      <c r="C16" s="28" t="s">
        <v>22</v>
      </c>
      <c r="D16" s="23">
        <v>289.5</v>
      </c>
      <c r="E16" s="17">
        <v>42602</v>
      </c>
      <c r="F16" s="18">
        <v>289.5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42592</v>
      </c>
      <c r="B17" s="45">
        <v>1441</v>
      </c>
      <c r="C17" s="22" t="s">
        <v>87</v>
      </c>
      <c r="D17" s="23">
        <v>512.16</v>
      </c>
      <c r="E17" s="17">
        <v>42594</v>
      </c>
      <c r="F17" s="18">
        <v>512.16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42593</v>
      </c>
      <c r="B18" s="45">
        <v>1442</v>
      </c>
      <c r="C18" s="22" t="s">
        <v>17</v>
      </c>
      <c r="D18" s="23">
        <v>5204.8</v>
      </c>
      <c r="E18" s="17">
        <v>42594</v>
      </c>
      <c r="F18" s="18">
        <v>5204.8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42594</v>
      </c>
      <c r="B19" s="45">
        <v>1443</v>
      </c>
      <c r="C19" s="22" t="s">
        <v>17</v>
      </c>
      <c r="D19" s="23">
        <v>2398.4</v>
      </c>
      <c r="E19" s="17">
        <v>42599</v>
      </c>
      <c r="F19" s="18">
        <v>2398.4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42594</v>
      </c>
      <c r="B20" s="45">
        <v>1444</v>
      </c>
      <c r="C20" s="22" t="s">
        <v>87</v>
      </c>
      <c r="D20" s="23">
        <v>490</v>
      </c>
      <c r="E20" s="17">
        <v>42596</v>
      </c>
      <c r="F20" s="18">
        <v>490</v>
      </c>
      <c r="G20" s="24">
        <f t="shared" si="0"/>
        <v>0</v>
      </c>
      <c r="H20" s="2"/>
      <c r="J20" s="25"/>
    </row>
    <row r="21" spans="1:12" x14ac:dyDescent="0.25">
      <c r="A21" s="20">
        <v>42595</v>
      </c>
      <c r="B21" s="45">
        <v>1445</v>
      </c>
      <c r="C21" s="22" t="s">
        <v>24</v>
      </c>
      <c r="D21" s="23">
        <v>2689.27</v>
      </c>
      <c r="E21" s="17">
        <v>42604</v>
      </c>
      <c r="F21" s="18">
        <v>2689.27</v>
      </c>
      <c r="G21" s="24">
        <f t="shared" si="0"/>
        <v>0</v>
      </c>
      <c r="H21" s="2"/>
    </row>
    <row r="22" spans="1:12" x14ac:dyDescent="0.25">
      <c r="A22" s="20">
        <v>42596</v>
      </c>
      <c r="B22" s="45">
        <v>1446</v>
      </c>
      <c r="C22" s="89" t="s">
        <v>90</v>
      </c>
      <c r="D22" s="23">
        <v>0</v>
      </c>
      <c r="E22" s="17"/>
      <c r="F22" s="18"/>
      <c r="G22" s="24">
        <f t="shared" si="0"/>
        <v>0</v>
      </c>
      <c r="H22" s="2"/>
      <c r="J22" s="25"/>
    </row>
    <row r="23" spans="1:12" x14ac:dyDescent="0.25">
      <c r="A23" s="20">
        <v>42596</v>
      </c>
      <c r="B23" s="45">
        <v>1447</v>
      </c>
      <c r="C23" s="22" t="s">
        <v>28</v>
      </c>
      <c r="D23" s="23">
        <v>4075.6</v>
      </c>
      <c r="E23" s="101">
        <v>42617</v>
      </c>
      <c r="F23" s="77">
        <v>4075.6</v>
      </c>
      <c r="G23" s="24">
        <f t="shared" si="0"/>
        <v>0</v>
      </c>
      <c r="H23" s="2"/>
      <c r="J23" s="25"/>
    </row>
    <row r="24" spans="1:12" x14ac:dyDescent="0.25">
      <c r="A24" s="20">
        <v>42596</v>
      </c>
      <c r="B24" s="45">
        <v>1448</v>
      </c>
      <c r="C24" s="118" t="s">
        <v>16</v>
      </c>
      <c r="D24" s="119">
        <v>4976.91</v>
      </c>
      <c r="E24" s="17">
        <v>42603</v>
      </c>
      <c r="F24" s="18">
        <v>4976.91</v>
      </c>
      <c r="G24" s="24">
        <f t="shared" si="0"/>
        <v>0</v>
      </c>
      <c r="H24" s="2"/>
      <c r="J24" s="25"/>
    </row>
    <row r="25" spans="1:12" x14ac:dyDescent="0.25">
      <c r="A25" s="20">
        <v>42596</v>
      </c>
      <c r="B25" s="45">
        <v>1449</v>
      </c>
      <c r="C25" s="118" t="s">
        <v>16</v>
      </c>
      <c r="D25" s="119">
        <v>0</v>
      </c>
      <c r="E25" s="17"/>
      <c r="F25" s="18"/>
      <c r="G25" s="24">
        <f t="shared" si="0"/>
        <v>0</v>
      </c>
      <c r="H25" s="2"/>
      <c r="J25" s="25"/>
    </row>
    <row r="26" spans="1:12" x14ac:dyDescent="0.25">
      <c r="A26" s="20">
        <v>42596</v>
      </c>
      <c r="B26" s="45">
        <v>1450</v>
      </c>
      <c r="C26" s="22" t="s">
        <v>87</v>
      </c>
      <c r="D26" s="23">
        <v>514.99</v>
      </c>
      <c r="E26" s="17">
        <v>42598</v>
      </c>
      <c r="F26" s="18">
        <v>514.99</v>
      </c>
      <c r="G26" s="24">
        <f t="shared" si="0"/>
        <v>0</v>
      </c>
      <c r="H26" s="2"/>
      <c r="J26" s="25"/>
    </row>
    <row r="27" spans="1:12" x14ac:dyDescent="0.25">
      <c r="A27" s="20">
        <v>42597</v>
      </c>
      <c r="B27" s="45">
        <v>1451</v>
      </c>
      <c r="C27" s="89" t="s">
        <v>90</v>
      </c>
      <c r="D27" s="23">
        <v>0</v>
      </c>
      <c r="E27" s="17"/>
      <c r="F27" s="18"/>
      <c r="G27" s="24">
        <f t="shared" si="0"/>
        <v>0</v>
      </c>
      <c r="H27" s="2"/>
      <c r="J27" s="25"/>
    </row>
    <row r="28" spans="1:12" x14ac:dyDescent="0.25">
      <c r="A28" s="20">
        <v>42598</v>
      </c>
      <c r="B28" s="45">
        <v>1452</v>
      </c>
      <c r="C28" s="22" t="s">
        <v>87</v>
      </c>
      <c r="D28" s="23">
        <v>523.32000000000005</v>
      </c>
      <c r="E28" s="17">
        <v>42600</v>
      </c>
      <c r="F28" s="18">
        <v>523.32000000000005</v>
      </c>
      <c r="G28" s="24">
        <f t="shared" si="0"/>
        <v>0</v>
      </c>
      <c r="H28" s="2"/>
      <c r="J28" s="25"/>
    </row>
    <row r="29" spans="1:12" x14ac:dyDescent="0.25">
      <c r="A29" s="20">
        <v>42598</v>
      </c>
      <c r="B29" s="45">
        <v>1453</v>
      </c>
      <c r="C29" s="22" t="s">
        <v>17</v>
      </c>
      <c r="D29" s="23">
        <v>9779.2000000000007</v>
      </c>
      <c r="E29" s="105">
        <v>42601</v>
      </c>
      <c r="F29" s="18">
        <v>9779.2000000000007</v>
      </c>
      <c r="G29" s="24">
        <f t="shared" si="0"/>
        <v>0</v>
      </c>
      <c r="H29" s="2"/>
    </row>
    <row r="30" spans="1:12" x14ac:dyDescent="0.25">
      <c r="A30" s="20">
        <v>42599</v>
      </c>
      <c r="B30" s="45">
        <v>1454</v>
      </c>
      <c r="C30" s="22" t="s">
        <v>17</v>
      </c>
      <c r="D30" s="23">
        <v>6902.4</v>
      </c>
      <c r="E30" s="17">
        <v>42601</v>
      </c>
      <c r="F30" s="18">
        <v>6902.4</v>
      </c>
      <c r="G30" s="24">
        <f t="shared" si="0"/>
        <v>0</v>
      </c>
      <c r="H30" s="2"/>
    </row>
    <row r="31" spans="1:12" x14ac:dyDescent="0.25">
      <c r="A31" s="20">
        <v>42600</v>
      </c>
      <c r="B31" s="45">
        <v>1455</v>
      </c>
      <c r="C31" s="22" t="s">
        <v>87</v>
      </c>
      <c r="D31" s="23">
        <v>500.29</v>
      </c>
      <c r="E31" s="17">
        <v>42601</v>
      </c>
      <c r="F31" s="18">
        <v>500.29</v>
      </c>
      <c r="G31" s="24">
        <f t="shared" si="0"/>
        <v>0</v>
      </c>
      <c r="H31" s="2"/>
    </row>
    <row r="32" spans="1:12" x14ac:dyDescent="0.25">
      <c r="A32" s="20">
        <v>42601</v>
      </c>
      <c r="B32" s="45">
        <v>1456</v>
      </c>
      <c r="C32" s="22" t="s">
        <v>87</v>
      </c>
      <c r="D32" s="23">
        <v>512.54</v>
      </c>
      <c r="E32" s="17">
        <v>42603</v>
      </c>
      <c r="F32" s="18">
        <v>512.54</v>
      </c>
      <c r="G32" s="24">
        <f t="shared" si="0"/>
        <v>0</v>
      </c>
      <c r="H32" s="2"/>
    </row>
    <row r="33" spans="1:8" customFormat="1" x14ac:dyDescent="0.25">
      <c r="A33" s="20">
        <v>42601</v>
      </c>
      <c r="B33" s="45">
        <v>1457</v>
      </c>
      <c r="C33" s="22" t="s">
        <v>17</v>
      </c>
      <c r="D33" s="23">
        <v>6850.56</v>
      </c>
      <c r="E33" s="17">
        <v>42605</v>
      </c>
      <c r="F33" s="18">
        <v>6850.56</v>
      </c>
      <c r="G33" s="24">
        <f t="shared" si="0"/>
        <v>0</v>
      </c>
      <c r="H33" s="2"/>
    </row>
    <row r="34" spans="1:8" customFormat="1" x14ac:dyDescent="0.25">
      <c r="A34" s="20">
        <v>42602</v>
      </c>
      <c r="B34" s="45">
        <v>1458</v>
      </c>
      <c r="C34" s="22" t="s">
        <v>24</v>
      </c>
      <c r="D34" s="23">
        <v>3951.84</v>
      </c>
      <c r="E34" s="17">
        <v>42611</v>
      </c>
      <c r="F34" s="18">
        <v>3951.84</v>
      </c>
      <c r="G34" s="24">
        <f t="shared" si="0"/>
        <v>0</v>
      </c>
      <c r="H34" s="2"/>
    </row>
    <row r="35" spans="1:8" customFormat="1" x14ac:dyDescent="0.25">
      <c r="A35" s="20">
        <v>42602</v>
      </c>
      <c r="B35" s="45">
        <v>1459</v>
      </c>
      <c r="C35" s="22" t="s">
        <v>17</v>
      </c>
      <c r="D35" s="23">
        <v>2488.3200000000002</v>
      </c>
      <c r="E35" s="17">
        <v>42606</v>
      </c>
      <c r="F35" s="18">
        <v>2488.3200000000002</v>
      </c>
      <c r="G35" s="24">
        <f t="shared" si="0"/>
        <v>0</v>
      </c>
      <c r="H35" s="2"/>
    </row>
    <row r="36" spans="1:8" customFormat="1" x14ac:dyDescent="0.25">
      <c r="A36" s="20">
        <v>42603</v>
      </c>
      <c r="B36" s="45">
        <v>1460</v>
      </c>
      <c r="C36" s="22" t="s">
        <v>24</v>
      </c>
      <c r="D36" s="23">
        <v>1522.44</v>
      </c>
      <c r="E36" s="17">
        <v>42604</v>
      </c>
      <c r="F36" s="18">
        <v>1522.44</v>
      </c>
      <c r="G36" s="24">
        <f t="shared" si="0"/>
        <v>0</v>
      </c>
      <c r="H36" s="2"/>
    </row>
    <row r="37" spans="1:8" customFormat="1" x14ac:dyDescent="0.25">
      <c r="A37" s="20">
        <v>42603</v>
      </c>
      <c r="B37" s="45">
        <v>1461</v>
      </c>
      <c r="C37" s="22" t="s">
        <v>87</v>
      </c>
      <c r="D37" s="23">
        <v>497.84</v>
      </c>
      <c r="E37" s="17">
        <v>42607</v>
      </c>
      <c r="F37" s="18">
        <v>497.84</v>
      </c>
      <c r="G37" s="24">
        <f t="shared" si="0"/>
        <v>0</v>
      </c>
      <c r="H37" s="2"/>
    </row>
    <row r="38" spans="1:8" customFormat="1" x14ac:dyDescent="0.25">
      <c r="A38" s="20">
        <v>42603</v>
      </c>
      <c r="B38" s="45">
        <v>1462</v>
      </c>
      <c r="C38" s="22" t="s">
        <v>16</v>
      </c>
      <c r="D38" s="23">
        <v>5443.35</v>
      </c>
      <c r="E38" s="17">
        <v>42610</v>
      </c>
      <c r="F38" s="18">
        <v>5443.35</v>
      </c>
      <c r="G38" s="24">
        <f t="shared" si="0"/>
        <v>0</v>
      </c>
      <c r="H38" s="2"/>
    </row>
    <row r="39" spans="1:8" customFormat="1" x14ac:dyDescent="0.25">
      <c r="A39" s="20">
        <v>42604</v>
      </c>
      <c r="B39" s="45">
        <v>1463</v>
      </c>
      <c r="C39" s="22" t="s">
        <v>24</v>
      </c>
      <c r="D39" s="23">
        <v>1239.3</v>
      </c>
      <c r="E39" s="17">
        <v>42605</v>
      </c>
      <c r="F39" s="18">
        <v>1239.3</v>
      </c>
      <c r="G39" s="24">
        <f t="shared" si="0"/>
        <v>0</v>
      </c>
      <c r="H39" s="2"/>
    </row>
    <row r="40" spans="1:8" customFormat="1" x14ac:dyDescent="0.25">
      <c r="A40" s="20">
        <v>42605</v>
      </c>
      <c r="B40" s="45">
        <v>1464</v>
      </c>
      <c r="C40" s="22" t="s">
        <v>24</v>
      </c>
      <c r="D40" s="23">
        <v>2068.13</v>
      </c>
      <c r="E40" s="101">
        <v>42615</v>
      </c>
      <c r="F40" s="77">
        <v>2068.13</v>
      </c>
      <c r="G40" s="24">
        <f t="shared" si="0"/>
        <v>0</v>
      </c>
      <c r="H40" s="2"/>
    </row>
    <row r="41" spans="1:8" customFormat="1" x14ac:dyDescent="0.25">
      <c r="A41" s="20">
        <v>42605</v>
      </c>
      <c r="B41" s="45">
        <v>1465</v>
      </c>
      <c r="C41" s="22" t="s">
        <v>91</v>
      </c>
      <c r="D41" s="23">
        <v>6057</v>
      </c>
      <c r="E41" s="17">
        <v>42605</v>
      </c>
      <c r="F41" s="18">
        <v>6057</v>
      </c>
      <c r="G41" s="24">
        <f t="shared" si="0"/>
        <v>0</v>
      </c>
      <c r="H41" s="2"/>
    </row>
    <row r="42" spans="1:8" customFormat="1" x14ac:dyDescent="0.25">
      <c r="A42" s="20">
        <v>42605</v>
      </c>
      <c r="B42" s="45">
        <v>1466</v>
      </c>
      <c r="C42" s="22" t="s">
        <v>17</v>
      </c>
      <c r="D42" s="23">
        <v>7537.6</v>
      </c>
      <c r="E42" s="17">
        <v>42608</v>
      </c>
      <c r="F42" s="18">
        <v>7537.6</v>
      </c>
      <c r="G42" s="24">
        <f t="shared" si="0"/>
        <v>0</v>
      </c>
      <c r="H42" s="2"/>
    </row>
    <row r="43" spans="1:8" customFormat="1" x14ac:dyDescent="0.25">
      <c r="A43" s="20">
        <v>42607</v>
      </c>
      <c r="B43" s="45">
        <v>1467</v>
      </c>
      <c r="C43" s="22" t="s">
        <v>87</v>
      </c>
      <c r="D43" s="30">
        <v>478</v>
      </c>
      <c r="E43" s="31">
        <v>42608</v>
      </c>
      <c r="F43" s="32">
        <v>478</v>
      </c>
      <c r="G43" s="24">
        <f t="shared" si="0"/>
        <v>0</v>
      </c>
      <c r="H43" s="2"/>
    </row>
    <row r="44" spans="1:8" customFormat="1" ht="30" x14ac:dyDescent="0.25">
      <c r="A44" s="20">
        <v>42608</v>
      </c>
      <c r="B44" s="45">
        <v>1468</v>
      </c>
      <c r="C44" s="29" t="s">
        <v>77</v>
      </c>
      <c r="D44" s="30">
        <v>2700</v>
      </c>
      <c r="E44" s="73" t="s">
        <v>95</v>
      </c>
      <c r="F44" s="74">
        <f>1400+1300</f>
        <v>2700</v>
      </c>
      <c r="G44" s="24">
        <f t="shared" si="0"/>
        <v>0</v>
      </c>
      <c r="H44" s="2"/>
    </row>
    <row r="45" spans="1:8" customFormat="1" x14ac:dyDescent="0.25">
      <c r="A45" s="20">
        <v>42608</v>
      </c>
      <c r="B45" s="45">
        <v>1469</v>
      </c>
      <c r="C45" s="29" t="s">
        <v>17</v>
      </c>
      <c r="D45" s="30">
        <v>5924.8</v>
      </c>
      <c r="E45" s="73">
        <v>42615</v>
      </c>
      <c r="F45" s="74">
        <v>5924.8</v>
      </c>
      <c r="G45" s="24">
        <f t="shared" si="0"/>
        <v>0</v>
      </c>
      <c r="H45" s="2"/>
    </row>
    <row r="46" spans="1:8" customFormat="1" x14ac:dyDescent="0.25">
      <c r="A46" s="20">
        <v>42608</v>
      </c>
      <c r="B46" s="45">
        <v>1470</v>
      </c>
      <c r="C46" s="29" t="s">
        <v>87</v>
      </c>
      <c r="D46" s="30">
        <v>525</v>
      </c>
      <c r="E46" s="31">
        <v>42610</v>
      </c>
      <c r="F46" s="32">
        <v>525</v>
      </c>
      <c r="G46" s="24">
        <f t="shared" si="0"/>
        <v>0</v>
      </c>
      <c r="H46" s="2"/>
    </row>
    <row r="47" spans="1:8" customFormat="1" x14ac:dyDescent="0.25">
      <c r="A47" s="20">
        <v>42610</v>
      </c>
      <c r="B47" s="45">
        <v>1471</v>
      </c>
      <c r="C47" s="29" t="s">
        <v>17</v>
      </c>
      <c r="D47" s="30">
        <v>2299.1999999999998</v>
      </c>
      <c r="E47" s="73">
        <v>42615</v>
      </c>
      <c r="F47" s="74">
        <v>2299.1999999999998</v>
      </c>
      <c r="G47" s="24">
        <f t="shared" si="0"/>
        <v>0</v>
      </c>
      <c r="H47" s="2"/>
    </row>
    <row r="48" spans="1:8" customFormat="1" x14ac:dyDescent="0.25">
      <c r="A48" s="20">
        <v>42610</v>
      </c>
      <c r="B48" s="45">
        <v>1472</v>
      </c>
      <c r="C48" s="29" t="s">
        <v>16</v>
      </c>
      <c r="D48" s="30">
        <v>5818.3</v>
      </c>
      <c r="E48" s="73">
        <v>42631</v>
      </c>
      <c r="F48" s="74">
        <v>5818.3</v>
      </c>
      <c r="G48" s="24">
        <f t="shared" si="0"/>
        <v>0</v>
      </c>
      <c r="H48" s="2"/>
    </row>
    <row r="49" spans="1:9" x14ac:dyDescent="0.25">
      <c r="A49" s="20">
        <v>42610</v>
      </c>
      <c r="B49" s="45">
        <v>1473</v>
      </c>
      <c r="C49" s="29" t="s">
        <v>87</v>
      </c>
      <c r="D49" s="30">
        <v>499.5</v>
      </c>
      <c r="E49" s="31">
        <v>42612</v>
      </c>
      <c r="F49" s="32">
        <v>499.5</v>
      </c>
      <c r="G49" s="24">
        <f t="shared" si="0"/>
        <v>0</v>
      </c>
      <c r="H49" s="2"/>
    </row>
    <row r="50" spans="1:9" x14ac:dyDescent="0.25">
      <c r="A50" s="20">
        <v>42611</v>
      </c>
      <c r="B50" s="45">
        <v>1474</v>
      </c>
      <c r="C50" s="29" t="s">
        <v>24</v>
      </c>
      <c r="D50" s="30">
        <v>1639.79</v>
      </c>
      <c r="E50" s="73">
        <v>42616</v>
      </c>
      <c r="F50" s="74">
        <v>1639.79</v>
      </c>
      <c r="G50" s="24">
        <f t="shared" si="0"/>
        <v>0</v>
      </c>
      <c r="H50" s="2"/>
    </row>
    <row r="51" spans="1:9" x14ac:dyDescent="0.25">
      <c r="A51" s="20">
        <v>42611</v>
      </c>
      <c r="B51" s="45">
        <v>1475</v>
      </c>
      <c r="C51" s="29" t="s">
        <v>22</v>
      </c>
      <c r="D51" s="30">
        <v>908.5</v>
      </c>
      <c r="E51" s="73">
        <v>42615</v>
      </c>
      <c r="F51" s="74">
        <v>908.5</v>
      </c>
      <c r="G51" s="24">
        <f t="shared" si="0"/>
        <v>0</v>
      </c>
      <c r="H51" s="2"/>
    </row>
    <row r="52" spans="1:9" x14ac:dyDescent="0.25">
      <c r="A52" s="20">
        <v>42612</v>
      </c>
      <c r="B52" s="45">
        <v>1476</v>
      </c>
      <c r="C52" s="29" t="s">
        <v>17</v>
      </c>
      <c r="D52" s="30">
        <v>1176</v>
      </c>
      <c r="E52" s="73">
        <v>42615</v>
      </c>
      <c r="F52" s="74">
        <v>1176</v>
      </c>
      <c r="G52" s="24">
        <f t="shared" si="0"/>
        <v>0</v>
      </c>
      <c r="H52" s="2"/>
    </row>
    <row r="53" spans="1:9" x14ac:dyDescent="0.25">
      <c r="A53" s="20">
        <v>42612</v>
      </c>
      <c r="B53" s="45">
        <v>1477</v>
      </c>
      <c r="C53" s="29" t="s">
        <v>87</v>
      </c>
      <c r="D53" s="30">
        <v>520</v>
      </c>
      <c r="E53" s="73">
        <v>42614</v>
      </c>
      <c r="F53" s="74">
        <v>520</v>
      </c>
      <c r="G53" s="24">
        <f t="shared" si="0"/>
        <v>0</v>
      </c>
      <c r="H53" s="2"/>
    </row>
    <row r="54" spans="1:9" x14ac:dyDescent="0.25">
      <c r="A54" s="20">
        <v>42613</v>
      </c>
      <c r="B54" s="45">
        <v>1478</v>
      </c>
      <c r="C54" s="29" t="s">
        <v>75</v>
      </c>
      <c r="D54" s="30">
        <v>824.67</v>
      </c>
      <c r="E54" s="73">
        <v>42615</v>
      </c>
      <c r="F54" s="74">
        <v>824.67</v>
      </c>
      <c r="G54" s="24">
        <f t="shared" si="0"/>
        <v>0</v>
      </c>
      <c r="H54" s="2"/>
    </row>
    <row r="55" spans="1:9" x14ac:dyDescent="0.25">
      <c r="A55" s="20"/>
      <c r="B55" s="21"/>
      <c r="C55" s="22" t="s">
        <v>7</v>
      </c>
      <c r="D55" s="23"/>
      <c r="E55" s="17"/>
      <c r="F55" s="18"/>
      <c r="G55" s="24">
        <f t="shared" si="0"/>
        <v>0</v>
      </c>
      <c r="H55" s="2"/>
    </row>
    <row r="56" spans="1:9" x14ac:dyDescent="0.25">
      <c r="A56" s="20"/>
      <c r="B56" s="45"/>
      <c r="C56" s="22" t="s">
        <v>7</v>
      </c>
      <c r="D56" s="23"/>
      <c r="E56" s="17"/>
      <c r="F56" s="18"/>
      <c r="G56" s="24"/>
      <c r="H56" s="2"/>
    </row>
    <row r="57" spans="1:9" ht="15.75" thickBot="1" x14ac:dyDescent="0.3">
      <c r="A57" s="46"/>
      <c r="B57" s="47"/>
      <c r="C57" s="48"/>
      <c r="D57" s="49"/>
      <c r="E57" s="50"/>
      <c r="F57" s="49"/>
      <c r="G57" s="51"/>
      <c r="H57" s="3"/>
      <c r="I57"/>
    </row>
    <row r="58" spans="1:9" ht="15.75" thickTop="1" x14ac:dyDescent="0.25">
      <c r="A58" s="52"/>
      <c r="B58" s="53"/>
      <c r="C58" s="3"/>
      <c r="D58" s="54">
        <f>SUM(D4:D57)</f>
        <v>130649.41999999998</v>
      </c>
      <c r="E58" s="55"/>
      <c r="F58" s="54">
        <f>SUM(F4:F57)</f>
        <v>130649.41999999998</v>
      </c>
      <c r="G58" s="56"/>
      <c r="H58" s="3"/>
      <c r="I58"/>
    </row>
    <row r="59" spans="1:9" x14ac:dyDescent="0.25">
      <c r="A59" s="52"/>
      <c r="B59" s="53"/>
      <c r="C59" s="3"/>
      <c r="D59" s="57"/>
      <c r="E59" s="58"/>
      <c r="F59" s="57"/>
      <c r="G59" s="56"/>
      <c r="H59" s="3"/>
      <c r="I59"/>
    </row>
    <row r="60" spans="1:9" ht="30" x14ac:dyDescent="0.25">
      <c r="A60" s="52"/>
      <c r="B60" s="53"/>
      <c r="C60" s="3"/>
      <c r="D60" s="59" t="s">
        <v>8</v>
      </c>
      <c r="E60" s="58"/>
      <c r="F60" s="60" t="s">
        <v>9</v>
      </c>
      <c r="G60" s="56"/>
      <c r="H60" s="3"/>
      <c r="I60"/>
    </row>
    <row r="61" spans="1:9" ht="15.75" thickBot="1" x14ac:dyDescent="0.3">
      <c r="A61" s="52"/>
      <c r="B61" s="53"/>
      <c r="C61" s="3"/>
      <c r="D61" s="59"/>
      <c r="E61" s="58"/>
      <c r="F61" s="60"/>
      <c r="G61" s="56"/>
      <c r="H61" s="3"/>
      <c r="I61"/>
    </row>
    <row r="62" spans="1:9" ht="21.75" thickBot="1" x14ac:dyDescent="0.4">
      <c r="A62" s="52"/>
      <c r="B62" s="53"/>
      <c r="C62" s="3"/>
      <c r="D62" s="125">
        <f>D58-F58</f>
        <v>0</v>
      </c>
      <c r="E62" s="126"/>
      <c r="F62" s="127"/>
      <c r="H62" s="3"/>
      <c r="I62"/>
    </row>
    <row r="63" spans="1:9" x14ac:dyDescent="0.25">
      <c r="A63" s="52"/>
      <c r="B63" s="53"/>
      <c r="C63" s="3"/>
      <c r="D63" s="57"/>
      <c r="E63" s="58"/>
      <c r="F63" s="57"/>
      <c r="H63" s="3"/>
      <c r="I63"/>
    </row>
    <row r="64" spans="1:9" ht="18.75" x14ac:dyDescent="0.3">
      <c r="A64" s="52"/>
      <c r="B64" s="53"/>
      <c r="C64" s="3"/>
      <c r="D64" s="128" t="s">
        <v>10</v>
      </c>
      <c r="E64" s="128"/>
      <c r="F64" s="128"/>
      <c r="H64" s="3"/>
      <c r="I64"/>
    </row>
    <row r="65" spans="1:9" x14ac:dyDescent="0.25">
      <c r="A65" s="52"/>
      <c r="B65" s="53"/>
      <c r="C65" s="3"/>
      <c r="D65" s="57"/>
      <c r="E65" s="58"/>
      <c r="F65" s="57"/>
      <c r="H65" s="3"/>
      <c r="I65"/>
    </row>
    <row r="66" spans="1:9" x14ac:dyDescent="0.25">
      <c r="A66" s="52"/>
      <c r="B66" s="53"/>
      <c r="C66" s="3"/>
      <c r="D66" s="57"/>
      <c r="E66" s="58"/>
      <c r="F66" s="57"/>
      <c r="H66" s="3"/>
      <c r="I66"/>
    </row>
    <row r="67" spans="1:9" x14ac:dyDescent="0.25">
      <c r="A67" s="52"/>
      <c r="B67" s="53"/>
      <c r="C67" s="3"/>
      <c r="D67" s="57"/>
      <c r="E67" s="58"/>
      <c r="F67" s="5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x14ac:dyDescent="0.25">
      <c r="A69" s="52"/>
      <c r="B69" s="53"/>
      <c r="C69" s="3"/>
      <c r="D69" s="57"/>
      <c r="E69" s="58"/>
      <c r="F69" s="57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80"/>
  <sheetViews>
    <sheetView topLeftCell="A40" workbookViewId="0">
      <selection activeCell="F52" sqref="F52"/>
    </sheetView>
  </sheetViews>
  <sheetFormatPr baseColWidth="10" defaultRowHeight="15" x14ac:dyDescent="0.25"/>
  <cols>
    <col min="1" max="1" width="11.42578125" style="61"/>
    <col min="2" max="2" width="10.5703125" style="62" customWidth="1"/>
    <col min="3" max="3" width="28.7109375" customWidth="1"/>
    <col min="4" max="4" width="12.5703125" style="63" bestFit="1" customWidth="1"/>
    <col min="5" max="5" width="11.42578125" style="64"/>
    <col min="6" max="6" width="13" style="63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123" t="s">
        <v>93</v>
      </c>
      <c r="C1" s="123"/>
      <c r="D1" s="123"/>
      <c r="E1" s="123"/>
      <c r="F1" s="123"/>
      <c r="H1" s="3"/>
    </row>
    <row r="2" spans="1:12" ht="15.75" x14ac:dyDescent="0.25">
      <c r="A2" s="4"/>
      <c r="B2" s="124"/>
      <c r="C2" s="124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42614</v>
      </c>
      <c r="B4" s="110">
        <v>1479</v>
      </c>
      <c r="C4" s="71" t="s">
        <v>27</v>
      </c>
      <c r="D4" s="72">
        <v>538.38</v>
      </c>
      <c r="E4" s="17">
        <v>42618</v>
      </c>
      <c r="F4" s="18">
        <v>538.38</v>
      </c>
      <c r="G4" s="19">
        <f>D4-F4</f>
        <v>0</v>
      </c>
      <c r="H4" s="3"/>
    </row>
    <row r="5" spans="1:12" x14ac:dyDescent="0.25">
      <c r="A5" s="20">
        <v>42615</v>
      </c>
      <c r="B5" s="45">
        <v>1480</v>
      </c>
      <c r="C5" s="22" t="s">
        <v>22</v>
      </c>
      <c r="D5" s="23">
        <v>1469.27</v>
      </c>
      <c r="E5" s="17">
        <v>42623</v>
      </c>
      <c r="F5" s="18">
        <v>1469.27</v>
      </c>
      <c r="G5" s="24">
        <f>D5-F5</f>
        <v>0</v>
      </c>
      <c r="H5" s="2"/>
    </row>
    <row r="6" spans="1:12" x14ac:dyDescent="0.25">
      <c r="A6" s="20">
        <v>42615</v>
      </c>
      <c r="B6" s="45">
        <v>1481</v>
      </c>
      <c r="C6" s="22" t="s">
        <v>94</v>
      </c>
      <c r="D6" s="23">
        <v>792.84</v>
      </c>
      <c r="E6" s="17">
        <v>42615</v>
      </c>
      <c r="F6" s="18">
        <v>792.84</v>
      </c>
      <c r="G6" s="24">
        <f>D6-F6</f>
        <v>0</v>
      </c>
      <c r="H6" s="2"/>
    </row>
    <row r="7" spans="1:12" ht="15.75" x14ac:dyDescent="0.25">
      <c r="A7" s="20">
        <v>42615</v>
      </c>
      <c r="B7" s="45">
        <v>1482</v>
      </c>
      <c r="C7" s="82" t="s">
        <v>31</v>
      </c>
      <c r="D7" s="23">
        <v>0</v>
      </c>
      <c r="E7" s="17"/>
      <c r="F7" s="18"/>
      <c r="G7" s="24">
        <f t="shared" ref="G7:G60" si="0">D7-F7</f>
        <v>0</v>
      </c>
      <c r="H7" s="2"/>
      <c r="J7" s="25"/>
    </row>
    <row r="8" spans="1:12" ht="15.75" x14ac:dyDescent="0.25">
      <c r="A8" s="20">
        <v>42615</v>
      </c>
      <c r="B8" s="45">
        <v>1483</v>
      </c>
      <c r="C8" s="82" t="s">
        <v>31</v>
      </c>
      <c r="D8" s="23">
        <v>0</v>
      </c>
      <c r="E8" s="17"/>
      <c r="F8" s="18"/>
      <c r="G8" s="24">
        <f t="shared" si="0"/>
        <v>0</v>
      </c>
      <c r="H8" s="2"/>
      <c r="J8" s="25"/>
    </row>
    <row r="9" spans="1:12" x14ac:dyDescent="0.25">
      <c r="A9" s="20">
        <v>42615</v>
      </c>
      <c r="B9" s="45">
        <v>1484</v>
      </c>
      <c r="C9" s="22" t="s">
        <v>24</v>
      </c>
      <c r="D9" s="23">
        <v>1158.3</v>
      </c>
      <c r="E9" s="17">
        <v>42618</v>
      </c>
      <c r="F9" s="18">
        <v>1158.3</v>
      </c>
      <c r="G9" s="24">
        <f t="shared" si="0"/>
        <v>0</v>
      </c>
      <c r="H9" s="2"/>
      <c r="J9" s="25"/>
    </row>
    <row r="10" spans="1:12" x14ac:dyDescent="0.25">
      <c r="A10" s="20">
        <v>42615</v>
      </c>
      <c r="B10" s="45">
        <v>1485</v>
      </c>
      <c r="C10" s="22" t="s">
        <v>77</v>
      </c>
      <c r="D10" s="23">
        <v>1440.96</v>
      </c>
      <c r="E10" s="17">
        <v>42622</v>
      </c>
      <c r="F10" s="18">
        <v>1440.96</v>
      </c>
      <c r="G10" s="24">
        <f t="shared" si="0"/>
        <v>0</v>
      </c>
      <c r="H10" s="2"/>
      <c r="J10" s="25"/>
    </row>
    <row r="11" spans="1:12" x14ac:dyDescent="0.25">
      <c r="A11" s="20">
        <v>42615</v>
      </c>
      <c r="B11" s="45">
        <v>1486</v>
      </c>
      <c r="C11" s="22" t="s">
        <v>27</v>
      </c>
      <c r="D11" s="23">
        <v>554.95000000000005</v>
      </c>
      <c r="E11" s="17">
        <v>42618</v>
      </c>
      <c r="F11" s="18">
        <v>554.95000000000005</v>
      </c>
      <c r="G11" s="24">
        <f t="shared" si="0"/>
        <v>0</v>
      </c>
      <c r="H11" s="2"/>
      <c r="J11" s="25"/>
    </row>
    <row r="12" spans="1:12" ht="15.75" x14ac:dyDescent="0.25">
      <c r="A12" s="20">
        <v>42615</v>
      </c>
      <c r="B12" s="45">
        <v>1487</v>
      </c>
      <c r="C12" s="22" t="s">
        <v>17</v>
      </c>
      <c r="D12" s="23">
        <v>5048</v>
      </c>
      <c r="E12" s="17">
        <v>42616</v>
      </c>
      <c r="F12" s="18">
        <v>5048</v>
      </c>
      <c r="G12" s="24">
        <f t="shared" si="0"/>
        <v>0</v>
      </c>
      <c r="H12" s="2"/>
      <c r="J12" s="25"/>
      <c r="L12" s="113"/>
    </row>
    <row r="13" spans="1:12" ht="15.75" x14ac:dyDescent="0.25">
      <c r="A13" s="20">
        <v>42615</v>
      </c>
      <c r="B13" s="45">
        <v>1488</v>
      </c>
      <c r="C13" s="22" t="s">
        <v>94</v>
      </c>
      <c r="D13" s="23">
        <v>3059.24</v>
      </c>
      <c r="E13" s="17">
        <v>42630</v>
      </c>
      <c r="F13" s="18">
        <v>3059.24</v>
      </c>
      <c r="G13" s="24">
        <f t="shared" si="0"/>
        <v>0</v>
      </c>
      <c r="H13" s="2"/>
      <c r="J13" s="25"/>
      <c r="L13" s="113"/>
    </row>
    <row r="14" spans="1:12" ht="15.75" x14ac:dyDescent="0.25">
      <c r="A14" s="20">
        <v>42616</v>
      </c>
      <c r="B14" s="45">
        <v>1489</v>
      </c>
      <c r="C14" s="22" t="s">
        <v>24</v>
      </c>
      <c r="D14" s="23">
        <v>2047</v>
      </c>
      <c r="E14" s="17">
        <v>42619</v>
      </c>
      <c r="F14" s="18">
        <v>2047</v>
      </c>
      <c r="G14" s="24">
        <f t="shared" si="0"/>
        <v>0</v>
      </c>
      <c r="H14" s="2"/>
      <c r="J14" s="25"/>
      <c r="L14" s="113"/>
    </row>
    <row r="15" spans="1:12" ht="15.75" x14ac:dyDescent="0.25">
      <c r="A15" s="20">
        <v>42617</v>
      </c>
      <c r="B15" s="45">
        <v>1490</v>
      </c>
      <c r="C15" s="22" t="s">
        <v>28</v>
      </c>
      <c r="D15" s="23">
        <v>3068</v>
      </c>
      <c r="E15" s="17">
        <v>42631</v>
      </c>
      <c r="F15" s="18">
        <v>3068</v>
      </c>
      <c r="G15" s="24">
        <f t="shared" si="0"/>
        <v>0</v>
      </c>
      <c r="H15" s="2"/>
      <c r="I15" s="26"/>
      <c r="J15" s="27"/>
      <c r="K15" s="2"/>
      <c r="L15" s="114"/>
    </row>
    <row r="16" spans="1:12" ht="15.75" x14ac:dyDescent="0.25">
      <c r="A16" s="20">
        <v>42618</v>
      </c>
      <c r="B16" s="45">
        <v>1491</v>
      </c>
      <c r="C16" s="28" t="s">
        <v>24</v>
      </c>
      <c r="D16" s="23">
        <v>3283.8</v>
      </c>
      <c r="E16" s="17">
        <v>42627</v>
      </c>
      <c r="F16" s="18">
        <v>3283.8</v>
      </c>
      <c r="G16" s="24">
        <f t="shared" si="0"/>
        <v>0</v>
      </c>
      <c r="H16" s="2"/>
      <c r="I16" s="26"/>
      <c r="J16" s="27"/>
      <c r="K16" s="2"/>
      <c r="L16" s="114"/>
    </row>
    <row r="17" spans="1:12" ht="16.5" thickBot="1" x14ac:dyDescent="0.3">
      <c r="A17" s="20">
        <v>42618</v>
      </c>
      <c r="B17" s="45">
        <v>1492</v>
      </c>
      <c r="C17" s="22" t="s">
        <v>27</v>
      </c>
      <c r="D17" s="23">
        <v>565.04</v>
      </c>
      <c r="E17" s="17">
        <v>42621</v>
      </c>
      <c r="F17" s="18">
        <v>565.04</v>
      </c>
      <c r="G17" s="24">
        <f t="shared" si="0"/>
        <v>0</v>
      </c>
      <c r="H17" s="2"/>
      <c r="I17" s="26"/>
      <c r="J17" s="27"/>
      <c r="K17" s="2"/>
      <c r="L17" s="116"/>
    </row>
    <row r="18" spans="1:12" ht="16.5" thickTop="1" x14ac:dyDescent="0.25">
      <c r="A18" s="20">
        <v>42618</v>
      </c>
      <c r="B18" s="45">
        <v>1493</v>
      </c>
      <c r="C18" s="22" t="s">
        <v>17</v>
      </c>
      <c r="D18" s="23">
        <v>2473.6</v>
      </c>
      <c r="E18" s="17">
        <v>42622</v>
      </c>
      <c r="F18" s="18">
        <v>2473.6</v>
      </c>
      <c r="G18" s="24">
        <f t="shared" si="0"/>
        <v>0</v>
      </c>
      <c r="H18" s="2"/>
      <c r="J18" s="27"/>
      <c r="K18" s="2"/>
      <c r="L18" s="117"/>
    </row>
    <row r="19" spans="1:12" ht="15.75" x14ac:dyDescent="0.25">
      <c r="A19" s="20">
        <v>42619</v>
      </c>
      <c r="B19" s="45">
        <v>1494</v>
      </c>
      <c r="C19" s="22" t="s">
        <v>24</v>
      </c>
      <c r="D19" s="23">
        <v>1676.82</v>
      </c>
      <c r="E19" s="17">
        <v>42621</v>
      </c>
      <c r="F19" s="18">
        <v>1676.82</v>
      </c>
      <c r="G19" s="24">
        <f t="shared" si="0"/>
        <v>0</v>
      </c>
      <c r="H19" s="2"/>
      <c r="J19" s="25"/>
      <c r="L19" s="115">
        <f>SUM(L12:L18)</f>
        <v>0</v>
      </c>
    </row>
    <row r="20" spans="1:12" x14ac:dyDescent="0.25">
      <c r="A20" s="20">
        <v>42621</v>
      </c>
      <c r="B20" s="45">
        <v>1495</v>
      </c>
      <c r="C20" s="22" t="s">
        <v>27</v>
      </c>
      <c r="D20" s="23">
        <v>551.65</v>
      </c>
      <c r="E20" s="17">
        <v>42622</v>
      </c>
      <c r="F20" s="18">
        <v>551.65</v>
      </c>
      <c r="G20" s="24">
        <f t="shared" si="0"/>
        <v>0</v>
      </c>
      <c r="H20" s="2"/>
      <c r="J20" s="25"/>
    </row>
    <row r="21" spans="1:12" x14ac:dyDescent="0.25">
      <c r="A21" s="20">
        <v>42621</v>
      </c>
      <c r="B21" s="45">
        <v>1496</v>
      </c>
      <c r="C21" s="89" t="s">
        <v>31</v>
      </c>
      <c r="D21" s="23">
        <v>0</v>
      </c>
      <c r="E21" s="17"/>
      <c r="F21" s="18"/>
      <c r="G21" s="24">
        <f t="shared" si="0"/>
        <v>0</v>
      </c>
      <c r="H21" s="2"/>
    </row>
    <row r="22" spans="1:12" x14ac:dyDescent="0.25">
      <c r="A22" s="20">
        <v>42621</v>
      </c>
      <c r="B22" s="45">
        <v>1497</v>
      </c>
      <c r="C22" s="22" t="s">
        <v>77</v>
      </c>
      <c r="D22" s="23">
        <v>1228.5</v>
      </c>
      <c r="E22" s="17">
        <v>42622</v>
      </c>
      <c r="F22" s="18">
        <v>1228.5</v>
      </c>
      <c r="G22" s="24">
        <f t="shared" si="0"/>
        <v>0</v>
      </c>
      <c r="H22" s="2"/>
      <c r="J22" s="25"/>
    </row>
    <row r="23" spans="1:12" x14ac:dyDescent="0.25">
      <c r="A23" s="20">
        <v>42621</v>
      </c>
      <c r="B23" s="45">
        <v>1498</v>
      </c>
      <c r="C23" s="22" t="s">
        <v>24</v>
      </c>
      <c r="D23" s="23">
        <v>1878</v>
      </c>
      <c r="E23" s="17">
        <v>42628</v>
      </c>
      <c r="F23" s="18">
        <v>1878</v>
      </c>
      <c r="G23" s="24">
        <f t="shared" si="0"/>
        <v>0</v>
      </c>
      <c r="H23" s="2"/>
      <c r="J23" s="25"/>
    </row>
    <row r="24" spans="1:12" x14ac:dyDescent="0.25">
      <c r="A24" s="20">
        <v>42622</v>
      </c>
      <c r="B24" s="45">
        <v>1499</v>
      </c>
      <c r="C24" s="22" t="s">
        <v>17</v>
      </c>
      <c r="D24" s="23">
        <v>4716.8</v>
      </c>
      <c r="E24" s="17">
        <v>42625</v>
      </c>
      <c r="F24" s="18">
        <v>4716.8</v>
      </c>
      <c r="G24" s="24">
        <f t="shared" si="0"/>
        <v>0</v>
      </c>
      <c r="H24" s="2"/>
      <c r="J24" s="25"/>
    </row>
    <row r="25" spans="1:12" x14ac:dyDescent="0.25">
      <c r="A25" s="20">
        <v>42622</v>
      </c>
      <c r="B25" s="45">
        <v>1500</v>
      </c>
      <c r="C25" s="22" t="s">
        <v>77</v>
      </c>
      <c r="D25" s="23">
        <v>2095.3000000000002</v>
      </c>
      <c r="E25" s="17">
        <v>42623</v>
      </c>
      <c r="F25" s="18">
        <v>2095.3000000000002</v>
      </c>
      <c r="G25" s="24">
        <f t="shared" si="0"/>
        <v>0</v>
      </c>
      <c r="H25" s="2"/>
      <c r="J25" s="25"/>
    </row>
    <row r="26" spans="1:12" x14ac:dyDescent="0.25">
      <c r="A26" s="20">
        <v>42622</v>
      </c>
      <c r="B26" s="45">
        <v>1501</v>
      </c>
      <c r="C26" s="22" t="s">
        <v>27</v>
      </c>
      <c r="D26" s="23">
        <v>584.25</v>
      </c>
      <c r="E26" s="17">
        <v>42624</v>
      </c>
      <c r="F26" s="18">
        <v>584.25</v>
      </c>
      <c r="G26" s="24">
        <f t="shared" si="0"/>
        <v>0</v>
      </c>
      <c r="H26" s="2"/>
      <c r="J26" s="25"/>
    </row>
    <row r="27" spans="1:12" x14ac:dyDescent="0.25">
      <c r="A27" s="20">
        <v>42623</v>
      </c>
      <c r="B27" s="45">
        <v>1502</v>
      </c>
      <c r="C27" s="22" t="s">
        <v>22</v>
      </c>
      <c r="D27" s="23">
        <v>970.07</v>
      </c>
      <c r="E27" s="17">
        <v>42624</v>
      </c>
      <c r="F27" s="18">
        <v>970.07</v>
      </c>
      <c r="G27" s="24">
        <f t="shared" si="0"/>
        <v>0</v>
      </c>
      <c r="H27" s="2"/>
      <c r="J27" s="25"/>
    </row>
    <row r="28" spans="1:12" x14ac:dyDescent="0.25">
      <c r="A28" s="20">
        <v>42623</v>
      </c>
      <c r="B28" s="45">
        <v>1503</v>
      </c>
      <c r="C28" s="22" t="s">
        <v>77</v>
      </c>
      <c r="D28" s="23">
        <v>3543.22</v>
      </c>
      <c r="E28" s="17">
        <v>42624</v>
      </c>
      <c r="F28" s="18">
        <v>3543.22</v>
      </c>
      <c r="G28" s="24">
        <f t="shared" si="0"/>
        <v>0</v>
      </c>
      <c r="H28" s="2"/>
      <c r="J28" s="25"/>
    </row>
    <row r="29" spans="1:12" x14ac:dyDescent="0.25">
      <c r="A29" s="20">
        <v>42624</v>
      </c>
      <c r="B29" s="45">
        <v>1504</v>
      </c>
      <c r="C29" s="22" t="s">
        <v>17</v>
      </c>
      <c r="D29" s="23">
        <v>6889.6</v>
      </c>
      <c r="E29" s="105">
        <v>42625</v>
      </c>
      <c r="F29" s="18">
        <v>6889.6</v>
      </c>
      <c r="G29" s="24">
        <f t="shared" si="0"/>
        <v>0</v>
      </c>
      <c r="H29" s="2"/>
    </row>
    <row r="30" spans="1:12" x14ac:dyDescent="0.25">
      <c r="A30" s="20">
        <v>42624</v>
      </c>
      <c r="B30" s="45">
        <v>1505</v>
      </c>
      <c r="C30" s="22" t="s">
        <v>22</v>
      </c>
      <c r="D30" s="23">
        <v>1754.07</v>
      </c>
      <c r="E30" s="121">
        <v>42644</v>
      </c>
      <c r="F30" s="112">
        <v>1754.07</v>
      </c>
      <c r="G30" s="24">
        <f t="shared" si="0"/>
        <v>0</v>
      </c>
      <c r="H30" s="2"/>
    </row>
    <row r="31" spans="1:12" x14ac:dyDescent="0.25">
      <c r="A31" s="20">
        <v>42624</v>
      </c>
      <c r="B31" s="45">
        <v>1506</v>
      </c>
      <c r="C31" s="22" t="s">
        <v>27</v>
      </c>
      <c r="D31" s="23">
        <v>586.46</v>
      </c>
      <c r="E31" s="17">
        <v>42626</v>
      </c>
      <c r="F31" s="18">
        <v>586.46</v>
      </c>
      <c r="G31" s="24">
        <f t="shared" si="0"/>
        <v>0</v>
      </c>
      <c r="H31" s="2"/>
    </row>
    <row r="32" spans="1:12" x14ac:dyDescent="0.25">
      <c r="A32" s="20">
        <v>42624</v>
      </c>
      <c r="B32" s="45">
        <v>1507</v>
      </c>
      <c r="C32" s="22" t="s">
        <v>77</v>
      </c>
      <c r="D32" s="23">
        <v>3768.2</v>
      </c>
      <c r="E32" s="17">
        <v>42628</v>
      </c>
      <c r="F32" s="18">
        <v>3768.2</v>
      </c>
      <c r="G32" s="24">
        <f t="shared" si="0"/>
        <v>0</v>
      </c>
      <c r="H32" s="2"/>
    </row>
    <row r="33" spans="1:8" customFormat="1" x14ac:dyDescent="0.25">
      <c r="A33" s="20">
        <v>42625</v>
      </c>
      <c r="B33" s="45">
        <v>1508</v>
      </c>
      <c r="C33" s="22" t="s">
        <v>17</v>
      </c>
      <c r="D33" s="23">
        <v>3987.2</v>
      </c>
      <c r="E33" s="17">
        <v>42628</v>
      </c>
      <c r="F33" s="18">
        <v>3987.2</v>
      </c>
      <c r="G33" s="24">
        <f t="shared" si="0"/>
        <v>0</v>
      </c>
      <c r="H33" s="2"/>
    </row>
    <row r="34" spans="1:8" customFormat="1" x14ac:dyDescent="0.25">
      <c r="A34" s="20">
        <v>42626</v>
      </c>
      <c r="B34" s="45">
        <v>1509</v>
      </c>
      <c r="C34" s="22" t="s">
        <v>27</v>
      </c>
      <c r="D34" s="23">
        <v>592.36</v>
      </c>
      <c r="E34" s="17">
        <v>42628</v>
      </c>
      <c r="F34" s="18">
        <v>592.36</v>
      </c>
      <c r="G34" s="24">
        <f t="shared" si="0"/>
        <v>0</v>
      </c>
      <c r="H34" s="2"/>
    </row>
    <row r="35" spans="1:8" customFormat="1" x14ac:dyDescent="0.25">
      <c r="A35" s="20">
        <v>42627</v>
      </c>
      <c r="B35" s="45">
        <v>1510</v>
      </c>
      <c r="C35" s="22" t="s">
        <v>24</v>
      </c>
      <c r="D35" s="23">
        <v>3349.1</v>
      </c>
      <c r="E35" s="17">
        <v>42630</v>
      </c>
      <c r="F35" s="18">
        <v>3349.1</v>
      </c>
      <c r="G35" s="24">
        <f t="shared" si="0"/>
        <v>0</v>
      </c>
      <c r="H35" s="2"/>
    </row>
    <row r="36" spans="1:8" customFormat="1" x14ac:dyDescent="0.25">
      <c r="A36" s="20">
        <v>42628</v>
      </c>
      <c r="B36" s="45">
        <v>1511</v>
      </c>
      <c r="C36" s="22" t="s">
        <v>24</v>
      </c>
      <c r="D36" s="23">
        <v>2454.96</v>
      </c>
      <c r="E36" s="17">
        <v>42631</v>
      </c>
      <c r="F36" s="18">
        <v>2454.96</v>
      </c>
      <c r="G36" s="24">
        <f t="shared" si="0"/>
        <v>0</v>
      </c>
      <c r="H36" s="2"/>
    </row>
    <row r="37" spans="1:8" customFormat="1" x14ac:dyDescent="0.25">
      <c r="A37" s="20">
        <v>42628</v>
      </c>
      <c r="B37" s="45">
        <v>1512</v>
      </c>
      <c r="C37" s="22" t="s">
        <v>77</v>
      </c>
      <c r="D37" s="23">
        <v>4979.82</v>
      </c>
      <c r="E37" s="121">
        <v>42644</v>
      </c>
      <c r="F37" s="112">
        <v>4979.82</v>
      </c>
      <c r="G37" s="24">
        <f t="shared" si="0"/>
        <v>0</v>
      </c>
      <c r="H37" s="2"/>
    </row>
    <row r="38" spans="1:8" customFormat="1" x14ac:dyDescent="0.25">
      <c r="A38" s="20">
        <v>42628</v>
      </c>
      <c r="B38" s="45">
        <v>1513</v>
      </c>
      <c r="C38" s="22" t="s">
        <v>27</v>
      </c>
      <c r="D38" s="23">
        <v>593.54</v>
      </c>
      <c r="E38" s="17">
        <v>42631</v>
      </c>
      <c r="F38" s="18">
        <v>593.54</v>
      </c>
      <c r="G38" s="24">
        <f t="shared" si="0"/>
        <v>0</v>
      </c>
      <c r="H38" s="2"/>
    </row>
    <row r="39" spans="1:8" customFormat="1" ht="15.75" x14ac:dyDescent="0.25">
      <c r="A39" s="20">
        <v>42629</v>
      </c>
      <c r="B39" s="45">
        <v>1514</v>
      </c>
      <c r="C39" s="82" t="s">
        <v>31</v>
      </c>
      <c r="D39" s="23">
        <v>0</v>
      </c>
      <c r="E39" s="17"/>
      <c r="F39" s="18"/>
      <c r="G39" s="24">
        <f t="shared" si="0"/>
        <v>0</v>
      </c>
      <c r="H39" s="2"/>
    </row>
    <row r="40" spans="1:8" customFormat="1" x14ac:dyDescent="0.25">
      <c r="A40" s="20">
        <v>42629</v>
      </c>
      <c r="B40" s="45">
        <v>1515</v>
      </c>
      <c r="C40" s="22" t="s">
        <v>17</v>
      </c>
      <c r="D40" s="23">
        <v>3036.8</v>
      </c>
      <c r="E40" s="17">
        <v>42632</v>
      </c>
      <c r="F40" s="18">
        <v>3036.8</v>
      </c>
      <c r="G40" s="24">
        <f t="shared" si="0"/>
        <v>0</v>
      </c>
      <c r="H40" s="2"/>
    </row>
    <row r="41" spans="1:8" customFormat="1" x14ac:dyDescent="0.25">
      <c r="A41" s="20">
        <v>42630</v>
      </c>
      <c r="B41" s="45">
        <v>1516</v>
      </c>
      <c r="C41" s="22" t="s">
        <v>24</v>
      </c>
      <c r="D41" s="23">
        <v>2444.1930000000002</v>
      </c>
      <c r="E41" s="121">
        <v>42655</v>
      </c>
      <c r="F41" s="112">
        <v>2444.19</v>
      </c>
      <c r="G41" s="24">
        <f t="shared" si="0"/>
        <v>3.0000000001564331E-3</v>
      </c>
      <c r="H41" s="2"/>
    </row>
    <row r="42" spans="1:8" customFormat="1" x14ac:dyDescent="0.25">
      <c r="A42" s="20">
        <v>42630</v>
      </c>
      <c r="B42" s="45">
        <v>1517</v>
      </c>
      <c r="C42" s="22" t="s">
        <v>94</v>
      </c>
      <c r="D42" s="23">
        <v>2655.8</v>
      </c>
      <c r="E42" s="121">
        <v>42660</v>
      </c>
      <c r="F42" s="112">
        <v>2655.8</v>
      </c>
      <c r="G42" s="24">
        <f t="shared" si="0"/>
        <v>0</v>
      </c>
      <c r="H42" s="2"/>
    </row>
    <row r="43" spans="1:8" customFormat="1" ht="15.75" x14ac:dyDescent="0.25">
      <c r="A43" s="20">
        <v>42631</v>
      </c>
      <c r="B43" s="45">
        <v>1518</v>
      </c>
      <c r="C43" s="82" t="s">
        <v>31</v>
      </c>
      <c r="D43" s="30">
        <v>0</v>
      </c>
      <c r="E43" s="31"/>
      <c r="F43" s="32"/>
      <c r="G43" s="24">
        <f t="shared" si="0"/>
        <v>0</v>
      </c>
      <c r="H43" s="2"/>
    </row>
    <row r="44" spans="1:8" customFormat="1" x14ac:dyDescent="0.25">
      <c r="A44" s="20">
        <v>42631</v>
      </c>
      <c r="B44" s="45">
        <v>1519</v>
      </c>
      <c r="C44" s="22" t="s">
        <v>24</v>
      </c>
      <c r="D44" s="30">
        <v>2471.06</v>
      </c>
      <c r="E44" s="107">
        <v>42661</v>
      </c>
      <c r="F44" s="108">
        <v>2471.06</v>
      </c>
      <c r="G44" s="24">
        <f t="shared" si="0"/>
        <v>0</v>
      </c>
      <c r="H44" s="2"/>
    </row>
    <row r="45" spans="1:8" customFormat="1" x14ac:dyDescent="0.25">
      <c r="A45" s="20">
        <v>42631</v>
      </c>
      <c r="B45" s="45">
        <v>1520</v>
      </c>
      <c r="C45" s="29" t="s">
        <v>16</v>
      </c>
      <c r="D45" s="30">
        <v>6112.81</v>
      </c>
      <c r="E45" s="107">
        <v>42645</v>
      </c>
      <c r="F45" s="108">
        <v>6112.81</v>
      </c>
      <c r="G45" s="24">
        <f t="shared" si="0"/>
        <v>0</v>
      </c>
      <c r="H45" s="2"/>
    </row>
    <row r="46" spans="1:8" customFormat="1" x14ac:dyDescent="0.25">
      <c r="A46" s="20">
        <v>42631</v>
      </c>
      <c r="B46" s="45">
        <v>1521</v>
      </c>
      <c r="C46" s="29" t="s">
        <v>27</v>
      </c>
      <c r="D46" s="30">
        <v>607.70000000000005</v>
      </c>
      <c r="E46" s="31">
        <v>42635</v>
      </c>
      <c r="F46" s="32">
        <v>607.70000000000005</v>
      </c>
      <c r="G46" s="24">
        <f t="shared" si="0"/>
        <v>0</v>
      </c>
      <c r="H46" s="2"/>
    </row>
    <row r="47" spans="1:8" customFormat="1" x14ac:dyDescent="0.25">
      <c r="A47" s="20">
        <v>42631</v>
      </c>
      <c r="B47" s="45">
        <v>1522</v>
      </c>
      <c r="C47" s="29" t="s">
        <v>28</v>
      </c>
      <c r="D47" s="30">
        <v>2727</v>
      </c>
      <c r="E47" s="31">
        <v>42637</v>
      </c>
      <c r="F47" s="32">
        <v>2727</v>
      </c>
      <c r="G47" s="24">
        <f t="shared" si="0"/>
        <v>0</v>
      </c>
      <c r="H47" s="2"/>
    </row>
    <row r="48" spans="1:8" customFormat="1" x14ac:dyDescent="0.25">
      <c r="A48" s="20">
        <v>42632</v>
      </c>
      <c r="B48" s="45">
        <v>1523</v>
      </c>
      <c r="C48" s="29" t="s">
        <v>17</v>
      </c>
      <c r="D48" s="30">
        <v>8532.7999999999993</v>
      </c>
      <c r="E48" s="31">
        <v>42636</v>
      </c>
      <c r="F48" s="32">
        <v>8532.7999999999993</v>
      </c>
      <c r="G48" s="24">
        <f t="shared" si="0"/>
        <v>0</v>
      </c>
      <c r="H48" s="2"/>
    </row>
    <row r="49" spans="1:9" x14ac:dyDescent="0.25">
      <c r="A49" s="20">
        <v>42633</v>
      </c>
      <c r="B49" s="45">
        <v>1524</v>
      </c>
      <c r="C49" s="29" t="s">
        <v>17</v>
      </c>
      <c r="D49" s="30">
        <v>1404.8</v>
      </c>
      <c r="E49" s="31">
        <v>42635</v>
      </c>
      <c r="F49" s="32">
        <v>1404.8</v>
      </c>
      <c r="G49" s="24">
        <f t="shared" si="0"/>
        <v>0</v>
      </c>
      <c r="H49" s="2"/>
    </row>
    <row r="50" spans="1:9" x14ac:dyDescent="0.25">
      <c r="A50" s="20">
        <v>42635</v>
      </c>
      <c r="B50" s="45">
        <v>1525</v>
      </c>
      <c r="C50" s="29" t="s">
        <v>27</v>
      </c>
      <c r="D50" s="30">
        <v>540</v>
      </c>
      <c r="E50" s="31">
        <v>42637</v>
      </c>
      <c r="F50" s="32">
        <v>540</v>
      </c>
      <c r="G50" s="24">
        <f t="shared" si="0"/>
        <v>0</v>
      </c>
      <c r="H50" s="2"/>
    </row>
    <row r="51" spans="1:9" x14ac:dyDescent="0.25">
      <c r="A51" s="20">
        <v>42636</v>
      </c>
      <c r="B51" s="45">
        <v>1526</v>
      </c>
      <c r="C51" s="29" t="s">
        <v>24</v>
      </c>
      <c r="D51" s="30">
        <v>2547.5100000000002</v>
      </c>
      <c r="E51" s="107">
        <v>42662</v>
      </c>
      <c r="F51" s="108">
        <v>2547.5100000000002</v>
      </c>
      <c r="G51" s="24">
        <f t="shared" si="0"/>
        <v>0</v>
      </c>
      <c r="H51" s="2"/>
    </row>
    <row r="52" spans="1:9" x14ac:dyDescent="0.25">
      <c r="A52" s="20">
        <v>42637</v>
      </c>
      <c r="B52" s="45">
        <v>1527</v>
      </c>
      <c r="C52" s="29" t="s">
        <v>17</v>
      </c>
      <c r="D52" s="30">
        <v>9478.4</v>
      </c>
      <c r="E52" s="31">
        <v>42643</v>
      </c>
      <c r="F52" s="32">
        <v>9478.4</v>
      </c>
      <c r="G52" s="24">
        <f t="shared" si="0"/>
        <v>0</v>
      </c>
      <c r="H52" s="2"/>
    </row>
    <row r="53" spans="1:9" x14ac:dyDescent="0.25">
      <c r="A53" s="20">
        <v>42637</v>
      </c>
      <c r="B53" s="45">
        <v>1528</v>
      </c>
      <c r="C53" s="29" t="s">
        <v>28</v>
      </c>
      <c r="D53" s="30">
        <v>3085.5</v>
      </c>
      <c r="E53" s="107">
        <v>42651</v>
      </c>
      <c r="F53" s="108">
        <v>3085.5</v>
      </c>
      <c r="G53" s="24">
        <f t="shared" si="0"/>
        <v>0</v>
      </c>
      <c r="H53" s="2"/>
    </row>
    <row r="54" spans="1:9" x14ac:dyDescent="0.25">
      <c r="A54" s="20">
        <v>42639</v>
      </c>
      <c r="B54" s="45">
        <v>1529</v>
      </c>
      <c r="C54" s="29" t="s">
        <v>27</v>
      </c>
      <c r="D54" s="30">
        <v>561.05999999999995</v>
      </c>
      <c r="E54" s="31">
        <v>42642</v>
      </c>
      <c r="F54" s="32">
        <v>561.05999999999995</v>
      </c>
      <c r="G54" s="24">
        <f t="shared" si="0"/>
        <v>0</v>
      </c>
      <c r="H54" s="2"/>
    </row>
    <row r="55" spans="1:9" x14ac:dyDescent="0.25">
      <c r="A55" s="20">
        <v>42640</v>
      </c>
      <c r="B55" s="45">
        <v>1530</v>
      </c>
      <c r="C55" s="29" t="s">
        <v>17</v>
      </c>
      <c r="D55" s="30">
        <v>3649.06</v>
      </c>
      <c r="E55" s="31">
        <v>42643</v>
      </c>
      <c r="F55" s="32">
        <v>3649.06</v>
      </c>
      <c r="G55" s="24">
        <f t="shared" si="0"/>
        <v>0</v>
      </c>
      <c r="H55" s="2"/>
    </row>
    <row r="56" spans="1:9" x14ac:dyDescent="0.25">
      <c r="A56" s="20">
        <v>42642</v>
      </c>
      <c r="B56" s="45">
        <v>1531</v>
      </c>
      <c r="C56" s="29" t="s">
        <v>27</v>
      </c>
      <c r="D56" s="30">
        <v>543.78</v>
      </c>
      <c r="E56" s="31">
        <v>42643</v>
      </c>
      <c r="F56" s="32">
        <v>543.78</v>
      </c>
      <c r="G56" s="24">
        <f t="shared" si="0"/>
        <v>0</v>
      </c>
      <c r="H56" s="2"/>
    </row>
    <row r="57" spans="1:9" x14ac:dyDescent="0.25">
      <c r="A57" s="20">
        <v>42643</v>
      </c>
      <c r="B57" s="45">
        <v>1532</v>
      </c>
      <c r="C57" s="29" t="s">
        <v>27</v>
      </c>
      <c r="D57" s="30">
        <v>481.92</v>
      </c>
      <c r="E57" s="107">
        <v>42644</v>
      </c>
      <c r="F57" s="108">
        <v>481.92</v>
      </c>
      <c r="G57" s="24">
        <f t="shared" si="0"/>
        <v>0</v>
      </c>
      <c r="H57" s="2"/>
    </row>
    <row r="58" spans="1:9" x14ac:dyDescent="0.25">
      <c r="A58" s="20">
        <v>42643</v>
      </c>
      <c r="B58" s="45">
        <v>1533</v>
      </c>
      <c r="C58" s="29" t="s">
        <v>17</v>
      </c>
      <c r="D58" s="30">
        <v>4807.5</v>
      </c>
      <c r="E58" s="107">
        <v>42648</v>
      </c>
      <c r="F58" s="108">
        <v>4807.5</v>
      </c>
      <c r="G58" s="24">
        <f t="shared" si="0"/>
        <v>0</v>
      </c>
      <c r="H58" s="2"/>
    </row>
    <row r="59" spans="1:9" x14ac:dyDescent="0.25">
      <c r="A59" s="20"/>
      <c r="B59" s="45"/>
      <c r="C59" s="29"/>
      <c r="D59" s="30"/>
      <c r="E59" s="31"/>
      <c r="F59" s="32"/>
      <c r="G59" s="24">
        <f t="shared" si="0"/>
        <v>0</v>
      </c>
      <c r="H59" s="2"/>
    </row>
    <row r="60" spans="1:9" x14ac:dyDescent="0.25">
      <c r="A60" s="20"/>
      <c r="B60" s="21"/>
      <c r="C60" s="22" t="s">
        <v>7</v>
      </c>
      <c r="D60" s="23"/>
      <c r="E60" s="17"/>
      <c r="F60" s="18"/>
      <c r="G60" s="24">
        <f t="shared" si="0"/>
        <v>0</v>
      </c>
      <c r="H60" s="2"/>
    </row>
    <row r="61" spans="1:9" x14ac:dyDescent="0.25">
      <c r="A61" s="20"/>
      <c r="B61" s="45"/>
      <c r="C61" s="22" t="s">
        <v>7</v>
      </c>
      <c r="D61" s="23"/>
      <c r="E61" s="17"/>
      <c r="F61" s="18"/>
      <c r="G61" s="24"/>
      <c r="H61" s="2"/>
    </row>
    <row r="62" spans="1:9" ht="15.75" thickBot="1" x14ac:dyDescent="0.3">
      <c r="A62" s="46"/>
      <c r="B62" s="47"/>
      <c r="C62" s="48"/>
      <c r="D62" s="49"/>
      <c r="E62" s="50"/>
      <c r="F62" s="49"/>
      <c r="G62" s="51"/>
      <c r="H62" s="3"/>
      <c r="I62"/>
    </row>
    <row r="63" spans="1:9" ht="15.75" thickTop="1" x14ac:dyDescent="0.25">
      <c r="A63" s="52"/>
      <c r="B63" s="53"/>
      <c r="C63" s="3"/>
      <c r="D63" s="54">
        <f>SUM(D4:D62)</f>
        <v>127386.99299999999</v>
      </c>
      <c r="E63" s="55"/>
      <c r="F63" s="54">
        <f>SUM(F4:F62)</f>
        <v>127386.98999999999</v>
      </c>
      <c r="G63" s="56"/>
      <c r="H63" s="3"/>
      <c r="I63"/>
    </row>
    <row r="64" spans="1:9" x14ac:dyDescent="0.25">
      <c r="A64" s="52"/>
      <c r="B64" s="53"/>
      <c r="C64" s="3"/>
      <c r="D64" s="57"/>
      <c r="E64" s="58"/>
      <c r="F64" s="57"/>
      <c r="G64" s="56"/>
      <c r="H64" s="3"/>
      <c r="I64"/>
    </row>
    <row r="65" spans="1:9" ht="30" x14ac:dyDescent="0.25">
      <c r="A65" s="52"/>
      <c r="B65" s="53"/>
      <c r="C65" s="3"/>
      <c r="D65" s="59" t="s">
        <v>8</v>
      </c>
      <c r="E65" s="58"/>
      <c r="F65" s="60" t="s">
        <v>9</v>
      </c>
      <c r="G65" s="56"/>
      <c r="H65" s="3"/>
      <c r="I65"/>
    </row>
    <row r="66" spans="1:9" ht="15.75" thickBot="1" x14ac:dyDescent="0.3">
      <c r="A66" s="52"/>
      <c r="B66" s="53"/>
      <c r="C66" s="3"/>
      <c r="D66" s="59"/>
      <c r="E66" s="58"/>
      <c r="F66" s="60"/>
      <c r="G66" s="56"/>
      <c r="H66" s="3"/>
      <c r="I66"/>
    </row>
    <row r="67" spans="1:9" ht="21.75" thickBot="1" x14ac:dyDescent="0.4">
      <c r="A67" s="52"/>
      <c r="B67" s="53"/>
      <c r="C67" s="3"/>
      <c r="D67" s="125">
        <f>D63-F63</f>
        <v>2.9999999969732016E-3</v>
      </c>
      <c r="E67" s="126"/>
      <c r="F67" s="127"/>
      <c r="H67" s="3"/>
      <c r="I67"/>
    </row>
    <row r="68" spans="1:9" x14ac:dyDescent="0.25">
      <c r="A68" s="52"/>
      <c r="B68" s="53"/>
      <c r="C68" s="3"/>
      <c r="D68" s="57"/>
      <c r="E68" s="58"/>
      <c r="F68" s="57"/>
      <c r="H68" s="3"/>
      <c r="I68"/>
    </row>
    <row r="69" spans="1:9" ht="18.75" x14ac:dyDescent="0.3">
      <c r="A69" s="52"/>
      <c r="B69" s="53"/>
      <c r="C69" s="3"/>
      <c r="D69" s="128" t="s">
        <v>10</v>
      </c>
      <c r="E69" s="128"/>
      <c r="F69" s="128"/>
      <c r="H69" s="3"/>
      <c r="I69"/>
    </row>
    <row r="70" spans="1:9" x14ac:dyDescent="0.25">
      <c r="A70" s="52"/>
      <c r="B70" s="53"/>
      <c r="C70" s="3"/>
      <c r="D70" s="57"/>
      <c r="E70" s="58"/>
      <c r="F70" s="57"/>
      <c r="H70" s="3"/>
      <c r="I70"/>
    </row>
    <row r="71" spans="1:9" x14ac:dyDescent="0.25">
      <c r="A71" s="52"/>
      <c r="B71" s="53"/>
      <c r="C71" s="3"/>
      <c r="D71" s="57"/>
      <c r="E71" s="58"/>
      <c r="F71" s="57"/>
      <c r="H71" s="3"/>
      <c r="I71"/>
    </row>
    <row r="72" spans="1:9" x14ac:dyDescent="0.25">
      <c r="A72" s="52"/>
      <c r="B72" s="53"/>
      <c r="C72" s="3"/>
      <c r="D72" s="57"/>
      <c r="E72" s="58"/>
      <c r="F72" s="57"/>
      <c r="H72" s="3"/>
      <c r="I72"/>
    </row>
    <row r="73" spans="1:9" x14ac:dyDescent="0.25">
      <c r="A73" s="52"/>
      <c r="B73" s="53"/>
      <c r="C73" s="3"/>
      <c r="D73" s="57"/>
      <c r="E73" s="58"/>
      <c r="F73" s="57"/>
      <c r="H73" s="3"/>
      <c r="I73"/>
    </row>
    <row r="74" spans="1:9" x14ac:dyDescent="0.25">
      <c r="A74" s="52"/>
      <c r="B74" s="53"/>
      <c r="C74" s="3"/>
      <c r="D74" s="57"/>
      <c r="E74" s="58"/>
      <c r="F74" s="57"/>
      <c r="H74" s="3"/>
      <c r="I74"/>
    </row>
    <row r="75" spans="1:9" x14ac:dyDescent="0.25">
      <c r="A75" s="52"/>
      <c r="B75" s="53"/>
      <c r="C75" s="3"/>
      <c r="D75" s="57"/>
      <c r="E75" s="58"/>
      <c r="F75" s="57"/>
      <c r="H75" s="3"/>
      <c r="I75"/>
    </row>
    <row r="76" spans="1:9" x14ac:dyDescent="0.25">
      <c r="A76" s="52"/>
      <c r="B76" s="53"/>
      <c r="C76" s="3"/>
      <c r="D76" s="57"/>
      <c r="E76" s="58"/>
      <c r="F76" s="57"/>
      <c r="H76" s="3"/>
      <c r="I76"/>
    </row>
    <row r="77" spans="1:9" x14ac:dyDescent="0.25">
      <c r="A77" s="52"/>
      <c r="B77" s="53"/>
      <c r="C77" s="3"/>
      <c r="D77" s="57"/>
      <c r="E77" s="58"/>
      <c r="F77" s="57"/>
      <c r="H77" s="3"/>
      <c r="I77"/>
    </row>
    <row r="78" spans="1:9" x14ac:dyDescent="0.25">
      <c r="A78" s="52"/>
      <c r="B78" s="53"/>
      <c r="C78" s="3"/>
      <c r="D78" s="57"/>
      <c r="E78" s="58"/>
      <c r="F78" s="57"/>
      <c r="H78" s="3"/>
      <c r="I78"/>
    </row>
    <row r="79" spans="1:9" x14ac:dyDescent="0.25">
      <c r="A79" s="52"/>
      <c r="B79" s="53"/>
      <c r="C79" s="3"/>
      <c r="D79" s="57"/>
      <c r="E79" s="58"/>
      <c r="F79" s="57"/>
      <c r="H79" s="3"/>
      <c r="I79"/>
    </row>
    <row r="80" spans="1:9" x14ac:dyDescent="0.25">
      <c r="A80" s="52"/>
      <c r="B80" s="53"/>
      <c r="C80" s="3"/>
      <c r="D80" s="57"/>
      <c r="E80" s="58"/>
      <c r="F80" s="57"/>
      <c r="H80" s="3"/>
      <c r="I80"/>
    </row>
  </sheetData>
  <mergeCells count="4">
    <mergeCell ref="B1:F1"/>
    <mergeCell ref="B2:C2"/>
    <mergeCell ref="D67:F67"/>
    <mergeCell ref="D69:F6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CREDITOS ENERO 2016</vt:lpstr>
      <vt:lpstr>CREDITOS FEBRERO 2016</vt:lpstr>
      <vt:lpstr>CREDITOS MARZO 2016</vt:lpstr>
      <vt:lpstr>CREDITOS ABRIL 2016</vt:lpstr>
      <vt:lpstr>CREDITOS MAYO 2016</vt:lpstr>
      <vt:lpstr>CREDITOS JUNIO  2016  </vt:lpstr>
      <vt:lpstr>CREDITO JULIO   2016   </vt:lpstr>
      <vt:lpstr>CREDITOS AGOSTO 2016</vt:lpstr>
      <vt:lpstr>CREDITOS Septiembre 2016</vt:lpstr>
      <vt:lpstr>CREDITOS OCTUBRE 2016    </vt:lpstr>
      <vt:lpstr>CREDITOS NOVIEMBRE 2016    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2016-01-22T17:06:51Z</dcterms:created>
  <dcterms:modified xsi:type="dcterms:W3CDTF">2016-11-18T21:07:10Z</dcterms:modified>
</cp:coreProperties>
</file>