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30" windowWidth="9720" windowHeight="6540"/>
  </bookViews>
  <sheets>
    <sheet name="Nómina" sheetId="1" r:id="rId1"/>
    <sheet name="Cálculo" sheetId="2" r:id="rId2"/>
    <sheet name="2% " sheetId="8" r:id="rId3"/>
  </sheets>
  <definedNames>
    <definedName name="_xlnm.Print_Area" localSheetId="1">Cálculo!#REF!</definedName>
    <definedName name="_xlnm.Print_Area" localSheetId="0">Nómina!#REF!</definedName>
  </definedNames>
  <calcPr calcId="124519"/>
</workbook>
</file>

<file path=xl/calcChain.xml><?xml version="1.0" encoding="utf-8"?>
<calcChain xmlns="http://schemas.openxmlformats.org/spreadsheetml/2006/main">
  <c r="B9" i="8"/>
  <c r="D9"/>
  <c r="D14"/>
  <c r="D18"/>
  <c r="D23"/>
  <c r="AM9" i="2"/>
  <c r="AM7"/>
  <c r="AN5"/>
  <c r="AN6"/>
  <c r="AN8"/>
  <c r="AN10"/>
  <c r="AN7"/>
  <c r="AN9"/>
  <c r="AN11"/>
  <c r="B5"/>
  <c r="B6"/>
  <c r="B8"/>
  <c r="B10"/>
  <c r="B7"/>
  <c r="B9"/>
  <c r="B11"/>
  <c r="F36" i="8"/>
  <c r="H36"/>
  <c r="F38"/>
  <c r="H50"/>
  <c r="F63"/>
  <c r="H63"/>
  <c r="D64"/>
  <c r="D65"/>
  <c r="D66"/>
  <c r="F91"/>
  <c r="H91"/>
  <c r="D92"/>
  <c r="D93"/>
  <c r="D94"/>
  <c r="F119"/>
  <c r="H119"/>
  <c r="D120"/>
  <c r="D121"/>
  <c r="D122"/>
  <c r="F147"/>
  <c r="H147"/>
  <c r="D148"/>
  <c r="D149"/>
  <c r="D150"/>
  <c r="F175"/>
  <c r="H175"/>
  <c r="D176"/>
  <c r="D177"/>
  <c r="D178"/>
  <c r="F203"/>
  <c r="H203"/>
  <c r="A1" i="2"/>
  <c r="AS4"/>
  <c r="AT4"/>
  <c r="BA4"/>
  <c r="BB4"/>
  <c r="C5"/>
  <c r="C6"/>
  <c r="D5"/>
  <c r="E5"/>
  <c r="E6"/>
  <c r="E8"/>
  <c r="E10"/>
  <c r="F5"/>
  <c r="F6"/>
  <c r="F8"/>
  <c r="F10"/>
  <c r="G5"/>
  <c r="G6"/>
  <c r="G8"/>
  <c r="G10"/>
  <c r="H5"/>
  <c r="H6"/>
  <c r="H8"/>
  <c r="H10"/>
  <c r="I5"/>
  <c r="I6"/>
  <c r="I8"/>
  <c r="I10"/>
  <c r="J5"/>
  <c r="K5"/>
  <c r="K6"/>
  <c r="K8"/>
  <c r="K10"/>
  <c r="L5"/>
  <c r="L6"/>
  <c r="L8"/>
  <c r="L10"/>
  <c r="M5"/>
  <c r="M6"/>
  <c r="M8"/>
  <c r="M10"/>
  <c r="N5"/>
  <c r="N6"/>
  <c r="N8"/>
  <c r="N10"/>
  <c r="O5"/>
  <c r="O6"/>
  <c r="O8"/>
  <c r="O10"/>
  <c r="P5"/>
  <c r="P6"/>
  <c r="P8"/>
  <c r="P10"/>
  <c r="Q5"/>
  <c r="Q6"/>
  <c r="Q8"/>
  <c r="Q10"/>
  <c r="R5"/>
  <c r="R6"/>
  <c r="R8"/>
  <c r="R10"/>
  <c r="S5"/>
  <c r="S6"/>
  <c r="T5"/>
  <c r="T6"/>
  <c r="U5"/>
  <c r="U6"/>
  <c r="V5"/>
  <c r="V6"/>
  <c r="W5"/>
  <c r="W6"/>
  <c r="X5"/>
  <c r="X6"/>
  <c r="Y5"/>
  <c r="Y6"/>
  <c r="Z5"/>
  <c r="Z6"/>
  <c r="AA5"/>
  <c r="AA6"/>
  <c r="AA8"/>
  <c r="AA10"/>
  <c r="AB5"/>
  <c r="AB6"/>
  <c r="AB8"/>
  <c r="AB10"/>
  <c r="AC5"/>
  <c r="AC6"/>
  <c r="AC8"/>
  <c r="AC10"/>
  <c r="AD5"/>
  <c r="AD6"/>
  <c r="AD8"/>
  <c r="AD10"/>
  <c r="AE5"/>
  <c r="AE6"/>
  <c r="AE8"/>
  <c r="AE10"/>
  <c r="AF5"/>
  <c r="AF6"/>
  <c r="AF8"/>
  <c r="AF10"/>
  <c r="AG5"/>
  <c r="AG6"/>
  <c r="AG8"/>
  <c r="AG10"/>
  <c r="AH5"/>
  <c r="AH6"/>
  <c r="AH8"/>
  <c r="AH10"/>
  <c r="AI5"/>
  <c r="AI6"/>
  <c r="AI8"/>
  <c r="AI10"/>
  <c r="AJ5"/>
  <c r="AJ6"/>
  <c r="AJ8"/>
  <c r="AJ10"/>
  <c r="AK5"/>
  <c r="AK6"/>
  <c r="AK8"/>
  <c r="AK10"/>
  <c r="AL5"/>
  <c r="AL6"/>
  <c r="AL8"/>
  <c r="AL10"/>
  <c r="AM5"/>
  <c r="AM6"/>
  <c r="AM8"/>
  <c r="AM10"/>
  <c r="AR5"/>
  <c r="AS5"/>
  <c r="AT5"/>
  <c r="AV5"/>
  <c r="AZ5"/>
  <c r="BA5"/>
  <c r="BB5"/>
  <c r="D6"/>
  <c r="D8"/>
  <c r="D10"/>
  <c r="J6"/>
  <c r="AR6"/>
  <c r="AS6"/>
  <c r="AT6"/>
  <c r="AV6"/>
  <c r="AZ6"/>
  <c r="BA6"/>
  <c r="BB6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R7"/>
  <c r="AS7"/>
  <c r="AT7"/>
  <c r="AV7"/>
  <c r="AZ7"/>
  <c r="BA7"/>
  <c r="BB7"/>
  <c r="AR8"/>
  <c r="AS8"/>
  <c r="AT8"/>
  <c r="AV8"/>
  <c r="AZ8"/>
  <c r="BA8"/>
  <c r="BB8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R9"/>
  <c r="AS9"/>
  <c r="AT9"/>
  <c r="AV9"/>
  <c r="AZ9"/>
  <c r="BA9"/>
  <c r="BB9"/>
  <c r="AR10"/>
  <c r="AS10"/>
  <c r="AT10"/>
  <c r="AV10"/>
  <c r="AZ10"/>
  <c r="BA10"/>
  <c r="BB10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R11"/>
  <c r="AT11"/>
  <c r="AV11"/>
  <c r="AZ11"/>
  <c r="BB11"/>
  <c r="AS14"/>
  <c r="AT14"/>
  <c r="BA14"/>
  <c r="BB14"/>
  <c r="AR15"/>
  <c r="AS15"/>
  <c r="AT15"/>
  <c r="AV15"/>
  <c r="AZ15"/>
  <c r="BA15"/>
  <c r="BB15"/>
  <c r="AR16"/>
  <c r="AS16"/>
  <c r="AT16"/>
  <c r="AV16"/>
  <c r="AZ16"/>
  <c r="BA16"/>
  <c r="BB16"/>
  <c r="AR17"/>
  <c r="AS17"/>
  <c r="AT17"/>
  <c r="AV17"/>
  <c r="AZ17"/>
  <c r="BA17"/>
  <c r="BB17"/>
  <c r="AR18"/>
  <c r="AS18"/>
  <c r="AT18"/>
  <c r="AV18"/>
  <c r="AZ18"/>
  <c r="BA18"/>
  <c r="BB18"/>
  <c r="AR19"/>
  <c r="AS19"/>
  <c r="AT19"/>
  <c r="AV19"/>
  <c r="AZ19"/>
  <c r="BA19"/>
  <c r="BB19"/>
  <c r="AR20"/>
  <c r="AS20"/>
  <c r="AT20"/>
  <c r="AV20"/>
  <c r="AZ20"/>
  <c r="BA20"/>
  <c r="BB20"/>
  <c r="AR21"/>
  <c r="AS21"/>
  <c r="AT21"/>
  <c r="AV21"/>
  <c r="AZ21"/>
  <c r="BA21"/>
  <c r="BB21"/>
  <c r="AR22"/>
  <c r="AS22"/>
  <c r="AT22"/>
  <c r="AV22"/>
  <c r="AZ22"/>
  <c r="BA22"/>
  <c r="BB22"/>
  <c r="AR23"/>
  <c r="AS23"/>
  <c r="AT23"/>
  <c r="AV23"/>
  <c r="AZ23"/>
  <c r="BA23"/>
  <c r="BB23"/>
  <c r="AR24"/>
  <c r="AT24"/>
  <c r="AV24"/>
  <c r="AZ24"/>
  <c r="BB24"/>
  <c r="C8"/>
  <c r="C10"/>
  <c r="J8"/>
  <c r="J10"/>
  <c r="AN14"/>
  <c r="AN13"/>
  <c r="F178" i="8"/>
  <c r="B227"/>
  <c r="D227"/>
  <c r="D229"/>
  <c r="D233"/>
  <c r="D238"/>
  <c r="B203"/>
  <c r="D203"/>
  <c r="D205"/>
  <c r="D209"/>
  <c r="D214"/>
  <c r="B91"/>
  <c r="D91"/>
  <c r="D97"/>
  <c r="D101"/>
  <c r="D106"/>
  <c r="D251"/>
  <c r="D253"/>
  <c r="D257"/>
  <c r="D262"/>
  <c r="B63"/>
  <c r="D63"/>
  <c r="D69"/>
  <c r="D73"/>
  <c r="D78"/>
  <c r="B119"/>
  <c r="D119"/>
  <c r="D125"/>
  <c r="D129"/>
  <c r="D134"/>
  <c r="B147"/>
  <c r="D147"/>
  <c r="D153"/>
  <c r="D157"/>
  <c r="D162"/>
  <c r="B36"/>
  <c r="D36"/>
  <c r="D41"/>
  <c r="D45"/>
  <c r="D50"/>
  <c r="B275"/>
  <c r="D275"/>
  <c r="D277"/>
  <c r="D281"/>
  <c r="D286"/>
  <c r="B175"/>
  <c r="D175"/>
  <c r="D181"/>
  <c r="D185"/>
  <c r="D190"/>
  <c r="F65"/>
  <c r="Z8" i="2"/>
  <c r="Z10"/>
  <c r="Z13"/>
  <c r="X8"/>
  <c r="X10"/>
  <c r="V8"/>
  <c r="V10"/>
  <c r="T8"/>
  <c r="T10"/>
  <c r="Y8"/>
  <c r="Y10"/>
  <c r="W8"/>
  <c r="W10"/>
  <c r="U8"/>
  <c r="U10"/>
  <c r="S8"/>
  <c r="S10"/>
  <c r="S13"/>
  <c r="U14"/>
  <c r="U13"/>
  <c r="S14"/>
  <c r="Z14"/>
  <c r="T13"/>
  <c r="T14"/>
  <c r="Y13"/>
  <c r="Y14"/>
  <c r="X14"/>
  <c r="X13"/>
  <c r="C14"/>
  <c r="C13"/>
  <c r="AM13"/>
  <c r="AM14"/>
  <c r="AK13"/>
  <c r="AK14"/>
  <c r="AI13"/>
  <c r="AI14"/>
  <c r="AG13"/>
  <c r="AG14"/>
  <c r="AE14"/>
  <c r="AE13"/>
  <c r="AC14"/>
  <c r="AC13"/>
  <c r="AA13"/>
  <c r="AA14"/>
  <c r="I13"/>
  <c r="I14"/>
  <c r="G14"/>
  <c r="G13"/>
  <c r="E13"/>
  <c r="E14"/>
  <c r="W13"/>
  <c r="W14"/>
  <c r="V14"/>
  <c r="V13"/>
  <c r="J13"/>
  <c r="J14"/>
  <c r="D14"/>
  <c r="D13"/>
  <c r="AL13"/>
  <c r="AL14"/>
  <c r="AJ13"/>
  <c r="AJ14"/>
  <c r="AH13"/>
  <c r="AH14"/>
  <c r="AF14"/>
  <c r="AF13"/>
  <c r="AD13"/>
  <c r="AD14"/>
  <c r="AB13"/>
  <c r="AB14"/>
  <c r="R13"/>
  <c r="R14"/>
  <c r="Q13"/>
  <c r="Q14"/>
  <c r="P13"/>
  <c r="P14"/>
  <c r="O14"/>
  <c r="O13"/>
  <c r="N14"/>
  <c r="N13"/>
  <c r="M13"/>
  <c r="M14"/>
  <c r="L13"/>
  <c r="L14"/>
  <c r="K14"/>
  <c r="K13"/>
  <c r="H14"/>
  <c r="H13"/>
  <c r="F13"/>
  <c r="F14"/>
  <c r="B13"/>
  <c r="B14"/>
  <c r="F122" i="8"/>
  <c r="F150"/>
  <c r="F94"/>
</calcChain>
</file>

<file path=xl/comments1.xml><?xml version="1.0" encoding="utf-8"?>
<comments xmlns="http://schemas.openxmlformats.org/spreadsheetml/2006/main">
  <authors>
    <author>Personal</author>
    <author>CIC</author>
  </authors>
  <commentList>
    <comment ref="K19" authorId="0">
      <text>
        <r>
          <rPr>
            <b/>
            <sz val="8"/>
            <color indexed="81"/>
            <rFont val="Tahoma"/>
            <family val="2"/>
          </rPr>
          <t>Personal:</t>
        </r>
        <r>
          <rPr>
            <sz val="8"/>
            <color indexed="81"/>
            <rFont val="Tahoma"/>
            <family val="2"/>
          </rPr>
          <t xml:space="preserve">
Su descuento vuelve a la normalidad el 22 de agosto de 2010</t>
        </r>
      </text>
    </comment>
    <comment ref="G23" authorId="1">
      <text>
        <r>
          <rPr>
            <b/>
            <sz val="8"/>
            <color indexed="81"/>
            <rFont val="Tahoma"/>
            <family val="2"/>
          </rPr>
          <t>CIC:</t>
        </r>
        <r>
          <rPr>
            <sz val="8"/>
            <color indexed="81"/>
            <rFont val="Tahoma"/>
            <family val="2"/>
          </rPr>
          <t xml:space="preserve">
Prima Vacacional</t>
        </r>
      </text>
    </comment>
    <comment ref="A28" authorId="0">
      <text>
        <r>
          <rPr>
            <b/>
            <sz val="8"/>
            <color indexed="81"/>
            <rFont val="Tahoma"/>
            <family val="2"/>
          </rPr>
          <t>Personal:</t>
        </r>
        <r>
          <rPr>
            <sz val="8"/>
            <color indexed="81"/>
            <rFont val="Tahoma"/>
            <family val="2"/>
          </rPr>
          <t xml:space="preserve">
Dada de Alta en IMSS el 12/01/09 con $150.00</t>
        </r>
      </text>
    </comment>
    <comment ref="K36" authorId="0">
      <text>
        <r>
          <rPr>
            <b/>
            <sz val="8"/>
            <color indexed="81"/>
            <rFont val="Tahoma"/>
            <family val="2"/>
          </rPr>
          <t>Personal:</t>
        </r>
        <r>
          <rPr>
            <sz val="8"/>
            <color indexed="81"/>
            <rFont val="Tahoma"/>
            <family val="2"/>
          </rPr>
          <t xml:space="preserve">
su descuento vuelve a la normalidad en la primera semana de febrero de 2010</t>
        </r>
      </text>
    </comment>
    <comment ref="K77" authorId="0">
      <text>
        <r>
          <rPr>
            <b/>
            <sz val="8"/>
            <color indexed="81"/>
            <rFont val="Tahoma"/>
            <family val="2"/>
          </rPr>
          <t>Personal:</t>
        </r>
        <r>
          <rPr>
            <sz val="8"/>
            <color indexed="81"/>
            <rFont val="Tahoma"/>
            <family val="2"/>
          </rPr>
          <t xml:space="preserve">
Su descuento vuelve a la normalidad el 22 de agosto de 2010</t>
        </r>
      </text>
    </comment>
    <comment ref="G81" authorId="1">
      <text>
        <r>
          <rPr>
            <b/>
            <sz val="8"/>
            <color indexed="81"/>
            <rFont val="Tahoma"/>
            <family val="2"/>
          </rPr>
          <t>CIC:</t>
        </r>
        <r>
          <rPr>
            <sz val="8"/>
            <color indexed="81"/>
            <rFont val="Tahoma"/>
            <family val="2"/>
          </rPr>
          <t xml:space="preserve">
Prima Vacacional</t>
        </r>
      </text>
    </comment>
    <comment ref="A86" authorId="0">
      <text>
        <r>
          <rPr>
            <b/>
            <sz val="8"/>
            <color indexed="81"/>
            <rFont val="Tahoma"/>
            <family val="2"/>
          </rPr>
          <t>Personal:</t>
        </r>
        <r>
          <rPr>
            <sz val="8"/>
            <color indexed="81"/>
            <rFont val="Tahoma"/>
            <family val="2"/>
          </rPr>
          <t xml:space="preserve">
Dada de Alta en IMSS el 12/01/09 con $150.00</t>
        </r>
      </text>
    </comment>
    <comment ref="K94" authorId="0">
      <text>
        <r>
          <rPr>
            <b/>
            <sz val="8"/>
            <color indexed="81"/>
            <rFont val="Tahoma"/>
            <family val="2"/>
          </rPr>
          <t>Personal:</t>
        </r>
        <r>
          <rPr>
            <sz val="8"/>
            <color indexed="81"/>
            <rFont val="Tahoma"/>
            <family val="2"/>
          </rPr>
          <t xml:space="preserve">
su descuento vuelve a la normalidad en la primera semana de febrero de 2010</t>
        </r>
      </text>
    </comment>
    <comment ref="K135" authorId="0">
      <text>
        <r>
          <rPr>
            <b/>
            <sz val="8"/>
            <color indexed="81"/>
            <rFont val="Tahoma"/>
            <family val="2"/>
          </rPr>
          <t>Personal:</t>
        </r>
        <r>
          <rPr>
            <sz val="8"/>
            <color indexed="81"/>
            <rFont val="Tahoma"/>
            <family val="2"/>
          </rPr>
          <t xml:space="preserve">
Su descuento vuelve a la normalidad el 22 de agosto de 2010</t>
        </r>
      </text>
    </comment>
    <comment ref="G139" authorId="1">
      <text>
        <r>
          <rPr>
            <b/>
            <sz val="8"/>
            <color indexed="81"/>
            <rFont val="Tahoma"/>
            <family val="2"/>
          </rPr>
          <t>CIC:</t>
        </r>
        <r>
          <rPr>
            <sz val="8"/>
            <color indexed="81"/>
            <rFont val="Tahoma"/>
            <family val="2"/>
          </rPr>
          <t xml:space="preserve">
Prima Vacacional</t>
        </r>
      </text>
    </comment>
    <comment ref="A144" authorId="0">
      <text>
        <r>
          <rPr>
            <b/>
            <sz val="8"/>
            <color indexed="81"/>
            <rFont val="Tahoma"/>
            <family val="2"/>
          </rPr>
          <t>Personal:</t>
        </r>
        <r>
          <rPr>
            <sz val="8"/>
            <color indexed="81"/>
            <rFont val="Tahoma"/>
            <family val="2"/>
          </rPr>
          <t xml:space="preserve">
Dada de Alta en IMSS el 12/01/09 con $150.00</t>
        </r>
      </text>
    </comment>
    <comment ref="K152" authorId="0">
      <text>
        <r>
          <rPr>
            <b/>
            <sz val="8"/>
            <color indexed="81"/>
            <rFont val="Tahoma"/>
            <family val="2"/>
          </rPr>
          <t>Personal:</t>
        </r>
        <r>
          <rPr>
            <sz val="8"/>
            <color indexed="81"/>
            <rFont val="Tahoma"/>
            <family val="2"/>
          </rPr>
          <t xml:space="preserve">
su descuento vuelve a la normalidad en la primera semana de febrero de 2010</t>
        </r>
      </text>
    </comment>
  </commentList>
</comments>
</file>

<file path=xl/sharedStrings.xml><?xml version="1.0" encoding="utf-8"?>
<sst xmlns="http://schemas.openxmlformats.org/spreadsheetml/2006/main" count="531" uniqueCount="167">
  <si>
    <t>ISR</t>
  </si>
  <si>
    <t>IMSS</t>
  </si>
  <si>
    <t>A</t>
  </si>
  <si>
    <t>En adelante</t>
  </si>
  <si>
    <t>Sueldos y Salarios</t>
  </si>
  <si>
    <t>Gratificaciones</t>
  </si>
  <si>
    <t>Nombre</t>
  </si>
  <si>
    <t>Artículo 113 LISR</t>
  </si>
  <si>
    <t>Fundamento Legal</t>
  </si>
  <si>
    <t>Esta Nómina fue elaborada en Términos de los Artículos Siguientes:</t>
  </si>
  <si>
    <t>5 y 123 Apartado "A" de la Constitución Política de los Estados Unidos Mexicanos.</t>
  </si>
  <si>
    <t>1,5,9,20,35,58,69,73,74,76,80,82,84,87,88,90,101,110,136 de la Ley Federal del Trabajo.</t>
  </si>
  <si>
    <t>1,12,15,27,30 de la Ley del Instituto Mexicano del Seguro Social.</t>
  </si>
  <si>
    <t>29 de la Ley del Infonavit.</t>
  </si>
  <si>
    <t>Dias</t>
  </si>
  <si>
    <t>Percepciones</t>
  </si>
  <si>
    <t>Retenciones</t>
  </si>
  <si>
    <t>Total</t>
  </si>
  <si>
    <t>Firma</t>
  </si>
  <si>
    <t>Del</t>
  </si>
  <si>
    <t>Labo-</t>
  </si>
  <si>
    <t>Salario</t>
  </si>
  <si>
    <t>Normal</t>
  </si>
  <si>
    <t>Trabajador</t>
  </si>
  <si>
    <t>Rados</t>
  </si>
  <si>
    <t>Diario</t>
  </si>
  <si>
    <t>Retenido</t>
  </si>
  <si>
    <t>Neto</t>
  </si>
  <si>
    <t>Pagar</t>
  </si>
  <si>
    <t>Base Gravable</t>
  </si>
  <si>
    <t>Límite Inferior</t>
  </si>
  <si>
    <t>Exc. Límite Inferior</t>
  </si>
  <si>
    <t>% Exc. Límite Inferior</t>
  </si>
  <si>
    <t>Impuesto Marginal</t>
  </si>
  <si>
    <t>Cuota Fija</t>
  </si>
  <si>
    <t>Impuesto a Cargo</t>
  </si>
  <si>
    <t>Percepción</t>
  </si>
  <si>
    <t>Ledo Parra Norma</t>
  </si>
  <si>
    <t>R.F.C. LEPN 740920 MR5      Registro Patronal   E06 7913710 3</t>
  </si>
  <si>
    <t>Infonavit</t>
  </si>
  <si>
    <t>Créditos</t>
  </si>
  <si>
    <t>Arévalo García Juliana</t>
  </si>
  <si>
    <t>Armenta Hernández Francisco</t>
  </si>
  <si>
    <t>Atlatenco Quiebras Juan Manuel</t>
  </si>
  <si>
    <t>Cebada Xochicale Argelia</t>
  </si>
  <si>
    <t>Flores Méndez Fredy</t>
  </si>
  <si>
    <t>Palma Oliver Edgar</t>
  </si>
  <si>
    <t>Ramírez Jimarez Elvira Eufemia</t>
  </si>
  <si>
    <t>Ramos Ramírez Gonzalo</t>
  </si>
  <si>
    <t>Soriano Reyes Adriana</t>
  </si>
  <si>
    <t>Otras</t>
  </si>
  <si>
    <t>Jarquin Peñafiel Leonel</t>
  </si>
  <si>
    <t>Días</t>
  </si>
  <si>
    <t>Importe</t>
  </si>
  <si>
    <t>Nombre del Trabajador</t>
  </si>
  <si>
    <t>Suma</t>
  </si>
  <si>
    <t>Recargos</t>
  </si>
  <si>
    <t>Actualización</t>
  </si>
  <si>
    <t>Cantidad a Enterar</t>
  </si>
  <si>
    <t>A Enterar</t>
  </si>
  <si>
    <t>Número de Control</t>
  </si>
  <si>
    <t>Tasa de Contribución</t>
  </si>
  <si>
    <t>Circuito Interior Oriente Lote 13, Central de Abastos , Puebla, C.P. 72019</t>
  </si>
  <si>
    <t>7º</t>
  </si>
  <si>
    <t>Dia</t>
  </si>
  <si>
    <t>Varillas Robles Felipe de Jesús</t>
  </si>
  <si>
    <t>Concepto</t>
  </si>
  <si>
    <t>ISR a Cargo</t>
  </si>
  <si>
    <t>Subsidio para el Empleo</t>
  </si>
  <si>
    <t>ISR a Enterar</t>
  </si>
  <si>
    <t>Artículo Octavo Transitorio LISR</t>
  </si>
  <si>
    <t>Subsidio P/el Empleo a Entregar</t>
  </si>
  <si>
    <t>Vacaciones</t>
  </si>
  <si>
    <t>L Félix</t>
  </si>
  <si>
    <t>Juliana</t>
  </si>
  <si>
    <t>J Manuel</t>
  </si>
  <si>
    <t>Argelia</t>
  </si>
  <si>
    <t>Fortino</t>
  </si>
  <si>
    <t>Fausto</t>
  </si>
  <si>
    <t>Gabina</t>
  </si>
  <si>
    <t>Cesar</t>
  </si>
  <si>
    <t>Fredy</t>
  </si>
  <si>
    <t>Enrique</t>
  </si>
  <si>
    <t>Jesus</t>
  </si>
  <si>
    <t>R.María</t>
  </si>
  <si>
    <t>Leonel</t>
  </si>
  <si>
    <t>Fco Javier</t>
  </si>
  <si>
    <t>Jaime</t>
  </si>
  <si>
    <t>Edgar</t>
  </si>
  <si>
    <t>Pedro</t>
  </si>
  <si>
    <t>E Eufemia</t>
  </si>
  <si>
    <t>Gonzalo</t>
  </si>
  <si>
    <t>Gabino</t>
  </si>
  <si>
    <t>Guillermo</t>
  </si>
  <si>
    <t>Adriana</t>
  </si>
  <si>
    <t>Felipe</t>
  </si>
  <si>
    <t>Sergio A.</t>
  </si>
  <si>
    <t xml:space="preserve">Cristian </t>
  </si>
  <si>
    <t>Cortés Mares Octavio</t>
  </si>
  <si>
    <t>Nominas 1,2,3,4,5</t>
  </si>
  <si>
    <t>Araus Avendaño Luís Félix</t>
  </si>
  <si>
    <t>López Montes Francisco Javier</t>
  </si>
  <si>
    <t>López Montes Jaime</t>
  </si>
  <si>
    <t>Cortes Jiménez Fausto</t>
  </si>
  <si>
    <t>E   n   e   r   o</t>
  </si>
  <si>
    <t>Determinación 2% S/Nóminas Ejercicio 2008.</t>
  </si>
  <si>
    <t>F   e   b   r   e   r   o</t>
  </si>
  <si>
    <t>Nominas 6,7,8,9</t>
  </si>
  <si>
    <t>Nominas 10,11,12,13</t>
  </si>
  <si>
    <t>M   a   r   z   o</t>
  </si>
  <si>
    <t>Prima Vacacional</t>
  </si>
  <si>
    <t>ISR RET. SAL</t>
  </si>
  <si>
    <t>SUBSIDIO EMPLEO</t>
  </si>
  <si>
    <t>A   b   r   i   l</t>
  </si>
  <si>
    <t>Nazaria</t>
  </si>
  <si>
    <t>M   a   y   o</t>
  </si>
  <si>
    <t>Martínez Paz Salvador</t>
  </si>
  <si>
    <t>Junio</t>
  </si>
  <si>
    <t>Julio</t>
  </si>
  <si>
    <t>Nominas 23,24,25,26</t>
  </si>
  <si>
    <t>Nominas 27,28,29,30,31</t>
  </si>
  <si>
    <t>Bravo Hernández Sergio Elías</t>
  </si>
  <si>
    <t>A  g   o   s   t   o</t>
  </si>
  <si>
    <t>Nominas 32,33,34,35</t>
  </si>
  <si>
    <t>Pichardo González Eduardo</t>
  </si>
  <si>
    <t>S   e   p   t   i   e   m   b   r   e</t>
  </si>
  <si>
    <t>Nominas 36,37,38,39</t>
  </si>
  <si>
    <t>O   c   t   u   b   r   e</t>
  </si>
  <si>
    <t>Nominas 40,41,42,43,44</t>
  </si>
  <si>
    <t>N   o   v   i   e   m   b   r   e</t>
  </si>
  <si>
    <t>Nominas 45,46,47,48</t>
  </si>
  <si>
    <t xml:space="preserve">    </t>
  </si>
  <si>
    <t>Subsidio</t>
  </si>
  <si>
    <t xml:space="preserve">para </t>
  </si>
  <si>
    <t>el  Empleo</t>
  </si>
  <si>
    <t>Carrillo González Pedro</t>
  </si>
  <si>
    <t>Mejía Ávila José Luis</t>
  </si>
  <si>
    <t>Gordian Rivera Lorena</t>
  </si>
  <si>
    <t>Arenas Castro David</t>
  </si>
  <si>
    <t>Determinación 2% S/Nóminas Ejercicio 2009.</t>
  </si>
  <si>
    <t>Briones Ortiz María Isabel</t>
  </si>
  <si>
    <t>González Castillo Pedro</t>
  </si>
  <si>
    <t>Méndez García Jaime Octavio</t>
  </si>
  <si>
    <t>110,113,114,115 de la Ley del Impuesto Sobre la Renta.</t>
  </si>
  <si>
    <t>Nominas 14,15,16,17,18</t>
  </si>
  <si>
    <t>Corona Miranda Abraham</t>
  </si>
  <si>
    <t>Nominas 19,20,21,22</t>
  </si>
  <si>
    <t>Luis Segura Edith</t>
  </si>
  <si>
    <t>Díaz Hernández Cruz</t>
  </si>
  <si>
    <t>Gutiérrez Romero Luz María</t>
  </si>
  <si>
    <t>Zitlalpopoca García Alejandro</t>
  </si>
  <si>
    <t>Téllez Rivera Rosalía</t>
  </si>
  <si>
    <t>Aguilar Solano Beatriz</t>
  </si>
  <si>
    <t>Estrada López Mónica</t>
  </si>
  <si>
    <t>Vázquez Ramos Marco Antonio</t>
  </si>
  <si>
    <t>Trujillo Gonzalez Socorro</t>
  </si>
  <si>
    <t>Báez Ramírez Pablo</t>
  </si>
  <si>
    <t>Hernández Alcántara Cristóbal</t>
  </si>
  <si>
    <t>Nómina de Sueldos y Salarios Número 08</t>
  </si>
  <si>
    <t>Correspondiente al  Periodo del  15 al 21 de Febrero de 2010.</t>
  </si>
  <si>
    <t>Correspondiente al  Periodo del  22 al 28 de Febrero de 2010.</t>
  </si>
  <si>
    <t>Nómina de Sueldos y Salarios Número 09</t>
  </si>
  <si>
    <t>Nómina de Sueldos y Salarios Número 10</t>
  </si>
  <si>
    <t>Correspondiente al  Periodo del  1 al 7 de Marzo de 2010.</t>
  </si>
  <si>
    <t>Trienta y Siete  Mil Trescientos Cinco Pesos 47/100</t>
  </si>
  <si>
    <t>Trienta y Seis  Mil Setenta y Siete Pesos 04/100</t>
  </si>
  <si>
    <t>Trienta y Cinco Mil Cuatrocientos Ochenta y Cuatro Pesos 83/100</t>
  </si>
</sst>
</file>

<file path=xl/styles.xml><?xml version="1.0" encoding="utf-8"?>
<styleSheet xmlns="http://schemas.openxmlformats.org/spreadsheetml/2006/main">
  <numFmts count="3">
    <numFmt numFmtId="164" formatCode="_-* #,##0.00_-;\-* #,##0.00_-;_-* &quot;-&quot;??_-;_-@_-"/>
    <numFmt numFmtId="165" formatCode="_-* #,##0.0000_-;\-* #,##0.0000_-;_-* &quot;-&quot;??_-;_-@_-"/>
    <numFmt numFmtId="166" formatCode="_-* #,##0_-;\-* #,##0_-;_-* &quot;-&quot;??_-;_-@_-"/>
  </numFmts>
  <fonts count="16">
    <font>
      <sz val="9"/>
      <name val="Garamond"/>
    </font>
    <font>
      <sz val="9"/>
      <name val="Garamond"/>
    </font>
    <font>
      <sz val="10"/>
      <name val="Times New Roman"/>
      <family val="1"/>
    </font>
    <font>
      <sz val="8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Garamond"/>
      <family val="1"/>
    </font>
    <font>
      <b/>
      <sz val="11"/>
      <name val="Garamond"/>
      <family val="1"/>
    </font>
    <font>
      <sz val="8"/>
      <name val="Garamond"/>
      <family val="1"/>
    </font>
    <font>
      <sz val="9"/>
      <name val="Garamond"/>
      <family val="1"/>
    </font>
    <font>
      <b/>
      <sz val="11"/>
      <name val="Times New Roman"/>
      <family val="1"/>
    </font>
    <font>
      <b/>
      <sz val="14"/>
      <name val="Garamond"/>
      <family val="1"/>
    </font>
    <font>
      <b/>
      <sz val="14"/>
      <name val="Times New Roman"/>
      <family val="1"/>
    </font>
    <font>
      <b/>
      <u/>
      <sz val="1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164" fontId="2" fillId="0" borderId="0" xfId="0" applyNumberFormat="1" applyFont="1"/>
    <xf numFmtId="164" fontId="2" fillId="0" borderId="1" xfId="0" applyNumberFormat="1" applyFont="1" applyBorder="1"/>
    <xf numFmtId="164" fontId="4" fillId="0" borderId="0" xfId="0" applyNumberFormat="1" applyFont="1"/>
    <xf numFmtId="9" fontId="2" fillId="0" borderId="0" xfId="0" applyNumberFormat="1" applyFont="1"/>
    <xf numFmtId="164" fontId="3" fillId="0" borderId="0" xfId="0" applyNumberFormat="1" applyFont="1"/>
    <xf numFmtId="10" fontId="2" fillId="0" borderId="0" xfId="0" applyNumberFormat="1" applyFont="1"/>
    <xf numFmtId="164" fontId="4" fillId="2" borderId="0" xfId="0" applyNumberFormat="1" applyFont="1" applyFill="1"/>
    <xf numFmtId="0" fontId="1" fillId="0" borderId="0" xfId="0" applyFont="1"/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64" fontId="1" fillId="0" borderId="0" xfId="0" applyNumberFormat="1" applyFont="1"/>
    <xf numFmtId="164" fontId="8" fillId="0" borderId="5" xfId="0" applyNumberFormat="1" applyFont="1" applyBorder="1" applyAlignment="1">
      <alignment horizontal="center"/>
    </xf>
    <xf numFmtId="164" fontId="8" fillId="0" borderId="6" xfId="0" applyNumberFormat="1" applyFont="1" applyBorder="1" applyAlignment="1">
      <alignment horizontal="center"/>
    </xf>
    <xf numFmtId="164" fontId="8" fillId="0" borderId="7" xfId="0" applyNumberFormat="1" applyFont="1" applyBorder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164" fontId="8" fillId="0" borderId="8" xfId="0" applyNumberFormat="1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0" fontId="1" fillId="0" borderId="3" xfId="0" applyFont="1" applyBorder="1"/>
    <xf numFmtId="164" fontId="1" fillId="0" borderId="0" xfId="0" applyNumberFormat="1" applyFont="1" applyBorder="1"/>
    <xf numFmtId="164" fontId="1" fillId="0" borderId="9" xfId="0" applyNumberFormat="1" applyFont="1" applyBorder="1"/>
    <xf numFmtId="0" fontId="1" fillId="0" borderId="4" xfId="0" applyFont="1" applyBorder="1"/>
    <xf numFmtId="164" fontId="1" fillId="0" borderId="1" xfId="0" applyNumberFormat="1" applyFont="1" applyBorder="1"/>
    <xf numFmtId="164" fontId="1" fillId="0" borderId="10" xfId="0" applyNumberFormat="1" applyFont="1" applyBorder="1"/>
    <xf numFmtId="164" fontId="8" fillId="0" borderId="11" xfId="0" applyNumberFormat="1" applyFont="1" applyBorder="1"/>
    <xf numFmtId="164" fontId="8" fillId="0" borderId="9" xfId="0" applyNumberFormat="1" applyFont="1" applyBorder="1"/>
    <xf numFmtId="0" fontId="1" fillId="0" borderId="9" xfId="0" applyNumberFormat="1" applyFont="1" applyBorder="1" applyAlignment="1">
      <alignment horizontal="center"/>
    </xf>
    <xf numFmtId="9" fontId="1" fillId="0" borderId="10" xfId="0" applyNumberFormat="1" applyFont="1" applyBorder="1" applyAlignment="1">
      <alignment horizontal="center"/>
    </xf>
    <xf numFmtId="0" fontId="0" fillId="0" borderId="0" xfId="0" applyFill="1"/>
    <xf numFmtId="165" fontId="2" fillId="0" borderId="0" xfId="0" applyNumberFormat="1" applyFont="1"/>
    <xf numFmtId="10" fontId="2" fillId="0" borderId="1" xfId="0" applyNumberFormat="1" applyFont="1" applyBorder="1"/>
    <xf numFmtId="164" fontId="4" fillId="3" borderId="0" xfId="0" applyNumberFormat="1" applyFont="1" applyFill="1"/>
    <xf numFmtId="164" fontId="8" fillId="0" borderId="3" xfId="0" applyNumberFormat="1" applyFont="1" applyFill="1" applyBorder="1" applyAlignment="1">
      <alignment horizontal="center"/>
    </xf>
    <xf numFmtId="164" fontId="8" fillId="0" borderId="0" xfId="0" applyNumberFormat="1" applyFont="1" applyFill="1" applyBorder="1" applyAlignment="1">
      <alignment horizontal="center"/>
    </xf>
    <xf numFmtId="0" fontId="0" fillId="0" borderId="3" xfId="0" applyBorder="1"/>
    <xf numFmtId="0" fontId="11" fillId="0" borderId="3" xfId="0" applyFont="1" applyBorder="1"/>
    <xf numFmtId="164" fontId="12" fillId="0" borderId="12" xfId="0" applyNumberFormat="1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/>
    </xf>
    <xf numFmtId="164" fontId="14" fillId="0" borderId="14" xfId="0" applyNumberFormat="1" applyFont="1" applyFill="1" applyBorder="1" applyAlignment="1">
      <alignment horizontal="center" vertical="center"/>
    </xf>
    <xf numFmtId="0" fontId="14" fillId="0" borderId="15" xfId="0" applyFont="1" applyFill="1" applyBorder="1"/>
    <xf numFmtId="164" fontId="14" fillId="0" borderId="12" xfId="0" applyNumberFormat="1" applyFont="1" applyFill="1" applyBorder="1" applyAlignment="1">
      <alignment horizontal="center" vertical="center"/>
    </xf>
    <xf numFmtId="164" fontId="14" fillId="0" borderId="17" xfId="0" applyNumberFormat="1" applyFont="1" applyFill="1" applyBorder="1" applyAlignment="1">
      <alignment horizontal="center" vertical="center"/>
    </xf>
    <xf numFmtId="0" fontId="14" fillId="0" borderId="15" xfId="0" applyFont="1" applyFill="1" applyBorder="1" applyAlignment="1">
      <alignment horizontal="center" vertical="center"/>
    </xf>
    <xf numFmtId="164" fontId="14" fillId="0" borderId="3" xfId="0" applyNumberFormat="1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center" vertical="center"/>
    </xf>
    <xf numFmtId="164" fontId="14" fillId="0" borderId="0" xfId="0" applyNumberFormat="1" applyFont="1" applyFill="1" applyBorder="1" applyAlignment="1">
      <alignment horizontal="center" vertical="center"/>
    </xf>
    <xf numFmtId="0" fontId="14" fillId="0" borderId="9" xfId="0" applyFont="1" applyFill="1" applyBorder="1"/>
    <xf numFmtId="0" fontId="14" fillId="0" borderId="3" xfId="0" applyFont="1" applyFill="1" applyBorder="1"/>
    <xf numFmtId="0" fontId="14" fillId="0" borderId="0" xfId="0" applyFont="1" applyFill="1" applyBorder="1"/>
    <xf numFmtId="164" fontId="14" fillId="0" borderId="0" xfId="0" applyNumberFormat="1" applyFont="1" applyFill="1" applyBorder="1"/>
    <xf numFmtId="0" fontId="15" fillId="0" borderId="3" xfId="0" applyFont="1" applyFill="1" applyBorder="1" applyAlignment="1"/>
    <xf numFmtId="0" fontId="14" fillId="0" borderId="0" xfId="0" applyFont="1" applyFill="1" applyBorder="1" applyAlignment="1"/>
    <xf numFmtId="164" fontId="14" fillId="0" borderId="0" xfId="0" applyNumberFormat="1" applyFont="1" applyFill="1" applyBorder="1" applyAlignment="1"/>
    <xf numFmtId="166" fontId="14" fillId="0" borderId="0" xfId="0" applyNumberFormat="1" applyFont="1" applyFill="1" applyBorder="1"/>
    <xf numFmtId="0" fontId="14" fillId="0" borderId="3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left"/>
    </xf>
    <xf numFmtId="13" fontId="14" fillId="0" borderId="0" xfId="0" applyNumberFormat="1" applyFont="1" applyFill="1" applyBorder="1"/>
    <xf numFmtId="0" fontId="14" fillId="0" borderId="4" xfId="0" applyFont="1" applyFill="1" applyBorder="1" applyAlignment="1">
      <alignment horizontal="left"/>
    </xf>
    <xf numFmtId="0" fontId="14" fillId="0" borderId="1" xfId="0" applyFont="1" applyFill="1" applyBorder="1" applyAlignment="1">
      <alignment horizontal="left"/>
    </xf>
    <xf numFmtId="164" fontId="14" fillId="0" borderId="1" xfId="0" applyNumberFormat="1" applyFont="1" applyFill="1" applyBorder="1" applyAlignment="1"/>
    <xf numFmtId="164" fontId="14" fillId="0" borderId="1" xfId="0" applyNumberFormat="1" applyFont="1" applyFill="1" applyBorder="1"/>
    <xf numFmtId="0" fontId="14" fillId="0" borderId="10" xfId="0" applyFont="1" applyFill="1" applyBorder="1"/>
    <xf numFmtId="164" fontId="5" fillId="0" borderId="12" xfId="0" applyNumberFormat="1" applyFont="1" applyFill="1" applyBorder="1" applyAlignment="1">
      <alignment horizontal="center" vertical="center"/>
    </xf>
    <xf numFmtId="164" fontId="5" fillId="0" borderId="19" xfId="0" applyNumberFormat="1" applyFont="1" applyFill="1" applyBorder="1"/>
    <xf numFmtId="164" fontId="5" fillId="0" borderId="14" xfId="0" applyNumberFormat="1" applyFont="1" applyFill="1" applyBorder="1" applyAlignment="1">
      <alignment horizontal="center" vertical="center"/>
    </xf>
    <xf numFmtId="164" fontId="14" fillId="0" borderId="20" xfId="0" applyNumberFormat="1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/>
    </xf>
    <xf numFmtId="164" fontId="14" fillId="0" borderId="21" xfId="0" applyNumberFormat="1" applyFont="1" applyFill="1" applyBorder="1" applyAlignment="1">
      <alignment horizontal="center"/>
    </xf>
    <xf numFmtId="164" fontId="14" fillId="0" borderId="22" xfId="0" applyNumberFormat="1" applyFont="1" applyFill="1" applyBorder="1" applyAlignment="1">
      <alignment horizontal="center"/>
    </xf>
    <xf numFmtId="164" fontId="14" fillId="0" borderId="15" xfId="0" applyNumberFormat="1" applyFont="1" applyFill="1" applyBorder="1" applyAlignment="1">
      <alignment horizontal="center"/>
    </xf>
    <xf numFmtId="164" fontId="13" fillId="0" borderId="2" xfId="0" applyNumberFormat="1" applyFont="1" applyFill="1" applyBorder="1" applyAlignment="1">
      <alignment horizontal="center"/>
    </xf>
    <xf numFmtId="0" fontId="13" fillId="0" borderId="6" xfId="0" applyFont="1" applyFill="1" applyBorder="1" applyAlignment="1">
      <alignment horizontal="center"/>
    </xf>
    <xf numFmtId="0" fontId="13" fillId="0" borderId="13" xfId="0" applyFont="1" applyFill="1" applyBorder="1" applyAlignment="1">
      <alignment horizontal="center"/>
    </xf>
    <xf numFmtId="0" fontId="13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9" xfId="0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164" fontId="12" fillId="0" borderId="16" xfId="0" applyNumberFormat="1" applyFont="1" applyFill="1" applyBorder="1" applyAlignment="1">
      <alignment horizontal="left" vertical="center"/>
    </xf>
    <xf numFmtId="164" fontId="12" fillId="0" borderId="18" xfId="0" applyNumberFormat="1" applyFont="1" applyFill="1" applyBorder="1" applyAlignment="1">
      <alignment horizontal="left" vertical="center"/>
    </xf>
    <xf numFmtId="164" fontId="12" fillId="0" borderId="18" xfId="0" applyNumberFormat="1" applyFont="1" applyFill="1" applyBorder="1" applyAlignment="1">
      <alignment horizontal="left" vertical="center" shrinkToFit="1"/>
    </xf>
    <xf numFmtId="0" fontId="4" fillId="0" borderId="2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21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/>
  <dimension ref="A1:P174"/>
  <sheetViews>
    <sheetView tabSelected="1" topLeftCell="A116" workbookViewId="0">
      <selection activeCell="A127" sqref="A126:A127"/>
    </sheetView>
  </sheetViews>
  <sheetFormatPr baseColWidth="10" defaultRowHeight="12"/>
  <cols>
    <col min="1" max="1" width="42.33203125" style="29" customWidth="1"/>
    <col min="2" max="2" width="8.83203125" style="29" customWidth="1"/>
    <col min="3" max="3" width="8" style="29" customWidth="1"/>
    <col min="4" max="4" width="8.83203125" style="29" customWidth="1"/>
    <col min="5" max="5" width="11" style="29" customWidth="1"/>
    <col min="6" max="6" width="17.1640625" style="29" customWidth="1"/>
    <col min="7" max="7" width="9.5" style="29" customWidth="1"/>
    <col min="8" max="8" width="15.83203125" style="29" customWidth="1"/>
    <col min="9" max="9" width="11.83203125" style="29" customWidth="1"/>
    <col min="10" max="11" width="13.1640625" style="29" customWidth="1"/>
    <col min="12" max="12" width="14" style="29" customWidth="1"/>
    <col min="13" max="13" width="15.6640625" style="29" customWidth="1"/>
    <col min="14" max="14" width="12.1640625" style="29" customWidth="1"/>
    <col min="15" max="15" width="16.6640625" style="29" customWidth="1"/>
    <col min="16" max="16" width="24.6640625" style="29" customWidth="1"/>
    <col min="17" max="16384" width="12" style="29"/>
  </cols>
  <sheetData>
    <row r="1" spans="1:16" ht="18.75">
      <c r="A1" s="72" t="s">
        <v>37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4"/>
    </row>
    <row r="2" spans="1:16" ht="18.75">
      <c r="A2" s="75" t="s">
        <v>38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7"/>
    </row>
    <row r="3" spans="1:16" ht="18.75">
      <c r="A3" s="75" t="s">
        <v>62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7"/>
    </row>
    <row r="4" spans="1:16" ht="18.75">
      <c r="A4" s="75" t="s">
        <v>158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7"/>
    </row>
    <row r="5" spans="1:16" ht="18.75">
      <c r="A5" s="75" t="s">
        <v>159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7"/>
    </row>
    <row r="6" spans="1:16" ht="18.75">
      <c r="A6" s="75"/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7"/>
    </row>
    <row r="7" spans="1:16" ht="18.75">
      <c r="A7" s="38" t="s">
        <v>6</v>
      </c>
      <c r="B7" s="85" t="s">
        <v>14</v>
      </c>
      <c r="C7" s="85"/>
      <c r="D7" s="85"/>
      <c r="E7" s="86"/>
      <c r="F7" s="87" t="s">
        <v>15</v>
      </c>
      <c r="G7" s="88"/>
      <c r="H7" s="89"/>
      <c r="I7" s="87" t="s">
        <v>16</v>
      </c>
      <c r="J7" s="88"/>
      <c r="K7" s="88"/>
      <c r="L7" s="89"/>
      <c r="M7" s="86" t="s">
        <v>17</v>
      </c>
      <c r="N7" s="90" t="s">
        <v>132</v>
      </c>
      <c r="O7" s="86" t="s">
        <v>17</v>
      </c>
      <c r="P7" s="91" t="s">
        <v>18</v>
      </c>
    </row>
    <row r="8" spans="1:16" ht="18.75">
      <c r="A8" s="39" t="s">
        <v>19</v>
      </c>
      <c r="B8" s="92" t="s">
        <v>20</v>
      </c>
      <c r="C8" s="92" t="s">
        <v>63</v>
      </c>
      <c r="D8" s="92" t="s">
        <v>17</v>
      </c>
      <c r="E8" s="93" t="s">
        <v>21</v>
      </c>
      <c r="F8" s="94" t="s">
        <v>36</v>
      </c>
      <c r="G8" s="94" t="s">
        <v>50</v>
      </c>
      <c r="H8" s="86" t="s">
        <v>17</v>
      </c>
      <c r="I8" s="86" t="s">
        <v>0</v>
      </c>
      <c r="J8" s="86" t="s">
        <v>1</v>
      </c>
      <c r="K8" s="94" t="s">
        <v>40</v>
      </c>
      <c r="L8" s="86" t="s">
        <v>17</v>
      </c>
      <c r="M8" s="93" t="s">
        <v>21</v>
      </c>
      <c r="N8" s="95" t="s">
        <v>133</v>
      </c>
      <c r="O8" s="93" t="s">
        <v>2</v>
      </c>
      <c r="P8" s="94" t="s">
        <v>19</v>
      </c>
    </row>
    <row r="9" spans="1:16" ht="18.75">
      <c r="A9" s="68" t="s">
        <v>23</v>
      </c>
      <c r="B9" s="96" t="s">
        <v>24</v>
      </c>
      <c r="C9" s="96" t="s">
        <v>64</v>
      </c>
      <c r="D9" s="96" t="s">
        <v>14</v>
      </c>
      <c r="E9" s="97" t="s">
        <v>25</v>
      </c>
      <c r="F9" s="98" t="s">
        <v>22</v>
      </c>
      <c r="G9" s="97" t="s">
        <v>15</v>
      </c>
      <c r="H9" s="97" t="s">
        <v>15</v>
      </c>
      <c r="I9" s="97" t="s">
        <v>26</v>
      </c>
      <c r="J9" s="97">
        <v>172.38</v>
      </c>
      <c r="K9" s="97" t="s">
        <v>39</v>
      </c>
      <c r="L9" s="97" t="s">
        <v>16</v>
      </c>
      <c r="M9" s="97" t="s">
        <v>27</v>
      </c>
      <c r="N9" s="99" t="s">
        <v>134</v>
      </c>
      <c r="O9" s="97" t="s">
        <v>28</v>
      </c>
      <c r="P9" s="98" t="s">
        <v>23</v>
      </c>
    </row>
    <row r="10" spans="1:16" ht="30.95" customHeight="1">
      <c r="A10" s="82" t="s">
        <v>152</v>
      </c>
      <c r="B10" s="66">
        <v>6</v>
      </c>
      <c r="C10" s="66">
        <v>1</v>
      </c>
      <c r="D10" s="66">
        <v>7</v>
      </c>
      <c r="E10" s="66">
        <v>128.56869498660544</v>
      </c>
      <c r="F10" s="40">
        <v>899.98086490623803</v>
      </c>
      <c r="G10" s="40">
        <v>0</v>
      </c>
      <c r="H10" s="40">
        <v>899.98086490623803</v>
      </c>
      <c r="I10" s="40">
        <v>0</v>
      </c>
      <c r="J10" s="40">
        <v>22.340675000000001</v>
      </c>
      <c r="K10" s="40">
        <v>0</v>
      </c>
      <c r="L10" s="40">
        <v>22.340675000000001</v>
      </c>
      <c r="M10" s="40">
        <v>877.64018990623799</v>
      </c>
      <c r="N10" s="40">
        <v>35.586712014421821</v>
      </c>
      <c r="O10" s="67">
        <v>913.22690192065977</v>
      </c>
      <c r="P10" s="63"/>
    </row>
    <row r="11" spans="1:16" ht="30.95" customHeight="1">
      <c r="A11" s="83" t="s">
        <v>100</v>
      </c>
      <c r="B11" s="66">
        <v>4</v>
      </c>
      <c r="C11" s="64">
        <v>0.66666666666666663</v>
      </c>
      <c r="D11" s="64">
        <v>4.666666666666667</v>
      </c>
      <c r="E11" s="64">
        <v>214.29391504018372</v>
      </c>
      <c r="F11" s="42">
        <v>1000.0382701875241</v>
      </c>
      <c r="G11" s="42">
        <v>0</v>
      </c>
      <c r="H11" s="42">
        <v>1000.0382701875241</v>
      </c>
      <c r="I11" s="42">
        <v>0</v>
      </c>
      <c r="J11" s="42">
        <v>26.172929999999997</v>
      </c>
      <c r="K11" s="42">
        <v>419.8912326575342</v>
      </c>
      <c r="L11" s="42">
        <v>446.06416265753421</v>
      </c>
      <c r="M11" s="42">
        <v>553.97410752998985</v>
      </c>
      <c r="N11" s="42">
        <v>27.817261572018431</v>
      </c>
      <c r="O11" s="43">
        <v>581.79136910200828</v>
      </c>
      <c r="P11" s="44"/>
    </row>
    <row r="12" spans="1:16" ht="30.95" customHeight="1">
      <c r="A12" s="82" t="s">
        <v>138</v>
      </c>
      <c r="B12" s="66">
        <v>6</v>
      </c>
      <c r="C12" s="64">
        <v>1</v>
      </c>
      <c r="D12" s="64">
        <v>7</v>
      </c>
      <c r="E12" s="64">
        <v>200</v>
      </c>
      <c r="F12" s="42">
        <v>1400</v>
      </c>
      <c r="G12" s="42">
        <v>0</v>
      </c>
      <c r="H12" s="42">
        <v>1400</v>
      </c>
      <c r="I12" s="42">
        <v>35.922587789473681</v>
      </c>
      <c r="J12" s="42">
        <v>36.189971999999997</v>
      </c>
      <c r="K12" s="42">
        <v>0</v>
      </c>
      <c r="L12" s="42">
        <v>72.112559789473679</v>
      </c>
      <c r="M12" s="42">
        <v>1327.8874402105264</v>
      </c>
      <c r="N12" s="42">
        <v>0</v>
      </c>
      <c r="O12" s="43">
        <v>1327.8874402105264</v>
      </c>
      <c r="P12" s="41"/>
    </row>
    <row r="13" spans="1:16" ht="30.95" customHeight="1">
      <c r="A13" s="83" t="s">
        <v>41</v>
      </c>
      <c r="B13" s="66">
        <v>6</v>
      </c>
      <c r="C13" s="64">
        <v>1</v>
      </c>
      <c r="D13" s="64">
        <v>7</v>
      </c>
      <c r="E13" s="64">
        <v>143.2166092613854</v>
      </c>
      <c r="F13" s="42">
        <v>1002.5162648296978</v>
      </c>
      <c r="G13" s="42">
        <v>0</v>
      </c>
      <c r="H13" s="42">
        <v>1002.5162648296978</v>
      </c>
      <c r="I13" s="42">
        <v>0</v>
      </c>
      <c r="J13" s="42">
        <v>24.885962499999998</v>
      </c>
      <c r="K13" s="42">
        <v>0</v>
      </c>
      <c r="L13" s="42">
        <v>24.885962499999998</v>
      </c>
      <c r="M13" s="42">
        <v>977.63030232969777</v>
      </c>
      <c r="N13" s="42">
        <v>27.547655754949936</v>
      </c>
      <c r="O13" s="43">
        <v>1005.1779580846477</v>
      </c>
      <c r="P13" s="44"/>
    </row>
    <row r="14" spans="1:16" ht="30.95" customHeight="1">
      <c r="A14" s="83" t="s">
        <v>42</v>
      </c>
      <c r="B14" s="66">
        <v>6</v>
      </c>
      <c r="C14" s="64">
        <v>1</v>
      </c>
      <c r="D14" s="64">
        <v>7</v>
      </c>
      <c r="E14" s="64">
        <v>143.51320321469578</v>
      </c>
      <c r="F14" s="42">
        <v>1004.5924225028705</v>
      </c>
      <c r="G14" s="42">
        <v>0</v>
      </c>
      <c r="H14" s="42">
        <v>1004.5924225028705</v>
      </c>
      <c r="I14" s="42">
        <v>0</v>
      </c>
      <c r="J14" s="42">
        <v>24.9375</v>
      </c>
      <c r="K14" s="42">
        <v>425.98990451612906</v>
      </c>
      <c r="L14" s="42">
        <v>450.92740451612906</v>
      </c>
      <c r="M14" s="42">
        <v>553.66501798674142</v>
      </c>
      <c r="N14" s="42">
        <v>27.32176980010874</v>
      </c>
      <c r="O14" s="43">
        <v>580.98678778685019</v>
      </c>
      <c r="P14" s="41"/>
    </row>
    <row r="15" spans="1:16" ht="30.95" customHeight="1">
      <c r="A15" s="83" t="s">
        <v>43</v>
      </c>
      <c r="B15" s="66">
        <v>6</v>
      </c>
      <c r="C15" s="64">
        <v>1</v>
      </c>
      <c r="D15" s="64">
        <v>7</v>
      </c>
      <c r="E15" s="64">
        <v>200</v>
      </c>
      <c r="F15" s="42">
        <v>1400</v>
      </c>
      <c r="G15" s="42">
        <v>0</v>
      </c>
      <c r="H15" s="42">
        <v>1400</v>
      </c>
      <c r="I15" s="42">
        <v>35.922587789473681</v>
      </c>
      <c r="J15" s="42">
        <v>36.189971999999997</v>
      </c>
      <c r="K15" s="42">
        <v>0</v>
      </c>
      <c r="L15" s="42">
        <v>72.112559789473679</v>
      </c>
      <c r="M15" s="42">
        <v>1327.8874402105264</v>
      </c>
      <c r="N15" s="42">
        <v>0</v>
      </c>
      <c r="O15" s="43">
        <v>1327.8874402105264</v>
      </c>
      <c r="P15" s="41"/>
    </row>
    <row r="16" spans="1:16" ht="30.95" customHeight="1">
      <c r="A16" s="83" t="s">
        <v>156</v>
      </c>
      <c r="B16" s="66">
        <v>6</v>
      </c>
      <c r="C16" s="64">
        <v>1</v>
      </c>
      <c r="D16" s="64">
        <v>7</v>
      </c>
      <c r="E16" s="64">
        <v>142.55644852659779</v>
      </c>
      <c r="F16" s="42">
        <v>997.89513968618451</v>
      </c>
      <c r="G16" s="42">
        <v>0</v>
      </c>
      <c r="H16" s="42">
        <v>997.89513968618451</v>
      </c>
      <c r="I16" s="42">
        <v>0</v>
      </c>
      <c r="J16" s="42">
        <v>24.771249999999998</v>
      </c>
      <c r="K16" s="42">
        <v>0</v>
      </c>
      <c r="L16" s="42">
        <v>24.771249999999998</v>
      </c>
      <c r="M16" s="42">
        <v>973.1238896861845</v>
      </c>
      <c r="N16" s="42">
        <v>28.050434170564174</v>
      </c>
      <c r="O16" s="43">
        <v>1001.1743238567486</v>
      </c>
      <c r="P16" s="41"/>
    </row>
    <row r="17" spans="1:16" ht="30.95" customHeight="1">
      <c r="A17" s="83" t="s">
        <v>121</v>
      </c>
      <c r="B17" s="66">
        <v>6</v>
      </c>
      <c r="C17" s="64">
        <v>1</v>
      </c>
      <c r="D17" s="64">
        <v>7</v>
      </c>
      <c r="E17" s="64">
        <v>126.76999617298127</v>
      </c>
      <c r="F17" s="42">
        <v>887.3899732108689</v>
      </c>
      <c r="G17" s="42">
        <v>0</v>
      </c>
      <c r="H17" s="42">
        <v>887.3899732108689</v>
      </c>
      <c r="I17" s="42">
        <v>0</v>
      </c>
      <c r="J17" s="42">
        <v>22.028124999999999</v>
      </c>
      <c r="K17" s="42">
        <v>0</v>
      </c>
      <c r="L17" s="42">
        <v>22.028124999999999</v>
      </c>
      <c r="M17" s="42">
        <v>865.36184821086886</v>
      </c>
      <c r="N17" s="42">
        <v>36.392529082925442</v>
      </c>
      <c r="O17" s="43">
        <v>901.75437729379428</v>
      </c>
      <c r="P17" s="41"/>
    </row>
    <row r="18" spans="1:16" ht="30.95" customHeight="1">
      <c r="A18" s="83" t="s">
        <v>140</v>
      </c>
      <c r="B18" s="66">
        <v>5</v>
      </c>
      <c r="C18" s="64">
        <v>0.83333333333333326</v>
      </c>
      <c r="D18" s="64">
        <v>5.833333333333333</v>
      </c>
      <c r="E18" s="64">
        <v>142.85304247990817</v>
      </c>
      <c r="F18" s="42">
        <v>833.30941446613099</v>
      </c>
      <c r="G18" s="42">
        <v>0</v>
      </c>
      <c r="H18" s="42">
        <v>833.30941446613099</v>
      </c>
      <c r="I18" s="42">
        <v>0</v>
      </c>
      <c r="J18" s="42">
        <v>20.685656249999997</v>
      </c>
      <c r="K18" s="42">
        <v>0</v>
      </c>
      <c r="L18" s="42">
        <v>20.685656249999997</v>
      </c>
      <c r="M18" s="42">
        <v>812.62375821613102</v>
      </c>
      <c r="N18" s="42">
        <v>39.85368484258867</v>
      </c>
      <c r="O18" s="43">
        <v>852.4774430587197</v>
      </c>
      <c r="P18" s="41"/>
    </row>
    <row r="19" spans="1:16" ht="30.95" customHeight="1">
      <c r="A19" s="83" t="s">
        <v>135</v>
      </c>
      <c r="B19" s="66">
        <v>6</v>
      </c>
      <c r="C19" s="64">
        <v>1</v>
      </c>
      <c r="D19" s="64">
        <v>7</v>
      </c>
      <c r="E19" s="64">
        <v>143.51320321469578</v>
      </c>
      <c r="F19" s="42">
        <v>1004.5924225028705</v>
      </c>
      <c r="G19" s="42">
        <v>0</v>
      </c>
      <c r="H19" s="42">
        <v>1004.5924225028705</v>
      </c>
      <c r="I19" s="42">
        <v>0</v>
      </c>
      <c r="J19" s="42">
        <v>24.9375</v>
      </c>
      <c r="K19" s="37">
        <v>405.70467096774195</v>
      </c>
      <c r="L19" s="42">
        <v>430.64217096774195</v>
      </c>
      <c r="M19" s="42">
        <v>573.95025153512847</v>
      </c>
      <c r="N19" s="42">
        <v>27.32176980010874</v>
      </c>
      <c r="O19" s="43">
        <v>601.27202133523724</v>
      </c>
      <c r="P19" s="41"/>
    </row>
    <row r="20" spans="1:16" ht="30.95" customHeight="1">
      <c r="A20" s="83" t="s">
        <v>44</v>
      </c>
      <c r="B20" s="66">
        <v>6</v>
      </c>
      <c r="C20" s="64">
        <v>1</v>
      </c>
      <c r="D20" s="64">
        <v>7</v>
      </c>
      <c r="E20" s="64">
        <v>334.86414083429014</v>
      </c>
      <c r="F20" s="42">
        <v>2344.048985840031</v>
      </c>
      <c r="G20" s="42">
        <v>0</v>
      </c>
      <c r="H20" s="42">
        <v>2344.048985840031</v>
      </c>
      <c r="I20" s="64">
        <v>246.24022047305982</v>
      </c>
      <c r="J20" s="42">
        <v>65.150204000000002</v>
      </c>
      <c r="K20" s="42">
        <v>0</v>
      </c>
      <c r="L20" s="42">
        <v>311.39042447305985</v>
      </c>
      <c r="M20" s="42">
        <v>2032.6585613669713</v>
      </c>
      <c r="N20" s="42">
        <v>0</v>
      </c>
      <c r="O20" s="43">
        <v>2032.6585613669713</v>
      </c>
      <c r="P20" s="44"/>
    </row>
    <row r="21" spans="1:16" ht="30.95" customHeight="1">
      <c r="A21" s="83" t="s">
        <v>145</v>
      </c>
      <c r="B21" s="66">
        <v>6</v>
      </c>
      <c r="C21" s="64">
        <v>1</v>
      </c>
      <c r="D21" s="64">
        <v>7</v>
      </c>
      <c r="E21" s="64">
        <v>200</v>
      </c>
      <c r="F21" s="42">
        <v>1400</v>
      </c>
      <c r="G21" s="42">
        <v>0</v>
      </c>
      <c r="H21" s="42">
        <v>1400</v>
      </c>
      <c r="I21" s="64">
        <v>35.922587789473681</v>
      </c>
      <c r="J21" s="42">
        <v>36.189971999999997</v>
      </c>
      <c r="K21" s="42">
        <v>265.97900361290323</v>
      </c>
      <c r="L21" s="42">
        <v>338.09156340237689</v>
      </c>
      <c r="M21" s="42">
        <v>1061.9084365976232</v>
      </c>
      <c r="N21" s="42">
        <v>0</v>
      </c>
      <c r="O21" s="43">
        <v>1061.9084365976232</v>
      </c>
      <c r="P21" s="44"/>
    </row>
    <row r="22" spans="1:16" ht="30.95" customHeight="1">
      <c r="A22" s="83" t="s">
        <v>103</v>
      </c>
      <c r="B22" s="66">
        <v>6</v>
      </c>
      <c r="C22" s="64">
        <v>1</v>
      </c>
      <c r="D22" s="64">
        <v>7</v>
      </c>
      <c r="E22" s="64">
        <v>286.03138155376962</v>
      </c>
      <c r="F22" s="42">
        <v>2002.2196708763872</v>
      </c>
      <c r="G22" s="42">
        <v>0</v>
      </c>
      <c r="H22" s="42">
        <v>2002.2196708763872</v>
      </c>
      <c r="I22" s="64">
        <v>184.98440723157486</v>
      </c>
      <c r="J22" s="42">
        <v>54.664036000000003</v>
      </c>
      <c r="K22" s="42">
        <v>415.16110412903225</v>
      </c>
      <c r="L22" s="42">
        <v>654.8095473606071</v>
      </c>
      <c r="M22" s="42">
        <v>1347.41012351578</v>
      </c>
      <c r="N22" s="42">
        <v>0</v>
      </c>
      <c r="O22" s="43">
        <v>1347.41012351578</v>
      </c>
      <c r="P22" s="41"/>
    </row>
    <row r="23" spans="1:16" ht="30.95" customHeight="1">
      <c r="A23" s="83" t="s">
        <v>98</v>
      </c>
      <c r="B23" s="66">
        <v>6</v>
      </c>
      <c r="C23" s="64">
        <v>1</v>
      </c>
      <c r="D23" s="64">
        <v>7</v>
      </c>
      <c r="E23" s="64">
        <v>143.51320321469578</v>
      </c>
      <c r="F23" s="42">
        <v>1004.5924225028705</v>
      </c>
      <c r="G23" s="42">
        <v>0</v>
      </c>
      <c r="H23" s="42">
        <v>1004.5924225028705</v>
      </c>
      <c r="I23" s="42">
        <v>0</v>
      </c>
      <c r="J23" s="42">
        <v>24.9375</v>
      </c>
      <c r="K23" s="42">
        <v>418.10120258064512</v>
      </c>
      <c r="L23" s="42">
        <v>443.03870258064512</v>
      </c>
      <c r="M23" s="42">
        <v>561.55371992222535</v>
      </c>
      <c r="N23" s="42">
        <v>27.32176980010874</v>
      </c>
      <c r="O23" s="43">
        <v>588.87548972233412</v>
      </c>
      <c r="P23" s="41"/>
    </row>
    <row r="24" spans="1:16" ht="30.95" customHeight="1">
      <c r="A24" s="83" t="s">
        <v>148</v>
      </c>
      <c r="B24" s="66">
        <v>6</v>
      </c>
      <c r="C24" s="64">
        <v>1</v>
      </c>
      <c r="D24" s="64">
        <v>7</v>
      </c>
      <c r="E24" s="64">
        <v>110.02678913126675</v>
      </c>
      <c r="F24" s="42">
        <v>770.18752391886733</v>
      </c>
      <c r="G24" s="42">
        <v>0</v>
      </c>
      <c r="H24" s="42">
        <v>770.18752391886733</v>
      </c>
      <c r="I24" s="42">
        <v>0</v>
      </c>
      <c r="J24" s="42">
        <v>19.118750000000002</v>
      </c>
      <c r="K24" s="42">
        <v>0</v>
      </c>
      <c r="L24" s="42">
        <v>19.118750000000002</v>
      </c>
      <c r="M24" s="42">
        <v>751.06877391886735</v>
      </c>
      <c r="N24" s="42">
        <v>49.456643732350393</v>
      </c>
      <c r="O24" s="43">
        <v>800.52541765121771</v>
      </c>
      <c r="P24" s="41"/>
    </row>
    <row r="25" spans="1:16" ht="30.95" customHeight="1">
      <c r="A25" s="83" t="s">
        <v>153</v>
      </c>
      <c r="B25" s="66">
        <v>6</v>
      </c>
      <c r="C25" s="64">
        <v>1</v>
      </c>
      <c r="D25" s="64">
        <v>7</v>
      </c>
      <c r="E25" s="64">
        <v>128.56869498660544</v>
      </c>
      <c r="F25" s="42">
        <v>899.98086490623803</v>
      </c>
      <c r="G25" s="42">
        <v>0</v>
      </c>
      <c r="H25" s="42">
        <v>899.98086490623803</v>
      </c>
      <c r="I25" s="42">
        <v>0</v>
      </c>
      <c r="J25" s="42">
        <v>22.340675000000001</v>
      </c>
      <c r="K25" s="42">
        <v>0</v>
      </c>
      <c r="L25" s="42">
        <v>22.340675000000001</v>
      </c>
      <c r="M25" s="42">
        <v>877.64018990623799</v>
      </c>
      <c r="N25" s="42">
        <v>35.586712014421821</v>
      </c>
      <c r="O25" s="43">
        <v>913.22690192065977</v>
      </c>
      <c r="P25" s="41"/>
    </row>
    <row r="26" spans="1:16" ht="30.95" customHeight="1">
      <c r="A26" s="83" t="s">
        <v>45</v>
      </c>
      <c r="B26" s="66">
        <v>6</v>
      </c>
      <c r="C26" s="64">
        <v>1</v>
      </c>
      <c r="D26" s="64">
        <v>7</v>
      </c>
      <c r="E26" s="64">
        <v>171.87141216991964</v>
      </c>
      <c r="F26" s="42">
        <v>1203.0998851894374</v>
      </c>
      <c r="G26" s="42">
        <v>0</v>
      </c>
      <c r="H26" s="42">
        <v>1203.0998851894374</v>
      </c>
      <c r="I26" s="42">
        <v>7.5366974033476311</v>
      </c>
      <c r="J26" s="40">
        <v>29.86515</v>
      </c>
      <c r="K26" s="42">
        <v>0</v>
      </c>
      <c r="L26" s="42">
        <v>37.401847403347631</v>
      </c>
      <c r="M26" s="42">
        <v>1165.6980377860898</v>
      </c>
      <c r="N26" s="42">
        <v>0</v>
      </c>
      <c r="O26" s="43">
        <v>1165.6980377860898</v>
      </c>
      <c r="P26" s="44"/>
    </row>
    <row r="27" spans="1:16" ht="30.95" customHeight="1">
      <c r="A27" s="83" t="s">
        <v>141</v>
      </c>
      <c r="B27" s="66">
        <v>6</v>
      </c>
      <c r="C27" s="64">
        <v>1</v>
      </c>
      <c r="D27" s="64">
        <v>7</v>
      </c>
      <c r="E27" s="64">
        <v>200</v>
      </c>
      <c r="F27" s="42">
        <v>1400</v>
      </c>
      <c r="G27" s="42">
        <v>0</v>
      </c>
      <c r="H27" s="42">
        <v>1400</v>
      </c>
      <c r="I27" s="42">
        <v>35.922587789473681</v>
      </c>
      <c r="J27" s="42">
        <v>36.189971999999997</v>
      </c>
      <c r="K27" s="42">
        <v>0</v>
      </c>
      <c r="L27" s="42">
        <v>72.112559789473679</v>
      </c>
      <c r="M27" s="42">
        <v>1327.8874402105264</v>
      </c>
      <c r="N27" s="42">
        <v>0</v>
      </c>
      <c r="O27" s="43">
        <v>1327.8874402105264</v>
      </c>
      <c r="P27" s="41"/>
    </row>
    <row r="28" spans="1:16" ht="30.95" customHeight="1">
      <c r="A28" s="83" t="s">
        <v>137</v>
      </c>
      <c r="B28" s="66">
        <v>6</v>
      </c>
      <c r="C28" s="64">
        <v>1</v>
      </c>
      <c r="D28" s="64">
        <v>7</v>
      </c>
      <c r="E28" s="64">
        <v>143.51320321469578</v>
      </c>
      <c r="F28" s="42">
        <v>1004.5924225028705</v>
      </c>
      <c r="G28" s="42">
        <v>0</v>
      </c>
      <c r="H28" s="42">
        <v>1004.5924225028705</v>
      </c>
      <c r="I28" s="42">
        <v>0</v>
      </c>
      <c r="J28" s="42">
        <v>24.9375</v>
      </c>
      <c r="K28" s="42">
        <v>0</v>
      </c>
      <c r="L28" s="42">
        <v>24.9375</v>
      </c>
      <c r="M28" s="42">
        <v>979.65492250287048</v>
      </c>
      <c r="N28" s="42">
        <v>27.32176980010874</v>
      </c>
      <c r="O28" s="43">
        <v>1006.9766923029792</v>
      </c>
      <c r="P28" s="41"/>
    </row>
    <row r="29" spans="1:16" ht="30.95" customHeight="1">
      <c r="A29" s="83" t="s">
        <v>149</v>
      </c>
      <c r="B29" s="66">
        <v>6</v>
      </c>
      <c r="C29" s="64">
        <v>1</v>
      </c>
      <c r="D29" s="64">
        <v>7</v>
      </c>
      <c r="E29" s="64">
        <v>171.43130501339459</v>
      </c>
      <c r="F29" s="42">
        <v>1200.0191350937621</v>
      </c>
      <c r="G29" s="42">
        <v>0</v>
      </c>
      <c r="H29" s="42">
        <v>1200.0191350937621</v>
      </c>
      <c r="I29" s="42">
        <v>7.2015117929381489</v>
      </c>
      <c r="J29" s="40">
        <v>29.788675000000005</v>
      </c>
      <c r="K29" s="42">
        <v>240.00382701875242</v>
      </c>
      <c r="L29" s="42">
        <v>276.99401381169059</v>
      </c>
      <c r="M29" s="42">
        <v>923.0251212820715</v>
      </c>
      <c r="N29" s="42">
        <v>0</v>
      </c>
      <c r="O29" s="43">
        <v>923.0251212820715</v>
      </c>
      <c r="P29" s="41"/>
    </row>
    <row r="30" spans="1:16" ht="30.95" customHeight="1">
      <c r="A30" s="83" t="s">
        <v>157</v>
      </c>
      <c r="B30" s="66">
        <v>6</v>
      </c>
      <c r="C30" s="64">
        <v>1</v>
      </c>
      <c r="D30" s="64">
        <v>7</v>
      </c>
      <c r="E30" s="64">
        <v>142.55644852659779</v>
      </c>
      <c r="F30" s="42">
        <v>997.89513968618451</v>
      </c>
      <c r="G30" s="42">
        <v>0</v>
      </c>
      <c r="H30" s="42">
        <v>997.89513968618451</v>
      </c>
      <c r="I30" s="42">
        <v>0</v>
      </c>
      <c r="J30" s="42">
        <v>24.771249999999998</v>
      </c>
      <c r="K30" s="42">
        <v>0</v>
      </c>
      <c r="L30" s="42">
        <v>24.771249999999998</v>
      </c>
      <c r="M30" s="42">
        <v>973.1238896861845</v>
      </c>
      <c r="N30" s="42">
        <v>28.050434170564174</v>
      </c>
      <c r="O30" s="43">
        <v>1001.1743238567486</v>
      </c>
      <c r="P30" s="41"/>
    </row>
    <row r="31" spans="1:16" ht="30.95" customHeight="1">
      <c r="A31" s="83" t="s">
        <v>51</v>
      </c>
      <c r="B31" s="66">
        <v>5</v>
      </c>
      <c r="C31" s="64">
        <v>0.83333333333333326</v>
      </c>
      <c r="D31" s="64">
        <v>5.833333333333333</v>
      </c>
      <c r="E31" s="64">
        <v>171.43130501339459</v>
      </c>
      <c r="F31" s="42">
        <v>1000.0159459114684</v>
      </c>
      <c r="G31" s="42">
        <v>0</v>
      </c>
      <c r="H31" s="42">
        <v>1000.0159459114684</v>
      </c>
      <c r="I31" s="42">
        <v>0</v>
      </c>
      <c r="J31" s="40">
        <v>24.823895833333335</v>
      </c>
      <c r="K31" s="42">
        <v>0</v>
      </c>
      <c r="L31" s="42">
        <v>24.823895833333335</v>
      </c>
      <c r="M31" s="42">
        <v>975.19205007813503</v>
      </c>
      <c r="N31" s="42">
        <v>27.819690453253287</v>
      </c>
      <c r="O31" s="43">
        <v>1003.0117405313883</v>
      </c>
      <c r="P31" s="44"/>
    </row>
    <row r="32" spans="1:16" ht="30.95" customHeight="1">
      <c r="A32" s="83" t="s">
        <v>101</v>
      </c>
      <c r="B32" s="66">
        <v>6</v>
      </c>
      <c r="C32" s="64">
        <v>1</v>
      </c>
      <c r="D32" s="64">
        <v>7</v>
      </c>
      <c r="E32" s="64">
        <v>50</v>
      </c>
      <c r="F32" s="42">
        <v>350</v>
      </c>
      <c r="G32" s="42">
        <v>0</v>
      </c>
      <c r="H32" s="42">
        <v>350</v>
      </c>
      <c r="I32" s="42">
        <v>0</v>
      </c>
      <c r="J32" s="42">
        <v>8.6882249999999992</v>
      </c>
      <c r="K32" s="42">
        <v>0</v>
      </c>
      <c r="L32" s="42">
        <v>8.6882249999999992</v>
      </c>
      <c r="M32" s="42">
        <v>341.31177500000001</v>
      </c>
      <c r="N32" s="42">
        <v>76.440750526315782</v>
      </c>
      <c r="O32" s="43">
        <v>417.75252552631582</v>
      </c>
      <c r="P32" s="44"/>
    </row>
    <row r="33" spans="1:16" ht="30.95" customHeight="1">
      <c r="A33" s="83" t="s">
        <v>102</v>
      </c>
      <c r="B33" s="66">
        <v>6</v>
      </c>
      <c r="C33" s="64">
        <v>1</v>
      </c>
      <c r="D33" s="64">
        <v>7</v>
      </c>
      <c r="E33" s="64">
        <v>171.41216991963262</v>
      </c>
      <c r="F33" s="42">
        <v>1199.8851894374284</v>
      </c>
      <c r="G33" s="42">
        <v>0</v>
      </c>
      <c r="H33" s="42">
        <v>1199.8851894374284</v>
      </c>
      <c r="I33" s="42">
        <v>7.1869385055290564</v>
      </c>
      <c r="J33" s="40">
        <v>29.785349999999998</v>
      </c>
      <c r="K33" s="42">
        <v>354.20012193548382</v>
      </c>
      <c r="L33" s="42">
        <v>391.17241044101286</v>
      </c>
      <c r="M33" s="42">
        <v>808.71277899641552</v>
      </c>
      <c r="N33" s="42">
        <v>0</v>
      </c>
      <c r="O33" s="43">
        <v>808.71277899641552</v>
      </c>
      <c r="P33" s="41"/>
    </row>
    <row r="34" spans="1:16" ht="30.95" customHeight="1">
      <c r="A34" s="83" t="s">
        <v>147</v>
      </c>
      <c r="B34" s="66">
        <v>6</v>
      </c>
      <c r="C34" s="64">
        <v>1</v>
      </c>
      <c r="D34" s="64">
        <v>7</v>
      </c>
      <c r="E34" s="64">
        <v>95.675468809797181</v>
      </c>
      <c r="F34" s="42">
        <v>669.72828166858028</v>
      </c>
      <c r="G34" s="42">
        <v>0</v>
      </c>
      <c r="H34" s="42">
        <v>669.72828166858028</v>
      </c>
      <c r="I34" s="42">
        <v>0</v>
      </c>
      <c r="J34" s="42">
        <v>16.625</v>
      </c>
      <c r="K34" s="42">
        <v>0</v>
      </c>
      <c r="L34" s="42">
        <v>16.625</v>
      </c>
      <c r="M34" s="42">
        <v>653.10328166858028</v>
      </c>
      <c r="N34" s="42">
        <v>55.886035236368762</v>
      </c>
      <c r="O34" s="43">
        <v>708.98931690494908</v>
      </c>
      <c r="P34" s="41"/>
    </row>
    <row r="35" spans="1:16" ht="30.95" customHeight="1">
      <c r="A35" s="83" t="s">
        <v>116</v>
      </c>
      <c r="B35" s="66">
        <v>6</v>
      </c>
      <c r="C35" s="64">
        <v>1</v>
      </c>
      <c r="D35" s="64">
        <v>7</v>
      </c>
      <c r="E35" s="64">
        <v>95.675468809797181</v>
      </c>
      <c r="F35" s="42">
        <v>669.72828166858028</v>
      </c>
      <c r="G35" s="42">
        <v>0</v>
      </c>
      <c r="H35" s="42">
        <v>669.72828166858028</v>
      </c>
      <c r="I35" s="42">
        <v>0</v>
      </c>
      <c r="J35" s="42">
        <v>16.625</v>
      </c>
      <c r="K35" s="42">
        <v>0</v>
      </c>
      <c r="L35" s="42">
        <v>16.625</v>
      </c>
      <c r="M35" s="42">
        <v>653.10328166858028</v>
      </c>
      <c r="N35" s="42">
        <v>55.886035236368762</v>
      </c>
      <c r="O35" s="43">
        <v>708.98931690494908</v>
      </c>
      <c r="P35" s="41"/>
    </row>
    <row r="36" spans="1:16" ht="30.95" customHeight="1">
      <c r="A36" s="83" t="s">
        <v>136</v>
      </c>
      <c r="B36" s="66">
        <v>6</v>
      </c>
      <c r="C36" s="64">
        <v>1</v>
      </c>
      <c r="D36" s="64">
        <v>7</v>
      </c>
      <c r="E36" s="64">
        <v>200</v>
      </c>
      <c r="F36" s="42">
        <v>1400</v>
      </c>
      <c r="G36" s="42">
        <v>0</v>
      </c>
      <c r="H36" s="42">
        <v>1400</v>
      </c>
      <c r="I36" s="42">
        <v>35.922587789473681</v>
      </c>
      <c r="J36" s="42">
        <v>36.189971999999997</v>
      </c>
      <c r="K36" s="42">
        <v>537.33329754838712</v>
      </c>
      <c r="L36" s="42">
        <v>609.44585733786084</v>
      </c>
      <c r="M36" s="42">
        <v>790.55414266213916</v>
      </c>
      <c r="N36" s="42">
        <v>0</v>
      </c>
      <c r="O36" s="43">
        <v>790.55414266213916</v>
      </c>
      <c r="P36" s="41"/>
    </row>
    <row r="37" spans="1:16" ht="30.95" customHeight="1">
      <c r="A37" s="83" t="s">
        <v>142</v>
      </c>
      <c r="B37" s="66">
        <v>6</v>
      </c>
      <c r="C37" s="64">
        <v>1</v>
      </c>
      <c r="D37" s="64">
        <v>7</v>
      </c>
      <c r="E37" s="64">
        <v>200</v>
      </c>
      <c r="F37" s="42">
        <v>1400</v>
      </c>
      <c r="G37" s="42">
        <v>0</v>
      </c>
      <c r="H37" s="42">
        <v>1400</v>
      </c>
      <c r="I37" s="42">
        <v>35.922587789473681</v>
      </c>
      <c r="J37" s="42">
        <v>36.189971999999997</v>
      </c>
      <c r="K37" s="42">
        <v>0</v>
      </c>
      <c r="L37" s="42">
        <v>72.112559789473679</v>
      </c>
      <c r="M37" s="42">
        <v>1327.8874402105264</v>
      </c>
      <c r="N37" s="42">
        <v>0</v>
      </c>
      <c r="O37" s="43">
        <v>1327.8874402105264</v>
      </c>
      <c r="P37" s="41"/>
    </row>
    <row r="38" spans="1:16" ht="30.95" customHeight="1">
      <c r="A38" s="83" t="s">
        <v>46</v>
      </c>
      <c r="B38" s="66">
        <v>6</v>
      </c>
      <c r="C38" s="64">
        <v>1</v>
      </c>
      <c r="D38" s="64">
        <v>7</v>
      </c>
      <c r="E38" s="64">
        <v>200</v>
      </c>
      <c r="F38" s="42">
        <v>1400</v>
      </c>
      <c r="G38" s="42">
        <v>0</v>
      </c>
      <c r="H38" s="42">
        <v>1400</v>
      </c>
      <c r="I38" s="42">
        <v>35.922587789473681</v>
      </c>
      <c r="J38" s="42">
        <v>36.189971999999997</v>
      </c>
      <c r="K38" s="42">
        <v>0</v>
      </c>
      <c r="L38" s="42">
        <v>72.112559789473679</v>
      </c>
      <c r="M38" s="42">
        <v>1327.8874402105264</v>
      </c>
      <c r="N38" s="42">
        <v>0</v>
      </c>
      <c r="O38" s="43">
        <v>1327.8874402105264</v>
      </c>
      <c r="P38" s="44"/>
    </row>
    <row r="39" spans="1:16" ht="30.95" customHeight="1">
      <c r="A39" s="83" t="s">
        <v>124</v>
      </c>
      <c r="B39" s="66">
        <v>6</v>
      </c>
      <c r="C39" s="64">
        <v>1</v>
      </c>
      <c r="D39" s="64">
        <v>7</v>
      </c>
      <c r="E39" s="64">
        <v>142.84347493302718</v>
      </c>
      <c r="F39" s="42">
        <v>999.90432453119024</v>
      </c>
      <c r="G39" s="42">
        <v>0</v>
      </c>
      <c r="H39" s="42">
        <v>999.90432453119024</v>
      </c>
      <c r="I39" s="42">
        <v>0</v>
      </c>
      <c r="J39" s="42">
        <v>24.821124999999999</v>
      </c>
      <c r="K39" s="42">
        <v>0</v>
      </c>
      <c r="L39" s="42">
        <v>24.821124999999999</v>
      </c>
      <c r="M39" s="42">
        <v>975.08319953119019</v>
      </c>
      <c r="N39" s="42">
        <v>27.831834859427552</v>
      </c>
      <c r="O39" s="43">
        <v>1002.9150343906177</v>
      </c>
      <c r="P39" s="44"/>
    </row>
    <row r="40" spans="1:16" ht="30.95" customHeight="1">
      <c r="A40" s="83" t="s">
        <v>47</v>
      </c>
      <c r="B40" s="66">
        <v>6</v>
      </c>
      <c r="C40" s="64">
        <v>1</v>
      </c>
      <c r="D40" s="64">
        <v>7</v>
      </c>
      <c r="E40" s="64">
        <v>128.56869498660544</v>
      </c>
      <c r="F40" s="42">
        <v>899.98086490623803</v>
      </c>
      <c r="G40" s="42">
        <v>0</v>
      </c>
      <c r="H40" s="42">
        <v>899.98086490623803</v>
      </c>
      <c r="I40" s="42">
        <v>0</v>
      </c>
      <c r="J40" s="42">
        <v>22.340675000000001</v>
      </c>
      <c r="K40" s="42">
        <v>0</v>
      </c>
      <c r="L40" s="42">
        <v>22.340675000000001</v>
      </c>
      <c r="M40" s="42">
        <v>877.64018990623799</v>
      </c>
      <c r="N40" s="42">
        <v>35.586712014421821</v>
      </c>
      <c r="O40" s="43">
        <v>913.22690192065977</v>
      </c>
      <c r="P40" s="44"/>
    </row>
    <row r="41" spans="1:16" ht="30.95" customHeight="1">
      <c r="A41" s="83" t="s">
        <v>48</v>
      </c>
      <c r="B41" s="66">
        <v>6</v>
      </c>
      <c r="C41" s="64">
        <v>1</v>
      </c>
      <c r="D41" s="64">
        <v>7</v>
      </c>
      <c r="E41" s="64">
        <v>128.56869498660544</v>
      </c>
      <c r="F41" s="42">
        <v>899.98086490623803</v>
      </c>
      <c r="G41" s="42">
        <v>0</v>
      </c>
      <c r="H41" s="42">
        <v>899.98086490623803</v>
      </c>
      <c r="I41" s="42">
        <v>0</v>
      </c>
      <c r="J41" s="42">
        <v>22.340675000000001</v>
      </c>
      <c r="K41" s="42">
        <v>0</v>
      </c>
      <c r="L41" s="42">
        <v>22.340675000000001</v>
      </c>
      <c r="M41" s="42">
        <v>877.64018990623799</v>
      </c>
      <c r="N41" s="42">
        <v>35.586712014421821</v>
      </c>
      <c r="O41" s="43">
        <v>913.22690192065977</v>
      </c>
      <c r="P41" s="44"/>
    </row>
    <row r="42" spans="1:16" ht="30.95" customHeight="1">
      <c r="A42" s="83" t="s">
        <v>49</v>
      </c>
      <c r="B42" s="66">
        <v>6</v>
      </c>
      <c r="C42" s="64">
        <v>1</v>
      </c>
      <c r="D42" s="64">
        <v>7</v>
      </c>
      <c r="E42" s="64">
        <v>171.66092613853809</v>
      </c>
      <c r="F42" s="42">
        <v>1201.6264829697666</v>
      </c>
      <c r="G42" s="42">
        <v>0</v>
      </c>
      <c r="H42" s="42">
        <v>1201.6264829697666</v>
      </c>
      <c r="I42" s="42">
        <v>7.3763912418474433</v>
      </c>
      <c r="J42" s="40">
        <v>29.828574999999997</v>
      </c>
      <c r="K42" s="42">
        <v>0</v>
      </c>
      <c r="L42" s="42">
        <v>37.204966241847444</v>
      </c>
      <c r="M42" s="42">
        <v>1164.4215167279192</v>
      </c>
      <c r="N42" s="42">
        <v>0</v>
      </c>
      <c r="O42" s="43">
        <v>1164.4215167279192</v>
      </c>
      <c r="P42" s="41"/>
    </row>
    <row r="43" spans="1:16" ht="30.95" customHeight="1">
      <c r="A43" s="83" t="s">
        <v>151</v>
      </c>
      <c r="B43" s="66">
        <v>6</v>
      </c>
      <c r="C43" s="64">
        <v>1</v>
      </c>
      <c r="D43" s="64">
        <v>7</v>
      </c>
      <c r="E43" s="64">
        <v>126.76999617298127</v>
      </c>
      <c r="F43" s="42">
        <v>887.3899732108689</v>
      </c>
      <c r="G43" s="42">
        <v>0</v>
      </c>
      <c r="H43" s="42">
        <v>887.3899732108689</v>
      </c>
      <c r="I43" s="42">
        <v>0</v>
      </c>
      <c r="J43" s="42">
        <v>22.028124999999999</v>
      </c>
      <c r="K43" s="42">
        <v>595.59699612903228</v>
      </c>
      <c r="L43" s="42">
        <v>617.62512112903232</v>
      </c>
      <c r="M43" s="42">
        <v>269.76485208183658</v>
      </c>
      <c r="N43" s="42">
        <v>36.392529082925442</v>
      </c>
      <c r="O43" s="43">
        <v>306.157381164762</v>
      </c>
      <c r="P43" s="41"/>
    </row>
    <row r="44" spans="1:16" ht="30.95" customHeight="1">
      <c r="A44" s="83" t="s">
        <v>155</v>
      </c>
      <c r="B44" s="66">
        <v>6</v>
      </c>
      <c r="C44" s="64">
        <v>1</v>
      </c>
      <c r="D44" s="64">
        <v>7</v>
      </c>
      <c r="E44" s="64">
        <v>128.56869498660544</v>
      </c>
      <c r="F44" s="42">
        <v>899.98086490623803</v>
      </c>
      <c r="G44" s="42">
        <v>0</v>
      </c>
      <c r="H44" s="42">
        <v>899.98086490623803</v>
      </c>
      <c r="I44" s="42">
        <v>0</v>
      </c>
      <c r="J44" s="42">
        <v>22.340675000000001</v>
      </c>
      <c r="K44" s="42">
        <v>0</v>
      </c>
      <c r="L44" s="42">
        <v>22.340675000000001</v>
      </c>
      <c r="M44" s="42">
        <v>877.64018990623799</v>
      </c>
      <c r="N44" s="42">
        <v>35.586712014421821</v>
      </c>
      <c r="O44" s="43">
        <v>913.22690192065977</v>
      </c>
      <c r="P44" s="44"/>
    </row>
    <row r="45" spans="1:16" ht="30.95" customHeight="1">
      <c r="A45" s="83" t="s">
        <v>65</v>
      </c>
      <c r="B45" s="66">
        <v>6</v>
      </c>
      <c r="C45" s="64">
        <v>1</v>
      </c>
      <c r="D45" s="64">
        <v>7</v>
      </c>
      <c r="E45" s="64">
        <v>142.85304247990817</v>
      </c>
      <c r="F45" s="42">
        <v>999.97129735935721</v>
      </c>
      <c r="G45" s="42">
        <v>0</v>
      </c>
      <c r="H45" s="42">
        <v>999.97129735935721</v>
      </c>
      <c r="I45" s="42">
        <v>0</v>
      </c>
      <c r="J45" s="42">
        <v>24.8227875</v>
      </c>
      <c r="K45" s="42">
        <v>0</v>
      </c>
      <c r="L45" s="42">
        <v>24.8227875</v>
      </c>
      <c r="M45" s="42">
        <v>975.1485098593572</v>
      </c>
      <c r="N45" s="42">
        <v>27.824548215722984</v>
      </c>
      <c r="O45" s="43">
        <v>1002.9730580750802</v>
      </c>
      <c r="P45" s="41"/>
    </row>
    <row r="46" spans="1:16" ht="30.95" customHeight="1">
      <c r="A46" s="84" t="s">
        <v>154</v>
      </c>
      <c r="B46" s="66">
        <v>6</v>
      </c>
      <c r="C46" s="64">
        <v>1</v>
      </c>
      <c r="D46" s="64">
        <v>7</v>
      </c>
      <c r="E46" s="64">
        <v>200</v>
      </c>
      <c r="F46" s="42">
        <v>1400</v>
      </c>
      <c r="G46" s="42">
        <v>0</v>
      </c>
      <c r="H46" s="42">
        <v>1400</v>
      </c>
      <c r="I46" s="42">
        <v>35.922587789473681</v>
      </c>
      <c r="J46" s="42">
        <v>36.189971999999997</v>
      </c>
      <c r="K46" s="42">
        <v>0</v>
      </c>
      <c r="L46" s="42">
        <v>72.112559789473679</v>
      </c>
      <c r="M46" s="42">
        <v>1327.8874402105264</v>
      </c>
      <c r="N46" s="42">
        <v>0</v>
      </c>
      <c r="O46" s="43">
        <v>1327.8874402105264</v>
      </c>
      <c r="P46" s="41"/>
    </row>
    <row r="47" spans="1:16" ht="30.95" customHeight="1">
      <c r="A47" s="83" t="s">
        <v>150</v>
      </c>
      <c r="B47" s="66">
        <v>6</v>
      </c>
      <c r="C47" s="64">
        <v>1</v>
      </c>
      <c r="D47" s="64">
        <v>7</v>
      </c>
      <c r="E47" s="64">
        <v>214.31305013394567</v>
      </c>
      <c r="F47" s="42">
        <v>1500.1913509376197</v>
      </c>
      <c r="G47" s="42">
        <v>0</v>
      </c>
      <c r="H47" s="42">
        <v>1500.1913509376197</v>
      </c>
      <c r="I47" s="42">
        <v>56.284919929381445</v>
      </c>
      <c r="J47" s="42">
        <v>39.263504000000005</v>
      </c>
      <c r="K47" s="42">
        <v>0</v>
      </c>
      <c r="L47" s="42">
        <v>95.548423929381443</v>
      </c>
      <c r="M47" s="42">
        <v>1404.6429270082383</v>
      </c>
      <c r="N47" s="42">
        <v>0</v>
      </c>
      <c r="O47" s="43">
        <v>1404.6429270082383</v>
      </c>
      <c r="P47" s="44"/>
    </row>
    <row r="48" spans="1:16" ht="18.75">
      <c r="A48" s="45"/>
      <c r="B48" s="46"/>
      <c r="C48" s="46"/>
      <c r="D48" s="46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8"/>
    </row>
    <row r="49" spans="1:16" ht="19.5" thickBot="1">
      <c r="A49" s="49"/>
      <c r="B49" s="50"/>
      <c r="C49" s="50"/>
      <c r="D49" s="50"/>
      <c r="E49" s="50"/>
      <c r="F49" s="65">
        <v>42435.334545222613</v>
      </c>
      <c r="G49" s="65">
        <v>0</v>
      </c>
      <c r="H49" s="65">
        <v>42435.334545222613</v>
      </c>
      <c r="I49" s="65">
        <v>804.1917888934679</v>
      </c>
      <c r="J49" s="65">
        <v>1080.1867270833336</v>
      </c>
      <c r="K49" s="65">
        <v>4077.9613610956421</v>
      </c>
      <c r="L49" s="65">
        <v>5962.3398770724452</v>
      </c>
      <c r="M49" s="65">
        <v>36472.994668150153</v>
      </c>
      <c r="N49" s="65">
        <v>832.4707062088878</v>
      </c>
      <c r="O49" s="65">
        <v>37305.465374359053</v>
      </c>
      <c r="P49" s="48"/>
    </row>
    <row r="50" spans="1:16" ht="19.5" thickTop="1">
      <c r="A50" s="49"/>
      <c r="B50" s="50"/>
      <c r="C50" s="50"/>
      <c r="D50" s="50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48"/>
    </row>
    <row r="51" spans="1:16" ht="18.75">
      <c r="A51" s="49"/>
      <c r="B51" s="50"/>
      <c r="C51" s="50"/>
      <c r="D51" s="50"/>
      <c r="E51" s="51"/>
      <c r="F51" s="69" t="s">
        <v>164</v>
      </c>
      <c r="G51" s="70"/>
      <c r="H51" s="70"/>
      <c r="I51" s="70"/>
      <c r="J51" s="70"/>
      <c r="K51" s="70"/>
      <c r="L51" s="70"/>
      <c r="M51" s="70"/>
      <c r="N51" s="70"/>
      <c r="O51" s="71"/>
      <c r="P51" s="48"/>
    </row>
    <row r="52" spans="1:16" ht="18.75">
      <c r="A52" s="52" t="s">
        <v>8</v>
      </c>
      <c r="B52" s="53"/>
      <c r="C52" s="53"/>
      <c r="D52" s="53"/>
      <c r="E52" s="53"/>
      <c r="F52" s="53"/>
      <c r="G52" s="53"/>
      <c r="H52" s="54"/>
      <c r="I52" s="54"/>
      <c r="J52" s="54"/>
      <c r="K52" s="51"/>
      <c r="L52" s="51"/>
      <c r="M52" s="51"/>
      <c r="N52" s="51"/>
      <c r="O52" s="55"/>
      <c r="P52" s="48"/>
    </row>
    <row r="53" spans="1:16" ht="18.75">
      <c r="A53" s="56" t="s">
        <v>9</v>
      </c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1"/>
      <c r="M53" s="51"/>
      <c r="N53" s="51"/>
      <c r="O53" s="51"/>
      <c r="P53" s="48"/>
    </row>
    <row r="54" spans="1:16" ht="18.75">
      <c r="A54" s="56" t="s">
        <v>10</v>
      </c>
      <c r="B54" s="57"/>
      <c r="C54" s="57"/>
      <c r="D54" s="57"/>
      <c r="E54" s="57"/>
      <c r="F54" s="57" t="s">
        <v>131</v>
      </c>
      <c r="G54" s="57"/>
      <c r="H54" s="57"/>
      <c r="I54" s="57"/>
      <c r="J54" s="57"/>
      <c r="K54" s="57"/>
      <c r="L54" s="51"/>
      <c r="M54" s="51"/>
      <c r="N54" s="51"/>
      <c r="O54" s="51"/>
      <c r="P54" s="48"/>
    </row>
    <row r="55" spans="1:16" ht="18.75">
      <c r="A55" s="56" t="s">
        <v>11</v>
      </c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1"/>
      <c r="M55" s="51"/>
      <c r="N55" s="58"/>
      <c r="O55" s="51"/>
      <c r="P55" s="48"/>
    </row>
    <row r="56" spans="1:16" ht="18.75">
      <c r="A56" s="56" t="s">
        <v>12</v>
      </c>
      <c r="B56" s="57"/>
      <c r="C56" s="57"/>
      <c r="D56" s="57"/>
      <c r="E56" s="57"/>
      <c r="F56" s="57"/>
      <c r="G56" s="57"/>
      <c r="H56" s="54"/>
      <c r="I56" s="54"/>
      <c r="J56" s="54"/>
      <c r="K56" s="51"/>
      <c r="L56" s="51"/>
      <c r="M56" s="51"/>
      <c r="N56" s="51"/>
      <c r="O56" s="51"/>
      <c r="P56" s="48"/>
    </row>
    <row r="57" spans="1:16" ht="18.75">
      <c r="A57" s="56" t="s">
        <v>13</v>
      </c>
      <c r="B57" s="57"/>
      <c r="C57" s="57"/>
      <c r="D57" s="57"/>
      <c r="E57" s="57"/>
      <c r="F57" s="57"/>
      <c r="G57" s="57"/>
      <c r="H57" s="54"/>
      <c r="I57" s="54"/>
      <c r="J57" s="54"/>
      <c r="K57" s="51"/>
      <c r="L57" s="51"/>
      <c r="M57" s="51"/>
      <c r="N57" s="51"/>
      <c r="O57" s="51"/>
      <c r="P57" s="48"/>
    </row>
    <row r="58" spans="1:16" ht="18.75">
      <c r="A58" s="59" t="s">
        <v>143</v>
      </c>
      <c r="B58" s="60"/>
      <c r="C58" s="60"/>
      <c r="D58" s="60"/>
      <c r="E58" s="60"/>
      <c r="F58" s="60"/>
      <c r="G58" s="60"/>
      <c r="H58" s="61"/>
      <c r="I58" s="61"/>
      <c r="J58" s="61"/>
      <c r="K58" s="62"/>
      <c r="L58" s="62"/>
      <c r="M58" s="62"/>
      <c r="N58" s="62"/>
      <c r="O58" s="62"/>
      <c r="P58" s="63"/>
    </row>
    <row r="59" spans="1:16" ht="18.75">
      <c r="A59" s="72" t="s">
        <v>37</v>
      </c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4"/>
    </row>
    <row r="60" spans="1:16" ht="18.75">
      <c r="A60" s="75" t="s">
        <v>38</v>
      </c>
      <c r="B60" s="76"/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7"/>
    </row>
    <row r="61" spans="1:16" ht="18.75">
      <c r="A61" s="75" t="s">
        <v>62</v>
      </c>
      <c r="B61" s="76"/>
      <c r="C61" s="76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7"/>
    </row>
    <row r="62" spans="1:16" ht="18.75">
      <c r="A62" s="75" t="s">
        <v>161</v>
      </c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7"/>
    </row>
    <row r="63" spans="1:16" ht="18.75">
      <c r="A63" s="75" t="s">
        <v>160</v>
      </c>
      <c r="B63" s="76"/>
      <c r="C63" s="76"/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7"/>
    </row>
    <row r="64" spans="1:16" ht="18.75">
      <c r="A64" s="75"/>
      <c r="B64" s="76"/>
      <c r="C64" s="76"/>
      <c r="D64" s="76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6"/>
      <c r="P64" s="77"/>
    </row>
    <row r="65" spans="1:16" ht="18.75">
      <c r="A65" s="38" t="s">
        <v>6</v>
      </c>
      <c r="B65" s="85" t="s">
        <v>14</v>
      </c>
      <c r="C65" s="85"/>
      <c r="D65" s="85"/>
      <c r="E65" s="86"/>
      <c r="F65" s="87" t="s">
        <v>15</v>
      </c>
      <c r="G65" s="88"/>
      <c r="H65" s="89"/>
      <c r="I65" s="87" t="s">
        <v>16</v>
      </c>
      <c r="J65" s="88"/>
      <c r="K65" s="88"/>
      <c r="L65" s="89"/>
      <c r="M65" s="86" t="s">
        <v>17</v>
      </c>
      <c r="N65" s="90" t="s">
        <v>132</v>
      </c>
      <c r="O65" s="86" t="s">
        <v>17</v>
      </c>
      <c r="P65" s="91" t="s">
        <v>18</v>
      </c>
    </row>
    <row r="66" spans="1:16" ht="18.75">
      <c r="A66" s="39" t="s">
        <v>19</v>
      </c>
      <c r="B66" s="92" t="s">
        <v>20</v>
      </c>
      <c r="C66" s="92" t="s">
        <v>63</v>
      </c>
      <c r="D66" s="92" t="s">
        <v>17</v>
      </c>
      <c r="E66" s="93" t="s">
        <v>21</v>
      </c>
      <c r="F66" s="94" t="s">
        <v>36</v>
      </c>
      <c r="G66" s="94" t="s">
        <v>50</v>
      </c>
      <c r="H66" s="86" t="s">
        <v>17</v>
      </c>
      <c r="I66" s="86" t="s">
        <v>0</v>
      </c>
      <c r="J66" s="86" t="s">
        <v>1</v>
      </c>
      <c r="K66" s="94" t="s">
        <v>40</v>
      </c>
      <c r="L66" s="86" t="s">
        <v>17</v>
      </c>
      <c r="M66" s="93" t="s">
        <v>21</v>
      </c>
      <c r="N66" s="95" t="s">
        <v>133</v>
      </c>
      <c r="O66" s="93" t="s">
        <v>2</v>
      </c>
      <c r="P66" s="94" t="s">
        <v>19</v>
      </c>
    </row>
    <row r="67" spans="1:16" ht="18.75">
      <c r="A67" s="68" t="s">
        <v>23</v>
      </c>
      <c r="B67" s="96" t="s">
        <v>24</v>
      </c>
      <c r="C67" s="96" t="s">
        <v>64</v>
      </c>
      <c r="D67" s="96" t="s">
        <v>14</v>
      </c>
      <c r="E67" s="97" t="s">
        <v>25</v>
      </c>
      <c r="F67" s="98" t="s">
        <v>22</v>
      </c>
      <c r="G67" s="97" t="s">
        <v>15</v>
      </c>
      <c r="H67" s="97" t="s">
        <v>15</v>
      </c>
      <c r="I67" s="97" t="s">
        <v>26</v>
      </c>
      <c r="J67" s="97">
        <v>172.38</v>
      </c>
      <c r="K67" s="97" t="s">
        <v>39</v>
      </c>
      <c r="L67" s="97" t="s">
        <v>16</v>
      </c>
      <c r="M67" s="97" t="s">
        <v>27</v>
      </c>
      <c r="N67" s="99" t="s">
        <v>134</v>
      </c>
      <c r="O67" s="97" t="s">
        <v>28</v>
      </c>
      <c r="P67" s="98" t="s">
        <v>23</v>
      </c>
    </row>
    <row r="68" spans="1:16" ht="30.95" customHeight="1">
      <c r="A68" s="82" t="s">
        <v>152</v>
      </c>
      <c r="B68" s="66">
        <v>6</v>
      </c>
      <c r="C68" s="66">
        <v>1</v>
      </c>
      <c r="D68" s="66">
        <v>7</v>
      </c>
      <c r="E68" s="66">
        <v>128.56869498660544</v>
      </c>
      <c r="F68" s="40">
        <v>899.98086490623803</v>
      </c>
      <c r="G68" s="40">
        <v>0</v>
      </c>
      <c r="H68" s="40">
        <v>899.98086490623803</v>
      </c>
      <c r="I68" s="40">
        <v>0</v>
      </c>
      <c r="J68" s="40">
        <v>22.340675000000001</v>
      </c>
      <c r="K68" s="40">
        <v>0</v>
      </c>
      <c r="L68" s="40">
        <v>22.340675000000001</v>
      </c>
      <c r="M68" s="40">
        <v>877.64018990623799</v>
      </c>
      <c r="N68" s="40">
        <v>35.586712014421821</v>
      </c>
      <c r="O68" s="67">
        <v>913.22690192065977</v>
      </c>
      <c r="P68" s="63"/>
    </row>
    <row r="69" spans="1:16" ht="30.95" customHeight="1">
      <c r="A69" s="83" t="s">
        <v>100</v>
      </c>
      <c r="B69" s="66">
        <v>6</v>
      </c>
      <c r="C69" s="64">
        <v>1</v>
      </c>
      <c r="D69" s="64">
        <v>7</v>
      </c>
      <c r="E69" s="64">
        <v>214.29391504018372</v>
      </c>
      <c r="F69" s="42">
        <v>1500.057405281286</v>
      </c>
      <c r="G69" s="42">
        <v>0</v>
      </c>
      <c r="H69" s="42">
        <v>1500.057405281286</v>
      </c>
      <c r="I69" s="42">
        <v>56.270346641972338</v>
      </c>
      <c r="J69" s="42">
        <v>39.259394999999998</v>
      </c>
      <c r="K69" s="42">
        <v>419.8912326575342</v>
      </c>
      <c r="L69" s="42">
        <v>515.4209742995065</v>
      </c>
      <c r="M69" s="42">
        <v>984.63643098177954</v>
      </c>
      <c r="N69" s="42">
        <v>0</v>
      </c>
      <c r="O69" s="43">
        <v>984.63643098177954</v>
      </c>
      <c r="P69" s="44"/>
    </row>
    <row r="70" spans="1:16" ht="30.95" customHeight="1">
      <c r="A70" s="82" t="s">
        <v>138</v>
      </c>
      <c r="B70" s="66">
        <v>6</v>
      </c>
      <c r="C70" s="64">
        <v>1</v>
      </c>
      <c r="D70" s="64">
        <v>7</v>
      </c>
      <c r="E70" s="64">
        <v>200</v>
      </c>
      <c r="F70" s="42">
        <v>1400</v>
      </c>
      <c r="G70" s="42">
        <v>0</v>
      </c>
      <c r="H70" s="42">
        <v>1400</v>
      </c>
      <c r="I70" s="42">
        <v>35.922587789473681</v>
      </c>
      <c r="J70" s="42">
        <v>36.189971999999997</v>
      </c>
      <c r="K70" s="42">
        <v>0</v>
      </c>
      <c r="L70" s="42">
        <v>72.112559789473679</v>
      </c>
      <c r="M70" s="42">
        <v>1327.8874402105264</v>
      </c>
      <c r="N70" s="42">
        <v>0</v>
      </c>
      <c r="O70" s="43">
        <v>1327.8874402105264</v>
      </c>
      <c r="P70" s="41"/>
    </row>
    <row r="71" spans="1:16" ht="30.95" customHeight="1">
      <c r="A71" s="83" t="s">
        <v>41</v>
      </c>
      <c r="B71" s="66">
        <v>6</v>
      </c>
      <c r="C71" s="64">
        <v>1</v>
      </c>
      <c r="D71" s="64">
        <v>7</v>
      </c>
      <c r="E71" s="64">
        <v>143.2166092613854</v>
      </c>
      <c r="F71" s="42">
        <v>1002.5162648296978</v>
      </c>
      <c r="G71" s="42">
        <v>0</v>
      </c>
      <c r="H71" s="42">
        <v>1002.5162648296978</v>
      </c>
      <c r="I71" s="42">
        <v>0</v>
      </c>
      <c r="J71" s="42">
        <v>24.885962499999998</v>
      </c>
      <c r="K71" s="42">
        <v>0</v>
      </c>
      <c r="L71" s="42">
        <v>24.885962499999998</v>
      </c>
      <c r="M71" s="42">
        <v>977.63030232969777</v>
      </c>
      <c r="N71" s="42">
        <v>27.547655754949936</v>
      </c>
      <c r="O71" s="43">
        <v>1005.1779580846477</v>
      </c>
      <c r="P71" s="44"/>
    </row>
    <row r="72" spans="1:16" ht="30.95" customHeight="1">
      <c r="A72" s="83" t="s">
        <v>42</v>
      </c>
      <c r="B72" s="66">
        <v>6</v>
      </c>
      <c r="C72" s="64">
        <v>1</v>
      </c>
      <c r="D72" s="64">
        <v>7</v>
      </c>
      <c r="E72" s="64">
        <v>143.51320321469578</v>
      </c>
      <c r="F72" s="42">
        <v>1004.5924225028705</v>
      </c>
      <c r="G72" s="42">
        <v>0</v>
      </c>
      <c r="H72" s="42">
        <v>1004.5924225028705</v>
      </c>
      <c r="I72" s="42">
        <v>0</v>
      </c>
      <c r="J72" s="42">
        <v>24.9375</v>
      </c>
      <c r="K72" s="42">
        <v>425.98990451612906</v>
      </c>
      <c r="L72" s="42">
        <v>450.92740451612906</v>
      </c>
      <c r="M72" s="42">
        <v>553.66501798674142</v>
      </c>
      <c r="N72" s="42">
        <v>27.32176980010874</v>
      </c>
      <c r="O72" s="43">
        <v>580.98678778685019</v>
      </c>
      <c r="P72" s="41"/>
    </row>
    <row r="73" spans="1:16" ht="30.95" customHeight="1">
      <c r="A73" s="83" t="s">
        <v>43</v>
      </c>
      <c r="B73" s="66">
        <v>6</v>
      </c>
      <c r="C73" s="64">
        <v>1</v>
      </c>
      <c r="D73" s="64">
        <v>7</v>
      </c>
      <c r="E73" s="64">
        <v>200</v>
      </c>
      <c r="F73" s="42">
        <v>1400</v>
      </c>
      <c r="G73" s="42">
        <v>0</v>
      </c>
      <c r="H73" s="42">
        <v>1400</v>
      </c>
      <c r="I73" s="42">
        <v>35.922587789473681</v>
      </c>
      <c r="J73" s="42">
        <v>36.189971999999997</v>
      </c>
      <c r="K73" s="42">
        <v>0</v>
      </c>
      <c r="L73" s="42">
        <v>72.112559789473679</v>
      </c>
      <c r="M73" s="42">
        <v>1327.8874402105264</v>
      </c>
      <c r="N73" s="42">
        <v>0</v>
      </c>
      <c r="O73" s="43">
        <v>1327.8874402105264</v>
      </c>
      <c r="P73" s="41"/>
    </row>
    <row r="74" spans="1:16" ht="30.95" customHeight="1">
      <c r="A74" s="83" t="s">
        <v>156</v>
      </c>
      <c r="B74" s="66">
        <v>6</v>
      </c>
      <c r="C74" s="64">
        <v>1</v>
      </c>
      <c r="D74" s="64">
        <v>7</v>
      </c>
      <c r="E74" s="64">
        <v>142.55644852659779</v>
      </c>
      <c r="F74" s="42">
        <v>997.89513968618451</v>
      </c>
      <c r="G74" s="42">
        <v>0</v>
      </c>
      <c r="H74" s="42">
        <v>997.89513968618451</v>
      </c>
      <c r="I74" s="42">
        <v>0</v>
      </c>
      <c r="J74" s="42">
        <v>24.771249999999998</v>
      </c>
      <c r="K74" s="42">
        <v>0</v>
      </c>
      <c r="L74" s="42">
        <v>24.771249999999998</v>
      </c>
      <c r="M74" s="42">
        <v>973.1238896861845</v>
      </c>
      <c r="N74" s="42">
        <v>28.050434170564174</v>
      </c>
      <c r="O74" s="43">
        <v>1001.1743238567486</v>
      </c>
      <c r="P74" s="41"/>
    </row>
    <row r="75" spans="1:16" ht="30.95" customHeight="1">
      <c r="A75" s="83" t="s">
        <v>121</v>
      </c>
      <c r="B75" s="66">
        <v>5</v>
      </c>
      <c r="C75" s="64">
        <v>0.83333333333333326</v>
      </c>
      <c r="D75" s="64">
        <v>5.833333333333333</v>
      </c>
      <c r="E75" s="64">
        <v>126.76999617298127</v>
      </c>
      <c r="F75" s="42">
        <v>739.49164434239071</v>
      </c>
      <c r="G75" s="42">
        <v>0</v>
      </c>
      <c r="H75" s="42">
        <v>739.49164434239071</v>
      </c>
      <c r="I75" s="42">
        <v>0</v>
      </c>
      <c r="J75" s="42">
        <v>18.356770833333332</v>
      </c>
      <c r="K75" s="42">
        <v>0</v>
      </c>
      <c r="L75" s="42">
        <v>18.356770833333332</v>
      </c>
      <c r="M75" s="42">
        <v>721.13487350905734</v>
      </c>
      <c r="N75" s="42">
        <v>51.421180025244894</v>
      </c>
      <c r="O75" s="43">
        <v>772.55605353430224</v>
      </c>
      <c r="P75" s="41"/>
    </row>
    <row r="76" spans="1:16" ht="30.95" customHeight="1">
      <c r="A76" s="83" t="s">
        <v>140</v>
      </c>
      <c r="B76" s="66">
        <v>6</v>
      </c>
      <c r="C76" s="64">
        <v>1</v>
      </c>
      <c r="D76" s="64">
        <v>7</v>
      </c>
      <c r="E76" s="64">
        <v>142.85304247990817</v>
      </c>
      <c r="F76" s="42">
        <v>999.97129735935721</v>
      </c>
      <c r="G76" s="42">
        <v>0</v>
      </c>
      <c r="H76" s="42">
        <v>999.97129735935721</v>
      </c>
      <c r="I76" s="42">
        <v>0</v>
      </c>
      <c r="J76" s="42">
        <v>24.8227875</v>
      </c>
      <c r="K76" s="42">
        <v>0</v>
      </c>
      <c r="L76" s="42">
        <v>24.8227875</v>
      </c>
      <c r="M76" s="42">
        <v>975.1485098593572</v>
      </c>
      <c r="N76" s="42">
        <v>27.824548215722984</v>
      </c>
      <c r="O76" s="43">
        <v>1002.9730580750802</v>
      </c>
      <c r="P76" s="41"/>
    </row>
    <row r="77" spans="1:16" ht="30.95" customHeight="1">
      <c r="A77" s="83" t="s">
        <v>135</v>
      </c>
      <c r="B77" s="66">
        <v>6</v>
      </c>
      <c r="C77" s="64">
        <v>1</v>
      </c>
      <c r="D77" s="64">
        <v>7</v>
      </c>
      <c r="E77" s="64">
        <v>143.51320321469578</v>
      </c>
      <c r="F77" s="42">
        <v>1004.5924225028705</v>
      </c>
      <c r="G77" s="42">
        <v>0</v>
      </c>
      <c r="H77" s="42">
        <v>1004.5924225028705</v>
      </c>
      <c r="I77" s="42">
        <v>0</v>
      </c>
      <c r="J77" s="42">
        <v>24.9375</v>
      </c>
      <c r="K77" s="37">
        <v>405.70467096774195</v>
      </c>
      <c r="L77" s="42">
        <v>430.64217096774195</v>
      </c>
      <c r="M77" s="42">
        <v>573.95025153512847</v>
      </c>
      <c r="N77" s="42">
        <v>27.32176980010874</v>
      </c>
      <c r="O77" s="43">
        <v>601.27202133523724</v>
      </c>
      <c r="P77" s="41"/>
    </row>
    <row r="78" spans="1:16" ht="30.95" customHeight="1">
      <c r="A78" s="83" t="s">
        <v>44</v>
      </c>
      <c r="B78" s="66">
        <v>6</v>
      </c>
      <c r="C78" s="64">
        <v>1</v>
      </c>
      <c r="D78" s="64">
        <v>7</v>
      </c>
      <c r="E78" s="64">
        <v>334.86414083429014</v>
      </c>
      <c r="F78" s="42">
        <v>2344.048985840031</v>
      </c>
      <c r="G78" s="42">
        <v>0</v>
      </c>
      <c r="H78" s="42">
        <v>2344.048985840031</v>
      </c>
      <c r="I78" s="64">
        <v>246.24022047305982</v>
      </c>
      <c r="J78" s="42">
        <v>65.150204000000002</v>
      </c>
      <c r="K78" s="42">
        <v>0</v>
      </c>
      <c r="L78" s="42">
        <v>311.39042447305985</v>
      </c>
      <c r="M78" s="42">
        <v>2032.6585613669713</v>
      </c>
      <c r="N78" s="42">
        <v>0</v>
      </c>
      <c r="O78" s="43">
        <v>2032.6585613669713</v>
      </c>
      <c r="P78" s="44"/>
    </row>
    <row r="79" spans="1:16" ht="30.95" customHeight="1">
      <c r="A79" s="83" t="s">
        <v>145</v>
      </c>
      <c r="B79" s="66">
        <v>6</v>
      </c>
      <c r="C79" s="64">
        <v>1</v>
      </c>
      <c r="D79" s="64">
        <v>7</v>
      </c>
      <c r="E79" s="64">
        <v>200</v>
      </c>
      <c r="F79" s="42">
        <v>1400</v>
      </c>
      <c r="G79" s="42">
        <v>0</v>
      </c>
      <c r="H79" s="42">
        <v>1400</v>
      </c>
      <c r="I79" s="64">
        <v>35.922587789473681</v>
      </c>
      <c r="J79" s="42">
        <v>36.189971999999997</v>
      </c>
      <c r="K79" s="42">
        <v>265.97900361290323</v>
      </c>
      <c r="L79" s="42">
        <v>338.09156340237689</v>
      </c>
      <c r="M79" s="42">
        <v>1061.9084365976232</v>
      </c>
      <c r="N79" s="42">
        <v>0</v>
      </c>
      <c r="O79" s="43">
        <v>1061.9084365976232</v>
      </c>
      <c r="P79" s="44"/>
    </row>
    <row r="80" spans="1:16" ht="30.95" customHeight="1">
      <c r="A80" s="83" t="s">
        <v>103</v>
      </c>
      <c r="B80" s="66">
        <v>5</v>
      </c>
      <c r="C80" s="64">
        <v>0.83333333333333326</v>
      </c>
      <c r="D80" s="64">
        <v>5.833333333333333</v>
      </c>
      <c r="E80" s="64">
        <v>286.03138155376962</v>
      </c>
      <c r="F80" s="42">
        <v>1668.5163923969894</v>
      </c>
      <c r="G80" s="42">
        <v>0</v>
      </c>
      <c r="H80" s="42">
        <v>1668.5163923969894</v>
      </c>
      <c r="I80" s="64">
        <v>82.872039703318762</v>
      </c>
      <c r="J80" s="42">
        <v>45.55336333333333</v>
      </c>
      <c r="K80" s="42">
        <v>415.16110412903225</v>
      </c>
      <c r="L80" s="42">
        <v>543.58650716568434</v>
      </c>
      <c r="M80" s="42">
        <v>1124.929885231305</v>
      </c>
      <c r="N80" s="42">
        <v>0</v>
      </c>
      <c r="O80" s="43">
        <v>1124.929885231305</v>
      </c>
      <c r="P80" s="41"/>
    </row>
    <row r="81" spans="1:16" ht="30.95" customHeight="1">
      <c r="A81" s="83" t="s">
        <v>98</v>
      </c>
      <c r="B81" s="66">
        <v>6</v>
      </c>
      <c r="C81" s="64">
        <v>1</v>
      </c>
      <c r="D81" s="64">
        <v>7</v>
      </c>
      <c r="E81" s="64">
        <v>143.51320321469578</v>
      </c>
      <c r="F81" s="42">
        <v>1004.5924225028705</v>
      </c>
      <c r="G81" s="42">
        <v>0</v>
      </c>
      <c r="H81" s="42">
        <v>1004.5924225028705</v>
      </c>
      <c r="I81" s="42">
        <v>0</v>
      </c>
      <c r="J81" s="42">
        <v>24.9375</v>
      </c>
      <c r="K81" s="42">
        <v>418.10120258064512</v>
      </c>
      <c r="L81" s="42">
        <v>443.03870258064512</v>
      </c>
      <c r="M81" s="42">
        <v>561.55371992222535</v>
      </c>
      <c r="N81" s="42">
        <v>27.32176980010874</v>
      </c>
      <c r="O81" s="43">
        <v>588.87548972233412</v>
      </c>
      <c r="P81" s="41"/>
    </row>
    <row r="82" spans="1:16" ht="30.95" customHeight="1">
      <c r="A82" s="83" t="s">
        <v>148</v>
      </c>
      <c r="B82" s="66">
        <v>6</v>
      </c>
      <c r="C82" s="64">
        <v>1</v>
      </c>
      <c r="D82" s="64">
        <v>7</v>
      </c>
      <c r="E82" s="64">
        <v>110.02678913126675</v>
      </c>
      <c r="F82" s="42">
        <v>770.18752391886733</v>
      </c>
      <c r="G82" s="42">
        <v>0</v>
      </c>
      <c r="H82" s="42">
        <v>770.18752391886733</v>
      </c>
      <c r="I82" s="42">
        <v>0</v>
      </c>
      <c r="J82" s="42">
        <v>19.118750000000002</v>
      </c>
      <c r="K82" s="42">
        <v>0</v>
      </c>
      <c r="L82" s="42">
        <v>19.118750000000002</v>
      </c>
      <c r="M82" s="42">
        <v>751.06877391886735</v>
      </c>
      <c r="N82" s="42">
        <v>49.456643732350393</v>
      </c>
      <c r="O82" s="43">
        <v>800.52541765121771</v>
      </c>
      <c r="P82" s="41"/>
    </row>
    <row r="83" spans="1:16" ht="30.95" customHeight="1">
      <c r="A83" s="83" t="s">
        <v>153</v>
      </c>
      <c r="B83" s="66">
        <v>5</v>
      </c>
      <c r="C83" s="64">
        <v>0.83333333333333326</v>
      </c>
      <c r="D83" s="64">
        <v>5.833333333333333</v>
      </c>
      <c r="E83" s="64">
        <v>128.56869498660544</v>
      </c>
      <c r="F83" s="42">
        <v>749.98405408853171</v>
      </c>
      <c r="G83" s="42">
        <v>0</v>
      </c>
      <c r="H83" s="42">
        <v>749.98405408853171</v>
      </c>
      <c r="I83" s="42">
        <v>0</v>
      </c>
      <c r="J83" s="42">
        <v>18.617229166666664</v>
      </c>
      <c r="K83" s="42">
        <v>0</v>
      </c>
      <c r="L83" s="42">
        <v>18.617229166666664</v>
      </c>
      <c r="M83" s="42">
        <v>731.36682492186503</v>
      </c>
      <c r="N83" s="42">
        <v>50.749665801491872</v>
      </c>
      <c r="O83" s="43">
        <v>782.11649072335695</v>
      </c>
      <c r="P83" s="41"/>
    </row>
    <row r="84" spans="1:16" ht="30.95" customHeight="1">
      <c r="A84" s="83" t="s">
        <v>45</v>
      </c>
      <c r="B84" s="66">
        <v>6</v>
      </c>
      <c r="C84" s="64">
        <v>1</v>
      </c>
      <c r="D84" s="64">
        <v>7</v>
      </c>
      <c r="E84" s="64">
        <v>171.87141216991964</v>
      </c>
      <c r="F84" s="42">
        <v>1203.0998851894374</v>
      </c>
      <c r="G84" s="42">
        <v>0</v>
      </c>
      <c r="H84" s="42">
        <v>1203.0998851894374</v>
      </c>
      <c r="I84" s="42">
        <v>7.5366974033476311</v>
      </c>
      <c r="J84" s="40">
        <v>29.86515</v>
      </c>
      <c r="K84" s="42">
        <v>0</v>
      </c>
      <c r="L84" s="42">
        <v>37.401847403347631</v>
      </c>
      <c r="M84" s="42">
        <v>1165.6980377860898</v>
      </c>
      <c r="N84" s="42">
        <v>0</v>
      </c>
      <c r="O84" s="43">
        <v>1165.6980377860898</v>
      </c>
      <c r="P84" s="44"/>
    </row>
    <row r="85" spans="1:16" ht="30.95" customHeight="1">
      <c r="A85" s="83" t="s">
        <v>141</v>
      </c>
      <c r="B85" s="66">
        <v>6</v>
      </c>
      <c r="C85" s="64">
        <v>1</v>
      </c>
      <c r="D85" s="64">
        <v>7</v>
      </c>
      <c r="E85" s="64">
        <v>200</v>
      </c>
      <c r="F85" s="42">
        <v>1400</v>
      </c>
      <c r="G85" s="42">
        <v>0</v>
      </c>
      <c r="H85" s="42">
        <v>1400</v>
      </c>
      <c r="I85" s="42">
        <v>35.922587789473681</v>
      </c>
      <c r="J85" s="42">
        <v>36.189971999999997</v>
      </c>
      <c r="K85" s="42">
        <v>0</v>
      </c>
      <c r="L85" s="42">
        <v>72.112559789473679</v>
      </c>
      <c r="M85" s="42">
        <v>1327.8874402105264</v>
      </c>
      <c r="N85" s="42">
        <v>0</v>
      </c>
      <c r="O85" s="43">
        <v>1327.8874402105264</v>
      </c>
      <c r="P85" s="41"/>
    </row>
    <row r="86" spans="1:16" ht="30.95" customHeight="1">
      <c r="A86" s="83" t="s">
        <v>137</v>
      </c>
      <c r="B86" s="66">
        <v>6</v>
      </c>
      <c r="C86" s="64">
        <v>1</v>
      </c>
      <c r="D86" s="64">
        <v>7</v>
      </c>
      <c r="E86" s="64">
        <v>143.51320321469578</v>
      </c>
      <c r="F86" s="42">
        <v>1004.5924225028705</v>
      </c>
      <c r="G86" s="42">
        <v>0</v>
      </c>
      <c r="H86" s="42">
        <v>1004.5924225028705</v>
      </c>
      <c r="I86" s="42">
        <v>0</v>
      </c>
      <c r="J86" s="42">
        <v>24.9375</v>
      </c>
      <c r="K86" s="42">
        <v>0</v>
      </c>
      <c r="L86" s="42">
        <v>24.9375</v>
      </c>
      <c r="M86" s="42">
        <v>979.65492250287048</v>
      </c>
      <c r="N86" s="42">
        <v>27.32176980010874</v>
      </c>
      <c r="O86" s="43">
        <v>1006.9766923029792</v>
      </c>
      <c r="P86" s="41"/>
    </row>
    <row r="87" spans="1:16" ht="30.95" customHeight="1">
      <c r="A87" s="83" t="s">
        <v>149</v>
      </c>
      <c r="B87" s="66">
        <v>6</v>
      </c>
      <c r="C87" s="64">
        <v>1</v>
      </c>
      <c r="D87" s="64">
        <v>7</v>
      </c>
      <c r="E87" s="64">
        <v>171.43130501339459</v>
      </c>
      <c r="F87" s="42">
        <v>1200.0191350937621</v>
      </c>
      <c r="G87" s="42">
        <v>0</v>
      </c>
      <c r="H87" s="42">
        <v>1200.0191350937621</v>
      </c>
      <c r="I87" s="42">
        <v>7.2015117929381489</v>
      </c>
      <c r="J87" s="40">
        <v>29.788675000000005</v>
      </c>
      <c r="K87" s="42">
        <v>240.00382701875242</v>
      </c>
      <c r="L87" s="42">
        <v>276.99401381169059</v>
      </c>
      <c r="M87" s="42">
        <v>923.0251212820715</v>
      </c>
      <c r="N87" s="42">
        <v>0</v>
      </c>
      <c r="O87" s="43">
        <v>923.0251212820715</v>
      </c>
      <c r="P87" s="41"/>
    </row>
    <row r="88" spans="1:16" ht="30.95" customHeight="1">
      <c r="A88" s="83" t="s">
        <v>157</v>
      </c>
      <c r="B88" s="66">
        <v>6</v>
      </c>
      <c r="C88" s="64">
        <v>1</v>
      </c>
      <c r="D88" s="64">
        <v>7</v>
      </c>
      <c r="E88" s="64">
        <v>142.55644852659779</v>
      </c>
      <c r="F88" s="42">
        <v>997.89513968618451</v>
      </c>
      <c r="G88" s="42">
        <v>0</v>
      </c>
      <c r="H88" s="42">
        <v>997.89513968618451</v>
      </c>
      <c r="I88" s="42">
        <v>0</v>
      </c>
      <c r="J88" s="42">
        <v>24.771249999999998</v>
      </c>
      <c r="K88" s="42">
        <v>0</v>
      </c>
      <c r="L88" s="42">
        <v>24.771249999999998</v>
      </c>
      <c r="M88" s="42">
        <v>973.1238896861845</v>
      </c>
      <c r="N88" s="42">
        <v>28.050434170564174</v>
      </c>
      <c r="O88" s="43">
        <v>1001.1743238567486</v>
      </c>
      <c r="P88" s="41"/>
    </row>
    <row r="89" spans="1:16" ht="30.95" customHeight="1">
      <c r="A89" s="83" t="s">
        <v>51</v>
      </c>
      <c r="B89" s="66">
        <v>6</v>
      </c>
      <c r="C89" s="64">
        <v>1</v>
      </c>
      <c r="D89" s="64">
        <v>7</v>
      </c>
      <c r="E89" s="64">
        <v>171.43130501339459</v>
      </c>
      <c r="F89" s="42">
        <v>1200.0191350937621</v>
      </c>
      <c r="G89" s="42">
        <v>0</v>
      </c>
      <c r="H89" s="42">
        <v>1200.0191350937621</v>
      </c>
      <c r="I89" s="42">
        <v>7.2015117929381489</v>
      </c>
      <c r="J89" s="40">
        <v>29.788675000000005</v>
      </c>
      <c r="K89" s="42">
        <v>0</v>
      </c>
      <c r="L89" s="42">
        <v>36.990186792938154</v>
      </c>
      <c r="M89" s="42">
        <v>1163.0289483008239</v>
      </c>
      <c r="N89" s="42">
        <v>0</v>
      </c>
      <c r="O89" s="43">
        <v>1163.0289483008239</v>
      </c>
      <c r="P89" s="44"/>
    </row>
    <row r="90" spans="1:16" ht="30.95" customHeight="1">
      <c r="A90" s="83" t="s">
        <v>101</v>
      </c>
      <c r="B90" s="66">
        <v>6</v>
      </c>
      <c r="C90" s="64">
        <v>1</v>
      </c>
      <c r="D90" s="64">
        <v>7</v>
      </c>
      <c r="E90" s="64">
        <v>50</v>
      </c>
      <c r="F90" s="42">
        <v>350</v>
      </c>
      <c r="G90" s="42">
        <v>0</v>
      </c>
      <c r="H90" s="42">
        <v>350</v>
      </c>
      <c r="I90" s="42">
        <v>0</v>
      </c>
      <c r="J90" s="42">
        <v>8.6882249999999992</v>
      </c>
      <c r="K90" s="42">
        <v>0</v>
      </c>
      <c r="L90" s="42">
        <v>8.6882249999999992</v>
      </c>
      <c r="M90" s="42">
        <v>341.31177500000001</v>
      </c>
      <c r="N90" s="42">
        <v>76.440750526315782</v>
      </c>
      <c r="O90" s="43">
        <v>417.75252552631582</v>
      </c>
      <c r="P90" s="44"/>
    </row>
    <row r="91" spans="1:16" ht="30.95" customHeight="1">
      <c r="A91" s="83" t="s">
        <v>102</v>
      </c>
      <c r="B91" s="66">
        <v>6</v>
      </c>
      <c r="C91" s="64">
        <v>1</v>
      </c>
      <c r="D91" s="64">
        <v>7</v>
      </c>
      <c r="E91" s="64">
        <v>171.41216991963262</v>
      </c>
      <c r="F91" s="42">
        <v>1199.8851894374284</v>
      </c>
      <c r="G91" s="42">
        <v>0</v>
      </c>
      <c r="H91" s="42">
        <v>1199.8851894374284</v>
      </c>
      <c r="I91" s="42">
        <v>7.1869385055290564</v>
      </c>
      <c r="J91" s="40">
        <v>29.785349999999998</v>
      </c>
      <c r="K91" s="42">
        <v>354.20012193548382</v>
      </c>
      <c r="L91" s="42">
        <v>391.17241044101286</v>
      </c>
      <c r="M91" s="42">
        <v>808.71277899641552</v>
      </c>
      <c r="N91" s="42">
        <v>0</v>
      </c>
      <c r="O91" s="43">
        <v>808.71277899641552</v>
      </c>
      <c r="P91" s="41"/>
    </row>
    <row r="92" spans="1:16" ht="30.95" customHeight="1">
      <c r="A92" s="83" t="s">
        <v>147</v>
      </c>
      <c r="B92" s="66">
        <v>6</v>
      </c>
      <c r="C92" s="64">
        <v>1</v>
      </c>
      <c r="D92" s="64">
        <v>7</v>
      </c>
      <c r="E92" s="64">
        <v>95.675468809797181</v>
      </c>
      <c r="F92" s="42">
        <v>669.72828166858028</v>
      </c>
      <c r="G92" s="42">
        <v>0</v>
      </c>
      <c r="H92" s="42">
        <v>669.72828166858028</v>
      </c>
      <c r="I92" s="42">
        <v>0</v>
      </c>
      <c r="J92" s="42">
        <v>16.625</v>
      </c>
      <c r="K92" s="42">
        <v>0</v>
      </c>
      <c r="L92" s="42">
        <v>16.625</v>
      </c>
      <c r="M92" s="42">
        <v>653.10328166858028</v>
      </c>
      <c r="N92" s="42">
        <v>55.886035236368762</v>
      </c>
      <c r="O92" s="43">
        <v>708.98931690494908</v>
      </c>
      <c r="P92" s="41"/>
    </row>
    <row r="93" spans="1:16" ht="30.95" customHeight="1">
      <c r="A93" s="83" t="s">
        <v>116</v>
      </c>
      <c r="B93" s="66">
        <v>6</v>
      </c>
      <c r="C93" s="64">
        <v>1</v>
      </c>
      <c r="D93" s="64">
        <v>7</v>
      </c>
      <c r="E93" s="64">
        <v>95.675468809797181</v>
      </c>
      <c r="F93" s="42">
        <v>669.72828166858028</v>
      </c>
      <c r="G93" s="42">
        <v>0</v>
      </c>
      <c r="H93" s="42">
        <v>669.72828166858028</v>
      </c>
      <c r="I93" s="42">
        <v>0</v>
      </c>
      <c r="J93" s="42">
        <v>16.625</v>
      </c>
      <c r="K93" s="42">
        <v>0</v>
      </c>
      <c r="L93" s="42">
        <v>16.625</v>
      </c>
      <c r="M93" s="42">
        <v>653.10328166858028</v>
      </c>
      <c r="N93" s="42">
        <v>55.886035236368762</v>
      </c>
      <c r="O93" s="43">
        <v>708.98931690494908</v>
      </c>
      <c r="P93" s="41"/>
    </row>
    <row r="94" spans="1:16" ht="30.95" customHeight="1">
      <c r="A94" s="83" t="s">
        <v>136</v>
      </c>
      <c r="B94" s="66">
        <v>6</v>
      </c>
      <c r="C94" s="64">
        <v>1</v>
      </c>
      <c r="D94" s="64">
        <v>7</v>
      </c>
      <c r="E94" s="64">
        <v>200</v>
      </c>
      <c r="F94" s="42">
        <v>1400</v>
      </c>
      <c r="G94" s="42">
        <v>0</v>
      </c>
      <c r="H94" s="42">
        <v>1400</v>
      </c>
      <c r="I94" s="42">
        <v>35.922587789473681</v>
      </c>
      <c r="J94" s="42">
        <v>36.189971999999997</v>
      </c>
      <c r="K94" s="42">
        <v>537.33329754838712</v>
      </c>
      <c r="L94" s="42">
        <v>609.44585733786084</v>
      </c>
      <c r="M94" s="42">
        <v>790.55414266213916</v>
      </c>
      <c r="N94" s="42">
        <v>0</v>
      </c>
      <c r="O94" s="43">
        <v>790.55414266213916</v>
      </c>
      <c r="P94" s="41"/>
    </row>
    <row r="95" spans="1:16" ht="30.95" customHeight="1">
      <c r="A95" s="83" t="s">
        <v>142</v>
      </c>
      <c r="B95" s="66">
        <v>6</v>
      </c>
      <c r="C95" s="64">
        <v>1</v>
      </c>
      <c r="D95" s="64">
        <v>7</v>
      </c>
      <c r="E95" s="64">
        <v>200</v>
      </c>
      <c r="F95" s="42">
        <v>1400</v>
      </c>
      <c r="G95" s="42">
        <v>0</v>
      </c>
      <c r="H95" s="42">
        <v>1400</v>
      </c>
      <c r="I95" s="42">
        <v>35.922587789473681</v>
      </c>
      <c r="J95" s="42">
        <v>36.189971999999997</v>
      </c>
      <c r="K95" s="42">
        <v>0</v>
      </c>
      <c r="L95" s="42">
        <v>72.112559789473679</v>
      </c>
      <c r="M95" s="42">
        <v>1327.8874402105264</v>
      </c>
      <c r="N95" s="42">
        <v>0</v>
      </c>
      <c r="O95" s="43">
        <v>1327.8874402105264</v>
      </c>
      <c r="P95" s="41"/>
    </row>
    <row r="96" spans="1:16" ht="30.95" customHeight="1">
      <c r="A96" s="83" t="s">
        <v>46</v>
      </c>
      <c r="B96" s="66">
        <v>0</v>
      </c>
      <c r="C96" s="64">
        <v>0</v>
      </c>
      <c r="D96" s="64">
        <v>0</v>
      </c>
      <c r="E96" s="64">
        <v>200</v>
      </c>
      <c r="F96" s="42">
        <v>0</v>
      </c>
      <c r="G96" s="42">
        <v>0</v>
      </c>
      <c r="H96" s="42">
        <v>0</v>
      </c>
      <c r="I96" s="42">
        <v>0</v>
      </c>
      <c r="J96" s="42">
        <v>0</v>
      </c>
      <c r="K96" s="42">
        <v>0</v>
      </c>
      <c r="L96" s="42">
        <v>0</v>
      </c>
      <c r="M96" s="42">
        <v>0</v>
      </c>
      <c r="N96" s="42">
        <v>0</v>
      </c>
      <c r="O96" s="43">
        <v>0</v>
      </c>
      <c r="P96" s="44" t="s">
        <v>72</v>
      </c>
    </row>
    <row r="97" spans="1:16" ht="30.95" customHeight="1">
      <c r="A97" s="83" t="s">
        <v>124</v>
      </c>
      <c r="B97" s="66">
        <v>6</v>
      </c>
      <c r="C97" s="64">
        <v>1</v>
      </c>
      <c r="D97" s="64">
        <v>7</v>
      </c>
      <c r="E97" s="64">
        <v>142.84347493302718</v>
      </c>
      <c r="F97" s="42">
        <v>999.90432453119024</v>
      </c>
      <c r="G97" s="42">
        <v>0</v>
      </c>
      <c r="H97" s="42">
        <v>999.90432453119024</v>
      </c>
      <c r="I97" s="42">
        <v>0</v>
      </c>
      <c r="J97" s="42">
        <v>24.821124999999999</v>
      </c>
      <c r="K97" s="42">
        <v>0</v>
      </c>
      <c r="L97" s="42">
        <v>24.821124999999999</v>
      </c>
      <c r="M97" s="42">
        <v>975.08319953119019</v>
      </c>
      <c r="N97" s="42">
        <v>27.831834859427552</v>
      </c>
      <c r="O97" s="43">
        <v>1002.9150343906177</v>
      </c>
      <c r="P97" s="44"/>
    </row>
    <row r="98" spans="1:16" ht="30.95" customHeight="1">
      <c r="A98" s="83" t="s">
        <v>47</v>
      </c>
      <c r="B98" s="66">
        <v>5</v>
      </c>
      <c r="C98" s="64">
        <v>0.83333333333333326</v>
      </c>
      <c r="D98" s="64">
        <v>5.833333333333333</v>
      </c>
      <c r="E98" s="64">
        <v>128.56869498660544</v>
      </c>
      <c r="F98" s="42">
        <v>749.98405408853171</v>
      </c>
      <c r="G98" s="42">
        <v>0</v>
      </c>
      <c r="H98" s="42">
        <v>749.98405408853171</v>
      </c>
      <c r="I98" s="42">
        <v>0</v>
      </c>
      <c r="J98" s="42">
        <v>18.617229166666664</v>
      </c>
      <c r="K98" s="42">
        <v>0</v>
      </c>
      <c r="L98" s="42">
        <v>18.617229166666664</v>
      </c>
      <c r="M98" s="42">
        <v>731.36682492186503</v>
      </c>
      <c r="N98" s="42">
        <v>50.749665801491872</v>
      </c>
      <c r="O98" s="43">
        <v>782.11649072335695</v>
      </c>
      <c r="P98" s="44"/>
    </row>
    <row r="99" spans="1:16" ht="30.95" customHeight="1">
      <c r="A99" s="83" t="s">
        <v>48</v>
      </c>
      <c r="B99" s="66">
        <v>6</v>
      </c>
      <c r="C99" s="64">
        <v>1</v>
      </c>
      <c r="D99" s="64">
        <v>7</v>
      </c>
      <c r="E99" s="64">
        <v>128.56869498660544</v>
      </c>
      <c r="F99" s="42">
        <v>899.98086490623803</v>
      </c>
      <c r="G99" s="42">
        <v>0</v>
      </c>
      <c r="H99" s="42">
        <v>899.98086490623803</v>
      </c>
      <c r="I99" s="42">
        <v>0</v>
      </c>
      <c r="J99" s="42">
        <v>22.340675000000001</v>
      </c>
      <c r="K99" s="42">
        <v>0</v>
      </c>
      <c r="L99" s="42">
        <v>22.340675000000001</v>
      </c>
      <c r="M99" s="42">
        <v>877.64018990623799</v>
      </c>
      <c r="N99" s="42">
        <v>35.586712014421821</v>
      </c>
      <c r="O99" s="43">
        <v>913.22690192065977</v>
      </c>
      <c r="P99" s="44"/>
    </row>
    <row r="100" spans="1:16" ht="30.95" customHeight="1">
      <c r="A100" s="83" t="s">
        <v>49</v>
      </c>
      <c r="B100" s="66">
        <v>6</v>
      </c>
      <c r="C100" s="64">
        <v>1</v>
      </c>
      <c r="D100" s="64">
        <v>7</v>
      </c>
      <c r="E100" s="64">
        <v>171.66092613853809</v>
      </c>
      <c r="F100" s="42">
        <v>1201.6264829697666</v>
      </c>
      <c r="G100" s="42">
        <v>0</v>
      </c>
      <c r="H100" s="42">
        <v>1201.6264829697666</v>
      </c>
      <c r="I100" s="42">
        <v>7.3763912418474433</v>
      </c>
      <c r="J100" s="40">
        <v>29.828574999999997</v>
      </c>
      <c r="K100" s="42">
        <v>0</v>
      </c>
      <c r="L100" s="42">
        <v>37.204966241847444</v>
      </c>
      <c r="M100" s="42">
        <v>1164.4215167279192</v>
      </c>
      <c r="N100" s="42">
        <v>0</v>
      </c>
      <c r="O100" s="43">
        <v>1164.4215167279192</v>
      </c>
      <c r="P100" s="41"/>
    </row>
    <row r="101" spans="1:16" ht="30.95" customHeight="1">
      <c r="A101" s="83" t="s">
        <v>151</v>
      </c>
      <c r="B101" s="66">
        <v>6</v>
      </c>
      <c r="C101" s="64">
        <v>1</v>
      </c>
      <c r="D101" s="64">
        <v>7</v>
      </c>
      <c r="E101" s="64">
        <v>126.76999617298127</v>
      </c>
      <c r="F101" s="42">
        <v>887.3899732108689</v>
      </c>
      <c r="G101" s="42">
        <v>0</v>
      </c>
      <c r="H101" s="42">
        <v>887.3899732108689</v>
      </c>
      <c r="I101" s="42">
        <v>0</v>
      </c>
      <c r="J101" s="42">
        <v>22.028124999999999</v>
      </c>
      <c r="K101" s="42">
        <v>595.59699612903228</v>
      </c>
      <c r="L101" s="42">
        <v>617.62512112903232</v>
      </c>
      <c r="M101" s="42">
        <v>269.76485208183658</v>
      </c>
      <c r="N101" s="42">
        <v>36.392529082925442</v>
      </c>
      <c r="O101" s="43">
        <v>306.157381164762</v>
      </c>
      <c r="P101" s="41"/>
    </row>
    <row r="102" spans="1:16" ht="30.95" customHeight="1">
      <c r="A102" s="83" t="s">
        <v>155</v>
      </c>
      <c r="B102" s="66">
        <v>6</v>
      </c>
      <c r="C102" s="64">
        <v>1</v>
      </c>
      <c r="D102" s="64">
        <v>7</v>
      </c>
      <c r="E102" s="64">
        <v>128.56869498660544</v>
      </c>
      <c r="F102" s="42">
        <v>899.98086490623803</v>
      </c>
      <c r="G102" s="42">
        <v>0</v>
      </c>
      <c r="H102" s="42">
        <v>899.98086490623803</v>
      </c>
      <c r="I102" s="42">
        <v>0</v>
      </c>
      <c r="J102" s="42">
        <v>22.340675000000001</v>
      </c>
      <c r="K102" s="42">
        <v>0</v>
      </c>
      <c r="L102" s="42">
        <v>22.340675000000001</v>
      </c>
      <c r="M102" s="42">
        <v>877.64018990623799</v>
      </c>
      <c r="N102" s="42">
        <v>35.586712014421821</v>
      </c>
      <c r="O102" s="43">
        <v>913.22690192065977</v>
      </c>
      <c r="P102" s="44"/>
    </row>
    <row r="103" spans="1:16" ht="30.95" customHeight="1">
      <c r="A103" s="83" t="s">
        <v>65</v>
      </c>
      <c r="B103" s="66">
        <v>6</v>
      </c>
      <c r="C103" s="64">
        <v>1</v>
      </c>
      <c r="D103" s="64">
        <v>7</v>
      </c>
      <c r="E103" s="64">
        <v>142.85304247990817</v>
      </c>
      <c r="F103" s="42">
        <v>999.97129735935721</v>
      </c>
      <c r="G103" s="42">
        <v>0</v>
      </c>
      <c r="H103" s="42">
        <v>999.97129735935721</v>
      </c>
      <c r="I103" s="42">
        <v>0</v>
      </c>
      <c r="J103" s="42">
        <v>24.8227875</v>
      </c>
      <c r="K103" s="42">
        <v>0</v>
      </c>
      <c r="L103" s="42">
        <v>24.8227875</v>
      </c>
      <c r="M103" s="42">
        <v>975.1485098593572</v>
      </c>
      <c r="N103" s="42">
        <v>27.824548215722984</v>
      </c>
      <c r="O103" s="43">
        <v>1002.9730580750802</v>
      </c>
      <c r="P103" s="41"/>
    </row>
    <row r="104" spans="1:16" ht="30.95" customHeight="1">
      <c r="A104" s="84" t="s">
        <v>154</v>
      </c>
      <c r="B104" s="66">
        <v>6</v>
      </c>
      <c r="C104" s="64">
        <v>1</v>
      </c>
      <c r="D104" s="64">
        <v>7</v>
      </c>
      <c r="E104" s="64">
        <v>200</v>
      </c>
      <c r="F104" s="42">
        <v>1400</v>
      </c>
      <c r="G104" s="42">
        <v>0</v>
      </c>
      <c r="H104" s="42">
        <v>1400</v>
      </c>
      <c r="I104" s="42">
        <v>35.922587789473681</v>
      </c>
      <c r="J104" s="42">
        <v>36.189971999999997</v>
      </c>
      <c r="K104" s="42">
        <v>0</v>
      </c>
      <c r="L104" s="42">
        <v>72.112559789473679</v>
      </c>
      <c r="M104" s="42">
        <v>1327.8874402105264</v>
      </c>
      <c r="N104" s="42">
        <v>0</v>
      </c>
      <c r="O104" s="43">
        <v>1327.8874402105264</v>
      </c>
      <c r="P104" s="41"/>
    </row>
    <row r="105" spans="1:16" ht="30.95" customHeight="1">
      <c r="A105" s="83" t="s">
        <v>150</v>
      </c>
      <c r="B105" s="66">
        <v>6</v>
      </c>
      <c r="C105" s="64">
        <v>1</v>
      </c>
      <c r="D105" s="64">
        <v>7</v>
      </c>
      <c r="E105" s="64">
        <v>214.31305013394567</v>
      </c>
      <c r="F105" s="42">
        <v>1500.1913509376197</v>
      </c>
      <c r="G105" s="42">
        <v>0</v>
      </c>
      <c r="H105" s="42">
        <v>1500.1913509376197</v>
      </c>
      <c r="I105" s="42">
        <v>56.284919929381445</v>
      </c>
      <c r="J105" s="42">
        <v>39.263504000000005</v>
      </c>
      <c r="K105" s="42">
        <v>0</v>
      </c>
      <c r="L105" s="42">
        <v>95.548423929381443</v>
      </c>
      <c r="M105" s="42">
        <v>1404.6429270082383</v>
      </c>
      <c r="N105" s="42">
        <v>0</v>
      </c>
      <c r="O105" s="43">
        <v>1404.6429270082383</v>
      </c>
      <c r="P105" s="44"/>
    </row>
    <row r="106" spans="1:16" ht="18.75">
      <c r="A106" s="45"/>
      <c r="B106" s="46"/>
      <c r="C106" s="46"/>
      <c r="D106" s="46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8"/>
    </row>
    <row r="107" spans="1:16" ht="19.5" thickBot="1">
      <c r="A107" s="49"/>
      <c r="B107" s="50"/>
      <c r="C107" s="50"/>
      <c r="D107" s="50"/>
      <c r="E107" s="50"/>
      <c r="F107" s="65">
        <v>41120.423523408601</v>
      </c>
      <c r="G107" s="65">
        <v>0</v>
      </c>
      <c r="H107" s="65">
        <v>41120.423523408601</v>
      </c>
      <c r="I107" s="65">
        <v>729.62869201064882</v>
      </c>
      <c r="J107" s="65">
        <v>1045.9562120000003</v>
      </c>
      <c r="K107" s="65">
        <v>4077.9613610956421</v>
      </c>
      <c r="L107" s="65">
        <v>5853.5462651062899</v>
      </c>
      <c r="M107" s="65">
        <v>35266.877258302295</v>
      </c>
      <c r="N107" s="65">
        <v>810.15917607321001</v>
      </c>
      <c r="O107" s="65">
        <v>36077.036434375521</v>
      </c>
      <c r="P107" s="48"/>
    </row>
    <row r="108" spans="1:16" ht="19.5" thickTop="1">
      <c r="A108" s="49"/>
      <c r="B108" s="50"/>
      <c r="C108" s="50"/>
      <c r="D108" s="50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48"/>
    </row>
    <row r="109" spans="1:16" ht="18.75">
      <c r="A109" s="49"/>
      <c r="B109" s="50"/>
      <c r="C109" s="50"/>
      <c r="D109" s="50"/>
      <c r="E109" s="51"/>
      <c r="F109" s="69" t="s">
        <v>165</v>
      </c>
      <c r="G109" s="70"/>
      <c r="H109" s="70"/>
      <c r="I109" s="70"/>
      <c r="J109" s="70"/>
      <c r="K109" s="70"/>
      <c r="L109" s="70"/>
      <c r="M109" s="70"/>
      <c r="N109" s="70"/>
      <c r="O109" s="71"/>
      <c r="P109" s="48"/>
    </row>
    <row r="110" spans="1:16" ht="18.75">
      <c r="A110" s="52" t="s">
        <v>8</v>
      </c>
      <c r="B110" s="53"/>
      <c r="C110" s="53"/>
      <c r="D110" s="53"/>
      <c r="E110" s="53"/>
      <c r="F110" s="53"/>
      <c r="G110" s="53"/>
      <c r="H110" s="54"/>
      <c r="I110" s="54"/>
      <c r="J110" s="54"/>
      <c r="K110" s="51"/>
      <c r="L110" s="51"/>
      <c r="M110" s="51"/>
      <c r="N110" s="51"/>
      <c r="O110" s="55"/>
      <c r="P110" s="48"/>
    </row>
    <row r="111" spans="1:16" ht="18.75">
      <c r="A111" s="56" t="s">
        <v>9</v>
      </c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1"/>
      <c r="M111" s="51"/>
      <c r="N111" s="51"/>
      <c r="O111" s="51"/>
      <c r="P111" s="48"/>
    </row>
    <row r="112" spans="1:16" ht="18.75">
      <c r="A112" s="56" t="s">
        <v>10</v>
      </c>
      <c r="B112" s="57"/>
      <c r="C112" s="57"/>
      <c r="D112" s="57"/>
      <c r="E112" s="57"/>
      <c r="F112" s="57" t="s">
        <v>131</v>
      </c>
      <c r="G112" s="57"/>
      <c r="H112" s="57"/>
      <c r="I112" s="57"/>
      <c r="J112" s="57"/>
      <c r="K112" s="57"/>
      <c r="L112" s="51"/>
      <c r="M112" s="51"/>
      <c r="N112" s="51"/>
      <c r="O112" s="51"/>
      <c r="P112" s="48"/>
    </row>
    <row r="113" spans="1:16" ht="18.75">
      <c r="A113" s="56" t="s">
        <v>11</v>
      </c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1"/>
      <c r="M113" s="51"/>
      <c r="N113" s="58"/>
      <c r="O113" s="51"/>
      <c r="P113" s="48"/>
    </row>
    <row r="114" spans="1:16" ht="18.75">
      <c r="A114" s="56" t="s">
        <v>12</v>
      </c>
      <c r="B114" s="57"/>
      <c r="C114" s="57"/>
      <c r="D114" s="57"/>
      <c r="E114" s="57"/>
      <c r="F114" s="57"/>
      <c r="G114" s="57"/>
      <c r="H114" s="54"/>
      <c r="I114" s="54"/>
      <c r="J114" s="54"/>
      <c r="K114" s="51"/>
      <c r="L114" s="51"/>
      <c r="M114" s="51"/>
      <c r="N114" s="51"/>
      <c r="O114" s="51"/>
      <c r="P114" s="48"/>
    </row>
    <row r="115" spans="1:16" ht="18.75">
      <c r="A115" s="56" t="s">
        <v>13</v>
      </c>
      <c r="B115" s="57"/>
      <c r="C115" s="57"/>
      <c r="D115" s="57"/>
      <c r="E115" s="57"/>
      <c r="F115" s="57"/>
      <c r="G115" s="57"/>
      <c r="H115" s="54"/>
      <c r="I115" s="54"/>
      <c r="J115" s="54"/>
      <c r="K115" s="51"/>
      <c r="L115" s="51"/>
      <c r="M115" s="51"/>
      <c r="N115" s="51"/>
      <c r="O115" s="51"/>
      <c r="P115" s="48"/>
    </row>
    <row r="116" spans="1:16" ht="18.75">
      <c r="A116" s="59" t="s">
        <v>143</v>
      </c>
      <c r="B116" s="60"/>
      <c r="C116" s="60"/>
      <c r="D116" s="60"/>
      <c r="E116" s="60"/>
      <c r="F116" s="60"/>
      <c r="G116" s="60"/>
      <c r="H116" s="61"/>
      <c r="I116" s="61"/>
      <c r="J116" s="61"/>
      <c r="K116" s="62"/>
      <c r="L116" s="62"/>
      <c r="M116" s="62"/>
      <c r="N116" s="62"/>
      <c r="O116" s="62"/>
      <c r="P116" s="63"/>
    </row>
    <row r="117" spans="1:16" ht="18.75">
      <c r="A117" s="72" t="s">
        <v>37</v>
      </c>
      <c r="B117" s="73"/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4"/>
    </row>
    <row r="118" spans="1:16" ht="18.75">
      <c r="A118" s="75" t="s">
        <v>38</v>
      </c>
      <c r="B118" s="76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7"/>
    </row>
    <row r="119" spans="1:16" ht="18.75">
      <c r="A119" s="75" t="s">
        <v>62</v>
      </c>
      <c r="B119" s="76"/>
      <c r="C119" s="76"/>
      <c r="D119" s="76"/>
      <c r="E119" s="76"/>
      <c r="F119" s="76"/>
      <c r="G119" s="76"/>
      <c r="H119" s="76"/>
      <c r="I119" s="76"/>
      <c r="J119" s="76"/>
      <c r="K119" s="76"/>
      <c r="L119" s="76"/>
      <c r="M119" s="76"/>
      <c r="N119" s="76"/>
      <c r="O119" s="76"/>
      <c r="P119" s="77"/>
    </row>
    <row r="120" spans="1:16" ht="18.75">
      <c r="A120" s="75" t="s">
        <v>162</v>
      </c>
      <c r="B120" s="76"/>
      <c r="C120" s="76"/>
      <c r="D120" s="76"/>
      <c r="E120" s="76"/>
      <c r="F120" s="76"/>
      <c r="G120" s="76"/>
      <c r="H120" s="76"/>
      <c r="I120" s="76"/>
      <c r="J120" s="76"/>
      <c r="K120" s="76"/>
      <c r="L120" s="76"/>
      <c r="M120" s="76"/>
      <c r="N120" s="76"/>
      <c r="O120" s="76"/>
      <c r="P120" s="77"/>
    </row>
    <row r="121" spans="1:16" ht="18.75">
      <c r="A121" s="75" t="s">
        <v>163</v>
      </c>
      <c r="B121" s="76"/>
      <c r="C121" s="76"/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7"/>
    </row>
    <row r="122" spans="1:16" ht="18.75">
      <c r="A122" s="75"/>
      <c r="B122" s="76"/>
      <c r="C122" s="7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7"/>
    </row>
    <row r="123" spans="1:16" ht="18.75">
      <c r="A123" s="38" t="s">
        <v>6</v>
      </c>
      <c r="B123" s="85" t="s">
        <v>14</v>
      </c>
      <c r="C123" s="85"/>
      <c r="D123" s="85"/>
      <c r="E123" s="86"/>
      <c r="F123" s="87" t="s">
        <v>15</v>
      </c>
      <c r="G123" s="88"/>
      <c r="H123" s="89"/>
      <c r="I123" s="87" t="s">
        <v>16</v>
      </c>
      <c r="J123" s="88"/>
      <c r="K123" s="88"/>
      <c r="L123" s="89"/>
      <c r="M123" s="86" t="s">
        <v>17</v>
      </c>
      <c r="N123" s="90" t="s">
        <v>132</v>
      </c>
      <c r="O123" s="86" t="s">
        <v>17</v>
      </c>
      <c r="P123" s="91" t="s">
        <v>18</v>
      </c>
    </row>
    <row r="124" spans="1:16" ht="18.75">
      <c r="A124" s="39" t="s">
        <v>19</v>
      </c>
      <c r="B124" s="92" t="s">
        <v>20</v>
      </c>
      <c r="C124" s="92" t="s">
        <v>63</v>
      </c>
      <c r="D124" s="92" t="s">
        <v>17</v>
      </c>
      <c r="E124" s="93" t="s">
        <v>21</v>
      </c>
      <c r="F124" s="94" t="s">
        <v>36</v>
      </c>
      <c r="G124" s="94" t="s">
        <v>50</v>
      </c>
      <c r="H124" s="86" t="s">
        <v>17</v>
      </c>
      <c r="I124" s="86" t="s">
        <v>0</v>
      </c>
      <c r="J124" s="86" t="s">
        <v>1</v>
      </c>
      <c r="K124" s="94" t="s">
        <v>40</v>
      </c>
      <c r="L124" s="86" t="s">
        <v>17</v>
      </c>
      <c r="M124" s="93" t="s">
        <v>21</v>
      </c>
      <c r="N124" s="95" t="s">
        <v>133</v>
      </c>
      <c r="O124" s="93" t="s">
        <v>2</v>
      </c>
      <c r="P124" s="94" t="s">
        <v>19</v>
      </c>
    </row>
    <row r="125" spans="1:16" ht="18.75">
      <c r="A125" s="68" t="s">
        <v>23</v>
      </c>
      <c r="B125" s="96" t="s">
        <v>24</v>
      </c>
      <c r="C125" s="96" t="s">
        <v>64</v>
      </c>
      <c r="D125" s="96" t="s">
        <v>14</v>
      </c>
      <c r="E125" s="97" t="s">
        <v>25</v>
      </c>
      <c r="F125" s="98" t="s">
        <v>22</v>
      </c>
      <c r="G125" s="97" t="s">
        <v>15</v>
      </c>
      <c r="H125" s="97" t="s">
        <v>15</v>
      </c>
      <c r="I125" s="97" t="s">
        <v>26</v>
      </c>
      <c r="J125" s="97">
        <v>172.38</v>
      </c>
      <c r="K125" s="97" t="s">
        <v>39</v>
      </c>
      <c r="L125" s="97" t="s">
        <v>16</v>
      </c>
      <c r="M125" s="97" t="s">
        <v>27</v>
      </c>
      <c r="N125" s="99" t="s">
        <v>134</v>
      </c>
      <c r="O125" s="97" t="s">
        <v>28</v>
      </c>
      <c r="P125" s="98" t="s">
        <v>23</v>
      </c>
    </row>
    <row r="126" spans="1:16" ht="30.95" customHeight="1">
      <c r="A126" s="82" t="s">
        <v>152</v>
      </c>
      <c r="B126" s="66">
        <v>6</v>
      </c>
      <c r="C126" s="66">
        <v>1</v>
      </c>
      <c r="D126" s="66">
        <v>7</v>
      </c>
      <c r="E126" s="66">
        <v>128.56869498660544</v>
      </c>
      <c r="F126" s="40">
        <v>899.98086490623803</v>
      </c>
      <c r="G126" s="40">
        <v>0</v>
      </c>
      <c r="H126" s="40">
        <v>899.98086490623803</v>
      </c>
      <c r="I126" s="40">
        <v>0</v>
      </c>
      <c r="J126" s="40">
        <v>22.340675000000001</v>
      </c>
      <c r="K126" s="40">
        <v>0</v>
      </c>
      <c r="L126" s="40">
        <v>22.340675000000001</v>
      </c>
      <c r="M126" s="40">
        <v>877.64018990623799</v>
      </c>
      <c r="N126" s="40">
        <v>35.586712014421821</v>
      </c>
      <c r="O126" s="67">
        <v>913.22690192065977</v>
      </c>
      <c r="P126" s="63"/>
    </row>
    <row r="127" spans="1:16" ht="30.95" customHeight="1">
      <c r="A127" s="83" t="s">
        <v>100</v>
      </c>
      <c r="B127" s="66">
        <v>5</v>
      </c>
      <c r="C127" s="64">
        <v>0.83333333333333326</v>
      </c>
      <c r="D127" s="64">
        <v>5.833333333333333</v>
      </c>
      <c r="E127" s="64">
        <v>214.29391504018372</v>
      </c>
      <c r="F127" s="42">
        <v>1250.047837734405</v>
      </c>
      <c r="G127" s="42">
        <v>0</v>
      </c>
      <c r="H127" s="42">
        <v>1250.047837734405</v>
      </c>
      <c r="I127" s="42">
        <v>19.607792534976937</v>
      </c>
      <c r="J127" s="42">
        <v>32.716162499999996</v>
      </c>
      <c r="K127" s="42">
        <v>419.8912326575342</v>
      </c>
      <c r="L127" s="42">
        <v>472.21518769251111</v>
      </c>
      <c r="M127" s="42">
        <v>777.83265004189388</v>
      </c>
      <c r="N127" s="42">
        <v>0</v>
      </c>
      <c r="O127" s="43">
        <v>777.83265004189388</v>
      </c>
      <c r="P127" s="44"/>
    </row>
    <row r="128" spans="1:16" ht="30.95" customHeight="1">
      <c r="A128" s="82" t="s">
        <v>138</v>
      </c>
      <c r="B128" s="66">
        <v>6</v>
      </c>
      <c r="C128" s="64">
        <v>1</v>
      </c>
      <c r="D128" s="64">
        <v>7</v>
      </c>
      <c r="E128" s="64">
        <v>200</v>
      </c>
      <c r="F128" s="42">
        <v>1400</v>
      </c>
      <c r="G128" s="42">
        <v>0</v>
      </c>
      <c r="H128" s="42">
        <v>1400</v>
      </c>
      <c r="I128" s="42">
        <v>35.922587789473681</v>
      </c>
      <c r="J128" s="42">
        <v>36.189971999999997</v>
      </c>
      <c r="K128" s="42">
        <v>0</v>
      </c>
      <c r="L128" s="42">
        <v>72.112559789473679</v>
      </c>
      <c r="M128" s="42">
        <v>1327.8874402105264</v>
      </c>
      <c r="N128" s="42">
        <v>0</v>
      </c>
      <c r="O128" s="43">
        <v>1327.8874402105264</v>
      </c>
      <c r="P128" s="41"/>
    </row>
    <row r="129" spans="1:16" ht="30.95" customHeight="1">
      <c r="A129" s="83" t="s">
        <v>41</v>
      </c>
      <c r="B129" s="66">
        <v>6</v>
      </c>
      <c r="C129" s="64">
        <v>1</v>
      </c>
      <c r="D129" s="64">
        <v>7</v>
      </c>
      <c r="E129" s="64">
        <v>143.2166092613854</v>
      </c>
      <c r="F129" s="42">
        <v>1002.5162648296978</v>
      </c>
      <c r="G129" s="42">
        <v>0</v>
      </c>
      <c r="H129" s="42">
        <v>1002.5162648296978</v>
      </c>
      <c r="I129" s="42">
        <v>0</v>
      </c>
      <c r="J129" s="42">
        <v>24.885962499999998</v>
      </c>
      <c r="K129" s="42">
        <v>0</v>
      </c>
      <c r="L129" s="42">
        <v>24.885962499999998</v>
      </c>
      <c r="M129" s="42">
        <v>977.63030232969777</v>
      </c>
      <c r="N129" s="42">
        <v>27.547655754949936</v>
      </c>
      <c r="O129" s="43">
        <v>1005.1779580846477</v>
      </c>
      <c r="P129" s="44"/>
    </row>
    <row r="130" spans="1:16" ht="30.95" customHeight="1">
      <c r="A130" s="83" t="s">
        <v>42</v>
      </c>
      <c r="B130" s="66">
        <v>6</v>
      </c>
      <c r="C130" s="64">
        <v>1</v>
      </c>
      <c r="D130" s="64">
        <v>7</v>
      </c>
      <c r="E130" s="64">
        <v>143.51320321469578</v>
      </c>
      <c r="F130" s="42">
        <v>1004.5924225028705</v>
      </c>
      <c r="G130" s="42">
        <v>0</v>
      </c>
      <c r="H130" s="42">
        <v>1004.5924225028705</v>
      </c>
      <c r="I130" s="42">
        <v>0</v>
      </c>
      <c r="J130" s="42">
        <v>24.9375</v>
      </c>
      <c r="K130" s="42">
        <v>425.98990451612906</v>
      </c>
      <c r="L130" s="42">
        <v>450.92740451612906</v>
      </c>
      <c r="M130" s="42">
        <v>553.66501798674142</v>
      </c>
      <c r="N130" s="42">
        <v>27.32176980010874</v>
      </c>
      <c r="O130" s="43">
        <v>580.98678778685019</v>
      </c>
      <c r="P130" s="41"/>
    </row>
    <row r="131" spans="1:16" ht="30.95" customHeight="1">
      <c r="A131" s="83" t="s">
        <v>43</v>
      </c>
      <c r="B131" s="66">
        <v>6</v>
      </c>
      <c r="C131" s="64">
        <v>1</v>
      </c>
      <c r="D131" s="64">
        <v>7</v>
      </c>
      <c r="E131" s="64">
        <v>200</v>
      </c>
      <c r="F131" s="42">
        <v>1400</v>
      </c>
      <c r="G131" s="42">
        <v>0</v>
      </c>
      <c r="H131" s="42">
        <v>1400</v>
      </c>
      <c r="I131" s="42">
        <v>35.922587789473681</v>
      </c>
      <c r="J131" s="42">
        <v>36.189971999999997</v>
      </c>
      <c r="K131" s="42">
        <v>0</v>
      </c>
      <c r="L131" s="42">
        <v>72.112559789473679</v>
      </c>
      <c r="M131" s="42">
        <v>1327.8874402105264</v>
      </c>
      <c r="N131" s="42">
        <v>0</v>
      </c>
      <c r="O131" s="43">
        <v>1327.8874402105264</v>
      </c>
      <c r="P131" s="41"/>
    </row>
    <row r="132" spans="1:16" ht="30.95" customHeight="1">
      <c r="A132" s="83" t="s">
        <v>156</v>
      </c>
      <c r="B132" s="66">
        <v>6</v>
      </c>
      <c r="C132" s="64">
        <v>1</v>
      </c>
      <c r="D132" s="64">
        <v>7</v>
      </c>
      <c r="E132" s="64">
        <v>142.55644852659779</v>
      </c>
      <c r="F132" s="42">
        <v>997.89513968618451</v>
      </c>
      <c r="G132" s="42">
        <v>0</v>
      </c>
      <c r="H132" s="42">
        <v>997.89513968618451</v>
      </c>
      <c r="I132" s="42">
        <v>0</v>
      </c>
      <c r="J132" s="42">
        <v>24.771249999999998</v>
      </c>
      <c r="K132" s="42">
        <v>0</v>
      </c>
      <c r="L132" s="42">
        <v>24.771249999999998</v>
      </c>
      <c r="M132" s="42">
        <v>973.1238896861845</v>
      </c>
      <c r="N132" s="42">
        <v>28.050434170564174</v>
      </c>
      <c r="O132" s="43">
        <v>1001.1743238567486</v>
      </c>
      <c r="P132" s="41"/>
    </row>
    <row r="133" spans="1:16" ht="30.95" customHeight="1">
      <c r="A133" s="83" t="s">
        <v>121</v>
      </c>
      <c r="B133" s="66">
        <v>6</v>
      </c>
      <c r="C133" s="64">
        <v>1</v>
      </c>
      <c r="D133" s="64">
        <v>7</v>
      </c>
      <c r="E133" s="64">
        <v>126.76999617298127</v>
      </c>
      <c r="F133" s="42">
        <v>887.3899732108689</v>
      </c>
      <c r="G133" s="42">
        <v>0</v>
      </c>
      <c r="H133" s="42">
        <v>887.3899732108689</v>
      </c>
      <c r="I133" s="42">
        <v>0</v>
      </c>
      <c r="J133" s="42">
        <v>22.028124999999999</v>
      </c>
      <c r="K133" s="42">
        <v>0</v>
      </c>
      <c r="L133" s="42">
        <v>22.028124999999999</v>
      </c>
      <c r="M133" s="42">
        <v>865.36184821086886</v>
      </c>
      <c r="N133" s="42">
        <v>36.392529082925442</v>
      </c>
      <c r="O133" s="43">
        <v>901.75437729379428</v>
      </c>
      <c r="P133" s="41"/>
    </row>
    <row r="134" spans="1:16" ht="30.95" customHeight="1">
      <c r="A134" s="83" t="s">
        <v>140</v>
      </c>
      <c r="B134" s="66">
        <v>6</v>
      </c>
      <c r="C134" s="64">
        <v>1</v>
      </c>
      <c r="D134" s="64">
        <v>7</v>
      </c>
      <c r="E134" s="64">
        <v>142.85304247990817</v>
      </c>
      <c r="F134" s="42">
        <v>999.97129735935721</v>
      </c>
      <c r="G134" s="42">
        <v>0</v>
      </c>
      <c r="H134" s="42">
        <v>999.97129735935721</v>
      </c>
      <c r="I134" s="42">
        <v>0</v>
      </c>
      <c r="J134" s="42">
        <v>24.8227875</v>
      </c>
      <c r="K134" s="42">
        <v>0</v>
      </c>
      <c r="L134" s="42">
        <v>24.8227875</v>
      </c>
      <c r="M134" s="42">
        <v>975.1485098593572</v>
      </c>
      <c r="N134" s="42">
        <v>27.824548215722984</v>
      </c>
      <c r="O134" s="43">
        <v>1002.9730580750802</v>
      </c>
      <c r="P134" s="41"/>
    </row>
    <row r="135" spans="1:16" ht="30.95" customHeight="1">
      <c r="A135" s="83" t="s">
        <v>135</v>
      </c>
      <c r="B135" s="66">
        <v>6</v>
      </c>
      <c r="C135" s="64">
        <v>1</v>
      </c>
      <c r="D135" s="64">
        <v>7</v>
      </c>
      <c r="E135" s="64">
        <v>143.51320321469578</v>
      </c>
      <c r="F135" s="42">
        <v>1004.5924225028705</v>
      </c>
      <c r="G135" s="42">
        <v>0</v>
      </c>
      <c r="H135" s="42">
        <v>1004.5924225028705</v>
      </c>
      <c r="I135" s="42">
        <v>0</v>
      </c>
      <c r="J135" s="42">
        <v>24.9375</v>
      </c>
      <c r="K135" s="37">
        <v>405.70467096774195</v>
      </c>
      <c r="L135" s="42">
        <v>430.64217096774195</v>
      </c>
      <c r="M135" s="42">
        <v>573.95025153512847</v>
      </c>
      <c r="N135" s="42">
        <v>27.32176980010874</v>
      </c>
      <c r="O135" s="43">
        <v>601.27202133523724</v>
      </c>
      <c r="P135" s="41"/>
    </row>
    <row r="136" spans="1:16" ht="30.95" customHeight="1">
      <c r="A136" s="83" t="s">
        <v>44</v>
      </c>
      <c r="B136" s="66">
        <v>6</v>
      </c>
      <c r="C136" s="64">
        <v>1</v>
      </c>
      <c r="D136" s="64">
        <v>7</v>
      </c>
      <c r="E136" s="64">
        <v>334.86414083429014</v>
      </c>
      <c r="F136" s="42">
        <v>2344.048985840031</v>
      </c>
      <c r="G136" s="42">
        <v>0</v>
      </c>
      <c r="H136" s="42">
        <v>2344.048985840031</v>
      </c>
      <c r="I136" s="64">
        <v>246.24022047305982</v>
      </c>
      <c r="J136" s="42">
        <v>65.150204000000002</v>
      </c>
      <c r="K136" s="42">
        <v>0</v>
      </c>
      <c r="L136" s="42">
        <v>311.39042447305985</v>
      </c>
      <c r="M136" s="42">
        <v>2032.6585613669713</v>
      </c>
      <c r="N136" s="42">
        <v>0</v>
      </c>
      <c r="O136" s="43">
        <v>2032.6585613669713</v>
      </c>
      <c r="P136" s="44"/>
    </row>
    <row r="137" spans="1:16" ht="30.95" customHeight="1">
      <c r="A137" s="83" t="s">
        <v>145</v>
      </c>
      <c r="B137" s="66">
        <v>6</v>
      </c>
      <c r="C137" s="64">
        <v>1</v>
      </c>
      <c r="D137" s="64">
        <v>7</v>
      </c>
      <c r="E137" s="64">
        <v>200</v>
      </c>
      <c r="F137" s="42">
        <v>1400</v>
      </c>
      <c r="G137" s="42">
        <v>0</v>
      </c>
      <c r="H137" s="42">
        <v>1400</v>
      </c>
      <c r="I137" s="64">
        <v>35.922587789473681</v>
      </c>
      <c r="J137" s="42">
        <v>36.189971999999997</v>
      </c>
      <c r="K137" s="42">
        <v>265.97900361290323</v>
      </c>
      <c r="L137" s="42">
        <v>338.09156340237689</v>
      </c>
      <c r="M137" s="42">
        <v>1061.9084365976232</v>
      </c>
      <c r="N137" s="42">
        <v>0</v>
      </c>
      <c r="O137" s="43">
        <v>1061.9084365976232</v>
      </c>
      <c r="P137" s="44"/>
    </row>
    <row r="138" spans="1:16" ht="30.95" customHeight="1">
      <c r="A138" s="83" t="s">
        <v>103</v>
      </c>
      <c r="B138" s="66">
        <v>6</v>
      </c>
      <c r="C138" s="64">
        <v>1</v>
      </c>
      <c r="D138" s="64">
        <v>7</v>
      </c>
      <c r="E138" s="64">
        <v>286.03138155376962</v>
      </c>
      <c r="F138" s="42">
        <v>2002.2196708763872</v>
      </c>
      <c r="G138" s="42">
        <v>0</v>
      </c>
      <c r="H138" s="42">
        <v>2002.2196708763872</v>
      </c>
      <c r="I138" s="64">
        <v>184.98440723157486</v>
      </c>
      <c r="J138" s="42">
        <v>54.664036000000003</v>
      </c>
      <c r="K138" s="42">
        <v>415.16110412903225</v>
      </c>
      <c r="L138" s="42">
        <v>654.8095473606071</v>
      </c>
      <c r="M138" s="42">
        <v>1347.41012351578</v>
      </c>
      <c r="N138" s="42">
        <v>0</v>
      </c>
      <c r="O138" s="43">
        <v>1347.41012351578</v>
      </c>
      <c r="P138" s="41"/>
    </row>
    <row r="139" spans="1:16" ht="30.95" customHeight="1">
      <c r="A139" s="83" t="s">
        <v>98</v>
      </c>
      <c r="B139" s="66">
        <v>6</v>
      </c>
      <c r="C139" s="64">
        <v>1</v>
      </c>
      <c r="D139" s="64">
        <v>7</v>
      </c>
      <c r="E139" s="64">
        <v>143.51320321469578</v>
      </c>
      <c r="F139" s="42">
        <v>1004.5924225028705</v>
      </c>
      <c r="G139" s="42">
        <v>0</v>
      </c>
      <c r="H139" s="42">
        <v>1004.5924225028705</v>
      </c>
      <c r="I139" s="42">
        <v>0</v>
      </c>
      <c r="J139" s="42">
        <v>24.9375</v>
      </c>
      <c r="K139" s="42">
        <v>418.10120258064512</v>
      </c>
      <c r="L139" s="42">
        <v>443.03870258064512</v>
      </c>
      <c r="M139" s="42">
        <v>561.55371992222535</v>
      </c>
      <c r="N139" s="42">
        <v>27.32176980010874</v>
      </c>
      <c r="O139" s="43">
        <v>588.87548972233412</v>
      </c>
      <c r="P139" s="41"/>
    </row>
    <row r="140" spans="1:16" ht="30.95" customHeight="1">
      <c r="A140" s="83" t="s">
        <v>148</v>
      </c>
      <c r="B140" s="66">
        <v>6</v>
      </c>
      <c r="C140" s="64">
        <v>1</v>
      </c>
      <c r="D140" s="64">
        <v>7</v>
      </c>
      <c r="E140" s="64">
        <v>110.02678913126675</v>
      </c>
      <c r="F140" s="42">
        <v>770.18752391886733</v>
      </c>
      <c r="G140" s="42">
        <v>0</v>
      </c>
      <c r="H140" s="42">
        <v>770.18752391886733</v>
      </c>
      <c r="I140" s="42">
        <v>0</v>
      </c>
      <c r="J140" s="42">
        <v>19.118750000000002</v>
      </c>
      <c r="K140" s="42">
        <v>0</v>
      </c>
      <c r="L140" s="42">
        <v>19.118750000000002</v>
      </c>
      <c r="M140" s="42">
        <v>751.06877391886735</v>
      </c>
      <c r="N140" s="42">
        <v>49.456643732350393</v>
      </c>
      <c r="O140" s="43">
        <v>800.52541765121771</v>
      </c>
      <c r="P140" s="41"/>
    </row>
    <row r="141" spans="1:16" ht="30.95" customHeight="1">
      <c r="A141" s="83" t="s">
        <v>153</v>
      </c>
      <c r="B141" s="66">
        <v>6</v>
      </c>
      <c r="C141" s="64">
        <v>1</v>
      </c>
      <c r="D141" s="64">
        <v>7</v>
      </c>
      <c r="E141" s="64">
        <v>128.56869498660544</v>
      </c>
      <c r="F141" s="42">
        <v>899.98086490623803</v>
      </c>
      <c r="G141" s="42">
        <v>0</v>
      </c>
      <c r="H141" s="42">
        <v>899.98086490623803</v>
      </c>
      <c r="I141" s="42">
        <v>0</v>
      </c>
      <c r="J141" s="42">
        <v>22.340675000000001</v>
      </c>
      <c r="K141" s="42">
        <v>0</v>
      </c>
      <c r="L141" s="42">
        <v>22.340675000000001</v>
      </c>
      <c r="M141" s="42">
        <v>877.64018990623799</v>
      </c>
      <c r="N141" s="42">
        <v>35.586712014421821</v>
      </c>
      <c r="O141" s="43">
        <v>913.22690192065977</v>
      </c>
      <c r="P141" s="41"/>
    </row>
    <row r="142" spans="1:16" ht="30.95" customHeight="1">
      <c r="A142" s="83" t="s">
        <v>45</v>
      </c>
      <c r="B142" s="66">
        <v>6</v>
      </c>
      <c r="C142" s="64">
        <v>1</v>
      </c>
      <c r="D142" s="64">
        <v>7</v>
      </c>
      <c r="E142" s="64">
        <v>171.87141216991964</v>
      </c>
      <c r="F142" s="42">
        <v>1203.0998851894374</v>
      </c>
      <c r="G142" s="42">
        <v>0</v>
      </c>
      <c r="H142" s="42">
        <v>1203.0998851894374</v>
      </c>
      <c r="I142" s="42">
        <v>7.5366974033476311</v>
      </c>
      <c r="J142" s="40">
        <v>29.86515</v>
      </c>
      <c r="K142" s="42">
        <v>0</v>
      </c>
      <c r="L142" s="42">
        <v>37.401847403347631</v>
      </c>
      <c r="M142" s="42">
        <v>1165.6980377860898</v>
      </c>
      <c r="N142" s="42">
        <v>0</v>
      </c>
      <c r="O142" s="43">
        <v>1165.6980377860898</v>
      </c>
      <c r="P142" s="44"/>
    </row>
    <row r="143" spans="1:16" ht="30.95" customHeight="1">
      <c r="A143" s="83" t="s">
        <v>141</v>
      </c>
      <c r="B143" s="66">
        <v>6</v>
      </c>
      <c r="C143" s="64">
        <v>1</v>
      </c>
      <c r="D143" s="64">
        <v>7</v>
      </c>
      <c r="E143" s="64">
        <v>200</v>
      </c>
      <c r="F143" s="42">
        <v>1400</v>
      </c>
      <c r="G143" s="42">
        <v>0</v>
      </c>
      <c r="H143" s="42">
        <v>1400</v>
      </c>
      <c r="I143" s="42">
        <v>35.922587789473681</v>
      </c>
      <c r="J143" s="42">
        <v>36.189971999999997</v>
      </c>
      <c r="K143" s="42">
        <v>0</v>
      </c>
      <c r="L143" s="42">
        <v>72.112559789473679</v>
      </c>
      <c r="M143" s="42">
        <v>1327.8874402105264</v>
      </c>
      <c r="N143" s="42">
        <v>0</v>
      </c>
      <c r="O143" s="43">
        <v>1327.8874402105264</v>
      </c>
      <c r="P143" s="41"/>
    </row>
    <row r="144" spans="1:16" ht="30.95" customHeight="1">
      <c r="A144" s="83" t="s">
        <v>137</v>
      </c>
      <c r="B144" s="66">
        <v>6</v>
      </c>
      <c r="C144" s="64">
        <v>1</v>
      </c>
      <c r="D144" s="64">
        <v>7</v>
      </c>
      <c r="E144" s="64">
        <v>143.51320321469578</v>
      </c>
      <c r="F144" s="42">
        <v>1004.5924225028705</v>
      </c>
      <c r="G144" s="42">
        <v>0</v>
      </c>
      <c r="H144" s="42">
        <v>1004.5924225028705</v>
      </c>
      <c r="I144" s="42">
        <v>0</v>
      </c>
      <c r="J144" s="42">
        <v>24.9375</v>
      </c>
      <c r="K144" s="42">
        <v>0</v>
      </c>
      <c r="L144" s="42">
        <v>24.9375</v>
      </c>
      <c r="M144" s="42">
        <v>979.65492250287048</v>
      </c>
      <c r="N144" s="42">
        <v>27.32176980010874</v>
      </c>
      <c r="O144" s="43">
        <v>1006.9766923029792</v>
      </c>
      <c r="P144" s="41"/>
    </row>
    <row r="145" spans="1:16" ht="30.95" customHeight="1">
      <c r="A145" s="83" t="s">
        <v>149</v>
      </c>
      <c r="B145" s="66">
        <v>6</v>
      </c>
      <c r="C145" s="64">
        <v>1</v>
      </c>
      <c r="D145" s="64">
        <v>7</v>
      </c>
      <c r="E145" s="64">
        <v>171.43130501339459</v>
      </c>
      <c r="F145" s="42">
        <v>1200.0191350937621</v>
      </c>
      <c r="G145" s="42">
        <v>0</v>
      </c>
      <c r="H145" s="42">
        <v>1200.0191350937621</v>
      </c>
      <c r="I145" s="42">
        <v>7.2015117929381489</v>
      </c>
      <c r="J145" s="40">
        <v>29.788675000000005</v>
      </c>
      <c r="K145" s="42">
        <v>240.00382701875242</v>
      </c>
      <c r="L145" s="42">
        <v>276.99401381169059</v>
      </c>
      <c r="M145" s="42">
        <v>923.0251212820715</v>
      </c>
      <c r="N145" s="42">
        <v>0</v>
      </c>
      <c r="O145" s="43">
        <v>923.0251212820715</v>
      </c>
      <c r="P145" s="41"/>
    </row>
    <row r="146" spans="1:16" ht="30.95" customHeight="1">
      <c r="A146" s="83" t="s">
        <v>157</v>
      </c>
      <c r="B146" s="66">
        <v>6</v>
      </c>
      <c r="C146" s="64">
        <v>1</v>
      </c>
      <c r="D146" s="64">
        <v>7</v>
      </c>
      <c r="E146" s="64">
        <v>142.55644852659779</v>
      </c>
      <c r="F146" s="42">
        <v>997.89513968618451</v>
      </c>
      <c r="G146" s="42">
        <v>0</v>
      </c>
      <c r="H146" s="42">
        <v>997.89513968618451</v>
      </c>
      <c r="I146" s="42">
        <v>0</v>
      </c>
      <c r="J146" s="42">
        <v>24.771249999999998</v>
      </c>
      <c r="K146" s="42">
        <v>0</v>
      </c>
      <c r="L146" s="42">
        <v>24.771249999999998</v>
      </c>
      <c r="M146" s="42">
        <v>973.1238896861845</v>
      </c>
      <c r="N146" s="42">
        <v>28.050434170564174</v>
      </c>
      <c r="O146" s="43">
        <v>1001.1743238567486</v>
      </c>
      <c r="P146" s="41"/>
    </row>
    <row r="147" spans="1:16" ht="30.95" customHeight="1">
      <c r="A147" s="83" t="s">
        <v>51</v>
      </c>
      <c r="B147" s="66">
        <v>6</v>
      </c>
      <c r="C147" s="64">
        <v>1</v>
      </c>
      <c r="D147" s="64">
        <v>7</v>
      </c>
      <c r="E147" s="64">
        <v>171.43130501339459</v>
      </c>
      <c r="F147" s="42">
        <v>1200.0191350937621</v>
      </c>
      <c r="G147" s="42">
        <v>0</v>
      </c>
      <c r="H147" s="42">
        <v>1200.0191350937621</v>
      </c>
      <c r="I147" s="42">
        <v>7.2015117929381489</v>
      </c>
      <c r="J147" s="40">
        <v>29.788675000000005</v>
      </c>
      <c r="K147" s="42">
        <v>0</v>
      </c>
      <c r="L147" s="42">
        <v>36.990186792938154</v>
      </c>
      <c r="M147" s="42">
        <v>1163.0289483008239</v>
      </c>
      <c r="N147" s="42">
        <v>0</v>
      </c>
      <c r="O147" s="43">
        <v>1163.0289483008239</v>
      </c>
      <c r="P147" s="44"/>
    </row>
    <row r="148" spans="1:16" ht="30.95" customHeight="1">
      <c r="A148" s="83" t="s">
        <v>101</v>
      </c>
      <c r="B148" s="66">
        <v>6</v>
      </c>
      <c r="C148" s="64">
        <v>1</v>
      </c>
      <c r="D148" s="64">
        <v>7</v>
      </c>
      <c r="E148" s="64">
        <v>50</v>
      </c>
      <c r="F148" s="42">
        <v>350</v>
      </c>
      <c r="G148" s="42">
        <v>0</v>
      </c>
      <c r="H148" s="42">
        <v>350</v>
      </c>
      <c r="I148" s="42">
        <v>0</v>
      </c>
      <c r="J148" s="42">
        <v>8.6882249999999992</v>
      </c>
      <c r="K148" s="42">
        <v>0</v>
      </c>
      <c r="L148" s="42">
        <v>8.6882249999999992</v>
      </c>
      <c r="M148" s="42">
        <v>341.31177500000001</v>
      </c>
      <c r="N148" s="42">
        <v>76.440750526315782</v>
      </c>
      <c r="O148" s="43">
        <v>417.75252552631582</v>
      </c>
      <c r="P148" s="44"/>
    </row>
    <row r="149" spans="1:16" ht="30.95" customHeight="1">
      <c r="A149" s="83" t="s">
        <v>102</v>
      </c>
      <c r="B149" s="66">
        <v>6</v>
      </c>
      <c r="C149" s="64">
        <v>1</v>
      </c>
      <c r="D149" s="64">
        <v>7</v>
      </c>
      <c r="E149" s="64">
        <v>171.41216991963262</v>
      </c>
      <c r="F149" s="42">
        <v>1199.8851894374284</v>
      </c>
      <c r="G149" s="42">
        <v>0</v>
      </c>
      <c r="H149" s="42">
        <v>1199.8851894374284</v>
      </c>
      <c r="I149" s="42">
        <v>7.1869385055290564</v>
      </c>
      <c r="J149" s="40">
        <v>29.785349999999998</v>
      </c>
      <c r="K149" s="42">
        <v>354.20012193548382</v>
      </c>
      <c r="L149" s="42">
        <v>391.17241044101286</v>
      </c>
      <c r="M149" s="42">
        <v>808.71277899641552</v>
      </c>
      <c r="N149" s="42">
        <v>0</v>
      </c>
      <c r="O149" s="43">
        <v>808.71277899641552</v>
      </c>
      <c r="P149" s="41"/>
    </row>
    <row r="150" spans="1:16" ht="30.95" customHeight="1">
      <c r="A150" s="83" t="s">
        <v>147</v>
      </c>
      <c r="B150" s="66">
        <v>6</v>
      </c>
      <c r="C150" s="64">
        <v>1</v>
      </c>
      <c r="D150" s="64">
        <v>7</v>
      </c>
      <c r="E150" s="64">
        <v>95.675468809797181</v>
      </c>
      <c r="F150" s="42">
        <v>669.72828166858028</v>
      </c>
      <c r="G150" s="42">
        <v>0</v>
      </c>
      <c r="H150" s="42">
        <v>669.72828166858028</v>
      </c>
      <c r="I150" s="42">
        <v>0</v>
      </c>
      <c r="J150" s="42">
        <v>16.625</v>
      </c>
      <c r="K150" s="42">
        <v>0</v>
      </c>
      <c r="L150" s="42">
        <v>16.625</v>
      </c>
      <c r="M150" s="42">
        <v>653.10328166858028</v>
      </c>
      <c r="N150" s="42">
        <v>55.886035236368762</v>
      </c>
      <c r="O150" s="43">
        <v>708.98931690494908</v>
      </c>
      <c r="P150" s="41"/>
    </row>
    <row r="151" spans="1:16" ht="30.95" customHeight="1">
      <c r="A151" s="83" t="s">
        <v>116</v>
      </c>
      <c r="B151" s="66">
        <v>6</v>
      </c>
      <c r="C151" s="64">
        <v>1</v>
      </c>
      <c r="D151" s="64">
        <v>7</v>
      </c>
      <c r="E151" s="64">
        <v>95.675468809797181</v>
      </c>
      <c r="F151" s="42">
        <v>669.72828166858028</v>
      </c>
      <c r="G151" s="42">
        <v>0</v>
      </c>
      <c r="H151" s="42">
        <v>669.72828166858028</v>
      </c>
      <c r="I151" s="42">
        <v>0</v>
      </c>
      <c r="J151" s="42">
        <v>16.625</v>
      </c>
      <c r="K151" s="42">
        <v>0</v>
      </c>
      <c r="L151" s="42">
        <v>16.625</v>
      </c>
      <c r="M151" s="42">
        <v>653.10328166858028</v>
      </c>
      <c r="N151" s="42">
        <v>55.886035236368762</v>
      </c>
      <c r="O151" s="43">
        <v>708.98931690494908</v>
      </c>
      <c r="P151" s="41"/>
    </row>
    <row r="152" spans="1:16" ht="30.95" customHeight="1">
      <c r="A152" s="83" t="s">
        <v>136</v>
      </c>
      <c r="B152" s="66">
        <v>5</v>
      </c>
      <c r="C152" s="64">
        <v>0.83333333333333326</v>
      </c>
      <c r="D152" s="64">
        <v>5.833333333333333</v>
      </c>
      <c r="E152" s="64">
        <v>200</v>
      </c>
      <c r="F152" s="42">
        <v>1166.6666666666665</v>
      </c>
      <c r="G152" s="42">
        <v>0</v>
      </c>
      <c r="H152" s="42">
        <v>1166.6666666666665</v>
      </c>
      <c r="I152" s="42">
        <v>3.5727632280701584</v>
      </c>
      <c r="J152" s="42">
        <v>30.158309999999997</v>
      </c>
      <c r="K152" s="42">
        <v>537.33329754838712</v>
      </c>
      <c r="L152" s="42">
        <v>571.06437077645728</v>
      </c>
      <c r="M152" s="42">
        <v>595.60229589020923</v>
      </c>
      <c r="N152" s="42">
        <v>0</v>
      </c>
      <c r="O152" s="43">
        <v>595.60229589020923</v>
      </c>
      <c r="P152" s="41"/>
    </row>
    <row r="153" spans="1:16" ht="30.95" customHeight="1">
      <c r="A153" s="83" t="s">
        <v>142</v>
      </c>
      <c r="B153" s="66">
        <v>2</v>
      </c>
      <c r="C153" s="64">
        <v>0.33333333333333331</v>
      </c>
      <c r="D153" s="64">
        <v>2.3333333333333335</v>
      </c>
      <c r="E153" s="64">
        <v>200</v>
      </c>
      <c r="F153" s="42">
        <v>466.66666666666669</v>
      </c>
      <c r="G153" s="42">
        <v>0</v>
      </c>
      <c r="H153" s="42">
        <v>466.66666666666669</v>
      </c>
      <c r="I153" s="42">
        <v>0</v>
      </c>
      <c r="J153" s="42">
        <v>12.063324000000001</v>
      </c>
      <c r="K153" s="42">
        <v>0</v>
      </c>
      <c r="L153" s="42">
        <v>12.063324000000001</v>
      </c>
      <c r="M153" s="42">
        <v>454.60334266666666</v>
      </c>
      <c r="N153" s="42">
        <v>68.930333859649124</v>
      </c>
      <c r="O153" s="43">
        <v>523.53367652631573</v>
      </c>
      <c r="P153" s="41"/>
    </row>
    <row r="154" spans="1:16" ht="30.95" customHeight="1">
      <c r="A154" s="83" t="s">
        <v>46</v>
      </c>
      <c r="B154" s="66">
        <v>0</v>
      </c>
      <c r="C154" s="64">
        <v>0</v>
      </c>
      <c r="D154" s="64">
        <v>0</v>
      </c>
      <c r="E154" s="64">
        <v>200</v>
      </c>
      <c r="F154" s="42">
        <v>0</v>
      </c>
      <c r="G154" s="42">
        <v>0</v>
      </c>
      <c r="H154" s="42">
        <v>0</v>
      </c>
      <c r="I154" s="42">
        <v>0</v>
      </c>
      <c r="J154" s="42">
        <v>0</v>
      </c>
      <c r="K154" s="42">
        <v>0</v>
      </c>
      <c r="L154" s="42">
        <v>0</v>
      </c>
      <c r="M154" s="42">
        <v>0</v>
      </c>
      <c r="N154" s="42">
        <v>0</v>
      </c>
      <c r="O154" s="43">
        <v>0</v>
      </c>
      <c r="P154" s="44" t="s">
        <v>72</v>
      </c>
    </row>
    <row r="155" spans="1:16" ht="30.95" customHeight="1">
      <c r="A155" s="83" t="s">
        <v>124</v>
      </c>
      <c r="B155" s="66">
        <v>6</v>
      </c>
      <c r="C155" s="64">
        <v>1</v>
      </c>
      <c r="D155" s="64">
        <v>7</v>
      </c>
      <c r="E155" s="64">
        <v>142.84347493302718</v>
      </c>
      <c r="F155" s="42">
        <v>999.90432453119024</v>
      </c>
      <c r="G155" s="42">
        <v>0</v>
      </c>
      <c r="H155" s="42">
        <v>999.90432453119024</v>
      </c>
      <c r="I155" s="42">
        <v>0</v>
      </c>
      <c r="J155" s="42">
        <v>24.821124999999999</v>
      </c>
      <c r="K155" s="42">
        <v>0</v>
      </c>
      <c r="L155" s="42">
        <v>24.821124999999999</v>
      </c>
      <c r="M155" s="42">
        <v>975.08319953119019</v>
      </c>
      <c r="N155" s="42">
        <v>27.831834859427552</v>
      </c>
      <c r="O155" s="43">
        <v>1002.9150343906177</v>
      </c>
      <c r="P155" s="44"/>
    </row>
    <row r="156" spans="1:16" ht="30.95" customHeight="1">
      <c r="A156" s="83" t="s">
        <v>47</v>
      </c>
      <c r="B156" s="66">
        <v>6</v>
      </c>
      <c r="C156" s="64">
        <v>1</v>
      </c>
      <c r="D156" s="64">
        <v>7</v>
      </c>
      <c r="E156" s="64">
        <v>128.56869498660544</v>
      </c>
      <c r="F156" s="42">
        <v>899.98086490623803</v>
      </c>
      <c r="G156" s="42">
        <v>0</v>
      </c>
      <c r="H156" s="42">
        <v>899.98086490623803</v>
      </c>
      <c r="I156" s="42">
        <v>0</v>
      </c>
      <c r="J156" s="42">
        <v>22.340675000000001</v>
      </c>
      <c r="K156" s="42">
        <v>0</v>
      </c>
      <c r="L156" s="42">
        <v>22.340675000000001</v>
      </c>
      <c r="M156" s="42">
        <v>877.64018990623799</v>
      </c>
      <c r="N156" s="42">
        <v>35.586712014421821</v>
      </c>
      <c r="O156" s="43">
        <v>913.22690192065977</v>
      </c>
      <c r="P156" s="44"/>
    </row>
    <row r="157" spans="1:16" ht="30.95" customHeight="1">
      <c r="A157" s="83" t="s">
        <v>48</v>
      </c>
      <c r="B157" s="66">
        <v>6</v>
      </c>
      <c r="C157" s="64">
        <v>1</v>
      </c>
      <c r="D157" s="64">
        <v>7</v>
      </c>
      <c r="E157" s="64">
        <v>128.56869498660544</v>
      </c>
      <c r="F157" s="42">
        <v>899.98086490623803</v>
      </c>
      <c r="G157" s="42">
        <v>0</v>
      </c>
      <c r="H157" s="42">
        <v>899.98086490623803</v>
      </c>
      <c r="I157" s="42">
        <v>0</v>
      </c>
      <c r="J157" s="42">
        <v>22.340675000000001</v>
      </c>
      <c r="K157" s="42">
        <v>0</v>
      </c>
      <c r="L157" s="42">
        <v>22.340675000000001</v>
      </c>
      <c r="M157" s="42">
        <v>877.64018990623799</v>
      </c>
      <c r="N157" s="42">
        <v>35.586712014421821</v>
      </c>
      <c r="O157" s="43">
        <v>913.22690192065977</v>
      </c>
      <c r="P157" s="44"/>
    </row>
    <row r="158" spans="1:16" ht="30.95" customHeight="1">
      <c r="A158" s="83" t="s">
        <v>49</v>
      </c>
      <c r="B158" s="66">
        <v>6</v>
      </c>
      <c r="C158" s="64">
        <v>1</v>
      </c>
      <c r="D158" s="64">
        <v>7</v>
      </c>
      <c r="E158" s="64">
        <v>171.66092613853809</v>
      </c>
      <c r="F158" s="42">
        <v>1201.6264829697666</v>
      </c>
      <c r="G158" s="42">
        <v>0</v>
      </c>
      <c r="H158" s="42">
        <v>1201.6264829697666</v>
      </c>
      <c r="I158" s="42">
        <v>7.3763912418474433</v>
      </c>
      <c r="J158" s="40">
        <v>29.828574999999997</v>
      </c>
      <c r="K158" s="42">
        <v>0</v>
      </c>
      <c r="L158" s="42">
        <v>37.204966241847444</v>
      </c>
      <c r="M158" s="42">
        <v>1164.4215167279192</v>
      </c>
      <c r="N158" s="42">
        <v>0</v>
      </c>
      <c r="O158" s="43">
        <v>1164.4215167279192</v>
      </c>
      <c r="P158" s="41"/>
    </row>
    <row r="159" spans="1:16" ht="30.95" customHeight="1">
      <c r="A159" s="83" t="s">
        <v>151</v>
      </c>
      <c r="B159" s="66">
        <v>6</v>
      </c>
      <c r="C159" s="64">
        <v>1</v>
      </c>
      <c r="D159" s="64">
        <v>7</v>
      </c>
      <c r="E159" s="64">
        <v>126.76999617298127</v>
      </c>
      <c r="F159" s="42">
        <v>887.3899732108689</v>
      </c>
      <c r="G159" s="42">
        <v>0</v>
      </c>
      <c r="H159" s="42">
        <v>887.3899732108689</v>
      </c>
      <c r="I159" s="42">
        <v>0</v>
      </c>
      <c r="J159" s="42">
        <v>22.028124999999999</v>
      </c>
      <c r="K159" s="42">
        <v>595.59699612903228</v>
      </c>
      <c r="L159" s="42">
        <v>617.62512112903232</v>
      </c>
      <c r="M159" s="42">
        <v>269.76485208183658</v>
      </c>
      <c r="N159" s="42">
        <v>36.392529082925442</v>
      </c>
      <c r="O159" s="43">
        <v>306.157381164762</v>
      </c>
      <c r="P159" s="41"/>
    </row>
    <row r="160" spans="1:16" ht="30.95" customHeight="1">
      <c r="A160" s="83" t="s">
        <v>155</v>
      </c>
      <c r="B160" s="66">
        <v>6</v>
      </c>
      <c r="C160" s="64">
        <v>1</v>
      </c>
      <c r="D160" s="64">
        <v>7</v>
      </c>
      <c r="E160" s="64">
        <v>128.56869498660544</v>
      </c>
      <c r="F160" s="42">
        <v>899.98086490623803</v>
      </c>
      <c r="G160" s="42">
        <v>0</v>
      </c>
      <c r="H160" s="42">
        <v>899.98086490623803</v>
      </c>
      <c r="I160" s="42">
        <v>0</v>
      </c>
      <c r="J160" s="42">
        <v>22.340675000000001</v>
      </c>
      <c r="K160" s="42">
        <v>0</v>
      </c>
      <c r="L160" s="42">
        <v>22.340675000000001</v>
      </c>
      <c r="M160" s="42">
        <v>877.64018990623799</v>
      </c>
      <c r="N160" s="42">
        <v>35.586712014421821</v>
      </c>
      <c r="O160" s="43">
        <v>913.22690192065977</v>
      </c>
      <c r="P160" s="44"/>
    </row>
    <row r="161" spans="1:16" ht="30.95" customHeight="1">
      <c r="A161" s="83" t="s">
        <v>65</v>
      </c>
      <c r="B161" s="66">
        <v>6</v>
      </c>
      <c r="C161" s="64">
        <v>1</v>
      </c>
      <c r="D161" s="64">
        <v>7</v>
      </c>
      <c r="E161" s="64">
        <v>142.85304247990817</v>
      </c>
      <c r="F161" s="42">
        <v>999.97129735935721</v>
      </c>
      <c r="G161" s="42">
        <v>0</v>
      </c>
      <c r="H161" s="42">
        <v>999.97129735935721</v>
      </c>
      <c r="I161" s="42">
        <v>0</v>
      </c>
      <c r="J161" s="42">
        <v>24.8227875</v>
      </c>
      <c r="K161" s="42">
        <v>0</v>
      </c>
      <c r="L161" s="42">
        <v>24.8227875</v>
      </c>
      <c r="M161" s="42">
        <v>975.1485098593572</v>
      </c>
      <c r="N161" s="42">
        <v>27.824548215722984</v>
      </c>
      <c r="O161" s="43">
        <v>1002.9730580750802</v>
      </c>
      <c r="P161" s="41"/>
    </row>
    <row r="162" spans="1:16" ht="30.95" customHeight="1">
      <c r="A162" s="84" t="s">
        <v>154</v>
      </c>
      <c r="B162" s="66">
        <v>6</v>
      </c>
      <c r="C162" s="64">
        <v>1</v>
      </c>
      <c r="D162" s="64">
        <v>7</v>
      </c>
      <c r="E162" s="64">
        <v>200</v>
      </c>
      <c r="F162" s="42">
        <v>1400</v>
      </c>
      <c r="G162" s="42">
        <v>0</v>
      </c>
      <c r="H162" s="42">
        <v>1400</v>
      </c>
      <c r="I162" s="42">
        <v>35.922587789473681</v>
      </c>
      <c r="J162" s="42">
        <v>36.189971999999997</v>
      </c>
      <c r="K162" s="42">
        <v>0</v>
      </c>
      <c r="L162" s="42">
        <v>72.112559789473679</v>
      </c>
      <c r="M162" s="42">
        <v>1327.8874402105264</v>
      </c>
      <c r="N162" s="42">
        <v>0</v>
      </c>
      <c r="O162" s="43">
        <v>1327.8874402105264</v>
      </c>
      <c r="P162" s="41"/>
    </row>
    <row r="163" spans="1:16" ht="30.95" customHeight="1">
      <c r="A163" s="83" t="s">
        <v>150</v>
      </c>
      <c r="B163" s="66">
        <v>6</v>
      </c>
      <c r="C163" s="64">
        <v>1</v>
      </c>
      <c r="D163" s="64">
        <v>7</v>
      </c>
      <c r="E163" s="64">
        <v>214.31305013394567</v>
      </c>
      <c r="F163" s="42">
        <v>1500.1913509376197</v>
      </c>
      <c r="G163" s="42">
        <v>0</v>
      </c>
      <c r="H163" s="42">
        <v>1500.1913509376197</v>
      </c>
      <c r="I163" s="42">
        <v>56.284919929381445</v>
      </c>
      <c r="J163" s="42">
        <v>39.263504000000005</v>
      </c>
      <c r="K163" s="42">
        <v>0</v>
      </c>
      <c r="L163" s="42">
        <v>95.548423929381443</v>
      </c>
      <c r="M163" s="42">
        <v>1404.6429270082383</v>
      </c>
      <c r="N163" s="42">
        <v>0</v>
      </c>
      <c r="O163" s="43">
        <v>1404.6429270082383</v>
      </c>
      <c r="P163" s="44"/>
    </row>
    <row r="164" spans="1:16" ht="18.75">
      <c r="A164" s="45"/>
      <c r="B164" s="46"/>
      <c r="C164" s="46"/>
      <c r="D164" s="46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8"/>
    </row>
    <row r="165" spans="1:16" ht="19.5" thickBot="1">
      <c r="A165" s="49"/>
      <c r="B165" s="50"/>
      <c r="C165" s="50"/>
      <c r="D165" s="50"/>
      <c r="E165" s="50"/>
      <c r="F165" s="65">
        <v>40485.342518178353</v>
      </c>
      <c r="G165" s="65">
        <v>0</v>
      </c>
      <c r="H165" s="65">
        <v>40485.342518178353</v>
      </c>
      <c r="I165" s="65">
        <v>726.80609308103203</v>
      </c>
      <c r="J165" s="65">
        <v>1029.4835880000003</v>
      </c>
      <c r="K165" s="65">
        <v>4077.9613610956421</v>
      </c>
      <c r="L165" s="65">
        <v>5834.2510421766747</v>
      </c>
      <c r="M165" s="65">
        <v>34651.09147600166</v>
      </c>
      <c r="N165" s="65">
        <v>833.73495141639933</v>
      </c>
      <c r="O165" s="65">
        <v>35484.826427418069</v>
      </c>
      <c r="P165" s="48"/>
    </row>
    <row r="166" spans="1:16" ht="19.5" thickTop="1">
      <c r="A166" s="49"/>
      <c r="B166" s="50"/>
      <c r="C166" s="50"/>
      <c r="D166" s="50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48"/>
    </row>
    <row r="167" spans="1:16" ht="18.75">
      <c r="A167" s="49"/>
      <c r="B167" s="50"/>
      <c r="C167" s="50"/>
      <c r="D167" s="50"/>
      <c r="E167" s="51"/>
      <c r="F167" s="69" t="s">
        <v>166</v>
      </c>
      <c r="G167" s="70"/>
      <c r="H167" s="70"/>
      <c r="I167" s="70"/>
      <c r="J167" s="70"/>
      <c r="K167" s="70"/>
      <c r="L167" s="70"/>
      <c r="M167" s="70"/>
      <c r="N167" s="70"/>
      <c r="O167" s="71"/>
      <c r="P167" s="48"/>
    </row>
    <row r="168" spans="1:16" ht="18.75">
      <c r="A168" s="52" t="s">
        <v>8</v>
      </c>
      <c r="B168" s="53"/>
      <c r="C168" s="53"/>
      <c r="D168" s="53"/>
      <c r="E168" s="53"/>
      <c r="F168" s="53"/>
      <c r="G168" s="53"/>
      <c r="H168" s="54"/>
      <c r="I168" s="54"/>
      <c r="J168" s="54"/>
      <c r="K168" s="51"/>
      <c r="L168" s="51"/>
      <c r="M168" s="51"/>
      <c r="N168" s="51"/>
      <c r="O168" s="55"/>
      <c r="P168" s="48"/>
    </row>
    <row r="169" spans="1:16" ht="18.75">
      <c r="A169" s="56" t="s">
        <v>9</v>
      </c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1"/>
      <c r="M169" s="51"/>
      <c r="N169" s="51"/>
      <c r="O169" s="51"/>
      <c r="P169" s="48"/>
    </row>
    <row r="170" spans="1:16" ht="18.75">
      <c r="A170" s="56" t="s">
        <v>10</v>
      </c>
      <c r="B170" s="57"/>
      <c r="C170" s="57"/>
      <c r="D170" s="57"/>
      <c r="E170" s="57"/>
      <c r="F170" s="57" t="s">
        <v>131</v>
      </c>
      <c r="G170" s="57"/>
      <c r="H170" s="57"/>
      <c r="I170" s="57"/>
      <c r="J170" s="57"/>
      <c r="K170" s="57"/>
      <c r="L170" s="51"/>
      <c r="M170" s="51"/>
      <c r="N170" s="51"/>
      <c r="O170" s="51"/>
      <c r="P170" s="48"/>
    </row>
    <row r="171" spans="1:16" ht="18.75">
      <c r="A171" s="56" t="s">
        <v>11</v>
      </c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1"/>
      <c r="M171" s="51"/>
      <c r="N171" s="58"/>
      <c r="O171" s="51"/>
      <c r="P171" s="48"/>
    </row>
    <row r="172" spans="1:16" ht="18.75">
      <c r="A172" s="56" t="s">
        <v>12</v>
      </c>
      <c r="B172" s="57"/>
      <c r="C172" s="57"/>
      <c r="D172" s="57"/>
      <c r="E172" s="57"/>
      <c r="F172" s="57"/>
      <c r="G172" s="57"/>
      <c r="H172" s="54"/>
      <c r="I172" s="54"/>
      <c r="J172" s="54"/>
      <c r="K172" s="51"/>
      <c r="L172" s="51"/>
      <c r="M172" s="51"/>
      <c r="N172" s="51"/>
      <c r="O172" s="51"/>
      <c r="P172" s="48"/>
    </row>
    <row r="173" spans="1:16" ht="18.75">
      <c r="A173" s="56" t="s">
        <v>13</v>
      </c>
      <c r="B173" s="57"/>
      <c r="C173" s="57"/>
      <c r="D173" s="57"/>
      <c r="E173" s="57"/>
      <c r="F173" s="57"/>
      <c r="G173" s="57"/>
      <c r="H173" s="54"/>
      <c r="I173" s="54"/>
      <c r="J173" s="54"/>
      <c r="K173" s="51"/>
      <c r="L173" s="51"/>
      <c r="M173" s="51"/>
      <c r="N173" s="51"/>
      <c r="O173" s="51"/>
      <c r="P173" s="48"/>
    </row>
    <row r="174" spans="1:16" ht="18.75">
      <c r="A174" s="59" t="s">
        <v>143</v>
      </c>
      <c r="B174" s="60"/>
      <c r="C174" s="60"/>
      <c r="D174" s="60"/>
      <c r="E174" s="60"/>
      <c r="F174" s="60"/>
      <c r="G174" s="60"/>
      <c r="H174" s="61"/>
      <c r="I174" s="61"/>
      <c r="J174" s="61"/>
      <c r="K174" s="62"/>
      <c r="L174" s="62"/>
      <c r="M174" s="62"/>
      <c r="N174" s="62"/>
      <c r="O174" s="62"/>
      <c r="P174" s="63"/>
    </row>
  </sheetData>
  <mergeCells count="27">
    <mergeCell ref="F65:H65"/>
    <mergeCell ref="I65:L65"/>
    <mergeCell ref="F109:O109"/>
    <mergeCell ref="A59:P59"/>
    <mergeCell ref="A60:P60"/>
    <mergeCell ref="A61:P61"/>
    <mergeCell ref="A62:P62"/>
    <mergeCell ref="A63:P63"/>
    <mergeCell ref="A64:P64"/>
    <mergeCell ref="F7:H7"/>
    <mergeCell ref="I7:L7"/>
    <mergeCell ref="F51:O51"/>
    <mergeCell ref="A1:P1"/>
    <mergeCell ref="A2:P2"/>
    <mergeCell ref="A3:P3"/>
    <mergeCell ref="A4:P4"/>
    <mergeCell ref="A5:P5"/>
    <mergeCell ref="A6:P6"/>
    <mergeCell ref="F123:H123"/>
    <mergeCell ref="I123:L123"/>
    <mergeCell ref="F167:O167"/>
    <mergeCell ref="A117:P117"/>
    <mergeCell ref="A118:P118"/>
    <mergeCell ref="A119:P119"/>
    <mergeCell ref="A120:P120"/>
    <mergeCell ref="A121:P121"/>
    <mergeCell ref="A122:P122"/>
  </mergeCells>
  <phoneticPr fontId="0" type="noConversion"/>
  <printOptions horizontalCentered="1"/>
  <pageMargins left="0" right="0" top="0.55118110236220474" bottom="0.19685039370078741" header="0" footer="0"/>
  <pageSetup scale="75" fitToHeight="2" orientation="landscape" r:id="rId1"/>
  <headerFooter alignWithMargins="0"/>
  <rowBreaks count="2" manualBreakCount="2">
    <brk id="58" max="16383" man="1"/>
    <brk id="116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/>
  <dimension ref="A1:BE26"/>
  <sheetViews>
    <sheetView workbookViewId="0">
      <selection activeCell="AL13" activeCellId="3" sqref="B13:AC13 AH13:AM13 AM13 AL13"/>
    </sheetView>
  </sheetViews>
  <sheetFormatPr baseColWidth="10" defaultRowHeight="12.75"/>
  <cols>
    <col min="1" max="1" width="28.83203125" style="1" bestFit="1" customWidth="1"/>
    <col min="2" max="42" width="10.5" style="1" customWidth="1"/>
    <col min="43" max="43" width="14" style="1" customWidth="1"/>
    <col min="44" max="44" width="11.1640625" style="1" customWidth="1"/>
    <col min="45" max="45" width="12.83203125" style="1" bestFit="1" customWidth="1"/>
    <col min="46" max="46" width="10.6640625" style="1" customWidth="1"/>
    <col min="47" max="47" width="7.5" style="1" bestFit="1" customWidth="1"/>
    <col min="48" max="16384" width="12" style="1"/>
  </cols>
  <sheetData>
    <row r="1" spans="1:57">
      <c r="A1" s="1">
        <f>SUM(B4:AM4)</f>
        <v>40485.342518178353</v>
      </c>
    </row>
    <row r="2" spans="1:57">
      <c r="A2" s="1" t="s">
        <v>66</v>
      </c>
      <c r="B2" s="1" t="s">
        <v>73</v>
      </c>
      <c r="C2" s="1" t="s">
        <v>74</v>
      </c>
      <c r="D2" s="1" t="s">
        <v>75</v>
      </c>
      <c r="E2" s="1" t="s">
        <v>76</v>
      </c>
      <c r="F2" s="1" t="s">
        <v>77</v>
      </c>
      <c r="H2" s="1" t="s">
        <v>78</v>
      </c>
      <c r="J2" s="1" t="s">
        <v>79</v>
      </c>
      <c r="K2" s="1" t="s">
        <v>80</v>
      </c>
      <c r="L2" s="1" t="s">
        <v>81</v>
      </c>
      <c r="M2" s="1" t="s">
        <v>82</v>
      </c>
      <c r="N2" s="1" t="s">
        <v>83</v>
      </c>
      <c r="O2" s="1" t="s">
        <v>84</v>
      </c>
      <c r="P2" s="1" t="s">
        <v>85</v>
      </c>
      <c r="Q2" s="1" t="s">
        <v>86</v>
      </c>
      <c r="R2" s="1" t="s">
        <v>87</v>
      </c>
      <c r="S2" s="1" t="s">
        <v>88</v>
      </c>
      <c r="T2" s="1" t="s">
        <v>89</v>
      </c>
      <c r="U2" s="1" t="s">
        <v>90</v>
      </c>
      <c r="V2" s="1" t="s">
        <v>91</v>
      </c>
      <c r="W2" s="1" t="s">
        <v>92</v>
      </c>
      <c r="X2" s="1" t="s">
        <v>93</v>
      </c>
      <c r="Y2" s="1" t="s">
        <v>94</v>
      </c>
      <c r="Z2" s="1" t="s">
        <v>95</v>
      </c>
      <c r="AA2" s="1" t="s">
        <v>96</v>
      </c>
      <c r="AB2" s="1" t="s">
        <v>97</v>
      </c>
    </row>
    <row r="3" spans="1:57">
      <c r="H3" s="30"/>
      <c r="AR3" s="78" t="s">
        <v>7</v>
      </c>
      <c r="AS3" s="78"/>
      <c r="AT3" s="78"/>
      <c r="AU3" s="78"/>
      <c r="AV3" s="78" t="s">
        <v>7</v>
      </c>
      <c r="AW3" s="78"/>
      <c r="AX3" s="78"/>
      <c r="AY3" s="78"/>
      <c r="AZ3" s="78" t="s">
        <v>7</v>
      </c>
      <c r="BA3" s="78"/>
      <c r="BB3" s="78"/>
      <c r="BC3" s="78"/>
      <c r="BE3" s="1" t="s">
        <v>114</v>
      </c>
    </row>
    <row r="4" spans="1:57">
      <c r="A4" s="1" t="s">
        <v>29</v>
      </c>
      <c r="B4" s="1">
        <v>899.98086490623803</v>
      </c>
      <c r="C4" s="3">
        <v>1250.047837734405</v>
      </c>
      <c r="D4" s="3">
        <v>1400</v>
      </c>
      <c r="E4" s="3">
        <v>1002.5162648296978</v>
      </c>
      <c r="F4" s="3">
        <v>1004.5924225028705</v>
      </c>
      <c r="G4" s="3">
        <v>1400</v>
      </c>
      <c r="H4" s="3">
        <v>997.89513968618451</v>
      </c>
      <c r="I4" s="3">
        <v>887.3899732108689</v>
      </c>
      <c r="J4" s="3">
        <v>999.97129735935721</v>
      </c>
      <c r="K4" s="3">
        <v>1004.5924225028705</v>
      </c>
      <c r="L4" s="3">
        <v>2344.048985840031</v>
      </c>
      <c r="M4" s="3">
        <v>1400</v>
      </c>
      <c r="N4" s="3">
        <v>2002.2196708763872</v>
      </c>
      <c r="O4" s="3">
        <v>1004.5924225028705</v>
      </c>
      <c r="P4" s="3">
        <v>770.18752391886733</v>
      </c>
      <c r="Q4" s="3">
        <v>899.98086490623803</v>
      </c>
      <c r="R4" s="3">
        <v>1203.0998851894374</v>
      </c>
      <c r="S4" s="3">
        <v>1400</v>
      </c>
      <c r="T4" s="3">
        <v>1004.5924225028705</v>
      </c>
      <c r="U4" s="3">
        <v>1200.0191350937621</v>
      </c>
      <c r="V4" s="3">
        <v>997.89513968618451</v>
      </c>
      <c r="W4" s="3">
        <v>1200.0191350937621</v>
      </c>
      <c r="X4" s="3">
        <v>350</v>
      </c>
      <c r="Y4" s="3">
        <v>1199.8851894374284</v>
      </c>
      <c r="Z4" s="3">
        <v>669.72828166858028</v>
      </c>
      <c r="AA4" s="3">
        <v>669.72828166858028</v>
      </c>
      <c r="AB4" s="3">
        <v>1166.6666666666665</v>
      </c>
      <c r="AC4" s="3">
        <v>466.66666666666669</v>
      </c>
      <c r="AD4" s="3">
        <v>0</v>
      </c>
      <c r="AE4" s="3">
        <v>999.90432453119024</v>
      </c>
      <c r="AF4" s="3">
        <v>899.98086490623803</v>
      </c>
      <c r="AG4" s="3">
        <v>899.98086490623803</v>
      </c>
      <c r="AH4" s="3">
        <v>1201.6264829697666</v>
      </c>
      <c r="AI4" s="3">
        <v>887.3899732108689</v>
      </c>
      <c r="AJ4" s="3">
        <v>899.98086490623803</v>
      </c>
      <c r="AK4" s="3">
        <v>999.97129735935721</v>
      </c>
      <c r="AL4" s="3">
        <v>1400</v>
      </c>
      <c r="AM4" s="3">
        <v>1500.1913509376197</v>
      </c>
      <c r="AN4" s="3"/>
      <c r="AO4" s="3">
        <v>0</v>
      </c>
      <c r="AP4" s="3"/>
      <c r="AQ4" s="1">
        <v>0</v>
      </c>
      <c r="AR4" s="1">
        <v>887.3899732108689</v>
      </c>
      <c r="AS4" s="1">
        <f>BA4*7</f>
        <v>114.2266447368421</v>
      </c>
      <c r="AT4" s="1">
        <f>BB4*7</f>
        <v>0</v>
      </c>
      <c r="AU4" s="6">
        <v>1.9199999999999998E-2</v>
      </c>
      <c r="AV4" s="1">
        <v>0.01</v>
      </c>
      <c r="AW4" s="1">
        <v>496.07</v>
      </c>
      <c r="AX4" s="1">
        <v>0</v>
      </c>
      <c r="AY4" s="6">
        <v>1.9199999999999998E-2</v>
      </c>
      <c r="AZ4" s="1">
        <v>0.01</v>
      </c>
      <c r="BA4" s="1">
        <f>AW4/30.4</f>
        <v>16.318092105263158</v>
      </c>
      <c r="BB4" s="1">
        <f>AX4/30.4</f>
        <v>0</v>
      </c>
      <c r="BC4" s="6">
        <v>1.9199999999999998E-2</v>
      </c>
      <c r="BE4" s="1">
        <v>16086.8</v>
      </c>
    </row>
    <row r="5" spans="1:57">
      <c r="A5" s="1" t="s">
        <v>30</v>
      </c>
      <c r="B5" s="2">
        <f t="shared" ref="B5:AE5" si="0">VLOOKUP(B4,$AR4:$AU11,1)</f>
        <v>114.23664473684211</v>
      </c>
      <c r="C5" s="2">
        <f t="shared" si="0"/>
        <v>969.5123026315789</v>
      </c>
      <c r="D5" s="2">
        <f t="shared" si="0"/>
        <v>969.5123026315789</v>
      </c>
      <c r="E5" s="2">
        <f t="shared" si="0"/>
        <v>969.5123026315789</v>
      </c>
      <c r="F5" s="2">
        <f t="shared" si="0"/>
        <v>969.5123026315789</v>
      </c>
      <c r="G5" s="2">
        <f t="shared" si="0"/>
        <v>969.5123026315789</v>
      </c>
      <c r="H5" s="2">
        <f t="shared" si="0"/>
        <v>969.5123026315789</v>
      </c>
      <c r="I5" s="2">
        <f t="shared" si="0"/>
        <v>114.23664473684211</v>
      </c>
      <c r="J5" s="2">
        <f t="shared" si="0"/>
        <v>969.5123026315789</v>
      </c>
      <c r="K5" s="2">
        <f t="shared" si="0"/>
        <v>969.5123026315789</v>
      </c>
      <c r="L5" s="2">
        <f t="shared" si="0"/>
        <v>1980.6185526315792</v>
      </c>
      <c r="M5" s="2">
        <f t="shared" si="0"/>
        <v>969.5123026315789</v>
      </c>
      <c r="N5" s="2">
        <f t="shared" si="0"/>
        <v>1980.6185526315792</v>
      </c>
      <c r="O5" s="2">
        <f t="shared" si="0"/>
        <v>969.5123026315789</v>
      </c>
      <c r="P5" s="2">
        <f t="shared" si="0"/>
        <v>114.23664473684211</v>
      </c>
      <c r="Q5" s="2">
        <f t="shared" si="0"/>
        <v>114.23664473684211</v>
      </c>
      <c r="R5" s="2">
        <f t="shared" si="0"/>
        <v>969.5123026315789</v>
      </c>
      <c r="S5" s="2">
        <f t="shared" si="0"/>
        <v>969.5123026315789</v>
      </c>
      <c r="T5" s="2">
        <f t="shared" si="0"/>
        <v>969.5123026315789</v>
      </c>
      <c r="U5" s="2">
        <f t="shared" si="0"/>
        <v>969.5123026315789</v>
      </c>
      <c r="V5" s="2">
        <f t="shared" si="0"/>
        <v>969.5123026315789</v>
      </c>
      <c r="W5" s="2">
        <f t="shared" si="0"/>
        <v>969.5123026315789</v>
      </c>
      <c r="X5" s="2">
        <f t="shared" si="0"/>
        <v>114.23664473684211</v>
      </c>
      <c r="Y5" s="2">
        <f t="shared" si="0"/>
        <v>969.5123026315789</v>
      </c>
      <c r="Z5" s="2">
        <f t="shared" si="0"/>
        <v>114.23664473684211</v>
      </c>
      <c r="AA5" s="2">
        <f t="shared" si="0"/>
        <v>114.23664473684211</v>
      </c>
      <c r="AB5" s="2">
        <f t="shared" si="0"/>
        <v>969.5123026315789</v>
      </c>
      <c r="AC5" s="2">
        <f t="shared" si="0"/>
        <v>114.23664473684211</v>
      </c>
      <c r="AD5" s="2" t="e">
        <f t="shared" si="0"/>
        <v>#N/A</v>
      </c>
      <c r="AE5" s="2">
        <f t="shared" si="0"/>
        <v>969.5123026315789</v>
      </c>
      <c r="AF5" s="2">
        <f t="shared" ref="AF5:AM5" si="1">VLOOKUP(AF4,$AR4:$AU11,1)</f>
        <v>114.23664473684211</v>
      </c>
      <c r="AG5" s="2">
        <f t="shared" si="1"/>
        <v>114.23664473684211</v>
      </c>
      <c r="AH5" s="2">
        <f t="shared" si="1"/>
        <v>969.5123026315789</v>
      </c>
      <c r="AI5" s="2">
        <f t="shared" si="1"/>
        <v>114.23664473684211</v>
      </c>
      <c r="AJ5" s="2">
        <f t="shared" si="1"/>
        <v>114.23664473684211</v>
      </c>
      <c r="AK5" s="2">
        <f t="shared" si="1"/>
        <v>969.5123026315789</v>
      </c>
      <c r="AL5" s="2">
        <f t="shared" si="1"/>
        <v>969.5123026315789</v>
      </c>
      <c r="AM5" s="2">
        <f t="shared" si="1"/>
        <v>969.5123026315789</v>
      </c>
      <c r="AN5" s="2" t="e">
        <f>VLOOKUP(AN4,$AR4:$AU11,1)</f>
        <v>#N/A</v>
      </c>
      <c r="AO5" s="2"/>
      <c r="AP5" s="2"/>
      <c r="AR5" s="1">
        <f t="shared" ref="AR5:AR11" si="2">AS4+0.01</f>
        <v>114.23664473684211</v>
      </c>
      <c r="AS5" s="1">
        <f t="shared" ref="AS5:AS10" si="3">BA5*7</f>
        <v>969.50230263157891</v>
      </c>
      <c r="AT5" s="1">
        <f t="shared" ref="AT5:AT11" si="4">BB5*7</f>
        <v>2.1921052631578943</v>
      </c>
      <c r="AU5" s="6">
        <v>6.4000000000000001E-2</v>
      </c>
      <c r="AV5" s="1">
        <f>AW4+0.01</f>
        <v>496.08</v>
      </c>
      <c r="AW5" s="1">
        <v>4210.41</v>
      </c>
      <c r="AX5" s="1">
        <v>9.52</v>
      </c>
      <c r="AY5" s="6">
        <v>6.4000000000000001E-2</v>
      </c>
      <c r="AZ5" s="1">
        <f>BA4+0.01</f>
        <v>16.32809210526316</v>
      </c>
      <c r="BA5" s="1">
        <f t="shared" ref="BA5:BB11" si="5">AW5/30.4</f>
        <v>138.50032894736842</v>
      </c>
      <c r="BB5" s="1">
        <f t="shared" si="5"/>
        <v>0.31315789473684208</v>
      </c>
      <c r="BC5" s="6">
        <v>6.4000000000000001E-2</v>
      </c>
      <c r="BE5" s="1">
        <v>10298.36</v>
      </c>
    </row>
    <row r="6" spans="1:57">
      <c r="A6" s="1" t="s">
        <v>31</v>
      </c>
      <c r="B6" s="1">
        <f t="shared" ref="B6:AC6" si="6">B4-B5</f>
        <v>785.74422016939593</v>
      </c>
      <c r="C6" s="1">
        <f t="shared" si="6"/>
        <v>280.53553510282609</v>
      </c>
      <c r="D6" s="1">
        <f t="shared" si="6"/>
        <v>430.4876973684211</v>
      </c>
      <c r="E6" s="1">
        <f t="shared" si="6"/>
        <v>33.00396219811887</v>
      </c>
      <c r="F6" s="1">
        <f t="shared" si="6"/>
        <v>35.080119871291572</v>
      </c>
      <c r="G6" s="1">
        <f t="shared" si="6"/>
        <v>430.4876973684211</v>
      </c>
      <c r="H6" s="1">
        <f t="shared" si="6"/>
        <v>28.382837054605602</v>
      </c>
      <c r="I6" s="1">
        <f t="shared" si="6"/>
        <v>773.15332847402681</v>
      </c>
      <c r="J6" s="1">
        <f t="shared" si="6"/>
        <v>30.458994727778304</v>
      </c>
      <c r="K6" s="1">
        <f t="shared" si="6"/>
        <v>35.080119871291572</v>
      </c>
      <c r="L6" s="1">
        <f t="shared" si="6"/>
        <v>363.43043320845186</v>
      </c>
      <c r="M6" s="1">
        <f t="shared" si="6"/>
        <v>430.4876973684211</v>
      </c>
      <c r="N6" s="1">
        <f t="shared" si="6"/>
        <v>21.601118244808049</v>
      </c>
      <c r="O6" s="1">
        <f t="shared" si="6"/>
        <v>35.080119871291572</v>
      </c>
      <c r="P6" s="1">
        <f t="shared" si="6"/>
        <v>655.95087918202523</v>
      </c>
      <c r="Q6" s="1">
        <f t="shared" si="6"/>
        <v>785.74422016939593</v>
      </c>
      <c r="R6" s="1">
        <f t="shared" si="6"/>
        <v>233.58758255785847</v>
      </c>
      <c r="S6" s="1">
        <f t="shared" si="6"/>
        <v>430.4876973684211</v>
      </c>
      <c r="T6" s="1">
        <f t="shared" si="6"/>
        <v>35.080119871291572</v>
      </c>
      <c r="U6" s="1">
        <f t="shared" si="6"/>
        <v>230.50683246218318</v>
      </c>
      <c r="V6" s="1">
        <f t="shared" si="6"/>
        <v>28.382837054605602</v>
      </c>
      <c r="W6" s="1">
        <f t="shared" si="6"/>
        <v>230.50683246218318</v>
      </c>
      <c r="X6" s="1">
        <f t="shared" si="6"/>
        <v>235.76335526315791</v>
      </c>
      <c r="Y6" s="1">
        <f t="shared" si="6"/>
        <v>230.37288680584948</v>
      </c>
      <c r="Z6" s="1">
        <f t="shared" si="6"/>
        <v>555.49163693173819</v>
      </c>
      <c r="AA6" s="1">
        <f t="shared" si="6"/>
        <v>555.49163693173819</v>
      </c>
      <c r="AB6" s="1">
        <f t="shared" si="6"/>
        <v>197.15436403508761</v>
      </c>
      <c r="AC6" s="1">
        <f t="shared" si="6"/>
        <v>352.43002192982459</v>
      </c>
      <c r="AD6" s="1" t="e">
        <f t="shared" ref="AD6:AM6" si="7">AD4-AD5</f>
        <v>#N/A</v>
      </c>
      <c r="AE6" s="1">
        <f t="shared" si="7"/>
        <v>30.392021899611336</v>
      </c>
      <c r="AF6" s="1">
        <f t="shared" si="7"/>
        <v>785.74422016939593</v>
      </c>
      <c r="AG6" s="1">
        <f t="shared" si="7"/>
        <v>785.74422016939593</v>
      </c>
      <c r="AH6" s="1">
        <f t="shared" si="7"/>
        <v>232.11418033818768</v>
      </c>
      <c r="AI6" s="1">
        <f t="shared" si="7"/>
        <v>773.15332847402681</v>
      </c>
      <c r="AJ6" s="1">
        <f t="shared" si="7"/>
        <v>785.74422016939593</v>
      </c>
      <c r="AK6" s="1">
        <f t="shared" si="7"/>
        <v>30.458994727778304</v>
      </c>
      <c r="AL6" s="1">
        <f t="shared" si="7"/>
        <v>430.4876973684211</v>
      </c>
      <c r="AM6" s="1">
        <f t="shared" si="7"/>
        <v>530.67904830604084</v>
      </c>
      <c r="AN6" s="1" t="e">
        <f>AN4-AN5</f>
        <v>#N/A</v>
      </c>
      <c r="AR6" s="1">
        <f t="shared" si="2"/>
        <v>969.5123026315789</v>
      </c>
      <c r="AS6" s="1">
        <f t="shared" si="3"/>
        <v>1703.8138157894737</v>
      </c>
      <c r="AT6" s="1">
        <f t="shared" si="4"/>
        <v>56.927960526315786</v>
      </c>
      <c r="AU6" s="6">
        <v>0.10879999999999999</v>
      </c>
      <c r="AV6" s="1">
        <f t="shared" ref="AV6:AV11" si="8">AW5+0.01</f>
        <v>4210.42</v>
      </c>
      <c r="AW6" s="1">
        <v>7399.42</v>
      </c>
      <c r="AX6" s="1">
        <v>247.23</v>
      </c>
      <c r="AY6" s="6">
        <v>0.10879999999999999</v>
      </c>
      <c r="AZ6" s="1">
        <f t="shared" ref="AZ6:AZ11" si="9">BA5+0.01</f>
        <v>138.51032894736841</v>
      </c>
      <c r="BA6" s="1">
        <f t="shared" si="5"/>
        <v>243.40197368421053</v>
      </c>
      <c r="BB6" s="1">
        <f t="shared" si="5"/>
        <v>8.1325657894736842</v>
      </c>
      <c r="BC6" s="6">
        <v>0.10879999999999999</v>
      </c>
      <c r="BE6" s="1">
        <v>5788.44</v>
      </c>
    </row>
    <row r="7" spans="1:57">
      <c r="A7" s="1" t="s">
        <v>32</v>
      </c>
      <c r="B7" s="31">
        <f t="shared" ref="B7:AE7" si="10">VLOOKUP(B4,$AR4:$AU11,4)</f>
        <v>6.4000000000000001E-2</v>
      </c>
      <c r="C7" s="31">
        <f t="shared" si="10"/>
        <v>0.10879999999999999</v>
      </c>
      <c r="D7" s="31">
        <f t="shared" si="10"/>
        <v>0.10879999999999999</v>
      </c>
      <c r="E7" s="31">
        <f t="shared" si="10"/>
        <v>0.10879999999999999</v>
      </c>
      <c r="F7" s="31">
        <f t="shared" si="10"/>
        <v>0.10879999999999999</v>
      </c>
      <c r="G7" s="31">
        <f t="shared" si="10"/>
        <v>0.10879999999999999</v>
      </c>
      <c r="H7" s="31">
        <f t="shared" si="10"/>
        <v>0.10879999999999999</v>
      </c>
      <c r="I7" s="31">
        <f t="shared" si="10"/>
        <v>6.4000000000000001E-2</v>
      </c>
      <c r="J7" s="31">
        <f t="shared" si="10"/>
        <v>0.10879999999999999</v>
      </c>
      <c r="K7" s="31">
        <f t="shared" si="10"/>
        <v>0.10879999999999999</v>
      </c>
      <c r="L7" s="31">
        <f t="shared" si="10"/>
        <v>0.1792</v>
      </c>
      <c r="M7" s="31">
        <f t="shared" si="10"/>
        <v>0.10879999999999999</v>
      </c>
      <c r="N7" s="31">
        <f t="shared" si="10"/>
        <v>0.1792</v>
      </c>
      <c r="O7" s="31">
        <f t="shared" si="10"/>
        <v>0.10879999999999999</v>
      </c>
      <c r="P7" s="31">
        <f t="shared" si="10"/>
        <v>6.4000000000000001E-2</v>
      </c>
      <c r="Q7" s="31">
        <f t="shared" si="10"/>
        <v>6.4000000000000001E-2</v>
      </c>
      <c r="R7" s="31">
        <f t="shared" si="10"/>
        <v>0.10879999999999999</v>
      </c>
      <c r="S7" s="31">
        <f t="shared" si="10"/>
        <v>0.10879999999999999</v>
      </c>
      <c r="T7" s="31">
        <f t="shared" si="10"/>
        <v>0.10879999999999999</v>
      </c>
      <c r="U7" s="31">
        <f t="shared" si="10"/>
        <v>0.10879999999999999</v>
      </c>
      <c r="V7" s="31">
        <f t="shared" si="10"/>
        <v>0.10879999999999999</v>
      </c>
      <c r="W7" s="31">
        <f t="shared" si="10"/>
        <v>0.10879999999999999</v>
      </c>
      <c r="X7" s="31">
        <f t="shared" si="10"/>
        <v>6.4000000000000001E-2</v>
      </c>
      <c r="Y7" s="31">
        <f t="shared" si="10"/>
        <v>0.10879999999999999</v>
      </c>
      <c r="Z7" s="31">
        <f t="shared" si="10"/>
        <v>6.4000000000000001E-2</v>
      </c>
      <c r="AA7" s="31">
        <f t="shared" si="10"/>
        <v>6.4000000000000001E-2</v>
      </c>
      <c r="AB7" s="31">
        <f t="shared" si="10"/>
        <v>0.10879999999999999</v>
      </c>
      <c r="AC7" s="31">
        <f t="shared" si="10"/>
        <v>6.4000000000000001E-2</v>
      </c>
      <c r="AD7" s="31" t="e">
        <f t="shared" si="10"/>
        <v>#N/A</v>
      </c>
      <c r="AE7" s="31">
        <f t="shared" si="10"/>
        <v>0.10879999999999999</v>
      </c>
      <c r="AF7" s="31">
        <f t="shared" ref="AF7:AL7" si="11">VLOOKUP(AF4,$AR4:$AU11,4)</f>
        <v>6.4000000000000001E-2</v>
      </c>
      <c r="AG7" s="31">
        <f t="shared" si="11"/>
        <v>6.4000000000000001E-2</v>
      </c>
      <c r="AH7" s="31">
        <f t="shared" si="11"/>
        <v>0.10879999999999999</v>
      </c>
      <c r="AI7" s="31">
        <f t="shared" si="11"/>
        <v>6.4000000000000001E-2</v>
      </c>
      <c r="AJ7" s="31">
        <f t="shared" si="11"/>
        <v>6.4000000000000001E-2</v>
      </c>
      <c r="AK7" s="31">
        <f t="shared" si="11"/>
        <v>0.10879999999999999</v>
      </c>
      <c r="AL7" s="31">
        <f t="shared" si="11"/>
        <v>0.10879999999999999</v>
      </c>
      <c r="AM7" s="31">
        <f>VLOOKUP(AM4,$AR4:$AU11,4)</f>
        <v>0.10879999999999999</v>
      </c>
      <c r="AN7" s="31" t="e">
        <f>VLOOKUP(AN4,$AR4:$AU11,4)</f>
        <v>#N/A</v>
      </c>
      <c r="AO7" s="31"/>
      <c r="AP7" s="31"/>
      <c r="AR7" s="1">
        <f t="shared" si="2"/>
        <v>1703.8238157894737</v>
      </c>
      <c r="AS7" s="1">
        <f t="shared" si="3"/>
        <v>1980.6085526315792</v>
      </c>
      <c r="AT7" s="1">
        <f t="shared" si="4"/>
        <v>136.83157894736843</v>
      </c>
      <c r="AU7" s="6">
        <v>0.16</v>
      </c>
      <c r="AV7" s="1">
        <f t="shared" si="8"/>
        <v>7399.43</v>
      </c>
      <c r="AW7" s="1">
        <v>8601.5</v>
      </c>
      <c r="AX7" s="1">
        <v>594.24</v>
      </c>
      <c r="AY7" s="6">
        <v>0.16</v>
      </c>
      <c r="AZ7" s="1">
        <f t="shared" si="9"/>
        <v>243.41197368421052</v>
      </c>
      <c r="BA7" s="1">
        <f t="shared" si="5"/>
        <v>282.94407894736844</v>
      </c>
      <c r="BB7" s="1">
        <f t="shared" si="5"/>
        <v>19.547368421052632</v>
      </c>
      <c r="BC7" s="6">
        <v>0.16</v>
      </c>
      <c r="BE7" s="1">
        <v>0.19939999999999999</v>
      </c>
    </row>
    <row r="8" spans="1:57">
      <c r="A8" s="1" t="s">
        <v>33</v>
      </c>
      <c r="B8" s="1">
        <f t="shared" ref="B8:AC8" si="12">B6*B7</f>
        <v>50.28763009084134</v>
      </c>
      <c r="C8" s="1">
        <f t="shared" si="12"/>
        <v>30.522266219187475</v>
      </c>
      <c r="D8" s="1">
        <f t="shared" si="12"/>
        <v>46.837061473684216</v>
      </c>
      <c r="E8" s="1">
        <f t="shared" si="12"/>
        <v>3.5908310871553328</v>
      </c>
      <c r="F8" s="1">
        <f t="shared" si="12"/>
        <v>3.8167170419965228</v>
      </c>
      <c r="G8" s="1">
        <f t="shared" si="12"/>
        <v>46.837061473684216</v>
      </c>
      <c r="H8" s="1">
        <f t="shared" si="12"/>
        <v>3.0880526715410892</v>
      </c>
      <c r="I8" s="1">
        <f t="shared" si="12"/>
        <v>49.481813022337718</v>
      </c>
      <c r="J8" s="1">
        <f t="shared" si="12"/>
        <v>3.3139386263822792</v>
      </c>
      <c r="K8" s="1">
        <f t="shared" si="12"/>
        <v>3.8167170419965228</v>
      </c>
      <c r="L8" s="1">
        <f t="shared" si="12"/>
        <v>65.126733630954575</v>
      </c>
      <c r="M8" s="1">
        <f t="shared" si="12"/>
        <v>46.837061473684216</v>
      </c>
      <c r="N8" s="1">
        <f t="shared" si="12"/>
        <v>3.8709203894696023</v>
      </c>
      <c r="O8" s="1">
        <f t="shared" si="12"/>
        <v>3.8167170419965228</v>
      </c>
      <c r="P8" s="1">
        <f t="shared" si="12"/>
        <v>41.980856267649614</v>
      </c>
      <c r="Q8" s="1">
        <f t="shared" si="12"/>
        <v>50.28763009084134</v>
      </c>
      <c r="R8" s="1">
        <f t="shared" si="12"/>
        <v>25.414328982295</v>
      </c>
      <c r="S8" s="1">
        <f t="shared" si="12"/>
        <v>46.837061473684216</v>
      </c>
      <c r="T8" s="1">
        <f t="shared" si="12"/>
        <v>3.8167170419965228</v>
      </c>
      <c r="U8" s="1">
        <f t="shared" si="12"/>
        <v>25.079143371885529</v>
      </c>
      <c r="V8" s="1">
        <f t="shared" si="12"/>
        <v>3.0880526715410892</v>
      </c>
      <c r="W8" s="1">
        <f t="shared" si="12"/>
        <v>25.079143371885529</v>
      </c>
      <c r="X8" s="1">
        <f t="shared" si="12"/>
        <v>15.088854736842107</v>
      </c>
      <c r="Y8" s="1">
        <f t="shared" si="12"/>
        <v>25.064570084476422</v>
      </c>
      <c r="Z8" s="1">
        <f t="shared" si="12"/>
        <v>35.551464763631245</v>
      </c>
      <c r="AA8" s="1">
        <f t="shared" si="12"/>
        <v>35.551464763631245</v>
      </c>
      <c r="AB8" s="1">
        <f t="shared" si="12"/>
        <v>21.450394807017531</v>
      </c>
      <c r="AC8" s="1">
        <f t="shared" si="12"/>
        <v>22.555521403508774</v>
      </c>
      <c r="AD8" s="1" t="e">
        <f t="shared" ref="AD8:AM8" si="13">AD6*AD7</f>
        <v>#N/A</v>
      </c>
      <c r="AE8" s="1">
        <f t="shared" si="13"/>
        <v>3.306651982677713</v>
      </c>
      <c r="AF8" s="1">
        <f t="shared" si="13"/>
        <v>50.28763009084134</v>
      </c>
      <c r="AG8" s="1">
        <f t="shared" si="13"/>
        <v>50.28763009084134</v>
      </c>
      <c r="AH8" s="1">
        <f t="shared" si="13"/>
        <v>25.25402282079482</v>
      </c>
      <c r="AI8" s="1">
        <f t="shared" si="13"/>
        <v>49.481813022337718</v>
      </c>
      <c r="AJ8" s="1">
        <f t="shared" si="13"/>
        <v>50.28763009084134</v>
      </c>
      <c r="AK8" s="1">
        <f t="shared" si="13"/>
        <v>3.3139386263822792</v>
      </c>
      <c r="AL8" s="1">
        <f t="shared" si="13"/>
        <v>46.837061473684216</v>
      </c>
      <c r="AM8" s="1">
        <f t="shared" si="13"/>
        <v>57.737880455697237</v>
      </c>
      <c r="AN8" s="1" t="e">
        <f>AN6*AN7</f>
        <v>#N/A</v>
      </c>
      <c r="AR8" s="1">
        <f t="shared" si="2"/>
        <v>1980.6185526315792</v>
      </c>
      <c r="AS8" s="1">
        <f t="shared" si="3"/>
        <v>2371.3305921052633</v>
      </c>
      <c r="AT8" s="1">
        <f t="shared" si="4"/>
        <v>181.11348684210526</v>
      </c>
      <c r="AU8" s="6">
        <v>0.1792</v>
      </c>
      <c r="AV8" s="1">
        <f t="shared" si="8"/>
        <v>8601.51</v>
      </c>
      <c r="AW8" s="1">
        <v>10298.35</v>
      </c>
      <c r="AX8" s="1">
        <v>786.55</v>
      </c>
      <c r="AY8" s="6">
        <v>0.1792</v>
      </c>
      <c r="AZ8" s="1">
        <f t="shared" si="9"/>
        <v>282.95407894736843</v>
      </c>
      <c r="BA8" s="1">
        <f t="shared" si="5"/>
        <v>338.76151315789474</v>
      </c>
      <c r="BB8" s="1">
        <f t="shared" si="5"/>
        <v>25.873355263157894</v>
      </c>
      <c r="BC8" s="6">
        <v>0.1792</v>
      </c>
      <c r="BE8" s="1">
        <v>1154.2149359999996</v>
      </c>
    </row>
    <row r="9" spans="1:57">
      <c r="A9" s="1" t="s">
        <v>34</v>
      </c>
      <c r="B9" s="2">
        <f t="shared" ref="B9:AE9" si="14">VLOOKUP(B4,$AR4:$AU11,3)</f>
        <v>2.1921052631578943</v>
      </c>
      <c r="C9" s="2">
        <f t="shared" si="14"/>
        <v>56.927960526315786</v>
      </c>
      <c r="D9" s="2">
        <f t="shared" si="14"/>
        <v>56.927960526315786</v>
      </c>
      <c r="E9" s="2">
        <f t="shared" si="14"/>
        <v>56.927960526315786</v>
      </c>
      <c r="F9" s="2">
        <f t="shared" si="14"/>
        <v>56.927960526315786</v>
      </c>
      <c r="G9" s="2">
        <f t="shared" si="14"/>
        <v>56.927960526315786</v>
      </c>
      <c r="H9" s="2">
        <f t="shared" si="14"/>
        <v>56.927960526315786</v>
      </c>
      <c r="I9" s="2">
        <f t="shared" si="14"/>
        <v>2.1921052631578943</v>
      </c>
      <c r="J9" s="2">
        <f t="shared" si="14"/>
        <v>56.927960526315786</v>
      </c>
      <c r="K9" s="2">
        <f t="shared" si="14"/>
        <v>56.927960526315786</v>
      </c>
      <c r="L9" s="2">
        <f t="shared" si="14"/>
        <v>181.11348684210526</v>
      </c>
      <c r="M9" s="2">
        <f t="shared" si="14"/>
        <v>56.927960526315786</v>
      </c>
      <c r="N9" s="2">
        <f t="shared" si="14"/>
        <v>181.11348684210526</v>
      </c>
      <c r="O9" s="2">
        <f t="shared" si="14"/>
        <v>56.927960526315786</v>
      </c>
      <c r="P9" s="2">
        <f t="shared" si="14"/>
        <v>2.1921052631578943</v>
      </c>
      <c r="Q9" s="2">
        <f t="shared" si="14"/>
        <v>2.1921052631578943</v>
      </c>
      <c r="R9" s="2">
        <f t="shared" si="14"/>
        <v>56.927960526315786</v>
      </c>
      <c r="S9" s="2">
        <f t="shared" si="14"/>
        <v>56.927960526315786</v>
      </c>
      <c r="T9" s="2">
        <f t="shared" si="14"/>
        <v>56.927960526315786</v>
      </c>
      <c r="U9" s="2">
        <f t="shared" si="14"/>
        <v>56.927960526315786</v>
      </c>
      <c r="V9" s="2">
        <f t="shared" si="14"/>
        <v>56.927960526315786</v>
      </c>
      <c r="W9" s="2">
        <f t="shared" si="14"/>
        <v>56.927960526315786</v>
      </c>
      <c r="X9" s="2">
        <f t="shared" si="14"/>
        <v>2.1921052631578943</v>
      </c>
      <c r="Y9" s="2">
        <f t="shared" si="14"/>
        <v>56.927960526315786</v>
      </c>
      <c r="Z9" s="2">
        <f t="shared" si="14"/>
        <v>2.1921052631578943</v>
      </c>
      <c r="AA9" s="2">
        <f t="shared" si="14"/>
        <v>2.1921052631578943</v>
      </c>
      <c r="AB9" s="2">
        <f t="shared" si="14"/>
        <v>56.927960526315786</v>
      </c>
      <c r="AC9" s="2">
        <f t="shared" si="14"/>
        <v>2.1921052631578943</v>
      </c>
      <c r="AD9" s="2" t="e">
        <f t="shared" si="14"/>
        <v>#N/A</v>
      </c>
      <c r="AE9" s="2">
        <f t="shared" si="14"/>
        <v>56.927960526315786</v>
      </c>
      <c r="AF9" s="2">
        <f t="shared" ref="AF9:AL9" si="15">VLOOKUP(AF4,$AR4:$AU11,3)</f>
        <v>2.1921052631578943</v>
      </c>
      <c r="AG9" s="2">
        <f t="shared" si="15"/>
        <v>2.1921052631578943</v>
      </c>
      <c r="AH9" s="2">
        <f t="shared" si="15"/>
        <v>56.927960526315786</v>
      </c>
      <c r="AI9" s="2">
        <f t="shared" si="15"/>
        <v>2.1921052631578943</v>
      </c>
      <c r="AJ9" s="2">
        <f t="shared" si="15"/>
        <v>2.1921052631578943</v>
      </c>
      <c r="AK9" s="2">
        <f t="shared" si="15"/>
        <v>56.927960526315786</v>
      </c>
      <c r="AL9" s="2">
        <f t="shared" si="15"/>
        <v>56.927960526315786</v>
      </c>
      <c r="AM9" s="2">
        <f>VLOOKUP(AM4,$AR4:$AU11,3)</f>
        <v>56.927960526315786</v>
      </c>
      <c r="AN9" s="2" t="e">
        <f>VLOOKUP(AN4,$AR4:$AU11,3)</f>
        <v>#N/A</v>
      </c>
      <c r="AO9" s="2"/>
      <c r="AP9" s="2"/>
      <c r="AR9" s="1">
        <f t="shared" si="2"/>
        <v>2371.3405921052636</v>
      </c>
      <c r="AS9" s="1">
        <f t="shared" si="3"/>
        <v>4782.632565789474</v>
      </c>
      <c r="AT9" s="1">
        <f t="shared" si="4"/>
        <v>251.12960526315788</v>
      </c>
      <c r="AU9" s="6">
        <v>0.19939999999999999</v>
      </c>
      <c r="AV9" s="1">
        <f t="shared" si="8"/>
        <v>10298.36</v>
      </c>
      <c r="AW9" s="1">
        <v>20770.29</v>
      </c>
      <c r="AX9" s="1">
        <v>1090.6199999999999</v>
      </c>
      <c r="AY9" s="6">
        <v>0.19939999999999999</v>
      </c>
      <c r="AZ9" s="1">
        <f t="shared" si="9"/>
        <v>338.77151315789473</v>
      </c>
      <c r="BA9" s="1">
        <f t="shared" si="5"/>
        <v>683.23322368421054</v>
      </c>
      <c r="BB9" s="1">
        <f t="shared" si="5"/>
        <v>35.87565789473684</v>
      </c>
      <c r="BC9" s="6">
        <v>0.19939999999999999</v>
      </c>
      <c r="BE9" s="1">
        <v>1090.6199999999999</v>
      </c>
    </row>
    <row r="10" spans="1:57">
      <c r="A10" s="1" t="s">
        <v>67</v>
      </c>
      <c r="B10" s="1">
        <f t="shared" ref="B10:AC10" si="16">B8+B9</f>
        <v>52.479735353999232</v>
      </c>
      <c r="C10" s="1">
        <f t="shared" si="16"/>
        <v>87.450226745503258</v>
      </c>
      <c r="D10" s="1">
        <f t="shared" si="16"/>
        <v>103.765022</v>
      </c>
      <c r="E10" s="1">
        <f t="shared" si="16"/>
        <v>60.518791613471116</v>
      </c>
      <c r="F10" s="1">
        <f t="shared" si="16"/>
        <v>60.744677568312312</v>
      </c>
      <c r="G10" s="1">
        <f t="shared" si="16"/>
        <v>103.765022</v>
      </c>
      <c r="H10" s="1">
        <f t="shared" si="16"/>
        <v>60.016013197856878</v>
      </c>
      <c r="I10" s="1">
        <f t="shared" si="16"/>
        <v>51.67391828549561</v>
      </c>
      <c r="J10" s="1">
        <f t="shared" si="16"/>
        <v>60.241899152698068</v>
      </c>
      <c r="K10" s="1">
        <f t="shared" si="16"/>
        <v>60.744677568312312</v>
      </c>
      <c r="L10" s="1">
        <f t="shared" si="16"/>
        <v>246.24022047305982</v>
      </c>
      <c r="M10" s="1">
        <f t="shared" si="16"/>
        <v>103.765022</v>
      </c>
      <c r="N10" s="1">
        <f t="shared" si="16"/>
        <v>184.98440723157486</v>
      </c>
      <c r="O10" s="1">
        <f t="shared" si="16"/>
        <v>60.744677568312312</v>
      </c>
      <c r="P10" s="1">
        <f t="shared" si="16"/>
        <v>44.172961530807505</v>
      </c>
      <c r="Q10" s="1">
        <f t="shared" si="16"/>
        <v>52.479735353999232</v>
      </c>
      <c r="R10" s="1">
        <f t="shared" si="16"/>
        <v>82.34228950861079</v>
      </c>
      <c r="S10" s="1">
        <f t="shared" si="16"/>
        <v>103.765022</v>
      </c>
      <c r="T10" s="1">
        <f t="shared" si="16"/>
        <v>60.744677568312312</v>
      </c>
      <c r="U10" s="1">
        <f t="shared" si="16"/>
        <v>82.007103898201308</v>
      </c>
      <c r="V10" s="1">
        <f t="shared" si="16"/>
        <v>60.016013197856878</v>
      </c>
      <c r="W10" s="1">
        <f t="shared" si="16"/>
        <v>82.007103898201308</v>
      </c>
      <c r="X10" s="1">
        <f t="shared" si="16"/>
        <v>17.28096</v>
      </c>
      <c r="Y10" s="1">
        <f t="shared" si="16"/>
        <v>81.992530610792215</v>
      </c>
      <c r="Z10" s="1">
        <f t="shared" si="16"/>
        <v>37.743570026789136</v>
      </c>
      <c r="AA10" s="1">
        <f t="shared" si="16"/>
        <v>37.743570026789136</v>
      </c>
      <c r="AB10" s="1">
        <f t="shared" si="16"/>
        <v>78.378355333333317</v>
      </c>
      <c r="AC10" s="1">
        <f t="shared" si="16"/>
        <v>24.747626666666669</v>
      </c>
      <c r="AD10" s="1" t="e">
        <f t="shared" ref="AD10:AM10" si="17">AD8+AD9</f>
        <v>#N/A</v>
      </c>
      <c r="AE10" s="1">
        <f t="shared" si="17"/>
        <v>60.2346125089935</v>
      </c>
      <c r="AF10" s="1">
        <f t="shared" si="17"/>
        <v>52.479735353999232</v>
      </c>
      <c r="AG10" s="1">
        <f t="shared" si="17"/>
        <v>52.479735353999232</v>
      </c>
      <c r="AH10" s="1">
        <f t="shared" si="17"/>
        <v>82.181983347110602</v>
      </c>
      <c r="AI10" s="1">
        <f t="shared" si="17"/>
        <v>51.67391828549561</v>
      </c>
      <c r="AJ10" s="1">
        <f t="shared" si="17"/>
        <v>52.479735353999232</v>
      </c>
      <c r="AK10" s="1">
        <f t="shared" si="17"/>
        <v>60.241899152698068</v>
      </c>
      <c r="AL10" s="1">
        <f t="shared" si="17"/>
        <v>103.765022</v>
      </c>
      <c r="AM10" s="1">
        <f t="shared" si="17"/>
        <v>114.66584098201302</v>
      </c>
      <c r="AN10" s="1" t="e">
        <f>AN8+AN9</f>
        <v>#N/A</v>
      </c>
      <c r="AR10" s="1">
        <f t="shared" si="2"/>
        <v>4782.6425657894742</v>
      </c>
      <c r="AS10" s="1">
        <f t="shared" si="3"/>
        <v>7538.085855263158</v>
      </c>
      <c r="AT10" s="1">
        <f t="shared" si="4"/>
        <v>731.8453947368422</v>
      </c>
      <c r="AU10" s="6">
        <v>0.2195</v>
      </c>
      <c r="AV10" s="1">
        <f t="shared" si="8"/>
        <v>20770.3</v>
      </c>
      <c r="AW10" s="1">
        <v>32736.83</v>
      </c>
      <c r="AX10" s="1">
        <v>3178.3</v>
      </c>
      <c r="AY10" s="6">
        <v>0.2195</v>
      </c>
      <c r="AZ10" s="1">
        <f t="shared" si="9"/>
        <v>683.24322368421053</v>
      </c>
      <c r="BA10" s="1">
        <f t="shared" si="5"/>
        <v>1076.8694078947369</v>
      </c>
      <c r="BB10" s="1">
        <f t="shared" si="5"/>
        <v>104.54934210526316</v>
      </c>
      <c r="BC10" s="6">
        <v>0.2195</v>
      </c>
      <c r="BE10" s="1">
        <v>2244.8349359999993</v>
      </c>
    </row>
    <row r="11" spans="1:57">
      <c r="A11" s="1" t="s">
        <v>68</v>
      </c>
      <c r="B11" s="2">
        <f t="shared" ref="B11:AE11" si="18">VLOOKUP(B4,$AR14:$AT24,3)</f>
        <v>88.066447368421052</v>
      </c>
      <c r="C11" s="2">
        <f t="shared" si="18"/>
        <v>67.842434210526321</v>
      </c>
      <c r="D11" s="2">
        <f t="shared" si="18"/>
        <v>67.842434210526321</v>
      </c>
      <c r="E11" s="2">
        <f t="shared" si="18"/>
        <v>88.066447368421052</v>
      </c>
      <c r="F11" s="2">
        <f t="shared" si="18"/>
        <v>88.066447368421052</v>
      </c>
      <c r="G11" s="2">
        <f t="shared" si="18"/>
        <v>67.842434210526321</v>
      </c>
      <c r="H11" s="2">
        <f t="shared" si="18"/>
        <v>88.066447368421052</v>
      </c>
      <c r="I11" s="2">
        <f t="shared" si="18"/>
        <v>88.066447368421052</v>
      </c>
      <c r="J11" s="2">
        <f t="shared" si="18"/>
        <v>88.066447368421052</v>
      </c>
      <c r="K11" s="2">
        <f t="shared" si="18"/>
        <v>88.066447368421052</v>
      </c>
      <c r="L11" s="2">
        <f t="shared" si="18"/>
        <v>0</v>
      </c>
      <c r="M11" s="2">
        <f t="shared" si="18"/>
        <v>67.842434210526321</v>
      </c>
      <c r="N11" s="2">
        <f t="shared" si="18"/>
        <v>0</v>
      </c>
      <c r="O11" s="2">
        <f t="shared" si="18"/>
        <v>88.066447368421052</v>
      </c>
      <c r="P11" s="2">
        <f t="shared" si="18"/>
        <v>93.629605263157899</v>
      </c>
      <c r="Q11" s="2">
        <f t="shared" si="18"/>
        <v>88.066447368421052</v>
      </c>
      <c r="R11" s="2">
        <f t="shared" si="18"/>
        <v>74.805592105263159</v>
      </c>
      <c r="S11" s="2">
        <f t="shared" si="18"/>
        <v>67.842434210526321</v>
      </c>
      <c r="T11" s="2">
        <f t="shared" si="18"/>
        <v>88.066447368421052</v>
      </c>
      <c r="U11" s="2">
        <f t="shared" si="18"/>
        <v>74.805592105263159</v>
      </c>
      <c r="V11" s="2">
        <f t="shared" si="18"/>
        <v>88.066447368421052</v>
      </c>
      <c r="W11" s="2">
        <f t="shared" si="18"/>
        <v>74.805592105263159</v>
      </c>
      <c r="X11" s="2">
        <f t="shared" si="18"/>
        <v>93.721710526315789</v>
      </c>
      <c r="Y11" s="2">
        <f t="shared" si="18"/>
        <v>74.805592105263159</v>
      </c>
      <c r="Z11" s="2">
        <f t="shared" si="18"/>
        <v>93.629605263157899</v>
      </c>
      <c r="AA11" s="2">
        <f t="shared" si="18"/>
        <v>93.629605263157899</v>
      </c>
      <c r="AB11" s="2">
        <f t="shared" si="18"/>
        <v>74.805592105263159</v>
      </c>
      <c r="AC11" s="2">
        <f t="shared" si="18"/>
        <v>93.677960526315786</v>
      </c>
      <c r="AD11" s="2" t="e">
        <f t="shared" si="18"/>
        <v>#N/A</v>
      </c>
      <c r="AE11" s="2">
        <f t="shared" si="18"/>
        <v>88.066447368421052</v>
      </c>
      <c r="AF11" s="2">
        <f t="shared" ref="AF11:AM11" si="19">VLOOKUP(AF4,$AR14:$AT24,3)</f>
        <v>88.066447368421052</v>
      </c>
      <c r="AG11" s="2">
        <f t="shared" si="19"/>
        <v>88.066447368421052</v>
      </c>
      <c r="AH11" s="2">
        <f t="shared" si="19"/>
        <v>74.805592105263159</v>
      </c>
      <c r="AI11" s="2">
        <f t="shared" si="19"/>
        <v>88.066447368421052</v>
      </c>
      <c r="AJ11" s="2">
        <f t="shared" si="19"/>
        <v>88.066447368421052</v>
      </c>
      <c r="AK11" s="2">
        <f t="shared" si="19"/>
        <v>88.066447368421052</v>
      </c>
      <c r="AL11" s="2">
        <f t="shared" si="19"/>
        <v>67.842434210526321</v>
      </c>
      <c r="AM11" s="2">
        <f t="shared" si="19"/>
        <v>58.380921052631578</v>
      </c>
      <c r="AN11" s="2" t="e">
        <f>VLOOKUP(AN4,$AR14:$AT24,3)</f>
        <v>#N/A</v>
      </c>
      <c r="AO11" s="2"/>
      <c r="AP11" s="2"/>
      <c r="AR11" s="1">
        <f t="shared" si="2"/>
        <v>7538.0958552631582</v>
      </c>
      <c r="AS11" s="1" t="s">
        <v>3</v>
      </c>
      <c r="AT11" s="1">
        <f t="shared" si="4"/>
        <v>1336.7236842105262</v>
      </c>
      <c r="AU11" s="6">
        <v>0.28000000000000003</v>
      </c>
      <c r="AV11" s="1">
        <f t="shared" si="8"/>
        <v>32736.84</v>
      </c>
      <c r="AW11" s="1" t="s">
        <v>3</v>
      </c>
      <c r="AX11" s="1">
        <v>5805.2</v>
      </c>
      <c r="AY11" s="6">
        <v>0.28000000000000003</v>
      </c>
      <c r="AZ11" s="1">
        <f t="shared" si="9"/>
        <v>1076.8794078947369</v>
      </c>
      <c r="BA11" s="1" t="s">
        <v>3</v>
      </c>
      <c r="BB11" s="1">
        <f t="shared" si="5"/>
        <v>190.96052631578948</v>
      </c>
      <c r="BC11" s="6">
        <v>0.28000000000000003</v>
      </c>
      <c r="BE11" s="1">
        <v>0</v>
      </c>
    </row>
    <row r="12" spans="1:57">
      <c r="AU12" s="4"/>
    </row>
    <row r="13" spans="1:57">
      <c r="A13" s="7" t="s">
        <v>69</v>
      </c>
      <c r="B13" s="7">
        <f>IF(B10&lt;B11,0,B10-B11)</f>
        <v>0</v>
      </c>
      <c r="C13" s="7">
        <f t="shared" ref="C13:AC13" si="20">IF(C10&lt;C11,0,C10-C11)</f>
        <v>19.607792534976937</v>
      </c>
      <c r="D13" s="7">
        <f t="shared" si="20"/>
        <v>35.922587789473681</v>
      </c>
      <c r="E13" s="7">
        <f t="shared" si="20"/>
        <v>0</v>
      </c>
      <c r="F13" s="7">
        <f t="shared" si="20"/>
        <v>0</v>
      </c>
      <c r="G13" s="7">
        <f t="shared" si="20"/>
        <v>35.922587789473681</v>
      </c>
      <c r="H13" s="7">
        <f t="shared" si="20"/>
        <v>0</v>
      </c>
      <c r="I13" s="7">
        <f t="shared" si="20"/>
        <v>0</v>
      </c>
      <c r="J13" s="7">
        <f t="shared" si="20"/>
        <v>0</v>
      </c>
      <c r="K13" s="7">
        <f t="shared" si="20"/>
        <v>0</v>
      </c>
      <c r="L13" s="7">
        <f t="shared" si="20"/>
        <v>246.24022047305982</v>
      </c>
      <c r="M13" s="7">
        <f t="shared" si="20"/>
        <v>35.922587789473681</v>
      </c>
      <c r="N13" s="7">
        <f t="shared" si="20"/>
        <v>184.98440723157486</v>
      </c>
      <c r="O13" s="7">
        <f t="shared" si="20"/>
        <v>0</v>
      </c>
      <c r="P13" s="7">
        <f t="shared" si="20"/>
        <v>0</v>
      </c>
      <c r="Q13" s="7">
        <f t="shared" si="20"/>
        <v>0</v>
      </c>
      <c r="R13" s="7">
        <f t="shared" si="20"/>
        <v>7.5366974033476311</v>
      </c>
      <c r="S13" s="7">
        <f t="shared" si="20"/>
        <v>35.922587789473681</v>
      </c>
      <c r="T13" s="7">
        <f t="shared" si="20"/>
        <v>0</v>
      </c>
      <c r="U13" s="7">
        <f t="shared" si="20"/>
        <v>7.2015117929381489</v>
      </c>
      <c r="V13" s="7">
        <f t="shared" si="20"/>
        <v>0</v>
      </c>
      <c r="W13" s="7">
        <f t="shared" si="20"/>
        <v>7.2015117929381489</v>
      </c>
      <c r="X13" s="7">
        <f t="shared" si="20"/>
        <v>0</v>
      </c>
      <c r="Y13" s="7">
        <f t="shared" si="20"/>
        <v>7.1869385055290564</v>
      </c>
      <c r="Z13" s="7">
        <f t="shared" si="20"/>
        <v>0</v>
      </c>
      <c r="AA13" s="7">
        <f t="shared" si="20"/>
        <v>0</v>
      </c>
      <c r="AB13" s="7">
        <f t="shared" si="20"/>
        <v>3.5727632280701584</v>
      </c>
      <c r="AC13" s="7">
        <f t="shared" si="20"/>
        <v>0</v>
      </c>
      <c r="AD13" s="7" t="e">
        <f t="shared" ref="AD13:AM13" si="21">IF(AD10&lt;AD11,0,AD10-AD11)</f>
        <v>#N/A</v>
      </c>
      <c r="AE13" s="7">
        <f t="shared" si="21"/>
        <v>0</v>
      </c>
      <c r="AF13" s="7">
        <f t="shared" si="21"/>
        <v>0</v>
      </c>
      <c r="AG13" s="7">
        <f t="shared" si="21"/>
        <v>0</v>
      </c>
      <c r="AH13" s="7">
        <f t="shared" si="21"/>
        <v>7.3763912418474433</v>
      </c>
      <c r="AI13" s="7">
        <f t="shared" si="21"/>
        <v>0</v>
      </c>
      <c r="AJ13" s="7">
        <f t="shared" si="21"/>
        <v>0</v>
      </c>
      <c r="AK13" s="7">
        <f t="shared" si="21"/>
        <v>0</v>
      </c>
      <c r="AL13" s="7">
        <f t="shared" si="21"/>
        <v>35.922587789473681</v>
      </c>
      <c r="AM13" s="7">
        <f t="shared" si="21"/>
        <v>56.284919929381445</v>
      </c>
      <c r="AN13" s="7" t="e">
        <f>IF(AN10&lt;AN11,0,AN10-AN11)</f>
        <v>#N/A</v>
      </c>
      <c r="AO13" s="7"/>
      <c r="AP13" s="7"/>
      <c r="AR13" s="78" t="s">
        <v>70</v>
      </c>
      <c r="AS13" s="78"/>
      <c r="AT13" s="78"/>
      <c r="AV13" s="78" t="s">
        <v>70</v>
      </c>
      <c r="AW13" s="78"/>
      <c r="AX13" s="78"/>
      <c r="AZ13" s="78" t="s">
        <v>70</v>
      </c>
      <c r="BA13" s="78"/>
      <c r="BB13" s="78"/>
      <c r="BE13" s="1">
        <v>2244.8349359999993</v>
      </c>
    </row>
    <row r="14" spans="1:57">
      <c r="A14" s="32" t="s">
        <v>71</v>
      </c>
      <c r="B14" s="32">
        <f>IF(B11&lt;B10,0,B11-B10)</f>
        <v>35.586712014421821</v>
      </c>
      <c r="C14" s="32">
        <f t="shared" ref="C14:AC14" si="22">IF(C11&lt;C10,0,C11-C10)</f>
        <v>0</v>
      </c>
      <c r="D14" s="32">
        <f t="shared" si="22"/>
        <v>0</v>
      </c>
      <c r="E14" s="32">
        <f t="shared" si="22"/>
        <v>27.547655754949936</v>
      </c>
      <c r="F14" s="32">
        <f t="shared" si="22"/>
        <v>27.32176980010874</v>
      </c>
      <c r="G14" s="32">
        <f t="shared" si="22"/>
        <v>0</v>
      </c>
      <c r="H14" s="32">
        <f t="shared" si="22"/>
        <v>28.050434170564174</v>
      </c>
      <c r="I14" s="32">
        <f t="shared" si="22"/>
        <v>36.392529082925442</v>
      </c>
      <c r="J14" s="32">
        <f t="shared" si="22"/>
        <v>27.824548215722984</v>
      </c>
      <c r="K14" s="32">
        <f t="shared" si="22"/>
        <v>27.32176980010874</v>
      </c>
      <c r="L14" s="32">
        <f t="shared" si="22"/>
        <v>0</v>
      </c>
      <c r="M14" s="32">
        <f t="shared" si="22"/>
        <v>0</v>
      </c>
      <c r="N14" s="32">
        <f t="shared" si="22"/>
        <v>0</v>
      </c>
      <c r="O14" s="32">
        <f t="shared" si="22"/>
        <v>27.32176980010874</v>
      </c>
      <c r="P14" s="32">
        <f t="shared" si="22"/>
        <v>49.456643732350393</v>
      </c>
      <c r="Q14" s="32">
        <f t="shared" si="22"/>
        <v>35.586712014421821</v>
      </c>
      <c r="R14" s="32">
        <f t="shared" si="22"/>
        <v>0</v>
      </c>
      <c r="S14" s="32">
        <f t="shared" si="22"/>
        <v>0</v>
      </c>
      <c r="T14" s="32">
        <f t="shared" si="22"/>
        <v>27.32176980010874</v>
      </c>
      <c r="U14" s="32">
        <f t="shared" si="22"/>
        <v>0</v>
      </c>
      <c r="V14" s="32">
        <f t="shared" si="22"/>
        <v>28.050434170564174</v>
      </c>
      <c r="W14" s="32">
        <f t="shared" si="22"/>
        <v>0</v>
      </c>
      <c r="X14" s="32">
        <f t="shared" si="22"/>
        <v>76.440750526315782</v>
      </c>
      <c r="Y14" s="32">
        <f t="shared" si="22"/>
        <v>0</v>
      </c>
      <c r="Z14" s="32">
        <f t="shared" si="22"/>
        <v>55.886035236368762</v>
      </c>
      <c r="AA14" s="32">
        <f t="shared" si="22"/>
        <v>55.886035236368762</v>
      </c>
      <c r="AB14" s="32">
        <f t="shared" si="22"/>
        <v>0</v>
      </c>
      <c r="AC14" s="32">
        <f t="shared" si="22"/>
        <v>68.930333859649124</v>
      </c>
      <c r="AD14" s="32" t="e">
        <f t="shared" ref="AD14:AM14" si="23">IF(AD11&lt;AD10,0,AD11-AD10)</f>
        <v>#N/A</v>
      </c>
      <c r="AE14" s="32">
        <f t="shared" si="23"/>
        <v>27.831834859427552</v>
      </c>
      <c r="AF14" s="32">
        <f t="shared" si="23"/>
        <v>35.586712014421821</v>
      </c>
      <c r="AG14" s="32">
        <f t="shared" si="23"/>
        <v>35.586712014421821</v>
      </c>
      <c r="AH14" s="32">
        <f t="shared" si="23"/>
        <v>0</v>
      </c>
      <c r="AI14" s="32">
        <f t="shared" si="23"/>
        <v>36.392529082925442</v>
      </c>
      <c r="AJ14" s="32">
        <f t="shared" si="23"/>
        <v>35.586712014421821</v>
      </c>
      <c r="AK14" s="32">
        <f t="shared" si="23"/>
        <v>27.824548215722984</v>
      </c>
      <c r="AL14" s="32">
        <f t="shared" si="23"/>
        <v>0</v>
      </c>
      <c r="AM14" s="32">
        <f t="shared" si="23"/>
        <v>0</v>
      </c>
      <c r="AN14" s="32" t="e">
        <f>IF(AN11&lt;AN10,0,AN11-AN10)</f>
        <v>#N/A</v>
      </c>
      <c r="AO14" s="32"/>
      <c r="AP14" s="32"/>
      <c r="AR14" s="1">
        <v>0.01</v>
      </c>
      <c r="AS14" s="1">
        <f>BA14*7</f>
        <v>407.32631578947371</v>
      </c>
      <c r="AT14" s="1">
        <f>BB14*7</f>
        <v>93.721710526315789</v>
      </c>
      <c r="AV14" s="1">
        <v>0.01</v>
      </c>
      <c r="AW14" s="1">
        <v>1768.96</v>
      </c>
      <c r="AX14" s="1">
        <v>407.02</v>
      </c>
      <c r="AZ14" s="1">
        <v>0.01</v>
      </c>
      <c r="BA14" s="1">
        <f>AW14/30.4</f>
        <v>58.189473684210533</v>
      </c>
      <c r="BB14" s="1">
        <f>AX14/30.4</f>
        <v>13.388815789473684</v>
      </c>
      <c r="BE14" s="1">
        <v>0</v>
      </c>
    </row>
    <row r="15" spans="1:57">
      <c r="AR15" s="1">
        <f>AS14+0.01</f>
        <v>407.3363157894737</v>
      </c>
      <c r="AS15" s="1">
        <f t="shared" ref="AS15:AS23" si="24">BA15*7</f>
        <v>610.97565789473697</v>
      </c>
      <c r="AT15" s="1">
        <f t="shared" ref="AT15:AT24" si="25">BB15*7</f>
        <v>93.677960526315786</v>
      </c>
      <c r="AV15" s="1">
        <f>AW14+0.01</f>
        <v>1768.97</v>
      </c>
      <c r="AW15" s="1">
        <v>2653.38</v>
      </c>
      <c r="AX15" s="1">
        <v>406.83</v>
      </c>
      <c r="AZ15" s="1">
        <f>BA14+0.01</f>
        <v>58.199473684210531</v>
      </c>
      <c r="BA15" s="1">
        <f t="shared" ref="BA15:BB24" si="26">AW15/30.4</f>
        <v>87.282236842105277</v>
      </c>
      <c r="BB15" s="1">
        <f t="shared" si="26"/>
        <v>13.382565789473684</v>
      </c>
    </row>
    <row r="16" spans="1:57">
      <c r="AR16" s="1">
        <f t="shared" ref="AR16:AR24" si="27">AS15+0.01</f>
        <v>610.98565789473696</v>
      </c>
      <c r="AS16" s="1">
        <f t="shared" si="24"/>
        <v>799.66710526315796</v>
      </c>
      <c r="AT16" s="1">
        <f t="shared" si="25"/>
        <v>93.629605263157899</v>
      </c>
      <c r="AV16" s="1">
        <f t="shared" ref="AV16:AV24" si="28">AW15+0.01</f>
        <v>2653.3900000000003</v>
      </c>
      <c r="AW16" s="1">
        <v>3472.84</v>
      </c>
      <c r="AX16" s="1">
        <v>406.62</v>
      </c>
      <c r="AZ16" s="1">
        <f t="shared" ref="AZ16:AZ24" si="29">BA15+0.01</f>
        <v>87.292236842105282</v>
      </c>
      <c r="BA16" s="1">
        <f t="shared" si="26"/>
        <v>114.23815789473686</v>
      </c>
      <c r="BB16" s="1">
        <f t="shared" si="26"/>
        <v>13.375657894736843</v>
      </c>
    </row>
    <row r="17" spans="43:54">
      <c r="AR17" s="1">
        <f t="shared" si="27"/>
        <v>799.67710526315796</v>
      </c>
      <c r="AS17" s="1">
        <f t="shared" si="24"/>
        <v>814.64111842105262</v>
      </c>
      <c r="AT17" s="1">
        <f t="shared" si="25"/>
        <v>90.440460526315789</v>
      </c>
      <c r="AV17" s="1">
        <f t="shared" si="28"/>
        <v>3472.8500000000004</v>
      </c>
      <c r="AW17" s="1">
        <v>3537.87</v>
      </c>
      <c r="AX17" s="1">
        <v>392.77</v>
      </c>
      <c r="AZ17" s="1">
        <f t="shared" si="29"/>
        <v>114.24815789473686</v>
      </c>
      <c r="BA17" s="1">
        <f t="shared" si="26"/>
        <v>116.37730263157894</v>
      </c>
      <c r="BB17" s="1">
        <f t="shared" si="26"/>
        <v>12.920065789473684</v>
      </c>
    </row>
    <row r="18" spans="43:54">
      <c r="AR18" s="1">
        <f t="shared" si="27"/>
        <v>814.65111842105262</v>
      </c>
      <c r="AS18" s="1">
        <f t="shared" si="24"/>
        <v>1023.7845394736842</v>
      </c>
      <c r="AT18" s="1">
        <f t="shared" si="25"/>
        <v>88.066447368421052</v>
      </c>
      <c r="AV18" s="1">
        <f t="shared" si="28"/>
        <v>3537.88</v>
      </c>
      <c r="AW18" s="1">
        <v>4446.1499999999996</v>
      </c>
      <c r="AX18" s="1">
        <v>382.46</v>
      </c>
      <c r="AZ18" s="1">
        <f t="shared" si="29"/>
        <v>116.38730263157895</v>
      </c>
      <c r="BA18" s="1">
        <f t="shared" si="26"/>
        <v>146.2549342105263</v>
      </c>
      <c r="BB18" s="1">
        <f t="shared" si="26"/>
        <v>12.580921052631579</v>
      </c>
    </row>
    <row r="19" spans="43:54">
      <c r="AR19" s="1">
        <f t="shared" si="27"/>
        <v>1023.7945394736842</v>
      </c>
      <c r="AS19" s="1">
        <f t="shared" si="24"/>
        <v>1086.1927631578949</v>
      </c>
      <c r="AT19" s="1">
        <f t="shared" si="25"/>
        <v>81.566118421052636</v>
      </c>
      <c r="AV19" s="1">
        <f t="shared" si="28"/>
        <v>4446.16</v>
      </c>
      <c r="AW19" s="1">
        <v>4717.18</v>
      </c>
      <c r="AX19" s="1">
        <v>354.23</v>
      </c>
      <c r="AZ19" s="1">
        <f t="shared" si="29"/>
        <v>146.26493421052629</v>
      </c>
      <c r="BA19" s="1">
        <f t="shared" si="26"/>
        <v>155.17039473684213</v>
      </c>
      <c r="BB19" s="1">
        <f t="shared" si="26"/>
        <v>11.652302631578948</v>
      </c>
    </row>
    <row r="20" spans="43:54">
      <c r="AR20" s="1">
        <f t="shared" si="27"/>
        <v>1086.2027631578949</v>
      </c>
      <c r="AS20" s="1">
        <f t="shared" si="24"/>
        <v>1228.550657894737</v>
      </c>
      <c r="AT20" s="1">
        <f t="shared" si="25"/>
        <v>74.805592105263159</v>
      </c>
      <c r="AV20" s="1">
        <f t="shared" si="28"/>
        <v>4717.1900000000005</v>
      </c>
      <c r="AW20" s="1">
        <v>5335.42</v>
      </c>
      <c r="AX20" s="1">
        <v>324.87</v>
      </c>
      <c r="AZ20" s="1">
        <f t="shared" si="29"/>
        <v>155.18039473684212</v>
      </c>
      <c r="BA20" s="1">
        <f t="shared" si="26"/>
        <v>175.50723684210527</v>
      </c>
      <c r="BB20" s="1">
        <f t="shared" si="26"/>
        <v>10.686513157894737</v>
      </c>
    </row>
    <row r="21" spans="43:54">
      <c r="AR21" s="1">
        <f t="shared" si="27"/>
        <v>1228.560657894737</v>
      </c>
      <c r="AS21" s="1">
        <f t="shared" si="24"/>
        <v>1433.3121710526316</v>
      </c>
      <c r="AT21" s="1">
        <f t="shared" si="25"/>
        <v>67.842434210526321</v>
      </c>
      <c r="AV21" s="1">
        <f t="shared" si="28"/>
        <v>5335.43</v>
      </c>
      <c r="AW21" s="1">
        <v>6224.67</v>
      </c>
      <c r="AX21" s="1">
        <v>294.63</v>
      </c>
      <c r="AZ21" s="1">
        <f t="shared" si="29"/>
        <v>175.51723684210526</v>
      </c>
      <c r="BA21" s="1">
        <f t="shared" si="26"/>
        <v>204.75888157894738</v>
      </c>
      <c r="BB21" s="1">
        <f t="shared" si="26"/>
        <v>9.6917763157894736</v>
      </c>
    </row>
    <row r="22" spans="43:54">
      <c r="AR22" s="1">
        <f t="shared" si="27"/>
        <v>1433.3221710526316</v>
      </c>
      <c r="AS22" s="1">
        <f t="shared" si="24"/>
        <v>1638.0690789473683</v>
      </c>
      <c r="AT22" s="1">
        <f t="shared" si="25"/>
        <v>58.380921052631578</v>
      </c>
      <c r="AV22" s="1">
        <f t="shared" si="28"/>
        <v>6224.68</v>
      </c>
      <c r="AW22" s="1">
        <v>7113.9</v>
      </c>
      <c r="AX22" s="1">
        <v>253.54</v>
      </c>
      <c r="AZ22" s="1">
        <f t="shared" si="29"/>
        <v>204.76888157894737</v>
      </c>
      <c r="BA22" s="1">
        <f t="shared" si="26"/>
        <v>234.00986842105263</v>
      </c>
      <c r="BB22" s="1">
        <f t="shared" si="26"/>
        <v>8.3401315789473678</v>
      </c>
    </row>
    <row r="23" spans="43:54">
      <c r="AR23" s="1">
        <f t="shared" si="27"/>
        <v>1638.0790789473683</v>
      </c>
      <c r="AS23" s="1">
        <f t="shared" si="24"/>
        <v>1699.8786184210526</v>
      </c>
      <c r="AT23" s="1">
        <f t="shared" si="25"/>
        <v>50.107565789473689</v>
      </c>
      <c r="AV23" s="1">
        <f t="shared" si="28"/>
        <v>7113.91</v>
      </c>
      <c r="AW23" s="1">
        <v>7382.33</v>
      </c>
      <c r="AX23" s="1">
        <v>217.61</v>
      </c>
      <c r="AZ23" s="1">
        <f t="shared" si="29"/>
        <v>234.01986842105262</v>
      </c>
      <c r="BA23" s="1">
        <f t="shared" si="26"/>
        <v>242.83980263157895</v>
      </c>
      <c r="BB23" s="1">
        <f t="shared" si="26"/>
        <v>7.1582236842105269</v>
      </c>
    </row>
    <row r="24" spans="43:54">
      <c r="AR24" s="1">
        <f t="shared" si="27"/>
        <v>1699.8886184210526</v>
      </c>
      <c r="AS24" s="1" t="s">
        <v>3</v>
      </c>
      <c r="AT24" s="1">
        <f t="shared" si="25"/>
        <v>0</v>
      </c>
      <c r="AV24" s="1">
        <f t="shared" si="28"/>
        <v>7382.34</v>
      </c>
      <c r="AW24" s="1" t="s">
        <v>3</v>
      </c>
      <c r="AX24" s="1">
        <v>0</v>
      </c>
      <c r="AZ24" s="1">
        <f t="shared" si="29"/>
        <v>242.84980263157894</v>
      </c>
      <c r="BA24" s="1" t="s">
        <v>3</v>
      </c>
      <c r="BB24" s="1">
        <f t="shared" si="26"/>
        <v>0</v>
      </c>
    </row>
    <row r="26" spans="43:54">
      <c r="AQ26" s="6">
        <v>0.92959999999999998</v>
      </c>
      <c r="AS26" s="5"/>
    </row>
  </sheetData>
  <mergeCells count="6">
    <mergeCell ref="AR3:AU3"/>
    <mergeCell ref="AV3:AY3"/>
    <mergeCell ref="AZ3:BC3"/>
    <mergeCell ref="AR13:AT13"/>
    <mergeCell ref="AV13:AX13"/>
    <mergeCell ref="AZ13:BB13"/>
  </mergeCells>
  <phoneticPr fontId="0" type="noConversion"/>
  <printOptions horizontalCentered="1"/>
  <pageMargins left="0.75" right="0.75" top="0.78740157480314965" bottom="1" header="0" footer="0"/>
  <pageSetup orientation="portrait" r:id="rId1"/>
  <headerFooter alignWithMargins="0"/>
  <ignoredErrors>
    <ignoredError sqref="S14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5"/>
  <dimension ref="A1:H290"/>
  <sheetViews>
    <sheetView workbookViewId="0">
      <selection activeCell="A20" sqref="A20"/>
    </sheetView>
  </sheetViews>
  <sheetFormatPr baseColWidth="10" defaultRowHeight="12"/>
  <cols>
    <col min="1" max="1" width="25.5" style="8" customWidth="1"/>
    <col min="2" max="2" width="18.6640625" style="12" customWidth="1"/>
    <col min="3" max="3" width="12" style="12"/>
    <col min="4" max="4" width="13" style="12" bestFit="1" customWidth="1"/>
    <col min="5" max="5" width="12" style="8"/>
    <col min="6" max="6" width="15.1640625" style="8" customWidth="1"/>
    <col min="7" max="7" width="4.83203125" style="8" customWidth="1"/>
    <col min="8" max="8" width="21.33203125" style="8" customWidth="1"/>
    <col min="9" max="16384" width="12" style="8"/>
  </cols>
  <sheetData>
    <row r="1" spans="1:8" ht="15">
      <c r="A1" s="79" t="s">
        <v>37</v>
      </c>
      <c r="B1" s="80"/>
      <c r="C1" s="80"/>
      <c r="D1" s="81"/>
    </row>
    <row r="2" spans="1:8" ht="15">
      <c r="A2" s="79" t="s">
        <v>139</v>
      </c>
      <c r="B2" s="80"/>
      <c r="C2" s="80"/>
      <c r="D2" s="81"/>
    </row>
    <row r="3" spans="1:8" ht="15">
      <c r="A3" s="79" t="s">
        <v>104</v>
      </c>
      <c r="B3" s="80"/>
      <c r="C3" s="80"/>
      <c r="D3" s="81"/>
    </row>
    <row r="4" spans="1:8">
      <c r="A4" s="19"/>
      <c r="B4" s="20"/>
      <c r="C4" s="20"/>
      <c r="D4" s="21"/>
    </row>
    <row r="5" spans="1:8">
      <c r="A5" s="9"/>
      <c r="B5" s="13"/>
      <c r="C5" s="14"/>
      <c r="D5" s="13"/>
    </row>
    <row r="6" spans="1:8">
      <c r="A6" s="10" t="s">
        <v>54</v>
      </c>
      <c r="B6" s="15" t="s">
        <v>4</v>
      </c>
      <c r="C6" s="16" t="s">
        <v>52</v>
      </c>
      <c r="D6" s="15" t="s">
        <v>53</v>
      </c>
      <c r="F6" s="33" t="s">
        <v>111</v>
      </c>
      <c r="H6" s="34" t="s">
        <v>112</v>
      </c>
    </row>
    <row r="7" spans="1:8">
      <c r="A7" s="11"/>
      <c r="B7" s="17"/>
      <c r="C7" s="18"/>
      <c r="D7" s="17"/>
    </row>
    <row r="8" spans="1:8">
      <c r="A8" s="19"/>
      <c r="B8" s="20"/>
      <c r="C8" s="20"/>
      <c r="D8" s="21"/>
    </row>
    <row r="9" spans="1:8">
      <c r="A9" s="19" t="s">
        <v>99</v>
      </c>
      <c r="B9" s="20" t="e">
        <f>+Nómina!#REF!+Nómina!#REF!+Nómina!#REF!+Nómina!#REF!+Nómina!#REF!</f>
        <v>#REF!</v>
      </c>
      <c r="C9" s="20">
        <v>1</v>
      </c>
      <c r="D9" s="21" t="e">
        <f>B9*C9</f>
        <v>#REF!</v>
      </c>
      <c r="F9" s="12"/>
      <c r="H9" s="12"/>
    </row>
    <row r="10" spans="1:8">
      <c r="A10" s="19"/>
      <c r="B10" s="20"/>
      <c r="C10" s="20"/>
      <c r="D10" s="21"/>
    </row>
    <row r="11" spans="1:8">
      <c r="A11" s="19"/>
      <c r="B11" s="20"/>
      <c r="C11" s="20"/>
      <c r="D11" s="21"/>
      <c r="F11" s="12"/>
      <c r="H11" s="12"/>
    </row>
    <row r="12" spans="1:8">
      <c r="A12" s="19"/>
      <c r="B12" s="20"/>
      <c r="C12" s="20"/>
      <c r="D12" s="21"/>
    </row>
    <row r="13" spans="1:8">
      <c r="A13" s="19"/>
      <c r="B13" s="20"/>
      <c r="C13" s="20"/>
      <c r="D13" s="24"/>
    </row>
    <row r="14" spans="1:8">
      <c r="A14" s="19"/>
      <c r="B14" s="16" t="s">
        <v>55</v>
      </c>
      <c r="C14" s="20"/>
      <c r="D14" s="21" t="e">
        <f>SUM(D9:D13)</f>
        <v>#REF!</v>
      </c>
    </row>
    <row r="15" spans="1:8">
      <c r="A15" s="19"/>
      <c r="B15" s="16"/>
      <c r="C15" s="20"/>
      <c r="D15" s="21"/>
    </row>
    <row r="16" spans="1:8">
      <c r="A16" s="19" t="s">
        <v>61</v>
      </c>
      <c r="B16" s="16"/>
      <c r="C16" s="20"/>
      <c r="D16" s="28">
        <v>0.02</v>
      </c>
    </row>
    <row r="17" spans="1:4">
      <c r="A17" s="19"/>
      <c r="B17" s="16"/>
      <c r="C17" s="20"/>
      <c r="D17" s="21"/>
    </row>
    <row r="18" spans="1:4">
      <c r="A18" s="19" t="s">
        <v>35</v>
      </c>
      <c r="B18" s="16"/>
      <c r="C18" s="20"/>
      <c r="D18" s="21" t="e">
        <f>D14*D16</f>
        <v>#REF!</v>
      </c>
    </row>
    <row r="19" spans="1:4">
      <c r="A19" s="19"/>
      <c r="B19" s="20"/>
      <c r="C19" s="20"/>
      <c r="D19" s="21"/>
    </row>
    <row r="20" spans="1:4">
      <c r="A20" s="19" t="s">
        <v>57</v>
      </c>
      <c r="B20" s="20"/>
      <c r="C20" s="20"/>
      <c r="D20" s="21">
        <v>0</v>
      </c>
    </row>
    <row r="21" spans="1:4">
      <c r="A21" s="19" t="s">
        <v>56</v>
      </c>
      <c r="B21" s="20"/>
      <c r="C21" s="20"/>
      <c r="D21" s="24">
        <v>0</v>
      </c>
    </row>
    <row r="22" spans="1:4">
      <c r="A22" s="19"/>
      <c r="B22" s="20"/>
      <c r="C22" s="20"/>
      <c r="D22" s="21"/>
    </row>
    <row r="23" spans="1:4" ht="12.75" thickBot="1">
      <c r="A23" s="10" t="s">
        <v>58</v>
      </c>
      <c r="B23" s="20"/>
      <c r="C23" s="20"/>
      <c r="D23" s="25" t="e">
        <f>D18+D20+D21</f>
        <v>#REF!</v>
      </c>
    </row>
    <row r="24" spans="1:4" ht="12.75" thickTop="1">
      <c r="A24" s="10" t="s">
        <v>59</v>
      </c>
      <c r="B24" s="20"/>
      <c r="C24" s="20"/>
      <c r="D24" s="26">
        <v>0</v>
      </c>
    </row>
    <row r="25" spans="1:4">
      <c r="A25" s="19"/>
      <c r="B25" s="20"/>
      <c r="C25" s="20"/>
      <c r="D25" s="21"/>
    </row>
    <row r="26" spans="1:4">
      <c r="A26" s="19" t="s">
        <v>60</v>
      </c>
      <c r="B26" s="20"/>
      <c r="C26" s="20"/>
      <c r="D26" s="27">
        <v>13651</v>
      </c>
    </row>
    <row r="27" spans="1:4">
      <c r="A27" s="22"/>
      <c r="B27" s="23"/>
      <c r="C27" s="23"/>
      <c r="D27" s="24"/>
    </row>
    <row r="28" spans="1:4" ht="15">
      <c r="A28" s="79" t="s">
        <v>37</v>
      </c>
      <c r="B28" s="80"/>
      <c r="C28" s="80"/>
      <c r="D28" s="81"/>
    </row>
    <row r="29" spans="1:4" ht="15">
      <c r="A29" s="79" t="s">
        <v>139</v>
      </c>
      <c r="B29" s="80"/>
      <c r="C29" s="80"/>
      <c r="D29" s="81"/>
    </row>
    <row r="30" spans="1:4" ht="15">
      <c r="A30" s="79" t="s">
        <v>106</v>
      </c>
      <c r="B30" s="80"/>
      <c r="C30" s="80"/>
      <c r="D30" s="81"/>
    </row>
    <row r="31" spans="1:4">
      <c r="A31" s="19"/>
      <c r="B31" s="20"/>
      <c r="C31" s="20"/>
      <c r="D31" s="21"/>
    </row>
    <row r="32" spans="1:4">
      <c r="A32" s="9"/>
      <c r="B32" s="13"/>
      <c r="C32" s="14"/>
      <c r="D32" s="13"/>
    </row>
    <row r="33" spans="1:8">
      <c r="A33" s="10" t="s">
        <v>54</v>
      </c>
      <c r="B33" s="15" t="s">
        <v>4</v>
      </c>
      <c r="C33" s="16" t="s">
        <v>52</v>
      </c>
      <c r="D33" s="15" t="s">
        <v>53</v>
      </c>
      <c r="F33" s="33" t="s">
        <v>111</v>
      </c>
      <c r="H33" s="34" t="s">
        <v>112</v>
      </c>
    </row>
    <row r="34" spans="1:8">
      <c r="A34" s="11"/>
      <c r="B34" s="17"/>
      <c r="C34" s="18"/>
      <c r="D34" s="17"/>
    </row>
    <row r="35" spans="1:8">
      <c r="A35" s="19"/>
      <c r="B35" s="20"/>
      <c r="C35" s="20"/>
      <c r="D35" s="21"/>
    </row>
    <row r="36" spans="1:8">
      <c r="A36" s="19" t="s">
        <v>107</v>
      </c>
      <c r="B36" s="20" t="e">
        <f>+Nómina!#REF!+Nómina!#REF!+Nómina!#REF!+Nómina!#REF!</f>
        <v>#REF!</v>
      </c>
      <c r="C36" s="20">
        <v>1</v>
      </c>
      <c r="D36" s="21" t="e">
        <f>B36*C36</f>
        <v>#REF!</v>
      </c>
      <c r="F36" s="12" t="e">
        <f>+Nómina!#REF!+Nómina!#REF!+Nómina!#REF!+Nómina!#REF!</f>
        <v>#REF!</v>
      </c>
      <c r="H36" s="12" t="e">
        <f>+Nómina!#REF!+Nómina!#REF!+Nómina!#REF!+Nómina!#REF!</f>
        <v>#REF!</v>
      </c>
    </row>
    <row r="37" spans="1:8">
      <c r="A37" s="19"/>
      <c r="B37" s="20"/>
      <c r="C37" s="20"/>
      <c r="D37" s="21"/>
    </row>
    <row r="38" spans="1:8">
      <c r="A38" s="19"/>
      <c r="B38" s="20"/>
      <c r="C38" s="20"/>
      <c r="D38" s="21"/>
      <c r="F38" s="12" t="e">
        <f>+F36-H36</f>
        <v>#REF!</v>
      </c>
      <c r="H38" s="12"/>
    </row>
    <row r="39" spans="1:8">
      <c r="A39" s="19"/>
      <c r="B39" s="20"/>
      <c r="C39" s="20"/>
      <c r="D39" s="21"/>
    </row>
    <row r="40" spans="1:8">
      <c r="A40" s="19"/>
      <c r="B40" s="20"/>
      <c r="C40" s="20"/>
      <c r="D40" s="24"/>
    </row>
    <row r="41" spans="1:8">
      <c r="A41" s="19"/>
      <c r="B41" s="16" t="s">
        <v>55</v>
      </c>
      <c r="C41" s="20"/>
      <c r="D41" s="21" t="e">
        <f>SUM(D36:D40)</f>
        <v>#REF!</v>
      </c>
    </row>
    <row r="42" spans="1:8">
      <c r="A42" s="19"/>
      <c r="B42" s="16"/>
      <c r="C42" s="20"/>
      <c r="D42" s="21"/>
    </row>
    <row r="43" spans="1:8">
      <c r="A43" s="19" t="s">
        <v>61</v>
      </c>
      <c r="B43" s="16"/>
      <c r="C43" s="20"/>
      <c r="D43" s="28">
        <v>0.02</v>
      </c>
    </row>
    <row r="44" spans="1:8">
      <c r="A44" s="19"/>
      <c r="B44" s="16"/>
      <c r="C44" s="20"/>
      <c r="D44" s="21"/>
    </row>
    <row r="45" spans="1:8">
      <c r="A45" s="19" t="s">
        <v>35</v>
      </c>
      <c r="B45" s="16"/>
      <c r="C45" s="20"/>
      <c r="D45" s="21" t="e">
        <f>D41*D43</f>
        <v>#REF!</v>
      </c>
    </row>
    <row r="46" spans="1:8">
      <c r="A46" s="19"/>
      <c r="B46" s="20"/>
      <c r="C46" s="20"/>
      <c r="D46" s="21"/>
    </row>
    <row r="47" spans="1:8">
      <c r="A47" s="19" t="s">
        <v>57</v>
      </c>
      <c r="B47" s="20"/>
      <c r="C47" s="20"/>
      <c r="D47" s="21">
        <v>0</v>
      </c>
    </row>
    <row r="48" spans="1:8">
      <c r="A48" s="19" t="s">
        <v>56</v>
      </c>
      <c r="B48" s="20"/>
      <c r="C48" s="20"/>
      <c r="D48" s="24">
        <v>0</v>
      </c>
      <c r="H48" s="8">
        <v>116027.65</v>
      </c>
    </row>
    <row r="49" spans="1:8">
      <c r="A49" s="19"/>
      <c r="B49" s="20"/>
      <c r="C49" s="20"/>
      <c r="D49" s="21"/>
      <c r="H49" s="8">
        <v>3272</v>
      </c>
    </row>
    <row r="50" spans="1:8" ht="12.75" thickBot="1">
      <c r="A50" s="10" t="s">
        <v>58</v>
      </c>
      <c r="B50" s="20"/>
      <c r="C50" s="20"/>
      <c r="D50" s="25" t="e">
        <f>D45+D47+D48</f>
        <v>#REF!</v>
      </c>
      <c r="H50" s="8">
        <f>+H48+H49</f>
        <v>119299.65</v>
      </c>
    </row>
    <row r="51" spans="1:8" ht="12.75" thickTop="1">
      <c r="A51" s="10" t="s">
        <v>59</v>
      </c>
      <c r="B51" s="20"/>
      <c r="C51" s="20"/>
      <c r="D51" s="26">
        <v>3272</v>
      </c>
    </row>
    <row r="52" spans="1:8">
      <c r="A52" s="19"/>
      <c r="B52" s="20"/>
      <c r="C52" s="20"/>
      <c r="D52" s="21"/>
    </row>
    <row r="53" spans="1:8">
      <c r="A53" s="19" t="s">
        <v>60</v>
      </c>
      <c r="B53" s="20"/>
      <c r="C53" s="20"/>
      <c r="D53" s="27">
        <v>13651</v>
      </c>
    </row>
    <row r="54" spans="1:8">
      <c r="A54" s="22"/>
      <c r="B54" s="23"/>
      <c r="C54" s="23"/>
      <c r="D54" s="24"/>
    </row>
    <row r="55" spans="1:8" ht="15">
      <c r="A55" s="79" t="s">
        <v>37</v>
      </c>
      <c r="B55" s="80"/>
      <c r="C55" s="80"/>
      <c r="D55" s="81"/>
    </row>
    <row r="56" spans="1:8" ht="15">
      <c r="A56" s="79" t="s">
        <v>139</v>
      </c>
      <c r="B56" s="80"/>
      <c r="C56" s="80"/>
      <c r="D56" s="81"/>
    </row>
    <row r="57" spans="1:8" ht="15">
      <c r="A57" s="79" t="s">
        <v>109</v>
      </c>
      <c r="B57" s="80"/>
      <c r="C57" s="80"/>
      <c r="D57" s="81"/>
    </row>
    <row r="58" spans="1:8">
      <c r="A58" s="19"/>
      <c r="B58" s="20"/>
      <c r="C58" s="20"/>
      <c r="D58" s="21"/>
    </row>
    <row r="59" spans="1:8">
      <c r="A59" s="9"/>
      <c r="B59" s="13"/>
      <c r="C59" s="14"/>
      <c r="D59" s="13"/>
    </row>
    <row r="60" spans="1:8">
      <c r="A60" s="10" t="s">
        <v>54</v>
      </c>
      <c r="B60" s="15" t="s">
        <v>4</v>
      </c>
      <c r="C60" s="16" t="s">
        <v>52</v>
      </c>
      <c r="D60" s="15" t="s">
        <v>53</v>
      </c>
      <c r="F60" s="33" t="s">
        <v>111</v>
      </c>
      <c r="H60" s="34" t="s">
        <v>112</v>
      </c>
    </row>
    <row r="61" spans="1:8">
      <c r="A61" s="11"/>
      <c r="B61" s="17"/>
      <c r="C61" s="18"/>
      <c r="D61" s="17"/>
    </row>
    <row r="62" spans="1:8">
      <c r="A62" s="19"/>
      <c r="B62" s="20"/>
      <c r="C62" s="20"/>
      <c r="D62" s="21"/>
    </row>
    <row r="63" spans="1:8">
      <c r="A63" s="19" t="s">
        <v>108</v>
      </c>
      <c r="B63" s="20" t="e">
        <f>+Nómina!#REF!+Nómina!#REF!+Nómina!#REF!+Nómina!#REF!</f>
        <v>#REF!</v>
      </c>
      <c r="C63" s="20">
        <v>1</v>
      </c>
      <c r="D63" s="21" t="e">
        <f>B63*C63</f>
        <v>#REF!</v>
      </c>
      <c r="F63" s="12" t="e">
        <f>+Nómina!#REF!+Nómina!#REF!+Nómina!#REF!+Nómina!#REF!</f>
        <v>#REF!</v>
      </c>
      <c r="H63" s="12" t="e">
        <f>+Nómina!#REF!+Nómina!#REF!+Nómina!#REF!+Nómina!#REF!</f>
        <v>#REF!</v>
      </c>
    </row>
    <row r="64" spans="1:8">
      <c r="A64" s="19" t="s">
        <v>5</v>
      </c>
      <c r="B64" s="20"/>
      <c r="C64" s="20">
        <v>1</v>
      </c>
      <c r="D64" s="21">
        <f>B64*C64</f>
        <v>0</v>
      </c>
    </row>
    <row r="65" spans="1:6">
      <c r="A65" s="19" t="s">
        <v>72</v>
      </c>
      <c r="B65" s="20"/>
      <c r="C65" s="20">
        <v>1</v>
      </c>
      <c r="D65" s="21">
        <f>B65*C65</f>
        <v>0</v>
      </c>
      <c r="F65" s="12" t="e">
        <f>+F63-H63</f>
        <v>#REF!</v>
      </c>
    </row>
    <row r="66" spans="1:6">
      <c r="A66" s="19" t="s">
        <v>110</v>
      </c>
      <c r="B66" s="20"/>
      <c r="C66" s="20">
        <v>1</v>
      </c>
      <c r="D66" s="21">
        <f>B66*C66</f>
        <v>0</v>
      </c>
    </row>
    <row r="67" spans="1:6">
      <c r="A67" s="19"/>
      <c r="B67" s="20"/>
      <c r="C67" s="20"/>
      <c r="D67" s="21"/>
    </row>
    <row r="68" spans="1:6">
      <c r="A68" s="19"/>
      <c r="B68" s="20"/>
      <c r="C68" s="20"/>
      <c r="D68" s="24"/>
    </row>
    <row r="69" spans="1:6">
      <c r="A69" s="19"/>
      <c r="B69" s="16" t="s">
        <v>55</v>
      </c>
      <c r="C69" s="20"/>
      <c r="D69" s="21" t="e">
        <f>SUM(D63:D68)</f>
        <v>#REF!</v>
      </c>
    </row>
    <row r="70" spans="1:6">
      <c r="A70" s="19"/>
      <c r="B70" s="16"/>
      <c r="C70" s="20"/>
      <c r="D70" s="21"/>
    </row>
    <row r="71" spans="1:6">
      <c r="A71" s="19" t="s">
        <v>61</v>
      </c>
      <c r="B71" s="16"/>
      <c r="C71" s="20"/>
      <c r="D71" s="28">
        <v>0.02</v>
      </c>
    </row>
    <row r="72" spans="1:6">
      <c r="A72" s="19"/>
      <c r="B72" s="16"/>
      <c r="C72" s="20"/>
      <c r="D72" s="21"/>
    </row>
    <row r="73" spans="1:6">
      <c r="A73" s="19" t="s">
        <v>35</v>
      </c>
      <c r="B73" s="16"/>
      <c r="C73" s="20"/>
      <c r="D73" s="21" t="e">
        <f>D69*D71</f>
        <v>#REF!</v>
      </c>
    </row>
    <row r="74" spans="1:6">
      <c r="A74" s="19"/>
      <c r="B74" s="20"/>
      <c r="C74" s="20"/>
      <c r="D74" s="21"/>
    </row>
    <row r="75" spans="1:6">
      <c r="A75" s="19" t="s">
        <v>57</v>
      </c>
      <c r="B75" s="20"/>
      <c r="C75" s="20"/>
      <c r="D75" s="21">
        <v>0</v>
      </c>
    </row>
    <row r="76" spans="1:6">
      <c r="A76" s="19" t="s">
        <v>56</v>
      </c>
      <c r="B76" s="20"/>
      <c r="C76" s="20"/>
      <c r="D76" s="24">
        <v>0</v>
      </c>
    </row>
    <row r="77" spans="1:6">
      <c r="A77" s="19"/>
      <c r="B77" s="20"/>
      <c r="C77" s="20"/>
      <c r="D77" s="21"/>
    </row>
    <row r="78" spans="1:6" ht="12.75" thickBot="1">
      <c r="A78" s="10" t="s">
        <v>58</v>
      </c>
      <c r="B78" s="20"/>
      <c r="C78" s="20"/>
      <c r="D78" s="25" t="e">
        <f>D73+D75+D76</f>
        <v>#REF!</v>
      </c>
    </row>
    <row r="79" spans="1:6" ht="12.75" thickTop="1">
      <c r="A79" s="10" t="s">
        <v>59</v>
      </c>
      <c r="B79" s="20"/>
      <c r="C79" s="20"/>
      <c r="D79" s="26">
        <v>3064</v>
      </c>
    </row>
    <row r="80" spans="1:6">
      <c r="A80" s="19"/>
      <c r="B80" s="20"/>
      <c r="C80" s="20"/>
      <c r="D80" s="21"/>
    </row>
    <row r="81" spans="1:8">
      <c r="A81" s="19" t="s">
        <v>60</v>
      </c>
      <c r="B81" s="20"/>
      <c r="C81" s="20"/>
      <c r="D81" s="27">
        <v>13651</v>
      </c>
    </row>
    <row r="82" spans="1:8">
      <c r="A82" s="22"/>
      <c r="B82" s="23"/>
      <c r="C82" s="23"/>
      <c r="D82" s="24"/>
    </row>
    <row r="83" spans="1:8" ht="15">
      <c r="A83" s="79" t="s">
        <v>37</v>
      </c>
      <c r="B83" s="80"/>
      <c r="C83" s="80"/>
      <c r="D83" s="81"/>
    </row>
    <row r="84" spans="1:8" ht="15">
      <c r="A84" s="79" t="s">
        <v>139</v>
      </c>
      <c r="B84" s="80"/>
      <c r="C84" s="80"/>
      <c r="D84" s="81"/>
    </row>
    <row r="85" spans="1:8" ht="15">
      <c r="A85" s="79" t="s">
        <v>113</v>
      </c>
      <c r="B85" s="80"/>
      <c r="C85" s="80"/>
      <c r="D85" s="81"/>
    </row>
    <row r="86" spans="1:8">
      <c r="A86" s="19"/>
      <c r="B86" s="20"/>
      <c r="C86" s="20"/>
      <c r="D86" s="21"/>
    </row>
    <row r="87" spans="1:8">
      <c r="A87" s="9"/>
      <c r="B87" s="13"/>
      <c r="C87" s="14"/>
      <c r="D87" s="13"/>
    </row>
    <row r="88" spans="1:8">
      <c r="A88" s="10" t="s">
        <v>54</v>
      </c>
      <c r="B88" s="15" t="s">
        <v>4</v>
      </c>
      <c r="C88" s="16" t="s">
        <v>52</v>
      </c>
      <c r="D88" s="15" t="s">
        <v>53</v>
      </c>
      <c r="F88" s="33" t="s">
        <v>111</v>
      </c>
      <c r="H88" s="34" t="s">
        <v>112</v>
      </c>
    </row>
    <row r="89" spans="1:8">
      <c r="A89" s="11"/>
      <c r="B89" s="17"/>
      <c r="C89" s="18"/>
      <c r="D89" s="17"/>
    </row>
    <row r="90" spans="1:8">
      <c r="A90" s="19"/>
      <c r="B90" s="20"/>
      <c r="C90" s="20"/>
      <c r="D90" s="21"/>
    </row>
    <row r="91" spans="1:8">
      <c r="A91" s="35" t="s">
        <v>144</v>
      </c>
      <c r="B91" s="20" t="e">
        <f>+Nómina!#REF!+Nómina!#REF!+Nómina!#REF!+Nómina!#REF!+Nómina!#REF!</f>
        <v>#REF!</v>
      </c>
      <c r="C91" s="20">
        <v>1</v>
      </c>
      <c r="D91" s="21" t="e">
        <f>B91*C91</f>
        <v>#REF!</v>
      </c>
      <c r="F91" s="12" t="e">
        <f>+Nómina!#REF!+Nómina!#REF!+Nómina!#REF!+Nómina!#REF!</f>
        <v>#REF!</v>
      </c>
      <c r="H91" s="12" t="e">
        <f>+Nómina!#REF!+Nómina!#REF!+Nómina!#REF!+Nómina!#REF!</f>
        <v>#REF!</v>
      </c>
    </row>
    <row r="92" spans="1:8">
      <c r="A92" s="19" t="s">
        <v>5</v>
      </c>
      <c r="B92" s="20"/>
      <c r="C92" s="20">
        <v>1</v>
      </c>
      <c r="D92" s="21">
        <f>B92*C92</f>
        <v>0</v>
      </c>
    </row>
    <row r="93" spans="1:8">
      <c r="A93" s="19" t="s">
        <v>72</v>
      </c>
      <c r="B93" s="20"/>
      <c r="C93" s="20">
        <v>1</v>
      </c>
      <c r="D93" s="21">
        <f>B93*C93</f>
        <v>0</v>
      </c>
      <c r="F93" s="12"/>
    </row>
    <row r="94" spans="1:8">
      <c r="A94" s="19" t="s">
        <v>110</v>
      </c>
      <c r="B94" s="20"/>
      <c r="C94" s="20">
        <v>1</v>
      </c>
      <c r="D94" s="21">
        <f>B94*C94</f>
        <v>0</v>
      </c>
      <c r="F94" s="12" t="e">
        <f>+F91-H91</f>
        <v>#REF!</v>
      </c>
    </row>
    <row r="95" spans="1:8">
      <c r="A95" s="19"/>
      <c r="B95" s="20"/>
      <c r="C95" s="20"/>
      <c r="D95" s="21"/>
    </row>
    <row r="96" spans="1:8">
      <c r="A96" s="19"/>
      <c r="B96" s="20"/>
      <c r="C96" s="20"/>
      <c r="D96" s="24"/>
    </row>
    <row r="97" spans="1:4">
      <c r="A97" s="19"/>
      <c r="B97" s="16" t="s">
        <v>55</v>
      </c>
      <c r="C97" s="20"/>
      <c r="D97" s="21" t="e">
        <f>SUM(D91:D96)</f>
        <v>#REF!</v>
      </c>
    </row>
    <row r="98" spans="1:4">
      <c r="A98" s="19"/>
      <c r="B98" s="16"/>
      <c r="C98" s="20"/>
      <c r="D98" s="21"/>
    </row>
    <row r="99" spans="1:4">
      <c r="A99" s="19" t="s">
        <v>61</v>
      </c>
      <c r="B99" s="16"/>
      <c r="C99" s="20"/>
      <c r="D99" s="28">
        <v>0.02</v>
      </c>
    </row>
    <row r="100" spans="1:4">
      <c r="A100" s="19"/>
      <c r="B100" s="16"/>
      <c r="C100" s="20"/>
      <c r="D100" s="21"/>
    </row>
    <row r="101" spans="1:4">
      <c r="A101" s="19" t="s">
        <v>35</v>
      </c>
      <c r="B101" s="16"/>
      <c r="C101" s="20"/>
      <c r="D101" s="21" t="e">
        <f>D97*D99</f>
        <v>#REF!</v>
      </c>
    </row>
    <row r="102" spans="1:4">
      <c r="A102" s="19"/>
      <c r="B102" s="20"/>
      <c r="C102" s="20"/>
      <c r="D102" s="21"/>
    </row>
    <row r="103" spans="1:4">
      <c r="A103" s="19" t="s">
        <v>57</v>
      </c>
      <c r="B103" s="20"/>
      <c r="C103" s="20"/>
      <c r="D103" s="21">
        <v>0</v>
      </c>
    </row>
    <row r="104" spans="1:4">
      <c r="A104" s="19" t="s">
        <v>56</v>
      </c>
      <c r="B104" s="20"/>
      <c r="C104" s="20"/>
      <c r="D104" s="24">
        <v>0</v>
      </c>
    </row>
    <row r="105" spans="1:4">
      <c r="A105" s="19"/>
      <c r="B105" s="20"/>
      <c r="C105" s="20"/>
      <c r="D105" s="21"/>
    </row>
    <row r="106" spans="1:4" ht="12.75" thickBot="1">
      <c r="A106" s="10" t="s">
        <v>58</v>
      </c>
      <c r="B106" s="20"/>
      <c r="C106" s="20"/>
      <c r="D106" s="25" t="e">
        <f>D101+D103+D104</f>
        <v>#REF!</v>
      </c>
    </row>
    <row r="107" spans="1:4" ht="12.75" thickTop="1">
      <c r="A107" s="10" t="s">
        <v>59</v>
      </c>
      <c r="B107" s="20"/>
      <c r="C107" s="20"/>
      <c r="D107" s="26">
        <v>3770</v>
      </c>
    </row>
    <row r="108" spans="1:4">
      <c r="A108" s="19"/>
      <c r="B108" s="20"/>
      <c r="C108" s="20"/>
      <c r="D108" s="21"/>
    </row>
    <row r="109" spans="1:4">
      <c r="A109" s="19" t="s">
        <v>60</v>
      </c>
      <c r="B109" s="20"/>
      <c r="C109" s="20"/>
      <c r="D109" s="27">
        <v>13651</v>
      </c>
    </row>
    <row r="110" spans="1:4">
      <c r="A110" s="22"/>
      <c r="B110" s="23"/>
      <c r="C110" s="23"/>
      <c r="D110" s="24"/>
    </row>
    <row r="111" spans="1:4" ht="15">
      <c r="A111" s="79" t="s">
        <v>37</v>
      </c>
      <c r="B111" s="80"/>
      <c r="C111" s="80"/>
      <c r="D111" s="81"/>
    </row>
    <row r="112" spans="1:4" ht="15">
      <c r="A112" s="79" t="s">
        <v>139</v>
      </c>
      <c r="B112" s="80"/>
      <c r="C112" s="80"/>
      <c r="D112" s="81"/>
    </row>
    <row r="113" spans="1:8" ht="15">
      <c r="A113" s="79" t="s">
        <v>115</v>
      </c>
      <c r="B113" s="80"/>
      <c r="C113" s="80"/>
      <c r="D113" s="81"/>
    </row>
    <row r="114" spans="1:8">
      <c r="A114" s="19"/>
      <c r="B114" s="20"/>
      <c r="C114" s="20"/>
      <c r="D114" s="21"/>
    </row>
    <row r="115" spans="1:8">
      <c r="A115" s="9"/>
      <c r="B115" s="13"/>
      <c r="C115" s="14"/>
      <c r="D115" s="13"/>
    </row>
    <row r="116" spans="1:8">
      <c r="A116" s="10" t="s">
        <v>54</v>
      </c>
      <c r="B116" s="15" t="s">
        <v>4</v>
      </c>
      <c r="C116" s="16" t="s">
        <v>52</v>
      </c>
      <c r="D116" s="15" t="s">
        <v>53</v>
      </c>
      <c r="F116" s="33" t="s">
        <v>111</v>
      </c>
      <c r="H116" s="34" t="s">
        <v>112</v>
      </c>
    </row>
    <row r="117" spans="1:8">
      <c r="A117" s="11"/>
      <c r="B117" s="17"/>
      <c r="C117" s="18"/>
      <c r="D117" s="17"/>
    </row>
    <row r="118" spans="1:8">
      <c r="A118" s="19"/>
      <c r="B118" s="20"/>
      <c r="C118" s="20"/>
      <c r="D118" s="21"/>
    </row>
    <row r="119" spans="1:8">
      <c r="A119" s="35" t="s">
        <v>146</v>
      </c>
      <c r="B119" s="20" t="e">
        <f>+Nómina!#REF!+Nómina!#REF!+Nómina!#REF!+Nómina!#REF!</f>
        <v>#REF!</v>
      </c>
      <c r="C119" s="20">
        <v>1</v>
      </c>
      <c r="D119" s="21" t="e">
        <f>B119*C119</f>
        <v>#REF!</v>
      </c>
      <c r="F119" s="12" t="e">
        <f>+Nómina!#REF!+Nómina!#REF!+Nómina!#REF!+Nómina!#REF!</f>
        <v>#REF!</v>
      </c>
      <c r="H119" s="12" t="e">
        <f>+Nómina!#REF!+Nómina!#REF!+Nómina!#REF!+Nómina!#REF!</f>
        <v>#REF!</v>
      </c>
    </row>
    <row r="120" spans="1:8">
      <c r="A120" s="19" t="s">
        <v>5</v>
      </c>
      <c r="B120" s="20"/>
      <c r="C120" s="20">
        <v>1</v>
      </c>
      <c r="D120" s="21">
        <f>B120*C120</f>
        <v>0</v>
      </c>
    </row>
    <row r="121" spans="1:8">
      <c r="A121" s="19" t="s">
        <v>72</v>
      </c>
      <c r="B121" s="20"/>
      <c r="C121" s="20">
        <v>1</v>
      </c>
      <c r="D121" s="21">
        <f>B121*C121</f>
        <v>0</v>
      </c>
      <c r="F121" s="12"/>
    </row>
    <row r="122" spans="1:8">
      <c r="A122" s="19" t="s">
        <v>110</v>
      </c>
      <c r="B122" s="20"/>
      <c r="C122" s="20">
        <v>1</v>
      </c>
      <c r="D122" s="21">
        <f>B122*C122</f>
        <v>0</v>
      </c>
      <c r="F122" s="12" t="e">
        <f>+F119-H119</f>
        <v>#REF!</v>
      </c>
    </row>
    <row r="123" spans="1:8">
      <c r="A123" s="19"/>
      <c r="B123" s="20"/>
      <c r="C123" s="20"/>
      <c r="D123" s="21"/>
    </row>
    <row r="124" spans="1:8">
      <c r="A124" s="19"/>
      <c r="B124" s="20"/>
      <c r="C124" s="20"/>
      <c r="D124" s="24"/>
    </row>
    <row r="125" spans="1:8">
      <c r="A125" s="19"/>
      <c r="B125" s="16" t="s">
        <v>55</v>
      </c>
      <c r="C125" s="20"/>
      <c r="D125" s="21" t="e">
        <f>SUM(D119:D124)</f>
        <v>#REF!</v>
      </c>
    </row>
    <row r="126" spans="1:8">
      <c r="A126" s="19"/>
      <c r="B126" s="16"/>
      <c r="C126" s="20"/>
      <c r="D126" s="21"/>
    </row>
    <row r="127" spans="1:8">
      <c r="A127" s="19" t="s">
        <v>61</v>
      </c>
      <c r="B127" s="16"/>
      <c r="C127" s="20"/>
      <c r="D127" s="28">
        <v>0.02</v>
      </c>
    </row>
    <row r="128" spans="1:8">
      <c r="A128" s="19"/>
      <c r="B128" s="16"/>
      <c r="C128" s="20"/>
      <c r="D128" s="21"/>
    </row>
    <row r="129" spans="1:8">
      <c r="A129" s="19" t="s">
        <v>35</v>
      </c>
      <c r="B129" s="16"/>
      <c r="C129" s="20"/>
      <c r="D129" s="21" t="e">
        <f>D125*D127</f>
        <v>#REF!</v>
      </c>
    </row>
    <row r="130" spans="1:8">
      <c r="A130" s="19"/>
      <c r="B130" s="20"/>
      <c r="C130" s="20"/>
      <c r="D130" s="21"/>
    </row>
    <row r="131" spans="1:8">
      <c r="A131" s="19" t="s">
        <v>57</v>
      </c>
      <c r="B131" s="20"/>
      <c r="C131" s="20"/>
      <c r="D131" s="21">
        <v>0</v>
      </c>
    </row>
    <row r="132" spans="1:8">
      <c r="A132" s="19" t="s">
        <v>56</v>
      </c>
      <c r="B132" s="20"/>
      <c r="C132" s="20"/>
      <c r="D132" s="24">
        <v>0</v>
      </c>
    </row>
    <row r="133" spans="1:8">
      <c r="A133" s="19"/>
      <c r="B133" s="20"/>
      <c r="C133" s="20"/>
      <c r="D133" s="21"/>
    </row>
    <row r="134" spans="1:8" ht="12.75" thickBot="1">
      <c r="A134" s="10" t="s">
        <v>58</v>
      </c>
      <c r="B134" s="20"/>
      <c r="C134" s="20"/>
      <c r="D134" s="25" t="e">
        <f>D129+D131+D132</f>
        <v>#REF!</v>
      </c>
    </row>
    <row r="135" spans="1:8" ht="12.75" thickTop="1">
      <c r="A135" s="10" t="s">
        <v>59</v>
      </c>
      <c r="B135" s="20"/>
      <c r="C135" s="20"/>
      <c r="D135" s="26">
        <v>2941</v>
      </c>
    </row>
    <row r="136" spans="1:8">
      <c r="A136" s="19"/>
      <c r="B136" s="20"/>
      <c r="C136" s="20"/>
      <c r="D136" s="21"/>
    </row>
    <row r="137" spans="1:8">
      <c r="A137" s="19" t="s">
        <v>60</v>
      </c>
      <c r="B137" s="20"/>
      <c r="C137" s="20"/>
      <c r="D137" s="27">
        <v>13651</v>
      </c>
    </row>
    <row r="138" spans="1:8">
      <c r="A138" s="22"/>
      <c r="B138" s="23"/>
      <c r="C138" s="23"/>
      <c r="D138" s="24"/>
    </row>
    <row r="139" spans="1:8" ht="15">
      <c r="A139" s="79" t="s">
        <v>37</v>
      </c>
      <c r="B139" s="80"/>
      <c r="C139" s="80"/>
      <c r="D139" s="81"/>
    </row>
    <row r="140" spans="1:8" ht="15">
      <c r="A140" s="79" t="s">
        <v>105</v>
      </c>
      <c r="B140" s="80"/>
      <c r="C140" s="80"/>
      <c r="D140" s="81"/>
    </row>
    <row r="141" spans="1:8" ht="15">
      <c r="A141" s="79" t="s">
        <v>117</v>
      </c>
      <c r="B141" s="80"/>
      <c r="C141" s="80"/>
      <c r="D141" s="81"/>
    </row>
    <row r="142" spans="1:8">
      <c r="A142" s="19"/>
      <c r="B142" s="20"/>
      <c r="C142" s="20"/>
      <c r="D142" s="21"/>
    </row>
    <row r="143" spans="1:8">
      <c r="A143" s="9"/>
      <c r="B143" s="13"/>
      <c r="C143" s="14"/>
      <c r="D143" s="13"/>
    </row>
    <row r="144" spans="1:8">
      <c r="A144" s="10" t="s">
        <v>54</v>
      </c>
      <c r="B144" s="15" t="s">
        <v>4</v>
      </c>
      <c r="C144" s="16" t="s">
        <v>52</v>
      </c>
      <c r="D144" s="15" t="s">
        <v>53</v>
      </c>
      <c r="F144" s="33" t="s">
        <v>111</v>
      </c>
      <c r="H144" s="34" t="s">
        <v>112</v>
      </c>
    </row>
    <row r="145" spans="1:8">
      <c r="A145" s="11"/>
      <c r="B145" s="17"/>
      <c r="C145" s="18"/>
      <c r="D145" s="17"/>
    </row>
    <row r="146" spans="1:8">
      <c r="A146" s="19"/>
      <c r="B146" s="20"/>
      <c r="C146" s="20"/>
      <c r="D146" s="21"/>
    </row>
    <row r="147" spans="1:8">
      <c r="A147" s="35" t="s">
        <v>119</v>
      </c>
      <c r="B147" s="20" t="e">
        <f>+Nómina!#REF!+Nómina!#REF!+Nómina!#REF!+Nómina!#REF!</f>
        <v>#REF!</v>
      </c>
      <c r="C147" s="20">
        <v>1</v>
      </c>
      <c r="D147" s="21" t="e">
        <f>B147*C147</f>
        <v>#REF!</v>
      </c>
      <c r="F147" s="12" t="e">
        <f>+Nómina!#REF!+Nómina!#REF!+Nómina!#REF!+Nómina!#REF!</f>
        <v>#REF!</v>
      </c>
      <c r="H147" s="12" t="e">
        <f>+Nómina!#REF!+Nómina!#REF!+Nómina!#REF!+Nómina!#REF!</f>
        <v>#REF!</v>
      </c>
    </row>
    <row r="148" spans="1:8">
      <c r="A148" s="19" t="s">
        <v>5</v>
      </c>
      <c r="B148" s="20"/>
      <c r="C148" s="20">
        <v>1</v>
      </c>
      <c r="D148" s="21">
        <f>B148*C148</f>
        <v>0</v>
      </c>
    </row>
    <row r="149" spans="1:8">
      <c r="A149" s="19" t="s">
        <v>72</v>
      </c>
      <c r="B149" s="20"/>
      <c r="C149" s="20">
        <v>1</v>
      </c>
      <c r="D149" s="21">
        <f>B149*C149</f>
        <v>0</v>
      </c>
      <c r="F149" s="12"/>
    </row>
    <row r="150" spans="1:8">
      <c r="A150" s="19" t="s">
        <v>110</v>
      </c>
      <c r="B150" s="20"/>
      <c r="C150" s="20">
        <v>1</v>
      </c>
      <c r="D150" s="21">
        <f>B150*C150</f>
        <v>0</v>
      </c>
      <c r="F150" s="12" t="e">
        <f>+F147-H147</f>
        <v>#REF!</v>
      </c>
    </row>
    <row r="151" spans="1:8">
      <c r="A151" s="19"/>
      <c r="B151" s="20"/>
      <c r="C151" s="20"/>
      <c r="D151" s="21"/>
    </row>
    <row r="152" spans="1:8">
      <c r="A152" s="19"/>
      <c r="B152" s="20"/>
      <c r="C152" s="20"/>
      <c r="D152" s="24"/>
    </row>
    <row r="153" spans="1:8">
      <c r="A153" s="19"/>
      <c r="B153" s="16" t="s">
        <v>55</v>
      </c>
      <c r="C153" s="20"/>
      <c r="D153" s="21" t="e">
        <f>SUM(D147:D152)</f>
        <v>#REF!</v>
      </c>
    </row>
    <row r="154" spans="1:8">
      <c r="A154" s="19"/>
      <c r="B154" s="16"/>
      <c r="C154" s="20"/>
      <c r="D154" s="21"/>
    </row>
    <row r="155" spans="1:8">
      <c r="A155" s="19" t="s">
        <v>61</v>
      </c>
      <c r="B155" s="16"/>
      <c r="C155" s="20"/>
      <c r="D155" s="28">
        <v>0.02</v>
      </c>
    </row>
    <row r="156" spans="1:8">
      <c r="A156" s="19"/>
      <c r="B156" s="16"/>
      <c r="C156" s="20"/>
      <c r="D156" s="21"/>
    </row>
    <row r="157" spans="1:8">
      <c r="A157" s="19" t="s">
        <v>35</v>
      </c>
      <c r="B157" s="16"/>
      <c r="C157" s="20"/>
      <c r="D157" s="21" t="e">
        <f>D153*D155</f>
        <v>#REF!</v>
      </c>
    </row>
    <row r="158" spans="1:8">
      <c r="A158" s="19"/>
      <c r="B158" s="20"/>
      <c r="C158" s="20"/>
      <c r="D158" s="21"/>
    </row>
    <row r="159" spans="1:8">
      <c r="A159" s="19" t="s">
        <v>57</v>
      </c>
      <c r="B159" s="20"/>
      <c r="C159" s="20"/>
      <c r="D159" s="21">
        <v>0</v>
      </c>
    </row>
    <row r="160" spans="1:8">
      <c r="A160" s="19" t="s">
        <v>56</v>
      </c>
      <c r="B160" s="20"/>
      <c r="C160" s="20"/>
      <c r="D160" s="24">
        <v>0</v>
      </c>
    </row>
    <row r="161" spans="1:8">
      <c r="A161" s="19"/>
      <c r="B161" s="20"/>
      <c r="C161" s="20"/>
      <c r="D161" s="21"/>
    </row>
    <row r="162" spans="1:8" ht="12.75" thickBot="1">
      <c r="A162" s="10" t="s">
        <v>58</v>
      </c>
      <c r="B162" s="20"/>
      <c r="C162" s="20"/>
      <c r="D162" s="25" t="e">
        <f>D157+D159+D160</f>
        <v>#REF!</v>
      </c>
    </row>
    <row r="163" spans="1:8" ht="12.75" thickTop="1">
      <c r="A163" s="10" t="s">
        <v>59</v>
      </c>
      <c r="B163" s="20"/>
      <c r="C163" s="20"/>
      <c r="D163" s="26">
        <v>3064</v>
      </c>
    </row>
    <row r="164" spans="1:8">
      <c r="A164" s="19"/>
      <c r="B164" s="20"/>
      <c r="C164" s="20"/>
      <c r="D164" s="21"/>
    </row>
    <row r="165" spans="1:8">
      <c r="A165" s="19" t="s">
        <v>60</v>
      </c>
      <c r="B165" s="20"/>
      <c r="C165" s="20"/>
      <c r="D165" s="27">
        <v>13651</v>
      </c>
    </row>
    <row r="166" spans="1:8">
      <c r="A166" s="22"/>
      <c r="B166" s="23"/>
      <c r="C166" s="23"/>
      <c r="D166" s="24"/>
    </row>
    <row r="167" spans="1:8" ht="15">
      <c r="A167" s="79" t="s">
        <v>37</v>
      </c>
      <c r="B167" s="80"/>
      <c r="C167" s="80"/>
      <c r="D167" s="81"/>
    </row>
    <row r="168" spans="1:8" ht="15">
      <c r="A168" s="79" t="s">
        <v>105</v>
      </c>
      <c r="B168" s="80"/>
      <c r="C168" s="80"/>
      <c r="D168" s="81"/>
    </row>
    <row r="169" spans="1:8" ht="15">
      <c r="A169" s="79" t="s">
        <v>118</v>
      </c>
      <c r="B169" s="80"/>
      <c r="C169" s="80"/>
      <c r="D169" s="81"/>
    </row>
    <row r="170" spans="1:8">
      <c r="A170" s="19"/>
      <c r="B170" s="20"/>
      <c r="C170" s="20"/>
      <c r="D170" s="21"/>
    </row>
    <row r="171" spans="1:8">
      <c r="A171" s="9"/>
      <c r="B171" s="13"/>
      <c r="C171" s="14"/>
      <c r="D171" s="13"/>
    </row>
    <row r="172" spans="1:8">
      <c r="A172" s="10" t="s">
        <v>54</v>
      </c>
      <c r="B172" s="15" t="s">
        <v>4</v>
      </c>
      <c r="C172" s="16" t="s">
        <v>52</v>
      </c>
      <c r="D172" s="15" t="s">
        <v>53</v>
      </c>
      <c r="F172" s="33" t="s">
        <v>111</v>
      </c>
      <c r="H172" s="34" t="s">
        <v>112</v>
      </c>
    </row>
    <row r="173" spans="1:8">
      <c r="A173" s="11"/>
      <c r="B173" s="17"/>
      <c r="C173" s="18"/>
      <c r="D173" s="17"/>
    </row>
    <row r="174" spans="1:8">
      <c r="A174" s="19"/>
      <c r="B174" s="20"/>
      <c r="C174" s="20"/>
      <c r="D174" s="21"/>
    </row>
    <row r="175" spans="1:8">
      <c r="A175" s="35" t="s">
        <v>120</v>
      </c>
      <c r="B175" s="20" t="e">
        <f>+Nómina!#REF!+Nómina!#REF!+Nómina!#REF!+Nómina!#REF!+Nómina!#REF!</f>
        <v>#REF!</v>
      </c>
      <c r="C175" s="20">
        <v>1</v>
      </c>
      <c r="D175" s="21" t="e">
        <f>B175*C175</f>
        <v>#REF!</v>
      </c>
      <c r="F175" s="12" t="e">
        <f>+Nómina!#REF!+Nómina!#REF!+Nómina!#REF!+Nómina!#REF!</f>
        <v>#REF!</v>
      </c>
      <c r="H175" s="12" t="e">
        <f>+Nómina!#REF!+Nómina!#REF!+Nómina!#REF!+Nómina!#REF!</f>
        <v>#REF!</v>
      </c>
    </row>
    <row r="176" spans="1:8">
      <c r="A176" s="19" t="s">
        <v>5</v>
      </c>
      <c r="B176" s="20"/>
      <c r="C176" s="20">
        <v>1</v>
      </c>
      <c r="D176" s="21">
        <f>B176*C176</f>
        <v>0</v>
      </c>
    </row>
    <row r="177" spans="1:6">
      <c r="A177" s="19" t="s">
        <v>72</v>
      </c>
      <c r="B177" s="20"/>
      <c r="C177" s="20">
        <v>1</v>
      </c>
      <c r="D177" s="21">
        <f>B177*C177</f>
        <v>0</v>
      </c>
      <c r="F177" s="12"/>
    </row>
    <row r="178" spans="1:6">
      <c r="A178" s="19" t="s">
        <v>110</v>
      </c>
      <c r="B178" s="20"/>
      <c r="C178" s="20">
        <v>1</v>
      </c>
      <c r="D178" s="21">
        <f>B178*C178</f>
        <v>0</v>
      </c>
      <c r="F178" s="12" t="e">
        <f>+F175-H175</f>
        <v>#REF!</v>
      </c>
    </row>
    <row r="179" spans="1:6">
      <c r="A179" s="19"/>
      <c r="B179" s="20"/>
      <c r="C179" s="20"/>
      <c r="D179" s="21"/>
    </row>
    <row r="180" spans="1:6">
      <c r="A180" s="19"/>
      <c r="B180" s="20"/>
      <c r="C180" s="20"/>
      <c r="D180" s="24"/>
    </row>
    <row r="181" spans="1:6">
      <c r="A181" s="19"/>
      <c r="B181" s="16" t="s">
        <v>55</v>
      </c>
      <c r="C181" s="20"/>
      <c r="D181" s="21" t="e">
        <f>SUM(D175:D180)</f>
        <v>#REF!</v>
      </c>
    </row>
    <row r="182" spans="1:6">
      <c r="A182" s="19"/>
      <c r="B182" s="16"/>
      <c r="C182" s="20"/>
      <c r="D182" s="21"/>
    </row>
    <row r="183" spans="1:6">
      <c r="A183" s="19" t="s">
        <v>61</v>
      </c>
      <c r="B183" s="16"/>
      <c r="C183" s="20"/>
      <c r="D183" s="28">
        <v>0.02</v>
      </c>
    </row>
    <row r="184" spans="1:6">
      <c r="A184" s="19"/>
      <c r="B184" s="16"/>
      <c r="C184" s="20"/>
      <c r="D184" s="21"/>
    </row>
    <row r="185" spans="1:6">
      <c r="A185" s="19" t="s">
        <v>35</v>
      </c>
      <c r="B185" s="16"/>
      <c r="C185" s="20"/>
      <c r="D185" s="21" t="e">
        <f>D181*D183</f>
        <v>#REF!</v>
      </c>
    </row>
    <row r="186" spans="1:6">
      <c r="A186" s="19"/>
      <c r="B186" s="20"/>
      <c r="C186" s="20"/>
      <c r="D186" s="21"/>
    </row>
    <row r="187" spans="1:6">
      <c r="A187" s="19" t="s">
        <v>57</v>
      </c>
      <c r="B187" s="20"/>
      <c r="C187" s="20"/>
      <c r="D187" s="21">
        <v>0</v>
      </c>
    </row>
    <row r="188" spans="1:6">
      <c r="A188" s="19" t="s">
        <v>56</v>
      </c>
      <c r="B188" s="20"/>
      <c r="C188" s="20"/>
      <c r="D188" s="24">
        <v>0</v>
      </c>
    </row>
    <row r="189" spans="1:6">
      <c r="A189" s="19"/>
      <c r="B189" s="20"/>
      <c r="C189" s="20"/>
      <c r="D189" s="21"/>
    </row>
    <row r="190" spans="1:6" ht="12.75" thickBot="1">
      <c r="A190" s="10" t="s">
        <v>58</v>
      </c>
      <c r="B190" s="20"/>
      <c r="C190" s="20"/>
      <c r="D190" s="25" t="e">
        <f>D185+D187+D188</f>
        <v>#REF!</v>
      </c>
    </row>
    <row r="191" spans="1:6" ht="12.75" thickTop="1">
      <c r="A191" s="10" t="s">
        <v>59</v>
      </c>
      <c r="B191" s="20"/>
      <c r="C191" s="20"/>
      <c r="D191" s="26">
        <v>4014</v>
      </c>
    </row>
    <row r="192" spans="1:6">
      <c r="A192" s="19"/>
      <c r="B192" s="20"/>
      <c r="C192" s="20"/>
      <c r="D192" s="21"/>
    </row>
    <row r="193" spans="1:8">
      <c r="A193" s="19" t="s">
        <v>60</v>
      </c>
      <c r="B193" s="20"/>
      <c r="C193" s="20"/>
      <c r="D193" s="27">
        <v>13651</v>
      </c>
    </row>
    <row r="194" spans="1:8">
      <c r="A194" s="22"/>
      <c r="B194" s="23"/>
      <c r="C194" s="23"/>
      <c r="D194" s="24"/>
    </row>
    <row r="195" spans="1:8" ht="15">
      <c r="A195" s="79" t="s">
        <v>37</v>
      </c>
      <c r="B195" s="80"/>
      <c r="C195" s="80"/>
      <c r="D195" s="81"/>
    </row>
    <row r="196" spans="1:8" ht="15">
      <c r="A196" s="79" t="s">
        <v>105</v>
      </c>
      <c r="B196" s="80"/>
      <c r="C196" s="80"/>
      <c r="D196" s="81"/>
    </row>
    <row r="197" spans="1:8" ht="15">
      <c r="A197" s="79" t="s">
        <v>122</v>
      </c>
      <c r="B197" s="80"/>
      <c r="C197" s="80"/>
      <c r="D197" s="81"/>
    </row>
    <row r="198" spans="1:8">
      <c r="A198" s="19"/>
      <c r="B198" s="20"/>
      <c r="C198" s="20"/>
      <c r="D198" s="21"/>
    </row>
    <row r="199" spans="1:8">
      <c r="A199" s="9"/>
      <c r="B199" s="13"/>
      <c r="C199" s="14"/>
      <c r="D199" s="13"/>
    </row>
    <row r="200" spans="1:8">
      <c r="A200" s="10" t="s">
        <v>54</v>
      </c>
      <c r="B200" s="15" t="s">
        <v>4</v>
      </c>
      <c r="C200" s="16" t="s">
        <v>52</v>
      </c>
      <c r="D200" s="15" t="s">
        <v>53</v>
      </c>
      <c r="F200" s="33" t="s">
        <v>111</v>
      </c>
      <c r="H200" s="34" t="s">
        <v>112</v>
      </c>
    </row>
    <row r="201" spans="1:8">
      <c r="A201" s="11"/>
      <c r="B201" s="17"/>
      <c r="C201" s="18"/>
      <c r="D201" s="17"/>
    </row>
    <row r="202" spans="1:8">
      <c r="A202" s="19"/>
      <c r="B202" s="20"/>
      <c r="C202" s="20"/>
      <c r="D202" s="21"/>
    </row>
    <row r="203" spans="1:8">
      <c r="A203" s="36" t="s">
        <v>123</v>
      </c>
      <c r="B203" s="20" t="e">
        <f>+Nómina!#REF!+Nómina!#REF!+Nómina!#REF!+Nómina!#REF!</f>
        <v>#REF!</v>
      </c>
      <c r="C203" s="20">
        <v>1</v>
      </c>
      <c r="D203" s="21" t="e">
        <f>B203*C203</f>
        <v>#REF!</v>
      </c>
      <c r="F203" s="12" t="e">
        <f>+Nómina!#REF!+Nómina!#REF!+Nómina!#REF!+Nómina!#REF!</f>
        <v>#REF!</v>
      </c>
      <c r="H203" s="12" t="e">
        <f>+Nómina!#REF!+Nómina!#REF!+Nómina!#REF!+Nómina!#REF!</f>
        <v>#REF!</v>
      </c>
    </row>
    <row r="204" spans="1:8">
      <c r="A204" s="19"/>
      <c r="B204" s="20"/>
      <c r="C204" s="20"/>
      <c r="D204" s="24"/>
    </row>
    <row r="205" spans="1:8">
      <c r="A205" s="19"/>
      <c r="B205" s="16" t="s">
        <v>55</v>
      </c>
      <c r="C205" s="20"/>
      <c r="D205" s="21" t="e">
        <f>SUM(D203:D204)</f>
        <v>#REF!</v>
      </c>
    </row>
    <row r="206" spans="1:8">
      <c r="A206" s="19"/>
      <c r="B206" s="16"/>
      <c r="C206" s="20"/>
      <c r="D206" s="21"/>
    </row>
    <row r="207" spans="1:8">
      <c r="A207" s="19" t="s">
        <v>61</v>
      </c>
      <c r="B207" s="16"/>
      <c r="C207" s="20"/>
      <c r="D207" s="28">
        <v>0.02</v>
      </c>
    </row>
    <row r="208" spans="1:8">
      <c r="A208" s="19"/>
      <c r="B208" s="16"/>
      <c r="C208" s="20"/>
      <c r="D208" s="21"/>
    </row>
    <row r="209" spans="1:4">
      <c r="A209" s="19" t="s">
        <v>35</v>
      </c>
      <c r="B209" s="16"/>
      <c r="C209" s="20"/>
      <c r="D209" s="21" t="e">
        <f>D205*D207</f>
        <v>#REF!</v>
      </c>
    </row>
    <row r="210" spans="1:4">
      <c r="A210" s="19"/>
      <c r="B210" s="20"/>
      <c r="C210" s="20"/>
      <c r="D210" s="21"/>
    </row>
    <row r="211" spans="1:4">
      <c r="A211" s="19" t="s">
        <v>57</v>
      </c>
      <c r="B211" s="20"/>
      <c r="C211" s="20"/>
      <c r="D211" s="21">
        <v>0</v>
      </c>
    </row>
    <row r="212" spans="1:4">
      <c r="A212" s="19" t="s">
        <v>56</v>
      </c>
      <c r="B212" s="20"/>
      <c r="C212" s="20"/>
      <c r="D212" s="24">
        <v>0</v>
      </c>
    </row>
    <row r="213" spans="1:4">
      <c r="A213" s="19"/>
      <c r="B213" s="20"/>
      <c r="C213" s="20"/>
      <c r="D213" s="21"/>
    </row>
    <row r="214" spans="1:4" ht="12.75" thickBot="1">
      <c r="A214" s="10" t="s">
        <v>58</v>
      </c>
      <c r="B214" s="20"/>
      <c r="C214" s="20"/>
      <c r="D214" s="25" t="e">
        <f>D209+D211+D212</f>
        <v>#REF!</v>
      </c>
    </row>
    <row r="215" spans="1:4" ht="12.75" thickTop="1">
      <c r="A215" s="10" t="s">
        <v>59</v>
      </c>
      <c r="B215" s="20"/>
      <c r="C215" s="20"/>
      <c r="D215" s="26">
        <v>3277</v>
      </c>
    </row>
    <row r="216" spans="1:4">
      <c r="A216" s="19"/>
      <c r="B216" s="20"/>
      <c r="C216" s="20"/>
      <c r="D216" s="21"/>
    </row>
    <row r="217" spans="1:4">
      <c r="A217" s="19" t="s">
        <v>60</v>
      </c>
      <c r="B217" s="20"/>
      <c r="C217" s="20"/>
      <c r="D217" s="27">
        <v>13651</v>
      </c>
    </row>
    <row r="218" spans="1:4">
      <c r="A218" s="22"/>
      <c r="B218" s="23"/>
      <c r="C218" s="23"/>
      <c r="D218" s="24"/>
    </row>
    <row r="219" spans="1:4" ht="15">
      <c r="A219" s="79" t="s">
        <v>37</v>
      </c>
      <c r="B219" s="80"/>
      <c r="C219" s="80"/>
      <c r="D219" s="81"/>
    </row>
    <row r="220" spans="1:4" ht="15">
      <c r="A220" s="79" t="s">
        <v>105</v>
      </c>
      <c r="B220" s="80"/>
      <c r="C220" s="80"/>
      <c r="D220" s="81"/>
    </row>
    <row r="221" spans="1:4" ht="15">
      <c r="A221" s="79" t="s">
        <v>125</v>
      </c>
      <c r="B221" s="80"/>
      <c r="C221" s="80"/>
      <c r="D221" s="81"/>
    </row>
    <row r="222" spans="1:4">
      <c r="A222" s="19"/>
      <c r="B222" s="20"/>
      <c r="C222" s="20"/>
      <c r="D222" s="21"/>
    </row>
    <row r="223" spans="1:4">
      <c r="A223" s="9"/>
      <c r="B223" s="13"/>
      <c r="C223" s="14"/>
      <c r="D223" s="13"/>
    </row>
    <row r="224" spans="1:4">
      <c r="A224" s="10" t="s">
        <v>54</v>
      </c>
      <c r="B224" s="15" t="s">
        <v>4</v>
      </c>
      <c r="C224" s="16" t="s">
        <v>52</v>
      </c>
      <c r="D224" s="15" t="s">
        <v>53</v>
      </c>
    </row>
    <row r="225" spans="1:4">
      <c r="A225" s="11"/>
      <c r="B225" s="17"/>
      <c r="C225" s="18"/>
      <c r="D225" s="17"/>
    </row>
    <row r="226" spans="1:4">
      <c r="A226" s="19"/>
      <c r="B226" s="20"/>
      <c r="C226" s="20"/>
      <c r="D226" s="21"/>
    </row>
    <row r="227" spans="1:4">
      <c r="A227" s="36" t="s">
        <v>126</v>
      </c>
      <c r="B227" s="20" t="e">
        <f>+Nómina!#REF!+Nómina!#REF!+Nómina!#REF!+Nómina!#REF!</f>
        <v>#REF!</v>
      </c>
      <c r="C227" s="20">
        <v>1</v>
      </c>
      <c r="D227" s="21" t="e">
        <f>B227*C227</f>
        <v>#REF!</v>
      </c>
    </row>
    <row r="228" spans="1:4">
      <c r="A228" s="19"/>
      <c r="B228" s="20"/>
      <c r="C228" s="20"/>
      <c r="D228" s="24"/>
    </row>
    <row r="229" spans="1:4">
      <c r="A229" s="19"/>
      <c r="B229" s="16" t="s">
        <v>55</v>
      </c>
      <c r="C229" s="20"/>
      <c r="D229" s="21" t="e">
        <f>SUM(D227:D228)</f>
        <v>#REF!</v>
      </c>
    </row>
    <row r="230" spans="1:4">
      <c r="A230" s="19"/>
      <c r="B230" s="16"/>
      <c r="C230" s="20"/>
      <c r="D230" s="21"/>
    </row>
    <row r="231" spans="1:4">
      <c r="A231" s="19" t="s">
        <v>61</v>
      </c>
      <c r="B231" s="16"/>
      <c r="C231" s="20"/>
      <c r="D231" s="28">
        <v>0.02</v>
      </c>
    </row>
    <row r="232" spans="1:4">
      <c r="A232" s="19"/>
      <c r="B232" s="16"/>
      <c r="C232" s="20"/>
      <c r="D232" s="21"/>
    </row>
    <row r="233" spans="1:4">
      <c r="A233" s="19" t="s">
        <v>35</v>
      </c>
      <c r="B233" s="16"/>
      <c r="C233" s="20"/>
      <c r="D233" s="21" t="e">
        <f>D229*D231</f>
        <v>#REF!</v>
      </c>
    </row>
    <row r="234" spans="1:4">
      <c r="A234" s="19"/>
      <c r="B234" s="20"/>
      <c r="C234" s="20"/>
      <c r="D234" s="21"/>
    </row>
    <row r="235" spans="1:4">
      <c r="A235" s="19" t="s">
        <v>57</v>
      </c>
      <c r="B235" s="20"/>
      <c r="C235" s="20"/>
      <c r="D235" s="21">
        <v>0</v>
      </c>
    </row>
    <row r="236" spans="1:4">
      <c r="A236" s="19" t="s">
        <v>56</v>
      </c>
      <c r="B236" s="20"/>
      <c r="C236" s="20"/>
      <c r="D236" s="24">
        <v>0</v>
      </c>
    </row>
    <row r="237" spans="1:4">
      <c r="A237" s="19"/>
      <c r="B237" s="20"/>
      <c r="C237" s="20"/>
      <c r="D237" s="21"/>
    </row>
    <row r="238" spans="1:4" ht="12.75" thickBot="1">
      <c r="A238" s="10" t="s">
        <v>58</v>
      </c>
      <c r="B238" s="20"/>
      <c r="C238" s="20"/>
      <c r="D238" s="25" t="e">
        <f>D233+D235+D236</f>
        <v>#REF!</v>
      </c>
    </row>
    <row r="239" spans="1:4" ht="12.75" thickTop="1">
      <c r="A239" s="10" t="s">
        <v>59</v>
      </c>
      <c r="B239" s="20"/>
      <c r="C239" s="20"/>
      <c r="D239" s="26">
        <v>3188</v>
      </c>
    </row>
    <row r="240" spans="1:4">
      <c r="A240" s="19"/>
      <c r="B240" s="20"/>
      <c r="C240" s="20"/>
      <c r="D240" s="21"/>
    </row>
    <row r="241" spans="1:4">
      <c r="A241" s="19" t="s">
        <v>60</v>
      </c>
      <c r="B241" s="20"/>
      <c r="C241" s="20"/>
      <c r="D241" s="27">
        <v>13651</v>
      </c>
    </row>
    <row r="242" spans="1:4">
      <c r="A242" s="22"/>
      <c r="B242" s="23"/>
      <c r="C242" s="23"/>
      <c r="D242" s="24"/>
    </row>
    <row r="243" spans="1:4" ht="15">
      <c r="A243" s="79" t="s">
        <v>37</v>
      </c>
      <c r="B243" s="80"/>
      <c r="C243" s="80"/>
      <c r="D243" s="81"/>
    </row>
    <row r="244" spans="1:4" ht="15">
      <c r="A244" s="79" t="s">
        <v>105</v>
      </c>
      <c r="B244" s="80"/>
      <c r="C244" s="80"/>
      <c r="D244" s="81"/>
    </row>
    <row r="245" spans="1:4" ht="15">
      <c r="A245" s="79" t="s">
        <v>127</v>
      </c>
      <c r="B245" s="80"/>
      <c r="C245" s="80"/>
      <c r="D245" s="81"/>
    </row>
    <row r="246" spans="1:4">
      <c r="A246" s="19"/>
      <c r="B246" s="20"/>
      <c r="C246" s="20"/>
      <c r="D246" s="21"/>
    </row>
    <row r="247" spans="1:4">
      <c r="A247" s="9"/>
      <c r="B247" s="13"/>
      <c r="C247" s="14"/>
      <c r="D247" s="13"/>
    </row>
    <row r="248" spans="1:4">
      <c r="A248" s="10" t="s">
        <v>54</v>
      </c>
      <c r="B248" s="15" t="s">
        <v>4</v>
      </c>
      <c r="C248" s="16" t="s">
        <v>52</v>
      </c>
      <c r="D248" s="15" t="s">
        <v>53</v>
      </c>
    </row>
    <row r="249" spans="1:4">
      <c r="A249" s="11"/>
      <c r="B249" s="17"/>
      <c r="C249" s="18"/>
      <c r="D249" s="17"/>
    </row>
    <row r="250" spans="1:4">
      <c r="A250" s="19"/>
      <c r="B250" s="20"/>
      <c r="C250" s="20"/>
      <c r="D250" s="21"/>
    </row>
    <row r="251" spans="1:4">
      <c r="A251" s="36" t="s">
        <v>128</v>
      </c>
      <c r="B251" s="20">
        <v>0</v>
      </c>
      <c r="C251" s="20">
        <v>1</v>
      </c>
      <c r="D251" s="21" t="e">
        <f>+Nómina!#REF!+Nómina!#REF!+Nómina!#REF!+Nómina!#REF!+Nómina!#REF!</f>
        <v>#REF!</v>
      </c>
    </row>
    <row r="252" spans="1:4">
      <c r="A252" s="19"/>
      <c r="B252" s="20"/>
      <c r="C252" s="20"/>
      <c r="D252" s="24"/>
    </row>
    <row r="253" spans="1:4">
      <c r="A253" s="19"/>
      <c r="B253" s="16" t="s">
        <v>55</v>
      </c>
      <c r="C253" s="20"/>
      <c r="D253" s="21" t="e">
        <f>SUM(D251:D252)</f>
        <v>#REF!</v>
      </c>
    </row>
    <row r="254" spans="1:4">
      <c r="A254" s="19"/>
      <c r="B254" s="16"/>
      <c r="C254" s="20"/>
      <c r="D254" s="21"/>
    </row>
    <row r="255" spans="1:4">
      <c r="A255" s="19" t="s">
        <v>61</v>
      </c>
      <c r="B255" s="16"/>
      <c r="C255" s="20"/>
      <c r="D255" s="28">
        <v>0.02</v>
      </c>
    </row>
    <row r="256" spans="1:4">
      <c r="A256" s="19"/>
      <c r="B256" s="16"/>
      <c r="C256" s="20"/>
      <c r="D256" s="21"/>
    </row>
    <row r="257" spans="1:4">
      <c r="A257" s="19" t="s">
        <v>35</v>
      </c>
      <c r="B257" s="16"/>
      <c r="C257" s="20"/>
      <c r="D257" s="21" t="e">
        <f>D253*D255</f>
        <v>#REF!</v>
      </c>
    </row>
    <row r="258" spans="1:4">
      <c r="A258" s="19"/>
      <c r="B258" s="20"/>
      <c r="C258" s="20"/>
      <c r="D258" s="21"/>
    </row>
    <row r="259" spans="1:4">
      <c r="A259" s="19" t="s">
        <v>57</v>
      </c>
      <c r="B259" s="20"/>
      <c r="C259" s="20"/>
      <c r="D259" s="21">
        <v>0</v>
      </c>
    </row>
    <row r="260" spans="1:4">
      <c r="A260" s="19" t="s">
        <v>56</v>
      </c>
      <c r="B260" s="20"/>
      <c r="C260" s="20"/>
      <c r="D260" s="24">
        <v>0</v>
      </c>
    </row>
    <row r="261" spans="1:4">
      <c r="A261" s="19"/>
      <c r="B261" s="20"/>
      <c r="C261" s="20"/>
      <c r="D261" s="21"/>
    </row>
    <row r="262" spans="1:4" ht="12.75" thickBot="1">
      <c r="A262" s="10" t="s">
        <v>58</v>
      </c>
      <c r="B262" s="20"/>
      <c r="C262" s="20"/>
      <c r="D262" s="25" t="e">
        <f>D257+D259+D260</f>
        <v>#REF!</v>
      </c>
    </row>
    <row r="263" spans="1:4" ht="12.75" thickTop="1">
      <c r="A263" s="10" t="s">
        <v>59</v>
      </c>
      <c r="B263" s="20"/>
      <c r="C263" s="20"/>
      <c r="D263" s="26">
        <v>3907</v>
      </c>
    </row>
    <row r="264" spans="1:4">
      <c r="A264" s="19"/>
      <c r="B264" s="20"/>
      <c r="C264" s="20"/>
      <c r="D264" s="21"/>
    </row>
    <row r="265" spans="1:4">
      <c r="A265" s="19" t="s">
        <v>60</v>
      </c>
      <c r="B265" s="20"/>
      <c r="C265" s="20"/>
      <c r="D265" s="27">
        <v>13651</v>
      </c>
    </row>
    <row r="266" spans="1:4">
      <c r="A266" s="22"/>
      <c r="B266" s="23"/>
      <c r="C266" s="23"/>
      <c r="D266" s="24"/>
    </row>
    <row r="267" spans="1:4" ht="15">
      <c r="A267" s="79" t="s">
        <v>37</v>
      </c>
      <c r="B267" s="80"/>
      <c r="C267" s="80"/>
      <c r="D267" s="81"/>
    </row>
    <row r="268" spans="1:4" ht="15">
      <c r="A268" s="79" t="s">
        <v>105</v>
      </c>
      <c r="B268" s="80"/>
      <c r="C268" s="80"/>
      <c r="D268" s="81"/>
    </row>
    <row r="269" spans="1:4" ht="15">
      <c r="A269" s="79" t="s">
        <v>129</v>
      </c>
      <c r="B269" s="80"/>
      <c r="C269" s="80"/>
      <c r="D269" s="81"/>
    </row>
    <row r="270" spans="1:4">
      <c r="A270" s="19"/>
      <c r="B270" s="20"/>
      <c r="C270" s="20"/>
      <c r="D270" s="21"/>
    </row>
    <row r="271" spans="1:4">
      <c r="A271" s="9"/>
      <c r="B271" s="13"/>
      <c r="C271" s="14"/>
      <c r="D271" s="13"/>
    </row>
    <row r="272" spans="1:4">
      <c r="A272" s="10" t="s">
        <v>54</v>
      </c>
      <c r="B272" s="15" t="s">
        <v>4</v>
      </c>
      <c r="C272" s="16" t="s">
        <v>52</v>
      </c>
      <c r="D272" s="15" t="s">
        <v>53</v>
      </c>
    </row>
    <row r="273" spans="1:4">
      <c r="A273" s="11"/>
      <c r="B273" s="17"/>
      <c r="C273" s="18"/>
      <c r="D273" s="17"/>
    </row>
    <row r="274" spans="1:4">
      <c r="A274" s="19"/>
      <c r="B274" s="20"/>
      <c r="C274" s="20"/>
      <c r="D274" s="21"/>
    </row>
    <row r="275" spans="1:4">
      <c r="A275" s="36" t="s">
        <v>130</v>
      </c>
      <c r="B275" s="20" t="e">
        <f>+Nómina!#REF!+Nómina!#REF!+Nómina!#REF!+Nómina!#REF!</f>
        <v>#REF!</v>
      </c>
      <c r="C275" s="20">
        <v>1</v>
      </c>
      <c r="D275" s="21" t="e">
        <f>B275*C275</f>
        <v>#REF!</v>
      </c>
    </row>
    <row r="276" spans="1:4">
      <c r="A276" s="19"/>
      <c r="B276" s="20"/>
      <c r="C276" s="20"/>
      <c r="D276" s="24"/>
    </row>
    <row r="277" spans="1:4">
      <c r="A277" s="19"/>
      <c r="B277" s="16" t="s">
        <v>55</v>
      </c>
      <c r="C277" s="20"/>
      <c r="D277" s="21" t="e">
        <f>SUM(D275:D276)</f>
        <v>#REF!</v>
      </c>
    </row>
    <row r="278" spans="1:4">
      <c r="A278" s="19"/>
      <c r="B278" s="16"/>
      <c r="C278" s="20"/>
      <c r="D278" s="21"/>
    </row>
    <row r="279" spans="1:4">
      <c r="A279" s="19" t="s">
        <v>61</v>
      </c>
      <c r="B279" s="16"/>
      <c r="C279" s="20"/>
      <c r="D279" s="28">
        <v>0.02</v>
      </c>
    </row>
    <row r="280" spans="1:4">
      <c r="A280" s="19"/>
      <c r="B280" s="16"/>
      <c r="C280" s="20"/>
      <c r="D280" s="21"/>
    </row>
    <row r="281" spans="1:4">
      <c r="A281" s="19" t="s">
        <v>35</v>
      </c>
      <c r="B281" s="16"/>
      <c r="C281" s="20"/>
      <c r="D281" s="21" t="e">
        <f>D277*D279</f>
        <v>#REF!</v>
      </c>
    </row>
    <row r="282" spans="1:4">
      <c r="A282" s="19"/>
      <c r="B282" s="20"/>
      <c r="C282" s="20"/>
      <c r="D282" s="21"/>
    </row>
    <row r="283" spans="1:4">
      <c r="A283" s="19" t="s">
        <v>57</v>
      </c>
      <c r="B283" s="20"/>
      <c r="C283" s="20"/>
      <c r="D283" s="21">
        <v>0</v>
      </c>
    </row>
    <row r="284" spans="1:4">
      <c r="A284" s="19" t="s">
        <v>56</v>
      </c>
      <c r="B284" s="20"/>
      <c r="C284" s="20"/>
      <c r="D284" s="24">
        <v>0</v>
      </c>
    </row>
    <row r="285" spans="1:4">
      <c r="A285" s="19"/>
      <c r="B285" s="20"/>
      <c r="C285" s="20"/>
      <c r="D285" s="21"/>
    </row>
    <row r="286" spans="1:4" ht="12.75" thickBot="1">
      <c r="A286" s="10" t="s">
        <v>58</v>
      </c>
      <c r="B286" s="20"/>
      <c r="C286" s="20"/>
      <c r="D286" s="25" t="e">
        <f>D281+D283+D284</f>
        <v>#REF!</v>
      </c>
    </row>
    <row r="287" spans="1:4" ht="12.75" thickTop="1">
      <c r="A287" s="10" t="s">
        <v>59</v>
      </c>
      <c r="B287" s="20"/>
      <c r="C287" s="20"/>
      <c r="D287" s="26">
        <v>2948</v>
      </c>
    </row>
    <row r="288" spans="1:4">
      <c r="A288" s="19"/>
      <c r="B288" s="20"/>
      <c r="C288" s="20"/>
      <c r="D288" s="21"/>
    </row>
    <row r="289" spans="1:4">
      <c r="A289" s="19" t="s">
        <v>60</v>
      </c>
      <c r="B289" s="20"/>
      <c r="C289" s="20"/>
      <c r="D289" s="27">
        <v>13651</v>
      </c>
    </row>
    <row r="290" spans="1:4">
      <c r="A290" s="22"/>
      <c r="B290" s="23"/>
      <c r="C290" s="23"/>
      <c r="D290" s="24"/>
    </row>
  </sheetData>
  <mergeCells count="33">
    <mergeCell ref="A269:D269"/>
    <mergeCell ref="A243:D243"/>
    <mergeCell ref="A244:D244"/>
    <mergeCell ref="A245:D245"/>
    <mergeCell ref="A267:D267"/>
    <mergeCell ref="A268:D268"/>
    <mergeCell ref="A219:D219"/>
    <mergeCell ref="A220:D220"/>
    <mergeCell ref="A221:D221"/>
    <mergeCell ref="A83:D83"/>
    <mergeCell ref="A84:D84"/>
    <mergeCell ref="A111:D111"/>
    <mergeCell ref="A112:D112"/>
    <mergeCell ref="A113:D113"/>
    <mergeCell ref="A85:D85"/>
    <mergeCell ref="A195:D195"/>
    <mergeCell ref="A57:D57"/>
    <mergeCell ref="A29:D29"/>
    <mergeCell ref="A30:D30"/>
    <mergeCell ref="A1:D1"/>
    <mergeCell ref="A2:D2"/>
    <mergeCell ref="A3:D3"/>
    <mergeCell ref="A28:D28"/>
    <mergeCell ref="A55:D55"/>
    <mergeCell ref="A56:D56"/>
    <mergeCell ref="A196:D196"/>
    <mergeCell ref="A197:D197"/>
    <mergeCell ref="A139:D139"/>
    <mergeCell ref="A140:D140"/>
    <mergeCell ref="A141:D141"/>
    <mergeCell ref="A167:D167"/>
    <mergeCell ref="A168:D168"/>
    <mergeCell ref="A169:D169"/>
  </mergeCells>
  <phoneticPr fontId="10" type="noConversion"/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Nómina</vt:lpstr>
      <vt:lpstr>Cálculo</vt:lpstr>
      <vt:lpstr>2% 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 USER</dc:creator>
  <cp:lastModifiedBy>cic</cp:lastModifiedBy>
  <cp:lastPrinted>2010-03-08T16:59:06Z</cp:lastPrinted>
  <dcterms:created xsi:type="dcterms:W3CDTF">2004-08-10T18:10:29Z</dcterms:created>
  <dcterms:modified xsi:type="dcterms:W3CDTF">2010-03-08T16:59:51Z</dcterms:modified>
</cp:coreProperties>
</file>