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2765" windowHeight="5160"/>
  </bookViews>
  <sheets>
    <sheet name="inv Alm Gral" sheetId="3" r:id="rId1"/>
    <sheet name="11 sur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J10" i="3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E32"/>
  <c r="J32"/>
  <c r="J33"/>
  <c r="J34"/>
  <c r="J35"/>
  <c r="J36"/>
  <c r="J37"/>
  <c r="J38"/>
  <c r="J39"/>
  <c r="J40"/>
  <c r="J41"/>
  <c r="J42"/>
  <c r="E43"/>
  <c r="J43"/>
  <c r="J44"/>
  <c r="J45"/>
  <c r="J46"/>
  <c r="J47"/>
  <c r="C48"/>
  <c r="J48"/>
  <c r="J50"/>
  <c r="D10"/>
  <c r="H10"/>
  <c r="D11"/>
  <c r="H11"/>
  <c r="D12"/>
  <c r="H12"/>
  <c r="D13"/>
  <c r="H13"/>
  <c r="D14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D24"/>
  <c r="H24"/>
  <c r="D25"/>
  <c r="H25"/>
  <c r="D26"/>
  <c r="H26"/>
  <c r="D27"/>
  <c r="H27"/>
  <c r="D28"/>
  <c r="H28"/>
  <c r="D29"/>
  <c r="H29"/>
  <c r="D30"/>
  <c r="H30"/>
  <c r="D31"/>
  <c r="H31"/>
  <c r="F32"/>
  <c r="D32"/>
  <c r="H32"/>
  <c r="D33"/>
  <c r="H33"/>
  <c r="D34"/>
  <c r="H34"/>
  <c r="D35"/>
  <c r="H35"/>
  <c r="D36"/>
  <c r="H36"/>
  <c r="D37"/>
  <c r="H37"/>
  <c r="D38"/>
  <c r="H38"/>
  <c r="D39"/>
  <c r="H39"/>
  <c r="D40"/>
  <c r="H40"/>
  <c r="D41"/>
  <c r="H41"/>
  <c r="D42"/>
  <c r="H42"/>
  <c r="F43"/>
  <c r="D43"/>
  <c r="H43"/>
  <c r="D44"/>
  <c r="H44"/>
  <c r="D45"/>
  <c r="H45"/>
  <c r="D46"/>
  <c r="H46"/>
  <c r="D47"/>
  <c r="H47"/>
  <c r="H50"/>
  <c r="C10"/>
  <c r="G10"/>
  <c r="C11"/>
  <c r="G11"/>
  <c r="C12"/>
  <c r="G12"/>
  <c r="C13"/>
  <c r="G13"/>
  <c r="C14"/>
  <c r="G14"/>
  <c r="C15"/>
  <c r="G15"/>
  <c r="C16"/>
  <c r="G16"/>
  <c r="C17"/>
  <c r="G17"/>
  <c r="C18"/>
  <c r="G18"/>
  <c r="C19"/>
  <c r="G19"/>
  <c r="C20"/>
  <c r="G20"/>
  <c r="C21"/>
  <c r="G21"/>
  <c r="C22"/>
  <c r="G22"/>
  <c r="C23"/>
  <c r="G23"/>
  <c r="C24"/>
  <c r="G24"/>
  <c r="C25"/>
  <c r="G25"/>
  <c r="C26"/>
  <c r="G26"/>
  <c r="C27"/>
  <c r="G27"/>
  <c r="C28"/>
  <c r="G28"/>
  <c r="C29"/>
  <c r="G29"/>
  <c r="C30"/>
  <c r="G30"/>
  <c r="C31"/>
  <c r="G31"/>
  <c r="C32"/>
  <c r="G32"/>
  <c r="C33"/>
  <c r="G33"/>
  <c r="C34"/>
  <c r="G34"/>
  <c r="C35"/>
  <c r="G35"/>
  <c r="C36"/>
  <c r="G36"/>
  <c r="C37"/>
  <c r="G37"/>
  <c r="C38"/>
  <c r="G38"/>
  <c r="C39"/>
  <c r="G39"/>
  <c r="C40"/>
  <c r="G40"/>
  <c r="C41"/>
  <c r="G41"/>
  <c r="C42"/>
  <c r="G42"/>
  <c r="C43"/>
  <c r="G43"/>
  <c r="C44"/>
  <c r="G44"/>
  <c r="C45"/>
  <c r="G45"/>
  <c r="C46"/>
  <c r="G46"/>
  <c r="C47"/>
  <c r="G47"/>
  <c r="G50"/>
  <c r="F50"/>
  <c r="E50"/>
  <c r="D48"/>
  <c r="D50"/>
  <c r="C50"/>
  <c r="K48"/>
  <c r="A48"/>
  <c r="K47"/>
  <c r="A47"/>
  <c r="K46"/>
  <c r="A46"/>
  <c r="K45"/>
  <c r="A45"/>
  <c r="K44"/>
  <c r="A44"/>
  <c r="K43"/>
  <c r="A43"/>
  <c r="K42"/>
  <c r="A42"/>
  <c r="K41"/>
  <c r="A41"/>
  <c r="K40"/>
  <c r="A40"/>
  <c r="K39"/>
  <c r="A39"/>
  <c r="K38"/>
  <c r="A38"/>
  <c r="K37"/>
  <c r="A37"/>
  <c r="K36"/>
  <c r="A36"/>
  <c r="K35"/>
  <c r="A35"/>
  <c r="K34"/>
  <c r="A34"/>
  <c r="K33"/>
  <c r="A33"/>
  <c r="K32"/>
  <c r="A32"/>
  <c r="K31"/>
  <c r="A31"/>
  <c r="K30"/>
  <c r="A30"/>
  <c r="K29"/>
  <c r="A29"/>
  <c r="K28"/>
  <c r="A28"/>
  <c r="K27"/>
  <c r="A27"/>
  <c r="K26"/>
  <c r="A26"/>
  <c r="K25"/>
  <c r="A25"/>
  <c r="K24"/>
  <c r="A24"/>
  <c r="K23"/>
  <c r="A23"/>
  <c r="K22"/>
  <c r="A22"/>
  <c r="K21"/>
  <c r="A21"/>
  <c r="A20"/>
  <c r="K19"/>
  <c r="A19"/>
  <c r="A18"/>
  <c r="K17"/>
  <c r="A17"/>
  <c r="K16"/>
  <c r="A16"/>
  <c r="K15"/>
  <c r="A15"/>
  <c r="K14"/>
  <c r="A14"/>
  <c r="K13"/>
  <c r="A13"/>
  <c r="K12"/>
  <c r="A12"/>
  <c r="K11"/>
  <c r="A11"/>
  <c r="K10"/>
  <c r="A10"/>
  <c r="E6" i="2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B30"/>
  <c r="E30"/>
  <c r="E31"/>
  <c r="E32"/>
  <c r="E33"/>
  <c r="E34"/>
  <c r="E35"/>
  <c r="E36"/>
  <c r="E37"/>
  <c r="E38"/>
  <c r="B39"/>
  <c r="E39"/>
  <c r="E40"/>
  <c r="E41"/>
  <c r="E42"/>
  <c r="E43"/>
  <c r="E44"/>
  <c r="E45"/>
  <c r="B46"/>
  <c r="E46"/>
  <c r="E47"/>
  <c r="E48"/>
  <c r="E49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100"/>
  <c r="E101"/>
  <c r="E102"/>
  <c r="E103"/>
  <c r="E104"/>
  <c r="E105"/>
  <c r="E107"/>
  <c r="E110"/>
  <c r="B110"/>
  <c r="C39"/>
</calcChain>
</file>

<file path=xl/sharedStrings.xml><?xml version="1.0" encoding="utf-8"?>
<sst xmlns="http://schemas.openxmlformats.org/spreadsheetml/2006/main" count="147" uniqueCount="107">
  <si>
    <t>PRODUCTO</t>
  </si>
  <si>
    <t>TOTAL</t>
  </si>
  <si>
    <t>INVENTARIO SUC 11 SUR</t>
  </si>
  <si>
    <t>fecha</t>
  </si>
  <si>
    <t>CARNES</t>
  </si>
  <si>
    <t>Kg</t>
  </si>
  <si>
    <t>piezas</t>
  </si>
  <si>
    <t>$</t>
  </si>
  <si>
    <t>TOTAL $</t>
  </si>
  <si>
    <t>1/2 res</t>
  </si>
  <si>
    <t>Arrachera</t>
  </si>
  <si>
    <t>Cabeza de cerdo</t>
  </si>
  <si>
    <t>Cabeza de lomo</t>
  </si>
  <si>
    <t>Capotes</t>
  </si>
  <si>
    <t>Carnero</t>
  </si>
  <si>
    <t>Codillo</t>
  </si>
  <si>
    <t xml:space="preserve">Contra </t>
  </si>
  <si>
    <t>Chuleta natural</t>
  </si>
  <si>
    <t>Costilla de cerdo</t>
  </si>
  <si>
    <t>Cuero de pierna</t>
  </si>
  <si>
    <t>Cuero sin grasa</t>
  </si>
  <si>
    <t>Descarne de cerdo</t>
  </si>
  <si>
    <t>Delantero de res</t>
  </si>
  <si>
    <t>Espaldilla de cerdo</t>
  </si>
  <si>
    <t>Espaldilla con hueso cerdo</t>
  </si>
  <si>
    <t>Espaldilla con hueso de res</t>
  </si>
  <si>
    <t xml:space="preserve">Espinazo </t>
  </si>
  <si>
    <t>Espinazo entero</t>
  </si>
  <si>
    <t>Grasa</t>
  </si>
  <si>
    <t>Maciza de cerdo</t>
  </si>
  <si>
    <t>Manteca</t>
  </si>
  <si>
    <t>Menudo</t>
  </si>
  <si>
    <t xml:space="preserve">Menudo  </t>
  </si>
  <si>
    <t>Molida economica</t>
  </si>
  <si>
    <t>Pecho de cerdo</t>
  </si>
  <si>
    <t>Pernil</t>
  </si>
  <si>
    <t>Pierna c/cuero en combo</t>
  </si>
  <si>
    <t>Pierna c/hueso</t>
  </si>
  <si>
    <t>Pierna con cuero</t>
  </si>
  <si>
    <t>pierna s/h con grasa</t>
  </si>
  <si>
    <t>Pierna sin hueso</t>
  </si>
  <si>
    <t>Planchas Cerdo</t>
  </si>
  <si>
    <t>Pulpa de res</t>
  </si>
  <si>
    <t>Pulpa de res sin limpiar</t>
  </si>
  <si>
    <t>Retazo c/hueso de cerdo</t>
  </si>
  <si>
    <t>Retazo c/hueso de res</t>
  </si>
  <si>
    <t>Sancocho</t>
  </si>
  <si>
    <t>Sesos de copa</t>
  </si>
  <si>
    <t>Sesos en copa sueltos</t>
  </si>
  <si>
    <t>SALCHICHONERIA</t>
  </si>
  <si>
    <t>Carne Enchilada</t>
  </si>
  <si>
    <t>Chile p/carne enchilada</t>
  </si>
  <si>
    <t>Chorizo</t>
  </si>
  <si>
    <t>Chuleta ahumada</t>
  </si>
  <si>
    <t>Jamon Americano Fud</t>
  </si>
  <si>
    <t>Jamon Americano Ledo</t>
  </si>
  <si>
    <t>Jamon de lomo Ledo</t>
  </si>
  <si>
    <t>Jamon de pavo Hacienda</t>
  </si>
  <si>
    <t>Jamon de pavo Viva</t>
  </si>
  <si>
    <t>Jamon virginia de fud</t>
  </si>
  <si>
    <t>longaniza</t>
  </si>
  <si>
    <t>Mortadela</t>
  </si>
  <si>
    <t>Pierna de pavo ahumada</t>
  </si>
  <si>
    <t>Queso de puerco Ledo</t>
  </si>
  <si>
    <t>Salchicha Acuario</t>
  </si>
  <si>
    <t>Salchicha Chero</t>
  </si>
  <si>
    <t>Salchicha Fud HD</t>
  </si>
  <si>
    <t>Salchicha Hacienda</t>
  </si>
  <si>
    <t>Salchicha Pavo Fud</t>
  </si>
  <si>
    <t>Salchicha viva</t>
  </si>
  <si>
    <t>Salchicha Z</t>
  </si>
  <si>
    <t>Tocino Winnis ahumado</t>
  </si>
  <si>
    <t>Tripa salada</t>
  </si>
  <si>
    <t>Chicharron</t>
  </si>
  <si>
    <t>Jamon de pavo Hda</t>
  </si>
  <si>
    <t>Jamon de Pavo Viva</t>
  </si>
  <si>
    <t>Jamon de pierna Ledo</t>
  </si>
  <si>
    <t>Jamon Fud americano</t>
  </si>
  <si>
    <t>Jamon Virginia Fud</t>
  </si>
  <si>
    <t>Queso de puerco campestre</t>
  </si>
  <si>
    <t>Queso manchego</t>
  </si>
  <si>
    <t>Recorte de jamon</t>
  </si>
  <si>
    <t>Salchicha Hda Viena</t>
  </si>
  <si>
    <t>Salchicha Viva</t>
  </si>
  <si>
    <t>Maiz pozolero Morelos</t>
  </si>
  <si>
    <t>Maiz pozolero La Poblana</t>
  </si>
  <si>
    <t>Salsa California 1 lt</t>
  </si>
  <si>
    <t>Salsa California 0.5 lt</t>
  </si>
  <si>
    <t>Salsa California 0.355 lt</t>
  </si>
  <si>
    <t>Bolsa</t>
  </si>
  <si>
    <t>Corbata IBP</t>
  </si>
  <si>
    <t>Pata de res picada</t>
  </si>
  <si>
    <t>Espaldilla de Carnero</t>
  </si>
  <si>
    <t>Tortilla de harina La Tradicion</t>
  </si>
  <si>
    <t>ALMACEN CENTRAL CONGELADOS</t>
  </si>
  <si>
    <t xml:space="preserve">INVENTARIO GENERAL </t>
  </si>
  <si>
    <t>DIA</t>
  </si>
  <si>
    <t>Teorica</t>
  </si>
  <si>
    <t>Real</t>
  </si>
  <si>
    <t>Diferencia</t>
  </si>
  <si>
    <t xml:space="preserve">CANTIDAD </t>
  </si>
  <si>
    <t>UD</t>
  </si>
  <si>
    <t>$ COMPRA</t>
  </si>
  <si>
    <t>$ traspaso</t>
  </si>
  <si>
    <t>Para todos</t>
  </si>
  <si>
    <t>33.00/CIC</t>
  </si>
  <si>
    <t>$ prom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</si>
</sst>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&quot;$&quot;#,##0.00"/>
    <numFmt numFmtId="165" formatCode="#,##0.00_ ;[Red]\-#,##0.00\ 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14" fontId="3" fillId="0" borderId="1" xfId="0" applyNumberFormat="1" applyFont="1" applyBorder="1" applyAlignment="1">
      <alignment horizontal="right"/>
    </xf>
    <xf numFmtId="44" fontId="0" fillId="0" borderId="0" xfId="1" applyFont="1"/>
    <xf numFmtId="14" fontId="3" fillId="0" borderId="0" xfId="0" quotePrefix="1" applyNumberFormat="1" applyFont="1"/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quotePrefix="1" applyFont="1"/>
    <xf numFmtId="0" fontId="4" fillId="0" borderId="0" xfId="0" applyFont="1"/>
    <xf numFmtId="14" fontId="0" fillId="0" borderId="0" xfId="0" applyNumberFormat="1"/>
    <xf numFmtId="44" fontId="3" fillId="0" borderId="0" xfId="1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164" fontId="3" fillId="0" borderId="0" xfId="0" applyNumberFormat="1" applyFont="1"/>
    <xf numFmtId="0" fontId="0" fillId="0" borderId="0" xfId="0" applyBorder="1"/>
    <xf numFmtId="4" fontId="0" fillId="0" borderId="0" xfId="0" applyNumberFormat="1"/>
    <xf numFmtId="44" fontId="0" fillId="0" borderId="0" xfId="1" applyFont="1" applyAlignment="1">
      <alignment horizontal="right"/>
    </xf>
    <xf numFmtId="164" fontId="0" fillId="0" borderId="0" xfId="0" applyNumberFormat="1"/>
    <xf numFmtId="4" fontId="0" fillId="0" borderId="1" xfId="0" applyNumberFormat="1" applyBorder="1"/>
    <xf numFmtId="0" fontId="0" fillId="0" borderId="1" xfId="0" applyBorder="1"/>
    <xf numFmtId="4" fontId="0" fillId="0" borderId="2" xfId="0" applyNumberFormat="1" applyBorder="1"/>
    <xf numFmtId="0" fontId="0" fillId="0" borderId="2" xfId="0" applyBorder="1"/>
    <xf numFmtId="4" fontId="0" fillId="0" borderId="0" xfId="0" applyNumberFormat="1" applyBorder="1"/>
    <xf numFmtId="4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8" fillId="0" borderId="0" xfId="0" applyNumberFormat="1" applyFont="1" applyBorder="1"/>
    <xf numFmtId="164" fontId="0" fillId="0" borderId="0" xfId="0" applyNumberFormat="1" applyBorder="1"/>
    <xf numFmtId="14" fontId="8" fillId="0" borderId="0" xfId="0" quotePrefix="1" applyNumberFormat="1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/>
    <xf numFmtId="4" fontId="9" fillId="0" borderId="3" xfId="0" applyNumberFormat="1" applyFont="1" applyBorder="1"/>
    <xf numFmtId="0" fontId="9" fillId="0" borderId="7" xfId="0" applyFont="1" applyBorder="1"/>
    <xf numFmtId="4" fontId="9" fillId="0" borderId="5" xfId="0" applyNumberFormat="1" applyFont="1" applyBorder="1"/>
    <xf numFmtId="0" fontId="9" fillId="0" borderId="5" xfId="0" applyFont="1" applyBorder="1"/>
    <xf numFmtId="2" fontId="9" fillId="0" borderId="5" xfId="0" applyNumberFormat="1" applyFont="1" applyBorder="1"/>
    <xf numFmtId="164" fontId="9" fillId="0" borderId="5" xfId="0" applyNumberFormat="1" applyFont="1" applyBorder="1"/>
    <xf numFmtId="165" fontId="9" fillId="0" borderId="0" xfId="0" applyNumberFormat="1" applyFont="1" applyFill="1" applyBorder="1"/>
    <xf numFmtId="165" fontId="10" fillId="0" borderId="0" xfId="0" applyNumberFormat="1" applyFont="1" applyFill="1" applyBorder="1"/>
    <xf numFmtId="0" fontId="11" fillId="0" borderId="0" xfId="0" applyFont="1" applyFill="1"/>
    <xf numFmtId="4" fontId="9" fillId="0" borderId="6" xfId="0" applyNumberFormat="1" applyFont="1" applyBorder="1"/>
    <xf numFmtId="0" fontId="9" fillId="0" borderId="8" xfId="0" applyNumberFormat="1" applyFont="1" applyBorder="1"/>
    <xf numFmtId="2" fontId="9" fillId="0" borderId="8" xfId="0" applyNumberFormat="1" applyFont="1" applyBorder="1"/>
    <xf numFmtId="164" fontId="9" fillId="0" borderId="6" xfId="0" applyNumberFormat="1" applyFont="1" applyBorder="1"/>
    <xf numFmtId="4" fontId="9" fillId="0" borderId="9" xfId="0" applyNumberFormat="1" applyFont="1" applyBorder="1"/>
    <xf numFmtId="0" fontId="9" fillId="0" borderId="8" xfId="0" applyFont="1" applyBorder="1"/>
    <xf numFmtId="0" fontId="10" fillId="0" borderId="0" xfId="0" applyFont="1" applyFill="1"/>
    <xf numFmtId="4" fontId="9" fillId="0" borderId="8" xfId="0" applyNumberFormat="1" applyFont="1" applyBorder="1"/>
    <xf numFmtId="0" fontId="9" fillId="0" borderId="6" xfId="0" applyNumberFormat="1" applyFont="1" applyBorder="1"/>
    <xf numFmtId="0" fontId="11" fillId="0" borderId="0" xfId="0" applyFont="1"/>
    <xf numFmtId="0" fontId="12" fillId="0" borderId="0" xfId="0" applyFont="1"/>
    <xf numFmtId="3" fontId="9" fillId="0" borderId="8" xfId="0" applyNumberFormat="1" applyFont="1" applyBorder="1"/>
    <xf numFmtId="2" fontId="10" fillId="0" borderId="0" xfId="0" applyNumberFormat="1" applyFont="1" applyFill="1"/>
    <xf numFmtId="0" fontId="13" fillId="0" borderId="0" xfId="0" applyFont="1"/>
    <xf numFmtId="0" fontId="9" fillId="0" borderId="3" xfId="0" applyFont="1" applyBorder="1"/>
    <xf numFmtId="2" fontId="9" fillId="0" borderId="3" xfId="0" applyNumberFormat="1" applyFont="1" applyBorder="1"/>
    <xf numFmtId="2" fontId="9" fillId="0" borderId="6" xfId="0" applyNumberFormat="1" applyFont="1" applyBorder="1"/>
    <xf numFmtId="0" fontId="9" fillId="0" borderId="6" xfId="0" applyFont="1" applyBorder="1"/>
    <xf numFmtId="3" fontId="9" fillId="0" borderId="5" xfId="0" applyNumberFormat="1" applyFont="1" applyBorder="1"/>
    <xf numFmtId="3" fontId="9" fillId="0" borderId="6" xfId="0" applyNumberFormat="1" applyFont="1" applyBorder="1"/>
    <xf numFmtId="4" fontId="9" fillId="0" borderId="10" xfId="0" applyNumberFormat="1" applyFont="1" applyBorder="1"/>
    <xf numFmtId="0" fontId="8" fillId="0" borderId="0" xfId="0" applyFont="1" applyAlignment="1">
      <alignment horizontal="right"/>
    </xf>
    <xf numFmtId="4" fontId="8" fillId="0" borderId="5" xfId="0" applyNumberFormat="1" applyFont="1" applyBorder="1"/>
    <xf numFmtId="164" fontId="8" fillId="0" borderId="7" xfId="0" applyNumberFormat="1" applyFont="1" applyBorder="1"/>
    <xf numFmtId="164" fontId="8" fillId="0" borderId="5" xfId="0" applyNumberFormat="1" applyFont="1" applyBorder="1"/>
    <xf numFmtId="4" fontId="8" fillId="0" borderId="0" xfId="0" applyNumberFormat="1" applyFont="1" applyFill="1" applyBorder="1"/>
    <xf numFmtId="14" fontId="3" fillId="0" borderId="0" xfId="0" applyNumberFormat="1" applyFont="1" applyBorder="1"/>
    <xf numFmtId="0" fontId="3" fillId="0" borderId="5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47625</xdr:rowOff>
    </xdr:from>
    <xdr:to>
      <xdr:col>0</xdr:col>
      <xdr:colOff>1104900</xdr:colOff>
      <xdr:row>6</xdr:row>
      <xdr:rowOff>0</xdr:rowOff>
    </xdr:to>
    <xdr:pic>
      <xdr:nvPicPr>
        <xdr:cNvPr id="1025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38125"/>
          <a:ext cx="1019175" cy="10096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%20FINAL/Configuraci&#243;n%20local/Archivos%20temporales%20de%20Internet/Content.IE5/HK4B11WT/Kardex/20009/KACsep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Bolsa 25X35"/>
      <sheetName val="Bolsa 30X40"/>
      <sheetName val="Bolsa 35X45"/>
      <sheetName val="Bolsa 40X60"/>
      <sheetName val="BUCHE "/>
      <sheetName val="CABEZA DE LOMO Combos"/>
      <sheetName val="Cabeza de Lomo"/>
      <sheetName val="CABEZA DE LOMO seaboard"/>
      <sheetName val="Cabeza Puerco Premium"/>
      <sheetName val="CARNERO"/>
      <sheetName val="CONTRA SWIFT"/>
      <sheetName val="Contra Excel"/>
      <sheetName val="CONTRA IBP"/>
      <sheetName val="Corbata Curlys"/>
      <sheetName val="CORBATA Farmland"/>
      <sheetName val="Corbata IBP"/>
      <sheetName val="costilla Rupari"/>
      <sheetName val="CUERO CAB DE LOMO FARMLAD"/>
      <sheetName val="CUERO PAPEL BELLY"/>
      <sheetName val="Cuero SM"/>
      <sheetName val="Espaldilla de Carnero"/>
      <sheetName val="ESPALDILLA DE CORDERO "/>
      <sheetName val="Filete de pescado"/>
      <sheetName val="Filete pescado BASA"/>
      <sheetName val="GRASA DE PUERCO"/>
      <sheetName val="LENGUA DE CERDO "/>
      <sheetName val="Lengua de Res"/>
      <sheetName val="Manteca"/>
      <sheetName val="Marrana en Combo"/>
      <sheetName val="Menudo Aurora"/>
      <sheetName val="MENUDO EXCEL 86M"/>
      <sheetName val="Menudo IBP"/>
      <sheetName val="NANA "/>
      <sheetName val="PATITAS"/>
      <sheetName val="Pavo Crudo"/>
      <sheetName val="PERNIL CON PIEL"/>
      <sheetName val="Pulpa Negra"/>
      <sheetName val="SESOS EN COPA "/>
      <sheetName val="Sesos marqueta"/>
      <sheetName val="Trompa Farmland"/>
      <sheetName val="Tocino IBP"/>
    </sheetNames>
    <sheetDataSet>
      <sheetData sheetId="0"/>
      <sheetData sheetId="1">
        <row r="5">
          <cell r="C5" t="str">
            <v>BOLSA 25X35</v>
          </cell>
        </row>
        <row r="208">
          <cell r="G208">
            <v>281.08000000000004</v>
          </cell>
          <cell r="H208">
            <v>12</v>
          </cell>
        </row>
      </sheetData>
      <sheetData sheetId="2">
        <row r="5">
          <cell r="C5" t="str">
            <v>BOLSA 30X40</v>
          </cell>
        </row>
        <row r="207">
          <cell r="G207">
            <v>317.90000000000003</v>
          </cell>
          <cell r="H207">
            <v>22</v>
          </cell>
        </row>
      </sheetData>
      <sheetData sheetId="3">
        <row r="5">
          <cell r="C5" t="str">
            <v>BOLSA 35X45</v>
          </cell>
        </row>
        <row r="208">
          <cell r="G208">
            <v>254.78999999999996</v>
          </cell>
          <cell r="H208">
            <v>15</v>
          </cell>
        </row>
      </sheetData>
      <sheetData sheetId="4">
        <row r="5">
          <cell r="C5" t="str">
            <v>BOLSA 40X60</v>
          </cell>
        </row>
        <row r="208">
          <cell r="G208">
            <v>0</v>
          </cell>
          <cell r="H208">
            <v>0</v>
          </cell>
        </row>
      </sheetData>
      <sheetData sheetId="5">
        <row r="5">
          <cell r="C5" t="str">
            <v xml:space="preserve">BUCHE </v>
          </cell>
        </row>
        <row r="212">
          <cell r="G212">
            <v>4477.6899999999978</v>
          </cell>
          <cell r="H212">
            <v>329</v>
          </cell>
        </row>
      </sheetData>
      <sheetData sheetId="6">
        <row r="5">
          <cell r="C5" t="str">
            <v>CABEZA DE LOMO COMBOS</v>
          </cell>
        </row>
        <row r="211">
          <cell r="G211">
            <v>-4.5474735088646412E-13</v>
          </cell>
          <cell r="H211">
            <v>0</v>
          </cell>
        </row>
      </sheetData>
      <sheetData sheetId="7">
        <row r="5">
          <cell r="C5" t="str">
            <v>CABEZA DE LOMO</v>
          </cell>
        </row>
        <row r="207">
          <cell r="G207">
            <v>7254.4</v>
          </cell>
          <cell r="H207">
            <v>313</v>
          </cell>
        </row>
      </sheetData>
      <sheetData sheetId="8"/>
      <sheetData sheetId="9">
        <row r="5">
          <cell r="C5" t="str">
            <v>CABEZA PUERCO PREMIUM</v>
          </cell>
        </row>
        <row r="208">
          <cell r="G208">
            <v>-0.49999999999971578</v>
          </cell>
          <cell r="H208">
            <v>0</v>
          </cell>
        </row>
      </sheetData>
      <sheetData sheetId="10">
        <row r="5">
          <cell r="C5" t="str">
            <v>CARNERO</v>
          </cell>
        </row>
        <row r="208">
          <cell r="G208">
            <v>6395.1600000000008</v>
          </cell>
          <cell r="H208">
            <v>335</v>
          </cell>
        </row>
      </sheetData>
      <sheetData sheetId="11">
        <row r="5">
          <cell r="C5" t="str">
            <v>CONTRA (GOOSENECK) SWIFT</v>
          </cell>
        </row>
        <row r="198">
          <cell r="G198">
            <v>23787.499999999996</v>
          </cell>
          <cell r="H198">
            <v>808</v>
          </cell>
        </row>
      </sheetData>
      <sheetData sheetId="12">
        <row r="5">
          <cell r="C5" t="str">
            <v>CONTRA EXCEL</v>
          </cell>
        </row>
        <row r="208">
          <cell r="G208">
            <v>0</v>
          </cell>
          <cell r="H208">
            <v>0</v>
          </cell>
        </row>
      </sheetData>
      <sheetData sheetId="13">
        <row r="5">
          <cell r="C5" t="str">
            <v>CONTRA (GOOSENECK) IBP</v>
          </cell>
        </row>
        <row r="196">
          <cell r="G196">
            <v>0</v>
          </cell>
          <cell r="H196">
            <v>0</v>
          </cell>
        </row>
      </sheetData>
      <sheetData sheetId="14">
        <row r="5">
          <cell r="C5" t="str">
            <v>CORBATA CURLY'S</v>
          </cell>
        </row>
        <row r="209">
          <cell r="G209">
            <v>0</v>
          </cell>
          <cell r="H209">
            <v>0</v>
          </cell>
        </row>
      </sheetData>
      <sheetData sheetId="15">
        <row r="5">
          <cell r="C5" t="str">
            <v>CORBATA  FARMLAND</v>
          </cell>
        </row>
        <row r="209">
          <cell r="G209">
            <v>8281</v>
          </cell>
          <cell r="H209">
            <v>637</v>
          </cell>
        </row>
      </sheetData>
      <sheetData sheetId="16">
        <row r="5">
          <cell r="C5" t="str">
            <v>CORBATA IBP</v>
          </cell>
        </row>
        <row r="206">
          <cell r="G206">
            <v>913.00000000000011</v>
          </cell>
          <cell r="H206">
            <v>68</v>
          </cell>
        </row>
      </sheetData>
      <sheetData sheetId="17">
        <row r="5">
          <cell r="C5" t="str">
            <v>COSTILLA RUPARI</v>
          </cell>
        </row>
        <row r="208">
          <cell r="G208">
            <v>3627.4599999999996</v>
          </cell>
          <cell r="H208">
            <v>799</v>
          </cell>
        </row>
      </sheetData>
      <sheetData sheetId="18">
        <row r="5">
          <cell r="C5" t="str">
            <v>CUERO DE CABEZA DE LOMO</v>
          </cell>
        </row>
        <row r="210">
          <cell r="G210">
            <v>0</v>
          </cell>
          <cell r="H210">
            <v>0</v>
          </cell>
        </row>
      </sheetData>
      <sheetData sheetId="19">
        <row r="5">
          <cell r="C5" t="str">
            <v>CUERO PAPEL BELLY FARMLAND</v>
          </cell>
        </row>
        <row r="214">
          <cell r="G214">
            <v>101857.24000000002</v>
          </cell>
          <cell r="H214">
            <v>3742</v>
          </cell>
        </row>
      </sheetData>
      <sheetData sheetId="20">
        <row r="5">
          <cell r="C5" t="str">
            <v>CUERO BELLY SAN MATEO</v>
          </cell>
        </row>
        <row r="208">
          <cell r="G208">
            <v>0</v>
          </cell>
          <cell r="H208">
            <v>0</v>
          </cell>
        </row>
      </sheetData>
      <sheetData sheetId="21">
        <row r="5">
          <cell r="C5" t="str">
            <v>ESPALDILLA DE CARNERO</v>
          </cell>
        </row>
        <row r="207">
          <cell r="G207">
            <v>2549.9300000000003</v>
          </cell>
          <cell r="H207">
            <v>111</v>
          </cell>
        </row>
      </sheetData>
      <sheetData sheetId="22">
        <row r="5">
          <cell r="C5" t="str">
            <v>ESPALDILLA DE CORDERO ALLIANZ</v>
          </cell>
        </row>
        <row r="207">
          <cell r="G207">
            <v>0</v>
          </cell>
          <cell r="H207">
            <v>0</v>
          </cell>
        </row>
      </sheetData>
      <sheetData sheetId="23">
        <row r="5">
          <cell r="C5" t="str">
            <v>FILETE DE PESCADO</v>
          </cell>
        </row>
        <row r="207">
          <cell r="G207">
            <v>0</v>
          </cell>
          <cell r="H207">
            <v>0</v>
          </cell>
        </row>
      </sheetData>
      <sheetData sheetId="24">
        <row r="5">
          <cell r="C5" t="str">
            <v>FILETE DE PESCADO BASA</v>
          </cell>
        </row>
        <row r="207">
          <cell r="G207">
            <v>0</v>
          </cell>
          <cell r="H207">
            <v>0</v>
          </cell>
        </row>
      </sheetData>
      <sheetData sheetId="25"/>
      <sheetData sheetId="26">
        <row r="5">
          <cell r="C5" t="str">
            <v xml:space="preserve">LENGUA DE CERDO </v>
          </cell>
        </row>
        <row r="214">
          <cell r="G214">
            <v>290.24</v>
          </cell>
          <cell r="H214">
            <v>16</v>
          </cell>
        </row>
      </sheetData>
      <sheetData sheetId="27">
        <row r="5">
          <cell r="C5" t="str">
            <v xml:space="preserve">LENGUA DE RES </v>
          </cell>
        </row>
        <row r="211">
          <cell r="G211">
            <v>1134.58</v>
          </cell>
          <cell r="H211">
            <v>74</v>
          </cell>
        </row>
      </sheetData>
      <sheetData sheetId="28">
        <row r="5">
          <cell r="C5" t="str">
            <v>MANTECA</v>
          </cell>
        </row>
        <row r="208">
          <cell r="G208">
            <v>0</v>
          </cell>
          <cell r="H208">
            <v>0</v>
          </cell>
        </row>
      </sheetData>
      <sheetData sheetId="29">
        <row r="5">
          <cell r="C5" t="str">
            <v>MARRANA EN COMBO</v>
          </cell>
        </row>
        <row r="207">
          <cell r="G207">
            <v>0</v>
          </cell>
          <cell r="H207">
            <v>0</v>
          </cell>
        </row>
      </sheetData>
      <sheetData sheetId="30">
        <row r="5">
          <cell r="C5" t="str">
            <v>MENUDO AURORA</v>
          </cell>
        </row>
        <row r="207">
          <cell r="G207">
            <v>12668.810000000001</v>
          </cell>
          <cell r="H207">
            <v>399</v>
          </cell>
        </row>
      </sheetData>
      <sheetData sheetId="31">
        <row r="5">
          <cell r="C5" t="str">
            <v>MENUDO EXCEL</v>
          </cell>
        </row>
        <row r="210">
          <cell r="G210">
            <v>45593.499999999978</v>
          </cell>
          <cell r="H210">
            <v>1675</v>
          </cell>
        </row>
      </sheetData>
      <sheetData sheetId="32">
        <row r="5">
          <cell r="C5" t="str">
            <v>MENUDO IBP</v>
          </cell>
        </row>
        <row r="207">
          <cell r="G207">
            <v>0</v>
          </cell>
          <cell r="H207">
            <v>0</v>
          </cell>
        </row>
      </sheetData>
      <sheetData sheetId="33">
        <row r="5">
          <cell r="C5" t="str">
            <v xml:space="preserve">NANA </v>
          </cell>
        </row>
        <row r="208">
          <cell r="G208">
            <v>2381.75</v>
          </cell>
          <cell r="H208">
            <v>175</v>
          </cell>
        </row>
      </sheetData>
      <sheetData sheetId="34">
        <row r="5">
          <cell r="C5" t="str">
            <v xml:space="preserve">PATITAS DE CERDO </v>
          </cell>
        </row>
        <row r="208">
          <cell r="G208">
            <v>816.45</v>
          </cell>
          <cell r="H208">
            <v>60</v>
          </cell>
        </row>
      </sheetData>
      <sheetData sheetId="35">
        <row r="5">
          <cell r="C5" t="str">
            <v>PAVO CRUDO</v>
          </cell>
        </row>
        <row r="207">
          <cell r="G207">
            <v>6583.03</v>
          </cell>
          <cell r="H207">
            <v>332</v>
          </cell>
        </row>
      </sheetData>
      <sheetData sheetId="36">
        <row r="5">
          <cell r="C5" t="str">
            <v>PERNIL CON PIEL</v>
          </cell>
        </row>
        <row r="1305">
          <cell r="G1305">
            <v>45074.669999999976</v>
          </cell>
          <cell r="H1305">
            <v>50</v>
          </cell>
        </row>
      </sheetData>
      <sheetData sheetId="37">
        <row r="5">
          <cell r="C5" t="str">
            <v>PULPA NEGRA</v>
          </cell>
        </row>
        <row r="207">
          <cell r="G207">
            <v>0</v>
          </cell>
          <cell r="H207">
            <v>0</v>
          </cell>
        </row>
      </sheetData>
      <sheetData sheetId="38">
        <row r="5">
          <cell r="C5" t="str">
            <v>SESOS EN COPA FARMLAND</v>
          </cell>
        </row>
        <row r="212">
          <cell r="G212">
            <v>13277.310000000001</v>
          </cell>
          <cell r="H212">
            <v>2440</v>
          </cell>
        </row>
      </sheetData>
      <sheetData sheetId="39">
        <row r="5">
          <cell r="C5" t="str">
            <v>SESOS MARQUETA</v>
          </cell>
        </row>
        <row r="208">
          <cell r="G208">
            <v>9254.8000000000011</v>
          </cell>
          <cell r="H208">
            <v>680</v>
          </cell>
        </row>
      </sheetData>
      <sheetData sheetId="40">
        <row r="5">
          <cell r="C5" t="str">
            <v>TROMPA FARMLAND</v>
          </cell>
        </row>
        <row r="207">
          <cell r="G207">
            <v>0</v>
          </cell>
          <cell r="H207">
            <v>0</v>
          </cell>
        </row>
      </sheetData>
      <sheetData sheetId="41">
        <row r="5">
          <cell r="C5" t="str">
            <v>TOCINO IBP</v>
          </cell>
        </row>
        <row r="207">
          <cell r="G207">
            <v>0</v>
          </cell>
          <cell r="H2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topLeftCell="A33" workbookViewId="0">
      <selection activeCell="F54" sqref="F54"/>
    </sheetView>
  </sheetViews>
  <sheetFormatPr baseColWidth="10" defaultRowHeight="15"/>
  <cols>
    <col min="1" max="1" width="17.140625" customWidth="1"/>
    <col min="2" max="2" width="28.28515625" customWidth="1"/>
    <col min="3" max="3" width="13.42578125" customWidth="1"/>
    <col min="4" max="5" width="15.140625" customWidth="1"/>
    <col min="6" max="6" width="15" customWidth="1"/>
    <col min="7" max="7" width="11" bestFit="1" customWidth="1"/>
    <col min="8" max="8" width="5.7109375" bestFit="1" customWidth="1"/>
    <col min="9" max="9" width="14" style="19" customWidth="1"/>
    <col min="10" max="10" width="16.42578125" style="19" customWidth="1"/>
    <col min="11" max="11" width="13.42578125" hidden="1" customWidth="1"/>
    <col min="12" max="12" width="0" hidden="1" customWidth="1"/>
    <col min="13" max="13" width="12.7109375" hidden="1" customWidth="1"/>
    <col min="14" max="14" width="0" hidden="1" customWidth="1"/>
  </cols>
  <sheetData>
    <row r="1" spans="1:13">
      <c r="C1" s="17"/>
    </row>
    <row r="2" spans="1:13" ht="20.25">
      <c r="B2" s="25" t="s">
        <v>94</v>
      </c>
    </row>
    <row r="3" spans="1:13">
      <c r="A3" s="26"/>
      <c r="C3" s="17"/>
    </row>
    <row r="4" spans="1:13">
      <c r="A4" s="26"/>
      <c r="C4" s="17"/>
    </row>
    <row r="5" spans="1:13" ht="18">
      <c r="B5" s="27" t="s">
        <v>95</v>
      </c>
    </row>
    <row r="7" spans="1:13" ht="15.75">
      <c r="B7" s="16"/>
      <c r="C7" s="28" t="s">
        <v>96</v>
      </c>
      <c r="D7" s="29">
        <v>40086</v>
      </c>
      <c r="E7" s="29"/>
      <c r="F7" s="29"/>
      <c r="G7" s="29"/>
      <c r="H7" s="29"/>
      <c r="I7" s="30"/>
    </row>
    <row r="8" spans="1:13" ht="15.75">
      <c r="B8" s="16"/>
      <c r="C8" s="28" t="s">
        <v>97</v>
      </c>
      <c r="D8" s="31"/>
      <c r="E8" s="29" t="s">
        <v>98</v>
      </c>
      <c r="F8" s="31"/>
      <c r="G8" s="75" t="s">
        <v>99</v>
      </c>
      <c r="H8" s="31"/>
      <c r="I8" s="30"/>
    </row>
    <row r="9" spans="1:13" ht="15.75">
      <c r="A9" s="32" t="s">
        <v>0</v>
      </c>
      <c r="B9" s="33"/>
      <c r="C9" s="34" t="s">
        <v>100</v>
      </c>
      <c r="D9" s="35" t="s">
        <v>101</v>
      </c>
      <c r="E9" s="34" t="s">
        <v>100</v>
      </c>
      <c r="F9" s="35" t="s">
        <v>101</v>
      </c>
      <c r="G9" s="76" t="s">
        <v>100</v>
      </c>
      <c r="H9" s="35" t="s">
        <v>101</v>
      </c>
      <c r="I9" s="36" t="s">
        <v>102</v>
      </c>
      <c r="J9" s="35" t="s">
        <v>1</v>
      </c>
      <c r="K9" s="37" t="s">
        <v>103</v>
      </c>
      <c r="L9" s="38"/>
      <c r="M9" s="39"/>
    </row>
    <row r="10" spans="1:13" ht="18" customHeight="1">
      <c r="A10" s="40" t="str">
        <f>'[1]Bolsa 25X35'!$C$5</f>
        <v>BOLSA 25X35</v>
      </c>
      <c r="B10" s="41"/>
      <c r="C10" s="42">
        <f>'[1]Bolsa 25X35'!$G$208</f>
        <v>281.08000000000004</v>
      </c>
      <c r="D10" s="43">
        <f>'[1]Bolsa 25X35'!$H$208</f>
        <v>12</v>
      </c>
      <c r="E10" s="44">
        <v>281.08</v>
      </c>
      <c r="F10" s="43">
        <v>12</v>
      </c>
      <c r="G10" s="42">
        <f>E10-C10</f>
        <v>0</v>
      </c>
      <c r="H10" s="43">
        <f>F10-D10</f>
        <v>0</v>
      </c>
      <c r="I10" s="45">
        <v>22</v>
      </c>
      <c r="J10" s="45">
        <f>I10*E10</f>
        <v>6183.7599999999993</v>
      </c>
      <c r="K10" s="46">
        <f t="shared" ref="K10:K17" si="0">I10+0.5</f>
        <v>22.5</v>
      </c>
      <c r="L10" s="47">
        <v>23</v>
      </c>
      <c r="M10" s="48" t="s">
        <v>104</v>
      </c>
    </row>
    <row r="11" spans="1:13" ht="18" customHeight="1">
      <c r="A11" s="42" t="str">
        <f>'[1]Bolsa 30X40'!C5</f>
        <v>BOLSA 30X40</v>
      </c>
      <c r="B11" s="43"/>
      <c r="C11" s="49">
        <f>'[1]Bolsa 30X40'!G207</f>
        <v>317.90000000000003</v>
      </c>
      <c r="D11" s="50">
        <f>'[1]Bolsa 30X40'!H207</f>
        <v>22</v>
      </c>
      <c r="E11" s="51">
        <v>317.89999999999998</v>
      </c>
      <c r="F11" s="50">
        <v>22</v>
      </c>
      <c r="G11" s="42">
        <f t="shared" ref="G11:H47" si="1">E11-C11</f>
        <v>0</v>
      </c>
      <c r="H11" s="43">
        <f t="shared" si="1"/>
        <v>0</v>
      </c>
      <c r="I11" s="52">
        <v>22</v>
      </c>
      <c r="J11" s="45">
        <f t="shared" ref="J11:J47" si="2">I11*E11</f>
        <v>6993.7999999999993</v>
      </c>
      <c r="K11" s="46">
        <f t="shared" si="0"/>
        <v>22.5</v>
      </c>
      <c r="L11" s="47">
        <v>23</v>
      </c>
      <c r="M11" s="48" t="s">
        <v>104</v>
      </c>
    </row>
    <row r="12" spans="1:13" ht="18" customHeight="1">
      <c r="A12" s="53" t="str">
        <f>'[1]Bolsa 35X45'!$C$5</f>
        <v>BOLSA 35X45</v>
      </c>
      <c r="B12" s="41"/>
      <c r="C12" s="49">
        <f>'[1]Bolsa 35X45'!$G$208</f>
        <v>254.78999999999996</v>
      </c>
      <c r="D12" s="54">
        <f>'[1]Bolsa 35X45'!$H$208</f>
        <v>15</v>
      </c>
      <c r="E12" s="51">
        <v>254.79</v>
      </c>
      <c r="F12" s="54">
        <v>15</v>
      </c>
      <c r="G12" s="42">
        <f t="shared" si="1"/>
        <v>0</v>
      </c>
      <c r="H12" s="43">
        <f t="shared" si="1"/>
        <v>0</v>
      </c>
      <c r="I12" s="45">
        <v>22</v>
      </c>
      <c r="J12" s="45">
        <f t="shared" si="2"/>
        <v>5605.38</v>
      </c>
      <c r="K12" s="46">
        <f t="shared" si="0"/>
        <v>22.5</v>
      </c>
      <c r="L12" s="47">
        <v>23</v>
      </c>
      <c r="M12" s="48" t="s">
        <v>104</v>
      </c>
    </row>
    <row r="13" spans="1:13" ht="18" customHeight="1">
      <c r="A13" s="53" t="str">
        <f>'[1]Bolsa 40X60'!$C$5</f>
        <v>BOLSA 40X60</v>
      </c>
      <c r="B13" s="41"/>
      <c r="C13" s="49">
        <f>'[1]Bolsa 40X60'!$G$208</f>
        <v>0</v>
      </c>
      <c r="D13" s="54">
        <f>'[1]Bolsa 40X60'!$H$208</f>
        <v>0</v>
      </c>
      <c r="E13" s="51">
        <v>0</v>
      </c>
      <c r="F13" s="54">
        <v>0</v>
      </c>
      <c r="G13" s="42">
        <f t="shared" si="1"/>
        <v>0</v>
      </c>
      <c r="H13" s="43">
        <f t="shared" si="1"/>
        <v>0</v>
      </c>
      <c r="I13" s="45">
        <v>22</v>
      </c>
      <c r="J13" s="45">
        <f t="shared" si="2"/>
        <v>0</v>
      </c>
      <c r="K13" s="46">
        <f t="shared" si="0"/>
        <v>22.5</v>
      </c>
      <c r="L13" s="47">
        <v>23</v>
      </c>
      <c r="M13" s="48" t="s">
        <v>104</v>
      </c>
    </row>
    <row r="14" spans="1:13" ht="18" customHeight="1">
      <c r="A14" s="53" t="str">
        <f>'[1]BUCHE '!$C$5</f>
        <v xml:space="preserve">BUCHE </v>
      </c>
      <c r="B14" s="41"/>
      <c r="C14" s="49">
        <f>'[1]BUCHE '!$G$212</f>
        <v>4477.6899999999978</v>
      </c>
      <c r="D14" s="54">
        <f>'[1]BUCHE '!$H$212</f>
        <v>329</v>
      </c>
      <c r="E14" s="51">
        <v>4477.6899999999996</v>
      </c>
      <c r="F14" s="54">
        <v>329</v>
      </c>
      <c r="G14" s="42">
        <f t="shared" si="1"/>
        <v>0</v>
      </c>
      <c r="H14" s="43">
        <f t="shared" si="1"/>
        <v>0</v>
      </c>
      <c r="I14" s="45">
        <v>27.67</v>
      </c>
      <c r="J14" s="45">
        <f t="shared" si="2"/>
        <v>123897.6823</v>
      </c>
      <c r="K14" s="46">
        <f t="shared" si="0"/>
        <v>28.17</v>
      </c>
      <c r="L14" s="47">
        <v>33</v>
      </c>
      <c r="M14" s="48" t="s">
        <v>104</v>
      </c>
    </row>
    <row r="15" spans="1:13" ht="15.75" hidden="1">
      <c r="A15" s="53" t="str">
        <f>'[1]CABEZA DE LOMO Combos'!$C$5</f>
        <v>CABEZA DE LOMO COMBOS</v>
      </c>
      <c r="B15" s="41"/>
      <c r="C15" s="49">
        <f>'[1]CABEZA DE LOMO Combos'!$G$211</f>
        <v>-4.5474735088646412E-13</v>
      </c>
      <c r="D15" s="54">
        <f>'[1]CABEZA DE LOMO Combos'!$H$211</f>
        <v>0</v>
      </c>
      <c r="E15" s="51"/>
      <c r="F15" s="54"/>
      <c r="G15" s="42">
        <f t="shared" si="1"/>
        <v>4.5474735088646412E-13</v>
      </c>
      <c r="H15" s="43">
        <f t="shared" si="1"/>
        <v>0</v>
      </c>
      <c r="I15" s="45">
        <v>24.42</v>
      </c>
      <c r="J15" s="45">
        <f t="shared" si="2"/>
        <v>0</v>
      </c>
      <c r="K15" s="46">
        <f t="shared" si="0"/>
        <v>24.92</v>
      </c>
      <c r="L15" s="47">
        <v>22.5</v>
      </c>
      <c r="M15" s="39"/>
    </row>
    <row r="16" spans="1:13" ht="18.75" hidden="1" customHeight="1">
      <c r="A16" s="53" t="str">
        <f>'[1]Cabeza Puerco Premium'!$C$5</f>
        <v>CABEZA PUERCO PREMIUM</v>
      </c>
      <c r="B16" s="41"/>
      <c r="C16" s="49">
        <f>'[1]Cabeza Puerco Premium'!$G$208</f>
        <v>-0.49999999999971578</v>
      </c>
      <c r="D16" s="54">
        <f>'[1]Cabeza Puerco Premium'!$H$208</f>
        <v>0</v>
      </c>
      <c r="E16" s="51"/>
      <c r="F16" s="54"/>
      <c r="G16" s="42">
        <f t="shared" si="1"/>
        <v>0.49999999999971578</v>
      </c>
      <c r="H16" s="43">
        <f t="shared" si="1"/>
        <v>0</v>
      </c>
      <c r="I16" s="45">
        <v>13</v>
      </c>
      <c r="J16" s="45">
        <f t="shared" si="2"/>
        <v>0</v>
      </c>
      <c r="K16" s="46">
        <f t="shared" si="0"/>
        <v>13.5</v>
      </c>
      <c r="L16" s="47">
        <v>15</v>
      </c>
      <c r="M16" s="55" t="s">
        <v>104</v>
      </c>
    </row>
    <row r="17" spans="1:14" ht="18.75" hidden="1" customHeight="1">
      <c r="A17" s="53" t="str">
        <f>'[1]CONTRA IBP'!$C$5</f>
        <v>CONTRA (GOOSENECK) IBP</v>
      </c>
      <c r="B17" s="41"/>
      <c r="C17" s="56">
        <f>'[1]CONTRA IBP'!$G$196</f>
        <v>0</v>
      </c>
      <c r="D17" s="54">
        <f>'[1]CONTRA IBP'!$H$196</f>
        <v>0</v>
      </c>
      <c r="E17" s="51"/>
      <c r="F17" s="54"/>
      <c r="G17" s="42">
        <f t="shared" si="1"/>
        <v>0</v>
      </c>
      <c r="H17" s="43">
        <f t="shared" si="1"/>
        <v>0</v>
      </c>
      <c r="I17" s="45">
        <v>50.5</v>
      </c>
      <c r="J17" s="45">
        <f t="shared" si="2"/>
        <v>0</v>
      </c>
      <c r="K17" s="46">
        <f t="shared" si="0"/>
        <v>51</v>
      </c>
      <c r="L17" s="46"/>
      <c r="M17" s="39"/>
    </row>
    <row r="18" spans="1:14" ht="18" customHeight="1">
      <c r="A18" s="53" t="str">
        <f>'[1]Cabeza de Lomo'!$C$5</f>
        <v>CABEZA DE LOMO</v>
      </c>
      <c r="B18" s="41"/>
      <c r="C18" s="49">
        <f>'[1]Cabeza de Lomo'!$G$207</f>
        <v>7254.4</v>
      </c>
      <c r="D18" s="54">
        <f>'[1]Cabeza de Lomo'!$H$207</f>
        <v>313</v>
      </c>
      <c r="E18" s="51">
        <v>7254.4</v>
      </c>
      <c r="F18" s="54">
        <v>313</v>
      </c>
      <c r="G18" s="42">
        <f t="shared" si="1"/>
        <v>0</v>
      </c>
      <c r="H18" s="43">
        <f t="shared" si="1"/>
        <v>0</v>
      </c>
      <c r="I18" s="45">
        <v>26</v>
      </c>
      <c r="J18" s="45">
        <f t="shared" si="2"/>
        <v>188614.39999999999</v>
      </c>
      <c r="K18" s="46">
        <v>27</v>
      </c>
      <c r="L18" s="46"/>
      <c r="M18" s="39"/>
    </row>
    <row r="19" spans="1:14" ht="18.75" customHeight="1">
      <c r="A19" s="53" t="str">
        <f>[1]CARNERO!$C$5</f>
        <v>CARNERO</v>
      </c>
      <c r="B19" s="41"/>
      <c r="C19" s="49">
        <f>[1]CARNERO!$G$208</f>
        <v>6395.1600000000008</v>
      </c>
      <c r="D19" s="54">
        <f>[1]CARNERO!$H$208</f>
        <v>335</v>
      </c>
      <c r="E19" s="51">
        <v>6395.16</v>
      </c>
      <c r="F19" s="54">
        <v>335</v>
      </c>
      <c r="G19" s="42">
        <f t="shared" si="1"/>
        <v>0</v>
      </c>
      <c r="H19" s="43">
        <f t="shared" si="1"/>
        <v>0</v>
      </c>
      <c r="I19" s="45">
        <v>49.5</v>
      </c>
      <c r="J19" s="45">
        <f t="shared" si="2"/>
        <v>316560.42</v>
      </c>
      <c r="K19" s="46">
        <f>I19+0.5</f>
        <v>50</v>
      </c>
      <c r="L19" s="47">
        <v>51.5</v>
      </c>
      <c r="M19" s="48" t="s">
        <v>104</v>
      </c>
    </row>
    <row r="20" spans="1:14" ht="18.75" hidden="1" customHeight="1">
      <c r="A20" s="53" t="str">
        <f>'[1]Contra Excel'!C5</f>
        <v>CONTRA EXCEL</v>
      </c>
      <c r="B20" s="41"/>
      <c r="C20" s="57">
        <f>'[1]Contra Excel'!G208</f>
        <v>0</v>
      </c>
      <c r="D20" s="50">
        <f>'[1]Contra Excel'!H208</f>
        <v>0</v>
      </c>
      <c r="E20" s="51"/>
      <c r="F20" s="50"/>
      <c r="G20" s="42">
        <f t="shared" si="1"/>
        <v>0</v>
      </c>
      <c r="H20" s="43">
        <f t="shared" si="1"/>
        <v>0</v>
      </c>
      <c r="I20" s="45">
        <v>43</v>
      </c>
      <c r="J20" s="45">
        <f t="shared" si="2"/>
        <v>0</v>
      </c>
      <c r="K20" s="47"/>
      <c r="L20" s="47">
        <v>47</v>
      </c>
      <c r="M20" s="48" t="s">
        <v>104</v>
      </c>
    </row>
    <row r="21" spans="1:14" ht="18.75" hidden="1" customHeight="1">
      <c r="A21" s="53" t="str">
        <f>'[1]Corbata Curlys'!$C$5</f>
        <v>CORBATA CURLY'S</v>
      </c>
      <c r="B21" s="41"/>
      <c r="C21" s="49">
        <f>'[1]Corbata Curlys'!$G$209</f>
        <v>0</v>
      </c>
      <c r="D21" s="54">
        <f>'[1]Corbata Curlys'!$H$209</f>
        <v>0</v>
      </c>
      <c r="E21" s="51"/>
      <c r="F21" s="54"/>
      <c r="G21" s="42">
        <f t="shared" si="1"/>
        <v>0</v>
      </c>
      <c r="H21" s="43">
        <f t="shared" si="1"/>
        <v>0</v>
      </c>
      <c r="I21" s="45">
        <v>32</v>
      </c>
      <c r="J21" s="45">
        <f t="shared" si="2"/>
        <v>0</v>
      </c>
      <c r="K21" s="46">
        <f t="shared" ref="K21:K48" si="3">I21+0.5</f>
        <v>32.5</v>
      </c>
      <c r="L21" s="47">
        <v>34</v>
      </c>
      <c r="M21" s="55"/>
      <c r="N21" s="58" t="s">
        <v>105</v>
      </c>
    </row>
    <row r="22" spans="1:14" ht="18.75" customHeight="1">
      <c r="A22" s="53" t="str">
        <f>'[1]CONTRA SWIFT'!$C$5</f>
        <v>CONTRA (GOOSENECK) SWIFT</v>
      </c>
      <c r="B22" s="41"/>
      <c r="C22" s="49">
        <f>'[1]CONTRA SWIFT'!$G$198</f>
        <v>23787.499999999996</v>
      </c>
      <c r="D22" s="54">
        <f>'[1]CONTRA SWIFT'!$H$198</f>
        <v>808</v>
      </c>
      <c r="E22" s="51">
        <v>23787.7</v>
      </c>
      <c r="F22" s="54">
        <v>808</v>
      </c>
      <c r="G22" s="42">
        <f t="shared" si="1"/>
        <v>0.20000000000436557</v>
      </c>
      <c r="H22" s="43">
        <f t="shared" si="1"/>
        <v>0</v>
      </c>
      <c r="I22" s="45">
        <v>42.5</v>
      </c>
      <c r="J22" s="45">
        <f t="shared" si="2"/>
        <v>1010977.25</v>
      </c>
      <c r="K22" s="46">
        <f t="shared" si="3"/>
        <v>43</v>
      </c>
      <c r="L22" s="47">
        <v>47</v>
      </c>
      <c r="M22" s="48" t="s">
        <v>104</v>
      </c>
      <c r="N22" s="59" t="s">
        <v>106</v>
      </c>
    </row>
    <row r="23" spans="1:14" ht="18.75" customHeight="1">
      <c r="A23" s="53" t="str">
        <f>'[1]CORBATA Farmland'!$C$5</f>
        <v>CORBATA  FARMLAND</v>
      </c>
      <c r="B23" s="41"/>
      <c r="C23" s="49">
        <f>'[1]CORBATA Farmland'!$G$209</f>
        <v>8281</v>
      </c>
      <c r="D23" s="54">
        <f>'[1]CORBATA Farmland'!$H$209</f>
        <v>637</v>
      </c>
      <c r="E23" s="51">
        <v>8281</v>
      </c>
      <c r="F23" s="54">
        <v>637</v>
      </c>
      <c r="G23" s="42">
        <f t="shared" si="1"/>
        <v>0</v>
      </c>
      <c r="H23" s="43">
        <f t="shared" si="1"/>
        <v>0</v>
      </c>
      <c r="I23" s="45">
        <v>25</v>
      </c>
      <c r="J23" s="45">
        <f t="shared" si="2"/>
        <v>207025</v>
      </c>
      <c r="K23" s="46">
        <f t="shared" si="3"/>
        <v>25.5</v>
      </c>
      <c r="L23" s="47">
        <v>30</v>
      </c>
      <c r="M23" s="55" t="s">
        <v>104</v>
      </c>
    </row>
    <row r="24" spans="1:14" ht="18.75" hidden="1" customHeight="1">
      <c r="A24" s="53" t="str">
        <f>'[1]Cuero SM'!$C$5</f>
        <v>CUERO BELLY SAN MATEO</v>
      </c>
      <c r="B24" s="41"/>
      <c r="C24" s="49">
        <f>'[1]Cuero SM'!$G$208</f>
        <v>0</v>
      </c>
      <c r="D24" s="54">
        <f>'[1]Cuero SM'!$H$208</f>
        <v>0</v>
      </c>
      <c r="E24" s="51"/>
      <c r="F24" s="54"/>
      <c r="G24" s="42">
        <f t="shared" si="1"/>
        <v>0</v>
      </c>
      <c r="H24" s="43">
        <f t="shared" si="1"/>
        <v>0</v>
      </c>
      <c r="I24" s="45">
        <v>14</v>
      </c>
      <c r="J24" s="45">
        <f t="shared" si="2"/>
        <v>0</v>
      </c>
      <c r="K24" s="46">
        <f t="shared" si="3"/>
        <v>14.5</v>
      </c>
      <c r="L24" s="46"/>
      <c r="M24" s="39"/>
    </row>
    <row r="25" spans="1:14" ht="18.75" hidden="1" customHeight="1">
      <c r="A25" s="53" t="str">
        <f>'[1]CUERO CAB DE LOMO FARMLAD'!$C$5</f>
        <v>CUERO DE CABEZA DE LOMO</v>
      </c>
      <c r="B25" s="41"/>
      <c r="C25" s="49">
        <f>'[1]CUERO CAB DE LOMO FARMLAD'!$G$210</f>
        <v>0</v>
      </c>
      <c r="D25" s="54">
        <f>'[1]CUERO CAB DE LOMO FARMLAD'!$H$210</f>
        <v>0</v>
      </c>
      <c r="E25" s="51"/>
      <c r="F25" s="54"/>
      <c r="G25" s="42">
        <f t="shared" si="1"/>
        <v>0</v>
      </c>
      <c r="H25" s="43">
        <f t="shared" si="1"/>
        <v>0</v>
      </c>
      <c r="I25" s="45">
        <v>10.85</v>
      </c>
      <c r="J25" s="45">
        <f t="shared" si="2"/>
        <v>0</v>
      </c>
      <c r="K25" s="46">
        <f t="shared" si="3"/>
        <v>11.35</v>
      </c>
      <c r="L25" s="46"/>
      <c r="M25" s="39"/>
    </row>
    <row r="26" spans="1:14" ht="18" customHeight="1">
      <c r="A26" s="53" t="str">
        <f>'[1]Corbata IBP'!$C$5</f>
        <v>CORBATA IBP</v>
      </c>
      <c r="B26" s="41"/>
      <c r="C26" s="49">
        <f>'[1]Corbata IBP'!$G$206</f>
        <v>913.00000000000011</v>
      </c>
      <c r="D26" s="54">
        <f>'[1]Corbata IBP'!$H$206</f>
        <v>68</v>
      </c>
      <c r="E26" s="51">
        <v>913.5</v>
      </c>
      <c r="F26" s="54">
        <v>68</v>
      </c>
      <c r="G26" s="42">
        <f t="shared" si="1"/>
        <v>0.49999999999988631</v>
      </c>
      <c r="H26" s="43">
        <f t="shared" si="1"/>
        <v>0</v>
      </c>
      <c r="I26" s="45">
        <v>32.6</v>
      </c>
      <c r="J26" s="45">
        <f t="shared" si="2"/>
        <v>29780.100000000002</v>
      </c>
      <c r="K26" s="46">
        <f t="shared" si="3"/>
        <v>33.1</v>
      </c>
      <c r="L26" s="47">
        <v>36</v>
      </c>
      <c r="M26" s="55" t="s">
        <v>104</v>
      </c>
    </row>
    <row r="27" spans="1:14" ht="18" customHeight="1">
      <c r="A27" s="53" t="str">
        <f>'[1]costilla Rupari'!$C$5</f>
        <v>COSTILLA RUPARI</v>
      </c>
      <c r="B27" s="41"/>
      <c r="C27" s="49">
        <f>'[1]costilla Rupari'!$G$208</f>
        <v>3627.4599999999996</v>
      </c>
      <c r="D27" s="54">
        <f>'[1]costilla Rupari'!$H$208</f>
        <v>799</v>
      </c>
      <c r="E27" s="51">
        <v>3627.46</v>
      </c>
      <c r="F27" s="54">
        <v>799</v>
      </c>
      <c r="G27" s="42">
        <f t="shared" si="1"/>
        <v>0</v>
      </c>
      <c r="H27" s="43">
        <f t="shared" si="1"/>
        <v>0</v>
      </c>
      <c r="I27" s="45">
        <v>10.89</v>
      </c>
      <c r="J27" s="45">
        <f t="shared" si="2"/>
        <v>39503.039400000001</v>
      </c>
      <c r="K27" s="46">
        <f t="shared" si="3"/>
        <v>11.39</v>
      </c>
      <c r="L27" s="46">
        <v>10.199999999999999</v>
      </c>
      <c r="M27" s="39"/>
    </row>
    <row r="28" spans="1:14" ht="18.75" hidden="1" customHeight="1">
      <c r="A28" s="53" t="str">
        <f>'[1]ESPALDILLA DE CORDERO '!$C$5</f>
        <v>ESPALDILLA DE CORDERO ALLIANZ</v>
      </c>
      <c r="B28" s="41"/>
      <c r="C28" s="49">
        <f>'[1]ESPALDILLA DE CORDERO '!$G$207</f>
        <v>0</v>
      </c>
      <c r="D28" s="54">
        <f>'[1]ESPALDILLA DE CORDERO '!$H$207</f>
        <v>0</v>
      </c>
      <c r="E28" s="51"/>
      <c r="F28" s="54"/>
      <c r="G28" s="42">
        <f t="shared" si="1"/>
        <v>0</v>
      </c>
      <c r="H28" s="43">
        <f t="shared" si="1"/>
        <v>0</v>
      </c>
      <c r="I28" s="45">
        <v>38</v>
      </c>
      <c r="J28" s="45">
        <f t="shared" si="2"/>
        <v>0</v>
      </c>
      <c r="K28" s="46">
        <f t="shared" si="3"/>
        <v>38.5</v>
      </c>
      <c r="L28" s="46"/>
      <c r="M28" s="39"/>
    </row>
    <row r="29" spans="1:14" ht="18.75" hidden="1" customHeight="1">
      <c r="A29" s="53" t="str">
        <f>'[1]Filete de pescado'!C5</f>
        <v>FILETE DE PESCADO</v>
      </c>
      <c r="B29" s="41"/>
      <c r="C29" s="49">
        <f>'[1]Filete de pescado'!G207</f>
        <v>0</v>
      </c>
      <c r="D29" s="60">
        <f>'[1]Filete de pescado'!H207</f>
        <v>0</v>
      </c>
      <c r="E29" s="51"/>
      <c r="F29" s="60"/>
      <c r="G29" s="42">
        <f t="shared" si="1"/>
        <v>0</v>
      </c>
      <c r="H29" s="43">
        <f t="shared" si="1"/>
        <v>0</v>
      </c>
      <c r="I29" s="45">
        <v>23</v>
      </c>
      <c r="J29" s="45">
        <f t="shared" si="2"/>
        <v>0</v>
      </c>
      <c r="K29" s="46">
        <f t="shared" si="3"/>
        <v>23.5</v>
      </c>
      <c r="L29" s="46"/>
      <c r="M29" s="39"/>
    </row>
    <row r="30" spans="1:14" ht="18.75" hidden="1" customHeight="1">
      <c r="A30" s="53" t="str">
        <f>'[1]Filete pescado BASA'!$C$5</f>
        <v>FILETE DE PESCADO BASA</v>
      </c>
      <c r="B30" s="41"/>
      <c r="C30" s="49">
        <f>'[1]Filete pescado BASA'!$G$207</f>
        <v>0</v>
      </c>
      <c r="D30" s="54">
        <f>'[1]Filete pescado BASA'!$H$207</f>
        <v>0</v>
      </c>
      <c r="E30" s="51"/>
      <c r="F30" s="54"/>
      <c r="G30" s="42">
        <f t="shared" si="1"/>
        <v>0</v>
      </c>
      <c r="H30" s="43">
        <f t="shared" si="1"/>
        <v>0</v>
      </c>
      <c r="I30" s="45">
        <v>25</v>
      </c>
      <c r="J30" s="45">
        <f t="shared" si="2"/>
        <v>0</v>
      </c>
      <c r="K30" s="46">
        <f t="shared" si="3"/>
        <v>25.5</v>
      </c>
      <c r="L30" s="47">
        <v>26.5</v>
      </c>
      <c r="M30" s="55" t="s">
        <v>104</v>
      </c>
    </row>
    <row r="31" spans="1:14" ht="18.75" customHeight="1">
      <c r="A31" s="53" t="str">
        <f>'[1]CUERO PAPEL BELLY'!$C$5</f>
        <v>CUERO PAPEL BELLY FARMLAND</v>
      </c>
      <c r="B31" s="41"/>
      <c r="C31" s="49">
        <f>'[1]CUERO PAPEL BELLY'!$G$214</f>
        <v>101857.24000000002</v>
      </c>
      <c r="D31" s="54">
        <f>'[1]CUERO PAPEL BELLY'!$H$214</f>
        <v>3742</v>
      </c>
      <c r="E31" s="51">
        <v>101857.24</v>
      </c>
      <c r="F31" s="54">
        <v>3742</v>
      </c>
      <c r="G31" s="42">
        <f t="shared" si="1"/>
        <v>0</v>
      </c>
      <c r="H31" s="43">
        <f t="shared" si="1"/>
        <v>0</v>
      </c>
      <c r="I31" s="45">
        <v>14.05</v>
      </c>
      <c r="J31" s="45">
        <f t="shared" si="2"/>
        <v>1431094.2220000001</v>
      </c>
      <c r="K31" s="46">
        <f t="shared" si="3"/>
        <v>14.55</v>
      </c>
      <c r="L31" s="47">
        <v>14.5</v>
      </c>
      <c r="M31" s="61">
        <v>17</v>
      </c>
    </row>
    <row r="32" spans="1:14" ht="18.75" customHeight="1">
      <c r="A32" s="53" t="str">
        <f>'[1]Espaldilla de Carnero'!C5</f>
        <v>ESPALDILLA DE CARNERO</v>
      </c>
      <c r="B32" s="41"/>
      <c r="C32" s="49">
        <f>'[1]Espaldilla de Carnero'!G207</f>
        <v>2549.9300000000003</v>
      </c>
      <c r="D32" s="60">
        <f>'[1]Espaldilla de Carnero'!H207</f>
        <v>111</v>
      </c>
      <c r="E32" s="51">
        <f>1731.95+817.98</f>
        <v>2549.9300000000003</v>
      </c>
      <c r="F32" s="60">
        <f>35+76</f>
        <v>111</v>
      </c>
      <c r="G32" s="42">
        <f t="shared" si="1"/>
        <v>0</v>
      </c>
      <c r="H32" s="43">
        <f t="shared" si="1"/>
        <v>0</v>
      </c>
      <c r="I32" s="45">
        <v>47</v>
      </c>
      <c r="J32" s="45">
        <f t="shared" si="2"/>
        <v>119846.71000000002</v>
      </c>
      <c r="K32" s="46">
        <f t="shared" si="3"/>
        <v>47.5</v>
      </c>
      <c r="L32" s="47">
        <v>51.5</v>
      </c>
      <c r="M32" s="55" t="s">
        <v>104</v>
      </c>
    </row>
    <row r="33" spans="1:14" ht="18.75" customHeight="1">
      <c r="A33" s="53" t="str">
        <f>'[1]LENGUA DE CERDO '!$C$5</f>
        <v xml:space="preserve">LENGUA DE CERDO </v>
      </c>
      <c r="B33" s="41"/>
      <c r="C33" s="49">
        <f>'[1]LENGUA DE CERDO '!$G$214</f>
        <v>290.24</v>
      </c>
      <c r="D33" s="54">
        <f>'[1]LENGUA DE CERDO '!$H$214</f>
        <v>16</v>
      </c>
      <c r="E33" s="51">
        <v>290.24</v>
      </c>
      <c r="F33" s="54">
        <v>16</v>
      </c>
      <c r="G33" s="42">
        <f t="shared" si="1"/>
        <v>0</v>
      </c>
      <c r="H33" s="43">
        <f t="shared" si="1"/>
        <v>0</v>
      </c>
      <c r="I33" s="45">
        <v>36.5</v>
      </c>
      <c r="J33" s="45">
        <f t="shared" si="2"/>
        <v>10593.76</v>
      </c>
      <c r="K33" s="46">
        <f t="shared" si="3"/>
        <v>37</v>
      </c>
      <c r="L33" s="47">
        <v>40</v>
      </c>
      <c r="M33" s="55" t="s">
        <v>104</v>
      </c>
    </row>
    <row r="34" spans="1:14" ht="18" hidden="1" customHeight="1">
      <c r="A34" s="53" t="str">
        <f>'[1]Marrana en Combo'!$C$5</f>
        <v>MARRANA EN COMBO</v>
      </c>
      <c r="B34" s="41"/>
      <c r="C34" s="49">
        <f>'[1]Marrana en Combo'!$G$207</f>
        <v>0</v>
      </c>
      <c r="D34" s="54">
        <f>'[1]Marrana en Combo'!$H$207</f>
        <v>0</v>
      </c>
      <c r="E34" s="51"/>
      <c r="F34" s="54"/>
      <c r="G34" s="42">
        <f t="shared" si="1"/>
        <v>0</v>
      </c>
      <c r="H34" s="43">
        <f t="shared" si="1"/>
        <v>0</v>
      </c>
      <c r="I34" s="45">
        <v>19.2</v>
      </c>
      <c r="J34" s="45">
        <f t="shared" si="2"/>
        <v>0</v>
      </c>
      <c r="K34" s="46">
        <f t="shared" si="3"/>
        <v>19.7</v>
      </c>
      <c r="L34" s="46"/>
      <c r="M34" s="39"/>
    </row>
    <row r="35" spans="1:14" ht="17.25" hidden="1" customHeight="1">
      <c r="A35" s="53" t="str">
        <f>[1]Manteca!$C$5</f>
        <v>MANTECA</v>
      </c>
      <c r="B35" s="41"/>
      <c r="C35" s="49">
        <f>[1]Manteca!$G$208</f>
        <v>0</v>
      </c>
      <c r="D35" s="54">
        <f>[1]Manteca!$H$208</f>
        <v>0</v>
      </c>
      <c r="E35" s="51"/>
      <c r="F35" s="54"/>
      <c r="G35" s="42">
        <f t="shared" si="1"/>
        <v>0</v>
      </c>
      <c r="H35" s="43">
        <f t="shared" si="1"/>
        <v>0</v>
      </c>
      <c r="I35" s="45">
        <v>10.5</v>
      </c>
      <c r="J35" s="45">
        <f t="shared" si="2"/>
        <v>0</v>
      </c>
      <c r="K35" s="46">
        <f t="shared" si="3"/>
        <v>11</v>
      </c>
      <c r="L35" s="47">
        <v>11.5</v>
      </c>
      <c r="M35" s="55" t="s">
        <v>104</v>
      </c>
    </row>
    <row r="36" spans="1:14" ht="18" customHeight="1">
      <c r="A36" s="53" t="str">
        <f>'[1]Lengua de Res'!$C$5</f>
        <v xml:space="preserve">LENGUA DE RES </v>
      </c>
      <c r="B36" s="41"/>
      <c r="C36" s="49">
        <f>'[1]Lengua de Res'!$G$211</f>
        <v>1134.58</v>
      </c>
      <c r="D36" s="54">
        <f>'[1]Lengua de Res'!$H$211</f>
        <v>74</v>
      </c>
      <c r="E36" s="51">
        <v>1134.58</v>
      </c>
      <c r="F36" s="54">
        <v>74</v>
      </c>
      <c r="G36" s="42">
        <f t="shared" si="1"/>
        <v>0</v>
      </c>
      <c r="H36" s="43">
        <f t="shared" si="1"/>
        <v>0</v>
      </c>
      <c r="I36" s="45">
        <v>49.5</v>
      </c>
      <c r="J36" s="45">
        <f t="shared" si="2"/>
        <v>56161.71</v>
      </c>
      <c r="K36" s="46">
        <f t="shared" si="3"/>
        <v>50</v>
      </c>
      <c r="L36" s="47">
        <v>52</v>
      </c>
      <c r="M36" s="55" t="s">
        <v>104</v>
      </c>
      <c r="N36" s="62"/>
    </row>
    <row r="37" spans="1:14" ht="18" hidden="1" customHeight="1">
      <c r="A37" s="53" t="str">
        <f>'[1]Menudo IBP'!$C$5</f>
        <v>MENUDO IBP</v>
      </c>
      <c r="B37" s="41"/>
      <c r="C37" s="49">
        <f>'[1]Menudo IBP'!$G$207</f>
        <v>0</v>
      </c>
      <c r="D37" s="54">
        <f>'[1]Menudo IBP'!$H$207</f>
        <v>0</v>
      </c>
      <c r="E37" s="51"/>
      <c r="F37" s="54"/>
      <c r="G37" s="42">
        <f t="shared" si="1"/>
        <v>0</v>
      </c>
      <c r="H37" s="43">
        <f t="shared" si="1"/>
        <v>0</v>
      </c>
      <c r="I37" s="45">
        <v>16.8</v>
      </c>
      <c r="J37" s="45">
        <f t="shared" si="2"/>
        <v>0</v>
      </c>
      <c r="K37" s="46">
        <f t="shared" si="3"/>
        <v>17.3</v>
      </c>
      <c r="L37" s="47">
        <v>18.5</v>
      </c>
      <c r="M37" s="55" t="s">
        <v>104</v>
      </c>
    </row>
    <row r="38" spans="1:14" ht="18.75" customHeight="1">
      <c r="A38" s="53" t="str">
        <f>'[1]Menudo Aurora'!$C$5</f>
        <v>MENUDO AURORA</v>
      </c>
      <c r="B38" s="41"/>
      <c r="C38" s="42">
        <f>'[1]Menudo Aurora'!$G$207</f>
        <v>12668.810000000001</v>
      </c>
      <c r="D38" s="63">
        <f>'[1]Menudo Aurora'!$H$207</f>
        <v>399</v>
      </c>
      <c r="E38" s="64">
        <v>12669.05</v>
      </c>
      <c r="F38" s="63">
        <v>399</v>
      </c>
      <c r="G38" s="42">
        <f t="shared" si="1"/>
        <v>0.23999999999796273</v>
      </c>
      <c r="H38" s="43">
        <f t="shared" si="1"/>
        <v>0</v>
      </c>
      <c r="I38" s="45">
        <v>15</v>
      </c>
      <c r="J38" s="45">
        <f t="shared" si="2"/>
        <v>190035.75</v>
      </c>
      <c r="K38" s="46">
        <f t="shared" si="3"/>
        <v>15.5</v>
      </c>
      <c r="L38" s="47">
        <v>18.5</v>
      </c>
      <c r="M38" s="55" t="s">
        <v>104</v>
      </c>
    </row>
    <row r="39" spans="1:14" ht="18.75" customHeight="1">
      <c r="A39" s="53" t="str">
        <f>'[1]MENUDO EXCEL 86M'!$C$5</f>
        <v>MENUDO EXCEL</v>
      </c>
      <c r="B39" s="41"/>
      <c r="C39" s="42">
        <f>'[1]MENUDO EXCEL 86M'!$G$210</f>
        <v>45593.499999999978</v>
      </c>
      <c r="D39" s="43">
        <f>'[1]MENUDO EXCEL 86M'!$H$210</f>
        <v>1675</v>
      </c>
      <c r="E39" s="65">
        <v>45593.5</v>
      </c>
      <c r="F39" s="66">
        <v>1675</v>
      </c>
      <c r="G39" s="42">
        <f t="shared" si="1"/>
        <v>0</v>
      </c>
      <c r="H39" s="43">
        <f t="shared" si="1"/>
        <v>0</v>
      </c>
      <c r="I39" s="52">
        <v>15.5</v>
      </c>
      <c r="J39" s="45">
        <f t="shared" si="2"/>
        <v>706699.25</v>
      </c>
      <c r="K39" s="46">
        <f t="shared" si="3"/>
        <v>16</v>
      </c>
      <c r="L39" s="47">
        <v>18.5</v>
      </c>
      <c r="M39" s="55" t="s">
        <v>104</v>
      </c>
    </row>
    <row r="40" spans="1:14" ht="18.75" customHeight="1">
      <c r="A40" s="53" t="str">
        <f>'[1]NANA '!$C$5</f>
        <v xml:space="preserve">NANA </v>
      </c>
      <c r="B40" s="41"/>
      <c r="C40" s="42">
        <f>'[1]NANA '!$G$208</f>
        <v>2381.75</v>
      </c>
      <c r="D40" s="43">
        <f>'[1]NANA '!$H$208</f>
        <v>175</v>
      </c>
      <c r="E40" s="65">
        <v>2381.75</v>
      </c>
      <c r="F40" s="66">
        <v>175</v>
      </c>
      <c r="G40" s="42">
        <f t="shared" si="1"/>
        <v>0</v>
      </c>
      <c r="H40" s="43">
        <f t="shared" si="1"/>
        <v>0</v>
      </c>
      <c r="I40" s="52">
        <v>38.5</v>
      </c>
      <c r="J40" s="45">
        <f t="shared" si="2"/>
        <v>91697.375</v>
      </c>
      <c r="K40" s="46">
        <f t="shared" si="3"/>
        <v>39</v>
      </c>
      <c r="L40" s="46"/>
      <c r="M40" s="39"/>
    </row>
    <row r="41" spans="1:14" ht="18.75" customHeight="1">
      <c r="A41" s="53" t="str">
        <f>[1]PATITAS!$C$5</f>
        <v xml:space="preserve">PATITAS DE CERDO </v>
      </c>
      <c r="B41" s="41"/>
      <c r="C41" s="42">
        <f>[1]PATITAS!$G$208</f>
        <v>816.45</v>
      </c>
      <c r="D41" s="43">
        <f>[1]PATITAS!$H$208</f>
        <v>60</v>
      </c>
      <c r="E41" s="65">
        <v>816.6</v>
      </c>
      <c r="F41" s="66">
        <v>60</v>
      </c>
      <c r="G41" s="42">
        <f t="shared" si="1"/>
        <v>0.14999999999997726</v>
      </c>
      <c r="H41" s="43">
        <f t="shared" si="1"/>
        <v>0</v>
      </c>
      <c r="I41" s="52">
        <v>16.5</v>
      </c>
      <c r="J41" s="45">
        <f t="shared" si="2"/>
        <v>13473.9</v>
      </c>
      <c r="K41" s="46">
        <f t="shared" si="3"/>
        <v>17</v>
      </c>
      <c r="L41" s="47">
        <v>18</v>
      </c>
      <c r="M41" s="55" t="s">
        <v>104</v>
      </c>
    </row>
    <row r="42" spans="1:14" ht="18.75" customHeight="1">
      <c r="A42" s="53" t="str">
        <f>'[1]Pavo Crudo'!C5</f>
        <v>PAVO CRUDO</v>
      </c>
      <c r="B42" s="41"/>
      <c r="C42" s="42">
        <f>'[1]Pavo Crudo'!G207</f>
        <v>6583.03</v>
      </c>
      <c r="D42" s="67">
        <f>'[1]Pavo Crudo'!H207</f>
        <v>332</v>
      </c>
      <c r="E42" s="65">
        <v>6583.03</v>
      </c>
      <c r="F42" s="68">
        <v>332</v>
      </c>
      <c r="G42" s="42">
        <f t="shared" si="1"/>
        <v>0</v>
      </c>
      <c r="H42" s="43">
        <f t="shared" si="1"/>
        <v>0</v>
      </c>
      <c r="I42" s="52">
        <v>25.5</v>
      </c>
      <c r="J42" s="45">
        <f t="shared" si="2"/>
        <v>167867.26499999998</v>
      </c>
      <c r="K42" s="46">
        <f t="shared" si="3"/>
        <v>26</v>
      </c>
      <c r="L42" s="46"/>
      <c r="M42" s="39"/>
    </row>
    <row r="43" spans="1:14" ht="18.75" customHeight="1">
      <c r="A43" s="53" t="str">
        <f>'[1]PERNIL CON PIEL'!$C$5</f>
        <v>PERNIL CON PIEL</v>
      </c>
      <c r="B43" s="41"/>
      <c r="C43" s="42">
        <f>'[1]PERNIL CON PIEL'!G1305</f>
        <v>45074.669999999976</v>
      </c>
      <c r="D43" s="43">
        <f>'[1]PERNIL CON PIEL'!H1305</f>
        <v>50</v>
      </c>
      <c r="E43" s="65">
        <f>25970.8+19103.87</f>
        <v>45074.67</v>
      </c>
      <c r="F43" s="66">
        <f>22+28</f>
        <v>50</v>
      </c>
      <c r="G43" s="42">
        <f t="shared" si="1"/>
        <v>0</v>
      </c>
      <c r="H43" s="43">
        <f t="shared" si="1"/>
        <v>0</v>
      </c>
      <c r="I43" s="52">
        <v>20.95</v>
      </c>
      <c r="J43" s="45">
        <f t="shared" si="2"/>
        <v>944314.33649999998</v>
      </c>
      <c r="K43" s="46">
        <f t="shared" si="3"/>
        <v>21.45</v>
      </c>
      <c r="L43" s="47">
        <v>20</v>
      </c>
      <c r="M43" s="55" t="s">
        <v>104</v>
      </c>
    </row>
    <row r="44" spans="1:14" ht="18" hidden="1" customHeight="1">
      <c r="A44" s="53" t="str">
        <f>'[1]Pulpa Negra'!$C$5</f>
        <v>PULPA NEGRA</v>
      </c>
      <c r="B44" s="41"/>
      <c r="C44" s="42">
        <f>'[1]Pulpa Negra'!$G$207</f>
        <v>0</v>
      </c>
      <c r="D44" s="43">
        <f>'[1]Pulpa Negra'!$H$207</f>
        <v>0</v>
      </c>
      <c r="E44" s="65"/>
      <c r="F44" s="66"/>
      <c r="G44" s="42">
        <f t="shared" si="1"/>
        <v>0</v>
      </c>
      <c r="H44" s="43">
        <f t="shared" si="1"/>
        <v>0</v>
      </c>
      <c r="I44" s="52">
        <v>45.5</v>
      </c>
      <c r="J44" s="45">
        <f t="shared" si="2"/>
        <v>0</v>
      </c>
      <c r="K44" s="46">
        <f t="shared" si="3"/>
        <v>46</v>
      </c>
      <c r="L44" s="46"/>
      <c r="M44" s="39"/>
    </row>
    <row r="45" spans="1:14" ht="18.75" customHeight="1">
      <c r="A45" s="53" t="str">
        <f>'[1]SESOS EN COPA '!$C$5</f>
        <v>SESOS EN COPA FARMLAND</v>
      </c>
      <c r="B45" s="41"/>
      <c r="C45" s="42">
        <f>'[1]SESOS EN COPA '!$G$212</f>
        <v>13277.310000000001</v>
      </c>
      <c r="D45" s="43">
        <f>'[1]SESOS EN COPA '!$H$212</f>
        <v>2440</v>
      </c>
      <c r="E45" s="65">
        <v>13281.41</v>
      </c>
      <c r="F45" s="66">
        <v>2440</v>
      </c>
      <c r="G45" s="42">
        <f t="shared" si="1"/>
        <v>4.0999999999985448</v>
      </c>
      <c r="H45" s="43">
        <f t="shared" si="1"/>
        <v>0</v>
      </c>
      <c r="I45" s="52">
        <v>41.2</v>
      </c>
      <c r="J45" s="45">
        <f t="shared" si="2"/>
        <v>547194.09200000006</v>
      </c>
      <c r="K45" s="46">
        <f t="shared" si="3"/>
        <v>41.7</v>
      </c>
      <c r="L45" s="47">
        <v>260</v>
      </c>
      <c r="M45" s="55"/>
      <c r="N45" s="58"/>
    </row>
    <row r="46" spans="1:14" ht="18.75" hidden="1" customHeight="1">
      <c r="A46" s="53" t="str">
        <f>'[1]Tocino IBP'!C5</f>
        <v>TOCINO IBP</v>
      </c>
      <c r="B46" s="41"/>
      <c r="C46" s="42">
        <f>'[1]Tocino IBP'!G207</f>
        <v>0</v>
      </c>
      <c r="D46" s="67">
        <f>'[1]Tocino IBP'!H207</f>
        <v>0</v>
      </c>
      <c r="E46" s="65"/>
      <c r="F46" s="68"/>
      <c r="G46" s="42">
        <f t="shared" si="1"/>
        <v>0</v>
      </c>
      <c r="H46" s="43">
        <f t="shared" si="1"/>
        <v>0</v>
      </c>
      <c r="I46" s="52">
        <v>22.5</v>
      </c>
      <c r="J46" s="45">
        <f t="shared" si="2"/>
        <v>0</v>
      </c>
      <c r="K46" s="46">
        <f t="shared" si="3"/>
        <v>23</v>
      </c>
      <c r="L46" s="46"/>
      <c r="M46" s="39"/>
    </row>
    <row r="47" spans="1:14" ht="18.75" customHeight="1">
      <c r="A47" s="53" t="str">
        <f>'[1]Sesos marqueta'!$C$5</f>
        <v>SESOS MARQUETA</v>
      </c>
      <c r="B47" s="41"/>
      <c r="C47" s="42">
        <f>'[1]Sesos marqueta'!$G$208</f>
        <v>9254.8000000000011</v>
      </c>
      <c r="D47" s="43">
        <f>'[1]Sesos marqueta'!$H$208</f>
        <v>680</v>
      </c>
      <c r="E47" s="65">
        <v>9254.7999999999993</v>
      </c>
      <c r="F47" s="66">
        <v>680</v>
      </c>
      <c r="G47" s="42">
        <f t="shared" si="1"/>
        <v>0</v>
      </c>
      <c r="H47" s="43">
        <f t="shared" si="1"/>
        <v>0</v>
      </c>
      <c r="I47" s="52">
        <v>27.08</v>
      </c>
      <c r="J47" s="45">
        <f t="shared" si="2"/>
        <v>250619.98399999997</v>
      </c>
      <c r="K47" s="46">
        <f t="shared" si="3"/>
        <v>27.58</v>
      </c>
      <c r="L47" s="47">
        <v>33</v>
      </c>
      <c r="M47" s="48" t="s">
        <v>104</v>
      </c>
    </row>
    <row r="48" spans="1:14" ht="19.5" hidden="1" customHeight="1">
      <c r="A48" s="69" t="str">
        <f>'[1]Trompa Farmland'!$C$5</f>
        <v>TROMPA FARMLAND</v>
      </c>
      <c r="B48" s="41"/>
      <c r="C48" s="42">
        <f>'[1]Trompa Farmland'!G207</f>
        <v>0</v>
      </c>
      <c r="D48" s="67">
        <f>'[1]Trompa Farmland'!H207</f>
        <v>0</v>
      </c>
      <c r="E48" s="68"/>
      <c r="F48" s="68"/>
      <c r="G48" s="68"/>
      <c r="H48" s="68"/>
      <c r="I48" s="52">
        <v>18.489999999999998</v>
      </c>
      <c r="J48" s="45">
        <f>I48*C48</f>
        <v>0</v>
      </c>
      <c r="K48" s="46">
        <f t="shared" si="3"/>
        <v>18.989999999999998</v>
      </c>
      <c r="L48" s="46"/>
      <c r="M48" s="39"/>
    </row>
    <row r="49" spans="1:13" ht="18" customHeight="1">
      <c r="K49" s="46"/>
      <c r="L49" s="46"/>
      <c r="M49" s="39"/>
    </row>
    <row r="50" spans="1:13" ht="15.75">
      <c r="B50" s="70" t="s">
        <v>1</v>
      </c>
      <c r="C50" s="71">
        <f t="shared" ref="C50:H50" si="4">SUM(C10:C48)</f>
        <v>297071.78999999992</v>
      </c>
      <c r="D50" s="71">
        <f t="shared" si="4"/>
        <v>13092</v>
      </c>
      <c r="E50" s="71">
        <f t="shared" si="4"/>
        <v>297077.47999999992</v>
      </c>
      <c r="F50" s="71">
        <f t="shared" si="4"/>
        <v>13092</v>
      </c>
      <c r="G50" s="71">
        <f t="shared" si="4"/>
        <v>5.6900000000009072</v>
      </c>
      <c r="H50" s="71">
        <f t="shared" si="4"/>
        <v>0</v>
      </c>
      <c r="I50" s="72"/>
      <c r="J50" s="73">
        <f>SUM(J10:J48)</f>
        <v>6464739.1862000003</v>
      </c>
      <c r="K50" s="74"/>
      <c r="L50" s="74"/>
      <c r="M50" s="39"/>
    </row>
    <row r="51" spans="1:13">
      <c r="A51" s="16"/>
      <c r="B51" s="16"/>
      <c r="I51" s="30"/>
      <c r="J51" s="30"/>
      <c r="K51" s="16"/>
      <c r="L51" s="16"/>
    </row>
    <row r="52" spans="1:13">
      <c r="A52" s="16"/>
      <c r="B52" s="16"/>
      <c r="I52" s="30"/>
      <c r="J52" s="30"/>
      <c r="K52" s="16"/>
      <c r="L52" s="16"/>
    </row>
    <row r="53" spans="1:13">
      <c r="A53" s="16"/>
      <c r="B53" s="16"/>
      <c r="I53" s="30"/>
      <c r="J53" s="30"/>
      <c r="K53" s="16"/>
      <c r="L53" s="16"/>
    </row>
    <row r="54" spans="1:13">
      <c r="I54" s="30"/>
      <c r="J54" s="30"/>
      <c r="K54" s="16"/>
      <c r="L54" s="16"/>
    </row>
    <row r="55" spans="1:13">
      <c r="I55" s="30"/>
      <c r="J55" s="30"/>
      <c r="K55" s="16"/>
      <c r="L55" s="16"/>
    </row>
    <row r="56" spans="1:13">
      <c r="I56" s="30"/>
      <c r="J56" s="30"/>
      <c r="K56" s="16"/>
      <c r="L56" s="16"/>
    </row>
  </sheetData>
  <phoneticPr fontId="2" type="noConversion"/>
  <pageMargins left="0.35" right="0.19" top="0.35" bottom="0.3" header="0" footer="0"/>
  <pageSetup scale="85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0"/>
  <sheetViews>
    <sheetView topLeftCell="A2" workbookViewId="0">
      <selection activeCell="G25" sqref="G25"/>
    </sheetView>
  </sheetViews>
  <sheetFormatPr baseColWidth="10" defaultRowHeight="15"/>
  <cols>
    <col min="1" max="1" width="25.7109375" customWidth="1"/>
    <col min="2" max="2" width="12.85546875" style="17" customWidth="1"/>
    <col min="3" max="3" width="8.42578125" customWidth="1"/>
    <col min="5" max="5" width="12.5703125" customWidth="1"/>
  </cols>
  <sheetData>
    <row r="1" spans="1:10">
      <c r="A1" s="1" t="s">
        <v>2</v>
      </c>
      <c r="D1" t="s">
        <v>3</v>
      </c>
      <c r="E1" s="2">
        <v>40086</v>
      </c>
    </row>
    <row r="2" spans="1:10">
      <c r="A2" s="1"/>
      <c r="E2" s="18"/>
    </row>
    <row r="3" spans="1:10">
      <c r="A3" s="1"/>
      <c r="D3" s="3"/>
      <c r="E3" s="4"/>
    </row>
    <row r="4" spans="1:10">
      <c r="A4" s="1" t="s">
        <v>4</v>
      </c>
      <c r="D4" s="3"/>
      <c r="E4" s="19"/>
    </row>
    <row r="5" spans="1:10">
      <c r="A5" s="1" t="s">
        <v>0</v>
      </c>
      <c r="B5" s="5" t="s">
        <v>5</v>
      </c>
      <c r="C5" s="6" t="s">
        <v>6</v>
      </c>
      <c r="D5" s="7" t="s">
        <v>7</v>
      </c>
      <c r="E5" s="8" t="s">
        <v>8</v>
      </c>
    </row>
    <row r="6" spans="1:10" hidden="1">
      <c r="A6" s="9" t="s">
        <v>9</v>
      </c>
      <c r="B6" s="20"/>
      <c r="C6" s="21"/>
      <c r="D6" s="3">
        <v>37</v>
      </c>
      <c r="E6" s="19">
        <f t="shared" ref="E6:E47" si="0">D6*B6</f>
        <v>0</v>
      </c>
    </row>
    <row r="7" spans="1:10">
      <c r="A7" s="10" t="s">
        <v>10</v>
      </c>
      <c r="B7" s="20">
        <v>1</v>
      </c>
      <c r="C7" s="21"/>
      <c r="D7" s="3">
        <v>75</v>
      </c>
      <c r="E7" s="19">
        <f>D7*B7</f>
        <v>75</v>
      </c>
    </row>
    <row r="8" spans="1:10" hidden="1">
      <c r="A8" s="10" t="s">
        <v>11</v>
      </c>
      <c r="B8" s="20"/>
      <c r="C8" s="21"/>
      <c r="D8" s="3">
        <v>17</v>
      </c>
      <c r="E8" s="19">
        <f t="shared" si="0"/>
        <v>0</v>
      </c>
      <c r="H8" s="11"/>
      <c r="J8" s="3"/>
    </row>
    <row r="9" spans="1:10" hidden="1">
      <c r="A9" s="10" t="s">
        <v>12</v>
      </c>
      <c r="B9" s="20"/>
      <c r="C9" s="21"/>
      <c r="D9" s="3">
        <v>47</v>
      </c>
      <c r="E9" s="19">
        <f t="shared" si="0"/>
        <v>0</v>
      </c>
      <c r="H9" s="11"/>
      <c r="J9" s="3"/>
    </row>
    <row r="10" spans="1:10" hidden="1">
      <c r="A10" s="10" t="s">
        <v>13</v>
      </c>
      <c r="B10" s="20"/>
      <c r="C10" s="21"/>
      <c r="D10" s="3">
        <v>35</v>
      </c>
      <c r="E10" s="19">
        <f t="shared" si="0"/>
        <v>0</v>
      </c>
      <c r="H10" s="11"/>
      <c r="J10" s="3"/>
    </row>
    <row r="11" spans="1:10">
      <c r="A11" s="10" t="s">
        <v>92</v>
      </c>
      <c r="B11" s="20">
        <v>24.2</v>
      </c>
      <c r="C11" s="21"/>
      <c r="D11" s="3">
        <v>64</v>
      </c>
      <c r="E11" s="19">
        <f t="shared" si="0"/>
        <v>1548.8</v>
      </c>
      <c r="H11" s="11"/>
      <c r="J11" s="3"/>
    </row>
    <row r="12" spans="1:10" hidden="1">
      <c r="A12" s="10" t="s">
        <v>14</v>
      </c>
      <c r="B12" s="20"/>
      <c r="C12" s="21"/>
      <c r="D12" s="3">
        <v>64</v>
      </c>
      <c r="E12" s="19">
        <f t="shared" si="0"/>
        <v>0</v>
      </c>
      <c r="H12" s="11"/>
      <c r="J12" s="3"/>
    </row>
    <row r="13" spans="1:10">
      <c r="A13" s="10" t="s">
        <v>15</v>
      </c>
      <c r="B13" s="20">
        <v>22.06</v>
      </c>
      <c r="C13" s="21"/>
      <c r="D13" s="3">
        <v>17</v>
      </c>
      <c r="E13" s="19">
        <f t="shared" si="0"/>
        <v>375.02</v>
      </c>
      <c r="H13" s="11"/>
      <c r="J13" s="3"/>
    </row>
    <row r="14" spans="1:10" hidden="1">
      <c r="A14" s="10" t="s">
        <v>16</v>
      </c>
      <c r="B14" s="20"/>
      <c r="C14" s="21"/>
      <c r="D14" s="3">
        <v>48</v>
      </c>
      <c r="E14" s="19">
        <f t="shared" si="0"/>
        <v>0</v>
      </c>
      <c r="H14" s="11"/>
      <c r="J14" s="3"/>
    </row>
    <row r="15" spans="1:10" hidden="1">
      <c r="A15" s="10" t="s">
        <v>16</v>
      </c>
      <c r="B15" s="20"/>
      <c r="C15" s="21"/>
      <c r="D15" s="3">
        <v>70</v>
      </c>
      <c r="E15" s="19">
        <f t="shared" si="0"/>
        <v>0</v>
      </c>
      <c r="H15" s="11"/>
      <c r="J15" s="3"/>
    </row>
    <row r="16" spans="1:10" hidden="1">
      <c r="A16" s="10" t="s">
        <v>17</v>
      </c>
      <c r="B16" s="20"/>
      <c r="C16" s="21"/>
      <c r="D16" s="3">
        <v>55</v>
      </c>
      <c r="E16" s="19">
        <f t="shared" si="0"/>
        <v>0</v>
      </c>
      <c r="I16" s="1"/>
      <c r="J16" s="12"/>
    </row>
    <row r="17" spans="1:10" hidden="1">
      <c r="A17" s="10" t="s">
        <v>90</v>
      </c>
      <c r="B17" s="20"/>
      <c r="C17" s="21"/>
      <c r="D17" s="3">
        <v>36</v>
      </c>
      <c r="E17" s="19">
        <f t="shared" si="0"/>
        <v>0</v>
      </c>
      <c r="I17" s="1"/>
      <c r="J17" s="12"/>
    </row>
    <row r="18" spans="1:10">
      <c r="A18" s="10" t="s">
        <v>18</v>
      </c>
      <c r="B18" s="20">
        <v>0.46</v>
      </c>
      <c r="C18" s="21"/>
      <c r="D18" s="3">
        <v>54</v>
      </c>
      <c r="E18" s="19">
        <f t="shared" si="0"/>
        <v>24.84</v>
      </c>
      <c r="I18" s="1"/>
      <c r="J18" s="12"/>
    </row>
    <row r="19" spans="1:10">
      <c r="A19" s="10" t="s">
        <v>19</v>
      </c>
      <c r="B19" s="20">
        <v>6.66</v>
      </c>
      <c r="C19" s="21"/>
      <c r="D19" s="3">
        <v>12</v>
      </c>
      <c r="E19" s="19">
        <f t="shared" si="0"/>
        <v>79.92</v>
      </c>
    </row>
    <row r="20" spans="1:10" hidden="1">
      <c r="A20" s="10" t="s">
        <v>20</v>
      </c>
      <c r="B20" s="20"/>
      <c r="C20" s="21"/>
      <c r="D20" s="3">
        <v>19.5</v>
      </c>
      <c r="E20" s="19">
        <f t="shared" si="0"/>
        <v>0</v>
      </c>
    </row>
    <row r="21" spans="1:10">
      <c r="A21" s="10" t="s">
        <v>20</v>
      </c>
      <c r="B21" s="20">
        <v>12.84</v>
      </c>
      <c r="C21" s="21"/>
      <c r="D21" s="3">
        <v>24</v>
      </c>
      <c r="E21" s="19">
        <f t="shared" si="0"/>
        <v>308.15999999999997</v>
      </c>
    </row>
    <row r="22" spans="1:10">
      <c r="A22" s="10" t="s">
        <v>21</v>
      </c>
      <c r="B22" s="20">
        <v>5.24</v>
      </c>
      <c r="C22" s="21"/>
      <c r="D22" s="3">
        <v>24</v>
      </c>
      <c r="E22" s="19">
        <f t="shared" si="0"/>
        <v>125.76</v>
      </c>
    </row>
    <row r="23" spans="1:10" hidden="1">
      <c r="A23" s="10" t="s">
        <v>22</v>
      </c>
      <c r="B23" s="20"/>
      <c r="C23" s="21"/>
      <c r="D23" s="3">
        <v>36</v>
      </c>
      <c r="E23" s="19">
        <f t="shared" si="0"/>
        <v>0</v>
      </c>
    </row>
    <row r="24" spans="1:10">
      <c r="A24" s="10" t="s">
        <v>23</v>
      </c>
      <c r="B24" s="20">
        <v>1.54</v>
      </c>
      <c r="C24" s="21"/>
      <c r="D24" s="3">
        <v>42</v>
      </c>
      <c r="E24" s="19">
        <f t="shared" si="0"/>
        <v>64.680000000000007</v>
      </c>
    </row>
    <row r="25" spans="1:10">
      <c r="A25" s="10" t="s">
        <v>24</v>
      </c>
      <c r="B25" s="20">
        <v>22.920999999999999</v>
      </c>
      <c r="C25" s="21"/>
      <c r="D25" s="3">
        <v>34</v>
      </c>
      <c r="E25" s="19">
        <f t="shared" si="0"/>
        <v>779.31399999999996</v>
      </c>
    </row>
    <row r="26" spans="1:10" hidden="1">
      <c r="A26" s="10" t="s">
        <v>25</v>
      </c>
      <c r="B26" s="20"/>
      <c r="C26" s="21"/>
      <c r="D26" s="3">
        <v>40</v>
      </c>
      <c r="E26" s="19">
        <f t="shared" si="0"/>
        <v>0</v>
      </c>
    </row>
    <row r="27" spans="1:10" hidden="1">
      <c r="A27" s="10" t="s">
        <v>26</v>
      </c>
      <c r="B27" s="20"/>
      <c r="C27" s="21"/>
      <c r="D27" s="3">
        <v>38</v>
      </c>
      <c r="E27" s="19">
        <f t="shared" si="0"/>
        <v>0</v>
      </c>
    </row>
    <row r="28" spans="1:10" hidden="1">
      <c r="A28" s="10" t="s">
        <v>27</v>
      </c>
      <c r="B28" s="20"/>
      <c r="C28" s="21"/>
      <c r="D28" s="3">
        <v>34</v>
      </c>
      <c r="E28" s="19">
        <f t="shared" si="0"/>
        <v>0</v>
      </c>
    </row>
    <row r="29" spans="1:10" hidden="1">
      <c r="A29" s="10" t="s">
        <v>28</v>
      </c>
      <c r="B29" s="20"/>
      <c r="C29" s="21"/>
      <c r="D29" s="3">
        <v>14</v>
      </c>
      <c r="E29" s="19">
        <f t="shared" si="0"/>
        <v>0</v>
      </c>
    </row>
    <row r="30" spans="1:10">
      <c r="A30" s="10" t="s">
        <v>29</v>
      </c>
      <c r="B30" s="20">
        <f>11.44+2.48</f>
        <v>13.92</v>
      </c>
      <c r="C30" s="21"/>
      <c r="D30" s="3">
        <v>50</v>
      </c>
      <c r="E30" s="19">
        <f t="shared" si="0"/>
        <v>696</v>
      </c>
    </row>
    <row r="31" spans="1:10">
      <c r="A31" s="10" t="s">
        <v>30</v>
      </c>
      <c r="B31" s="20">
        <v>27.62</v>
      </c>
      <c r="C31" s="21">
        <v>2</v>
      </c>
      <c r="D31" s="3">
        <v>20</v>
      </c>
      <c r="E31" s="19">
        <f t="shared" si="0"/>
        <v>552.4</v>
      </c>
    </row>
    <row r="32" spans="1:10" hidden="1">
      <c r="A32" s="10" t="s">
        <v>31</v>
      </c>
      <c r="B32" s="20"/>
      <c r="C32" s="21"/>
      <c r="D32" s="3">
        <v>21</v>
      </c>
      <c r="E32" s="19">
        <f t="shared" si="0"/>
        <v>0</v>
      </c>
    </row>
    <row r="33" spans="1:5">
      <c r="A33" s="10" t="s">
        <v>32</v>
      </c>
      <c r="B33" s="20">
        <v>21.14</v>
      </c>
      <c r="C33" s="21"/>
      <c r="D33" s="3">
        <v>30</v>
      </c>
      <c r="E33" s="19">
        <f t="shared" si="0"/>
        <v>634.20000000000005</v>
      </c>
    </row>
    <row r="34" spans="1:5" hidden="1">
      <c r="A34" s="10" t="s">
        <v>33</v>
      </c>
      <c r="B34" s="20"/>
      <c r="C34" s="21"/>
      <c r="D34" s="3">
        <v>25</v>
      </c>
      <c r="E34" s="19">
        <f t="shared" si="0"/>
        <v>0</v>
      </c>
    </row>
    <row r="35" spans="1:5" hidden="1">
      <c r="A35" s="10" t="s">
        <v>34</v>
      </c>
      <c r="B35" s="20"/>
      <c r="C35" s="21"/>
      <c r="D35" s="3">
        <v>45</v>
      </c>
      <c r="E35" s="19">
        <f t="shared" si="0"/>
        <v>0</v>
      </c>
    </row>
    <row r="36" spans="1:5" hidden="1">
      <c r="A36" s="10" t="s">
        <v>35</v>
      </c>
      <c r="B36" s="20"/>
      <c r="C36" s="21"/>
      <c r="D36" s="3">
        <v>28</v>
      </c>
      <c r="E36" s="19">
        <f t="shared" si="0"/>
        <v>0</v>
      </c>
    </row>
    <row r="37" spans="1:5" hidden="1">
      <c r="A37" s="10" t="s">
        <v>36</v>
      </c>
      <c r="B37" s="20"/>
      <c r="C37" s="21"/>
      <c r="D37" s="3">
        <v>21.5</v>
      </c>
      <c r="E37" s="19">
        <f t="shared" si="0"/>
        <v>0</v>
      </c>
    </row>
    <row r="38" spans="1:5" hidden="1">
      <c r="A38" s="10" t="s">
        <v>37</v>
      </c>
      <c r="B38" s="20"/>
      <c r="C38" s="21"/>
      <c r="D38" s="3">
        <v>28.5</v>
      </c>
      <c r="E38" s="19">
        <f t="shared" si="0"/>
        <v>0</v>
      </c>
    </row>
    <row r="39" spans="1:5">
      <c r="A39" s="10" t="s">
        <v>38</v>
      </c>
      <c r="B39" s="20">
        <f>234.5+223+188+46</f>
        <v>691.5</v>
      </c>
      <c r="C39" s="21">
        <f>20+20+15+4</f>
        <v>59</v>
      </c>
      <c r="D39" s="3">
        <v>23.5</v>
      </c>
      <c r="E39" s="19">
        <f t="shared" si="0"/>
        <v>16250.25</v>
      </c>
    </row>
    <row r="40" spans="1:5" hidden="1">
      <c r="A40" s="10" t="s">
        <v>39</v>
      </c>
      <c r="B40" s="20"/>
      <c r="C40" s="21"/>
      <c r="D40" s="3">
        <v>28.5</v>
      </c>
      <c r="E40" s="19">
        <f t="shared" si="0"/>
        <v>0</v>
      </c>
    </row>
    <row r="41" spans="1:5" hidden="1">
      <c r="A41" s="10" t="s">
        <v>40</v>
      </c>
      <c r="B41" s="20"/>
      <c r="C41" s="21"/>
      <c r="D41" s="3">
        <v>33.5</v>
      </c>
      <c r="E41" s="19">
        <f t="shared" si="0"/>
        <v>0</v>
      </c>
    </row>
    <row r="42" spans="1:5">
      <c r="A42" s="10" t="s">
        <v>41</v>
      </c>
      <c r="B42" s="20">
        <v>29.04</v>
      </c>
      <c r="C42" s="21"/>
      <c r="D42" s="3">
        <v>50</v>
      </c>
      <c r="E42" s="19">
        <f t="shared" si="0"/>
        <v>1452</v>
      </c>
    </row>
    <row r="43" spans="1:5">
      <c r="A43" s="10" t="s">
        <v>42</v>
      </c>
      <c r="B43" s="20">
        <v>2.64</v>
      </c>
      <c r="C43" s="21"/>
      <c r="D43" s="3">
        <v>70</v>
      </c>
      <c r="E43" s="19">
        <f t="shared" si="0"/>
        <v>184.8</v>
      </c>
    </row>
    <row r="44" spans="1:5">
      <c r="A44" s="10" t="s">
        <v>43</v>
      </c>
      <c r="B44" s="20">
        <v>77.239999999999995</v>
      </c>
      <c r="C44" s="21"/>
      <c r="D44" s="3">
        <v>62</v>
      </c>
      <c r="E44" s="19">
        <f t="shared" si="0"/>
        <v>4788.88</v>
      </c>
    </row>
    <row r="45" spans="1:5" hidden="1">
      <c r="A45" s="10" t="s">
        <v>44</v>
      </c>
      <c r="B45" s="20"/>
      <c r="C45" s="21"/>
      <c r="D45" s="3">
        <v>40</v>
      </c>
      <c r="E45" s="19">
        <f t="shared" si="0"/>
        <v>0</v>
      </c>
    </row>
    <row r="46" spans="1:5">
      <c r="A46" s="10" t="s">
        <v>45</v>
      </c>
      <c r="B46" s="20">
        <f>17.5+2.32</f>
        <v>19.82</v>
      </c>
      <c r="C46" s="21"/>
      <c r="D46" s="3">
        <v>40</v>
      </c>
      <c r="E46" s="19">
        <f t="shared" si="0"/>
        <v>792.8</v>
      </c>
    </row>
    <row r="47" spans="1:5">
      <c r="A47" s="10" t="s">
        <v>46</v>
      </c>
      <c r="B47" s="20">
        <v>11.33</v>
      </c>
      <c r="C47" s="21"/>
      <c r="D47" s="3">
        <v>68</v>
      </c>
      <c r="E47" s="19">
        <f t="shared" si="0"/>
        <v>770.44</v>
      </c>
    </row>
    <row r="48" spans="1:5">
      <c r="A48" s="10" t="s">
        <v>47</v>
      </c>
      <c r="B48" s="20"/>
      <c r="C48" s="21">
        <v>2</v>
      </c>
      <c r="D48" s="3">
        <v>280</v>
      </c>
      <c r="E48" s="19">
        <f>D48*C48</f>
        <v>560</v>
      </c>
    </row>
    <row r="49" spans="1:5" hidden="1">
      <c r="A49" s="10" t="s">
        <v>48</v>
      </c>
      <c r="B49" s="22"/>
      <c r="C49" s="23"/>
      <c r="D49" s="3">
        <v>28</v>
      </c>
      <c r="E49" s="19">
        <f>D49*C49</f>
        <v>0</v>
      </c>
    </row>
    <row r="50" spans="1:5">
      <c r="A50" s="10"/>
      <c r="B50" s="24"/>
      <c r="C50" s="16"/>
      <c r="D50" s="3"/>
      <c r="E50" s="19"/>
    </row>
    <row r="51" spans="1:5">
      <c r="A51" s="1" t="s">
        <v>49</v>
      </c>
      <c r="B51" s="24"/>
      <c r="C51" s="16"/>
      <c r="D51" s="3"/>
      <c r="E51" s="19"/>
    </row>
    <row r="52" spans="1:5">
      <c r="A52" s="10" t="s">
        <v>50</v>
      </c>
      <c r="B52" s="20">
        <v>0.28999999999999998</v>
      </c>
      <c r="C52" s="21"/>
      <c r="D52" s="3">
        <v>50</v>
      </c>
      <c r="E52" s="19">
        <f t="shared" ref="E52:E75" si="1">D52*B52</f>
        <v>14.499999999999998</v>
      </c>
    </row>
    <row r="53" spans="1:5">
      <c r="A53" s="10" t="s">
        <v>51</v>
      </c>
      <c r="B53" s="20">
        <v>2</v>
      </c>
      <c r="C53" s="21"/>
      <c r="D53" s="3">
        <v>59</v>
      </c>
      <c r="E53" s="19">
        <f t="shared" si="1"/>
        <v>118</v>
      </c>
    </row>
    <row r="54" spans="1:5">
      <c r="A54" s="10" t="s">
        <v>52</v>
      </c>
      <c r="B54" s="20">
        <v>6.98</v>
      </c>
      <c r="C54" s="21"/>
      <c r="D54" s="3">
        <v>35</v>
      </c>
      <c r="E54" s="19">
        <f t="shared" si="1"/>
        <v>244.3</v>
      </c>
    </row>
    <row r="55" spans="1:5">
      <c r="A55" s="10" t="s">
        <v>53</v>
      </c>
      <c r="B55" s="20">
        <v>28.48</v>
      </c>
      <c r="C55" s="21">
        <v>2</v>
      </c>
      <c r="D55" s="3">
        <v>47</v>
      </c>
      <c r="E55" s="19">
        <f t="shared" si="1"/>
        <v>1338.56</v>
      </c>
    </row>
    <row r="56" spans="1:5" hidden="1">
      <c r="A56" s="10" t="s">
        <v>54</v>
      </c>
      <c r="B56" s="20"/>
      <c r="C56" s="21"/>
      <c r="D56" s="3">
        <v>43</v>
      </c>
      <c r="E56" s="19">
        <f t="shared" si="1"/>
        <v>0</v>
      </c>
    </row>
    <row r="57" spans="1:5">
      <c r="A57" s="10" t="s">
        <v>55</v>
      </c>
      <c r="B57" s="20">
        <v>4.38</v>
      </c>
      <c r="C57" s="21">
        <v>1</v>
      </c>
      <c r="D57" s="3">
        <v>35</v>
      </c>
      <c r="E57" s="19">
        <f t="shared" si="1"/>
        <v>153.29999999999998</v>
      </c>
    </row>
    <row r="58" spans="1:5">
      <c r="A58" s="10" t="s">
        <v>56</v>
      </c>
      <c r="B58" s="20">
        <v>48.8</v>
      </c>
      <c r="C58" s="21">
        <v>1</v>
      </c>
      <c r="D58" s="3">
        <v>40</v>
      </c>
      <c r="E58" s="19">
        <f t="shared" si="1"/>
        <v>1952</v>
      </c>
    </row>
    <row r="59" spans="1:5" ht="14.25" hidden="1" customHeight="1">
      <c r="A59" s="10" t="s">
        <v>57</v>
      </c>
      <c r="B59" s="20"/>
      <c r="C59" s="21"/>
      <c r="D59" s="3">
        <v>31</v>
      </c>
      <c r="E59" s="19">
        <f t="shared" si="1"/>
        <v>0</v>
      </c>
    </row>
    <row r="60" spans="1:5" hidden="1">
      <c r="A60" s="10" t="s">
        <v>58</v>
      </c>
      <c r="B60" s="20"/>
      <c r="C60" s="21"/>
      <c r="D60" s="3">
        <v>43</v>
      </c>
      <c r="E60" s="19">
        <f t="shared" si="1"/>
        <v>0</v>
      </c>
    </row>
    <row r="61" spans="1:5">
      <c r="A61" s="10" t="s">
        <v>59</v>
      </c>
      <c r="B61" s="20">
        <v>3.96</v>
      </c>
      <c r="C61" s="21">
        <v>1</v>
      </c>
      <c r="D61" s="3">
        <v>53</v>
      </c>
      <c r="E61" s="19">
        <f t="shared" si="1"/>
        <v>209.88</v>
      </c>
    </row>
    <row r="62" spans="1:5">
      <c r="A62" s="10" t="s">
        <v>60</v>
      </c>
      <c r="B62" s="20">
        <v>7.88</v>
      </c>
      <c r="C62" s="21"/>
      <c r="D62" s="3">
        <v>30</v>
      </c>
      <c r="E62" s="19">
        <f t="shared" si="1"/>
        <v>236.4</v>
      </c>
    </row>
    <row r="63" spans="1:5">
      <c r="A63" s="10" t="s">
        <v>61</v>
      </c>
      <c r="B63" s="20">
        <v>4.33</v>
      </c>
      <c r="C63" s="21">
        <v>1</v>
      </c>
      <c r="D63" s="3">
        <v>18</v>
      </c>
      <c r="E63" s="19">
        <f t="shared" si="1"/>
        <v>77.94</v>
      </c>
    </row>
    <row r="64" spans="1:5" hidden="1">
      <c r="A64" s="10" t="s">
        <v>91</v>
      </c>
      <c r="B64" s="20"/>
      <c r="C64" s="21"/>
      <c r="D64" s="3">
        <v>36</v>
      </c>
      <c r="E64" s="19">
        <f t="shared" si="1"/>
        <v>0</v>
      </c>
    </row>
    <row r="65" spans="1:5" hidden="1">
      <c r="A65" s="10" t="s">
        <v>62</v>
      </c>
      <c r="B65" s="20"/>
      <c r="C65" s="21"/>
      <c r="D65" s="3">
        <v>32</v>
      </c>
      <c r="E65" s="19">
        <f t="shared" si="1"/>
        <v>0</v>
      </c>
    </row>
    <row r="66" spans="1:5" hidden="1">
      <c r="A66" s="10" t="s">
        <v>63</v>
      </c>
      <c r="B66" s="20"/>
      <c r="C66" s="21"/>
      <c r="D66" s="3">
        <v>23</v>
      </c>
      <c r="E66" s="19">
        <f t="shared" si="1"/>
        <v>0</v>
      </c>
    </row>
    <row r="67" spans="1:5" hidden="1">
      <c r="A67" s="10" t="s">
        <v>64</v>
      </c>
      <c r="B67" s="20"/>
      <c r="C67" s="21"/>
      <c r="D67" s="3"/>
      <c r="E67" s="19">
        <f t="shared" si="1"/>
        <v>0</v>
      </c>
    </row>
    <row r="68" spans="1:5" hidden="1">
      <c r="A68" s="10" t="s">
        <v>65</v>
      </c>
      <c r="B68" s="20"/>
      <c r="C68" s="21"/>
      <c r="D68" s="3">
        <v>23</v>
      </c>
      <c r="E68" s="19">
        <f t="shared" si="1"/>
        <v>0</v>
      </c>
    </row>
    <row r="69" spans="1:5" hidden="1">
      <c r="A69" s="10"/>
      <c r="B69" s="20"/>
      <c r="C69" s="21"/>
      <c r="D69" s="3">
        <v>32</v>
      </c>
      <c r="E69" s="19">
        <f t="shared" si="1"/>
        <v>0</v>
      </c>
    </row>
    <row r="70" spans="1:5" hidden="1">
      <c r="A70" s="10" t="s">
        <v>66</v>
      </c>
      <c r="B70" s="20"/>
      <c r="C70" s="21"/>
      <c r="D70" s="3">
        <v>29</v>
      </c>
      <c r="E70" s="19">
        <f t="shared" si="1"/>
        <v>0</v>
      </c>
    </row>
    <row r="71" spans="1:5" hidden="1">
      <c r="A71" s="10" t="s">
        <v>67</v>
      </c>
      <c r="B71" s="20"/>
      <c r="C71" s="21"/>
      <c r="D71" s="3">
        <v>19</v>
      </c>
      <c r="E71" s="19">
        <f t="shared" si="1"/>
        <v>0</v>
      </c>
    </row>
    <row r="72" spans="1:5">
      <c r="A72" s="10" t="s">
        <v>68</v>
      </c>
      <c r="B72" s="20">
        <v>4.3</v>
      </c>
      <c r="C72" s="21">
        <v>2</v>
      </c>
      <c r="D72" s="3">
        <v>32</v>
      </c>
      <c r="E72" s="19">
        <f t="shared" si="1"/>
        <v>137.6</v>
      </c>
    </row>
    <row r="73" spans="1:5">
      <c r="A73" s="10" t="s">
        <v>69</v>
      </c>
      <c r="B73" s="20">
        <v>2.4500000000000002</v>
      </c>
      <c r="C73" s="21">
        <v>1</v>
      </c>
      <c r="D73" s="3">
        <v>25</v>
      </c>
      <c r="E73" s="19">
        <f t="shared" si="1"/>
        <v>61.250000000000007</v>
      </c>
    </row>
    <row r="74" spans="1:5" hidden="1">
      <c r="A74" s="10" t="s">
        <v>70</v>
      </c>
      <c r="B74" s="20"/>
      <c r="C74" s="21"/>
      <c r="D74" s="3">
        <v>22</v>
      </c>
      <c r="E74" s="19">
        <f t="shared" si="1"/>
        <v>0</v>
      </c>
    </row>
    <row r="75" spans="1:5">
      <c r="A75" s="10" t="s">
        <v>71</v>
      </c>
      <c r="B75" s="20">
        <v>5.94</v>
      </c>
      <c r="C75" s="21">
        <v>3</v>
      </c>
      <c r="D75" s="3">
        <v>54</v>
      </c>
      <c r="E75" s="19">
        <f t="shared" si="1"/>
        <v>320.76000000000005</v>
      </c>
    </row>
    <row r="76" spans="1:5" hidden="1">
      <c r="A76" s="10" t="s">
        <v>72</v>
      </c>
      <c r="B76" s="22"/>
      <c r="C76" s="23"/>
      <c r="D76" s="3"/>
      <c r="E76" s="19">
        <f>D76*C76</f>
        <v>0</v>
      </c>
    </row>
    <row r="77" spans="1:5">
      <c r="A77" s="10"/>
      <c r="B77" s="24"/>
      <c r="C77" s="16"/>
      <c r="D77" s="3"/>
      <c r="E77" s="19"/>
    </row>
    <row r="78" spans="1:5" hidden="1">
      <c r="A78" s="10" t="s">
        <v>73</v>
      </c>
      <c r="B78" s="20"/>
      <c r="C78" s="21"/>
      <c r="D78" s="3"/>
      <c r="E78" s="19">
        <f t="shared" ref="E78:E98" si="2">D78*B78</f>
        <v>0</v>
      </c>
    </row>
    <row r="79" spans="1:5">
      <c r="A79" s="10" t="s">
        <v>53</v>
      </c>
      <c r="B79" s="20">
        <v>5.26</v>
      </c>
      <c r="C79" s="21"/>
      <c r="D79" s="3">
        <v>60</v>
      </c>
      <c r="E79" s="19">
        <f t="shared" si="2"/>
        <v>315.59999999999997</v>
      </c>
    </row>
    <row r="80" spans="1:5">
      <c r="A80" s="10" t="s">
        <v>55</v>
      </c>
      <c r="B80" s="20">
        <v>3.5</v>
      </c>
      <c r="C80" s="21"/>
      <c r="D80" s="3">
        <v>40</v>
      </c>
      <c r="E80" s="19">
        <f t="shared" si="2"/>
        <v>140</v>
      </c>
    </row>
    <row r="81" spans="1:5">
      <c r="A81" s="10" t="s">
        <v>56</v>
      </c>
      <c r="B81" s="20">
        <v>3.22</v>
      </c>
      <c r="C81" s="21"/>
      <c r="D81" s="3">
        <v>60</v>
      </c>
      <c r="E81" s="19">
        <f t="shared" si="2"/>
        <v>193.20000000000002</v>
      </c>
    </row>
    <row r="82" spans="1:5" hidden="1">
      <c r="A82" s="10" t="s">
        <v>74</v>
      </c>
      <c r="B82" s="20"/>
      <c r="C82" s="21"/>
      <c r="D82" s="3">
        <v>40</v>
      </c>
      <c r="E82" s="19">
        <f t="shared" si="2"/>
        <v>0</v>
      </c>
    </row>
    <row r="83" spans="1:5" hidden="1">
      <c r="A83" s="10" t="s">
        <v>75</v>
      </c>
      <c r="B83" s="20"/>
      <c r="C83" s="21"/>
      <c r="D83" s="3">
        <v>45</v>
      </c>
      <c r="E83" s="19">
        <f t="shared" si="2"/>
        <v>0</v>
      </c>
    </row>
    <row r="84" spans="1:5" hidden="1">
      <c r="A84" s="10" t="s">
        <v>76</v>
      </c>
      <c r="B84" s="20"/>
      <c r="C84" s="21"/>
      <c r="D84" s="3">
        <v>38</v>
      </c>
      <c r="E84" s="19">
        <f t="shared" si="2"/>
        <v>0</v>
      </c>
    </row>
    <row r="85" spans="1:5">
      <c r="A85" s="10" t="s">
        <v>77</v>
      </c>
      <c r="B85" s="20">
        <v>2.35</v>
      </c>
      <c r="C85" s="21"/>
      <c r="D85" s="3">
        <v>60</v>
      </c>
      <c r="E85" s="19">
        <f t="shared" si="2"/>
        <v>141</v>
      </c>
    </row>
    <row r="86" spans="1:5" hidden="1">
      <c r="A86" s="10" t="s">
        <v>78</v>
      </c>
      <c r="B86" s="20"/>
      <c r="C86" s="21"/>
      <c r="D86" s="3">
        <v>65</v>
      </c>
      <c r="E86" s="19">
        <f t="shared" si="2"/>
        <v>0</v>
      </c>
    </row>
    <row r="87" spans="1:5">
      <c r="A87" s="10" t="s">
        <v>61</v>
      </c>
      <c r="B87" s="20">
        <v>1.1399999999999999</v>
      </c>
      <c r="C87" s="21"/>
      <c r="D87" s="3">
        <v>28</v>
      </c>
      <c r="E87" s="19">
        <f t="shared" si="2"/>
        <v>31.919999999999998</v>
      </c>
    </row>
    <row r="88" spans="1:5" hidden="1">
      <c r="A88" s="10" t="s">
        <v>79</v>
      </c>
      <c r="B88" s="20"/>
      <c r="C88" s="21"/>
      <c r="D88" s="3"/>
      <c r="E88" s="19">
        <f t="shared" si="2"/>
        <v>0</v>
      </c>
    </row>
    <row r="89" spans="1:5">
      <c r="A89" s="10" t="s">
        <v>63</v>
      </c>
      <c r="B89" s="20">
        <v>3.6</v>
      </c>
      <c r="C89" s="21"/>
      <c r="D89" s="3">
        <v>40</v>
      </c>
      <c r="E89" s="19">
        <f t="shared" si="2"/>
        <v>144</v>
      </c>
    </row>
    <row r="90" spans="1:5" hidden="1">
      <c r="A90" s="10" t="s">
        <v>80</v>
      </c>
      <c r="B90" s="20"/>
      <c r="C90" s="21"/>
      <c r="D90" s="3"/>
      <c r="E90" s="19">
        <f t="shared" si="2"/>
        <v>0</v>
      </c>
    </row>
    <row r="91" spans="1:5" hidden="1">
      <c r="A91" s="10" t="s">
        <v>81</v>
      </c>
      <c r="B91" s="20"/>
      <c r="C91" s="21"/>
      <c r="D91" s="3">
        <v>30</v>
      </c>
      <c r="E91" s="19">
        <f t="shared" si="2"/>
        <v>0</v>
      </c>
    </row>
    <row r="92" spans="1:5" hidden="1">
      <c r="A92" s="10" t="s">
        <v>65</v>
      </c>
      <c r="B92" s="20"/>
      <c r="C92" s="21"/>
      <c r="D92" s="3">
        <v>25</v>
      </c>
      <c r="E92" s="19">
        <f t="shared" si="2"/>
        <v>0</v>
      </c>
    </row>
    <row r="93" spans="1:5" hidden="1">
      <c r="A93" s="10" t="s">
        <v>66</v>
      </c>
      <c r="B93" s="20"/>
      <c r="C93" s="21"/>
      <c r="D93" s="3">
        <v>36</v>
      </c>
      <c r="E93" s="19">
        <f t="shared" si="2"/>
        <v>0</v>
      </c>
    </row>
    <row r="94" spans="1:5" hidden="1">
      <c r="A94" s="10" t="s">
        <v>82</v>
      </c>
      <c r="B94" s="20"/>
      <c r="C94" s="21"/>
      <c r="D94" s="3">
        <v>25</v>
      </c>
      <c r="E94" s="19">
        <f t="shared" si="2"/>
        <v>0</v>
      </c>
    </row>
    <row r="95" spans="1:5">
      <c r="A95" s="10" t="s">
        <v>68</v>
      </c>
      <c r="B95" s="20">
        <v>1.22</v>
      </c>
      <c r="C95" s="21"/>
      <c r="D95" s="3">
        <v>38</v>
      </c>
      <c r="E95" s="19">
        <f t="shared" si="2"/>
        <v>46.36</v>
      </c>
    </row>
    <row r="96" spans="1:5">
      <c r="A96" s="10" t="s">
        <v>83</v>
      </c>
      <c r="B96" s="20">
        <v>0.42</v>
      </c>
      <c r="C96" s="21"/>
      <c r="D96" s="3">
        <v>27</v>
      </c>
      <c r="E96" s="19">
        <f t="shared" si="2"/>
        <v>11.34</v>
      </c>
    </row>
    <row r="97" spans="1:5" hidden="1">
      <c r="A97" s="10" t="s">
        <v>70</v>
      </c>
      <c r="B97" s="20"/>
      <c r="C97" s="21"/>
      <c r="D97" s="3"/>
      <c r="E97" s="19">
        <f t="shared" si="2"/>
        <v>0</v>
      </c>
    </row>
    <row r="98" spans="1:5">
      <c r="A98" s="10" t="s">
        <v>71</v>
      </c>
      <c r="B98" s="22">
        <v>0.9</v>
      </c>
      <c r="C98" s="23"/>
      <c r="D98" s="3">
        <v>80</v>
      </c>
      <c r="E98" s="19">
        <f t="shared" si="2"/>
        <v>72</v>
      </c>
    </row>
    <row r="99" spans="1:5">
      <c r="A99" s="10"/>
      <c r="B99" s="24"/>
      <c r="C99" s="16"/>
      <c r="D99" s="3"/>
      <c r="E99" s="19"/>
    </row>
    <row r="100" spans="1:5">
      <c r="A100" s="10" t="s">
        <v>93</v>
      </c>
      <c r="B100" s="20"/>
      <c r="C100" s="21">
        <v>4</v>
      </c>
      <c r="D100" s="3">
        <v>10</v>
      </c>
      <c r="E100" s="19">
        <f t="shared" ref="E100:E105" si="3">D100*C100</f>
        <v>40</v>
      </c>
    </row>
    <row r="101" spans="1:5">
      <c r="A101" s="10" t="s">
        <v>84</v>
      </c>
      <c r="B101" s="20"/>
      <c r="C101" s="21">
        <v>7</v>
      </c>
      <c r="D101" s="3">
        <v>15</v>
      </c>
      <c r="E101" s="19">
        <f t="shared" si="3"/>
        <v>105</v>
      </c>
    </row>
    <row r="102" spans="1:5">
      <c r="A102" s="10" t="s">
        <v>85</v>
      </c>
      <c r="B102" s="20"/>
      <c r="C102" s="21">
        <v>7</v>
      </c>
      <c r="D102" s="3">
        <v>13</v>
      </c>
      <c r="E102" s="19">
        <f t="shared" si="3"/>
        <v>91</v>
      </c>
    </row>
    <row r="103" spans="1:5">
      <c r="A103" s="10" t="s">
        <v>86</v>
      </c>
      <c r="B103" s="20"/>
      <c r="C103" s="21">
        <v>12</v>
      </c>
      <c r="D103" s="3">
        <v>18</v>
      </c>
      <c r="E103" s="19">
        <f t="shared" si="3"/>
        <v>216</v>
      </c>
    </row>
    <row r="104" spans="1:5">
      <c r="A104" s="10" t="s">
        <v>87</v>
      </c>
      <c r="B104" s="20"/>
      <c r="C104" s="21">
        <v>50</v>
      </c>
      <c r="D104" s="3">
        <v>10</v>
      </c>
      <c r="E104" s="19">
        <f t="shared" si="3"/>
        <v>500</v>
      </c>
    </row>
    <row r="105" spans="1:5">
      <c r="A105" s="10" t="s">
        <v>88</v>
      </c>
      <c r="B105" s="22"/>
      <c r="C105" s="23">
        <v>24</v>
      </c>
      <c r="D105" s="3">
        <v>8</v>
      </c>
      <c r="E105" s="19">
        <f t="shared" si="3"/>
        <v>192</v>
      </c>
    </row>
    <row r="106" spans="1:5">
      <c r="A106" s="10"/>
      <c r="B106" s="24"/>
      <c r="C106" s="16"/>
      <c r="D106" s="3"/>
      <c r="E106" s="19"/>
    </row>
    <row r="107" spans="1:5">
      <c r="A107" s="10" t="s">
        <v>89</v>
      </c>
      <c r="B107" s="20">
        <v>62</v>
      </c>
      <c r="C107" s="21"/>
      <c r="D107" s="3">
        <v>23</v>
      </c>
      <c r="E107" s="19">
        <f>D107*B107</f>
        <v>1426</v>
      </c>
    </row>
    <row r="108" spans="1:5">
      <c r="A108" s="10"/>
      <c r="B108" s="24"/>
      <c r="C108" s="16"/>
      <c r="D108" s="3"/>
      <c r="E108" s="19"/>
    </row>
    <row r="109" spans="1:5">
      <c r="B109" s="24"/>
      <c r="C109" s="16"/>
      <c r="D109" s="3"/>
      <c r="E109" s="19"/>
    </row>
    <row r="110" spans="1:5">
      <c r="A110" s="13" t="s">
        <v>1</v>
      </c>
      <c r="B110" s="14">
        <f>SUM(B6:B98)</f>
        <v>1132.5710000000004</v>
      </c>
      <c r="C110" s="1"/>
      <c r="D110" s="12"/>
      <c r="E110" s="15">
        <f>SUM(E6:E109)</f>
        <v>38593.173999999992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 Alm Gral</vt:lpstr>
      <vt:lpstr>11 sur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USUARIO FINAL</cp:lastModifiedBy>
  <cp:lastPrinted>2009-10-06T14:41:33Z</cp:lastPrinted>
  <dcterms:created xsi:type="dcterms:W3CDTF">2009-05-08T02:21:38Z</dcterms:created>
  <dcterms:modified xsi:type="dcterms:W3CDTF">2009-10-06T14:42:20Z</dcterms:modified>
</cp:coreProperties>
</file>