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45" windowWidth="23655" windowHeight="9675" firstSheet="41" activeTab="51"/>
  </bookViews>
  <sheets>
    <sheet name="SEM 01" sheetId="1" r:id="rId1"/>
    <sheet name="SEM 02" sheetId="2" r:id="rId2"/>
    <sheet name="SEM 03" sheetId="3" r:id="rId3"/>
    <sheet name="SEM 04" sheetId="4" r:id="rId4"/>
    <sheet name="SEM 05" sheetId="5" r:id="rId5"/>
    <sheet name="SEM 06" sheetId="6" r:id="rId6"/>
    <sheet name="SEM 07" sheetId="7" r:id="rId7"/>
    <sheet name="sem 08" sheetId="8" r:id="rId8"/>
    <sheet name="SEM 09" sheetId="9" r:id="rId9"/>
    <sheet name="SEM 10" sheetId="10" r:id="rId10"/>
    <sheet name="SEM 11" sheetId="11" r:id="rId11"/>
    <sheet name="SEM 12" sheetId="12" r:id="rId12"/>
    <sheet name="SEM 13" sheetId="13" r:id="rId13"/>
    <sheet name="SEM 14" sheetId="14" r:id="rId14"/>
    <sheet name="SEM 15" sheetId="15" r:id="rId15"/>
    <sheet name="SEM 16" sheetId="16" r:id="rId16"/>
    <sheet name="SEM 17" sheetId="17" r:id="rId17"/>
    <sheet name="SEM 18" sheetId="18" r:id="rId18"/>
    <sheet name="SEM 19" sheetId="19" r:id="rId19"/>
    <sheet name="SEM 20" sheetId="20" r:id="rId20"/>
    <sheet name="SEM 21" sheetId="21" r:id="rId21"/>
    <sheet name="SEM 22" sheetId="22" r:id="rId22"/>
    <sheet name="SEM 23" sheetId="23" r:id="rId23"/>
    <sheet name="SEM 24" sheetId="24" r:id="rId24"/>
    <sheet name="SEM 25" sheetId="25" r:id="rId25"/>
    <sheet name="SEM 26" sheetId="26" r:id="rId26"/>
    <sheet name="SEM 27" sheetId="27" r:id="rId27"/>
    <sheet name="SEM 28" sheetId="28" r:id="rId28"/>
    <sheet name="SEM 29" sheetId="29" r:id="rId29"/>
    <sheet name="SEM 30" sheetId="30" r:id="rId30"/>
    <sheet name="SEM 31" sheetId="31" r:id="rId31"/>
    <sheet name="SEM 32" sheetId="32" r:id="rId32"/>
    <sheet name="SEM 33" sheetId="33" r:id="rId33"/>
    <sheet name="SEM 34" sheetId="34" r:id="rId34"/>
    <sheet name="SEM 35" sheetId="35" r:id="rId35"/>
    <sheet name="SEM 36" sheetId="36" r:id="rId36"/>
    <sheet name="SEM 37" sheetId="37" r:id="rId37"/>
    <sheet name="SEM 38" sheetId="38" r:id="rId38"/>
    <sheet name="SEM 39" sheetId="39" r:id="rId39"/>
    <sheet name="SEM 40" sheetId="40" r:id="rId40"/>
    <sheet name="SEM 41" sheetId="41" r:id="rId41"/>
    <sheet name="SEM 42" sheetId="42" r:id="rId42"/>
    <sheet name="SEM 43" sheetId="43" r:id="rId43"/>
    <sheet name="SEM 44" sheetId="44" r:id="rId44"/>
    <sheet name="SEM 45" sheetId="45" r:id="rId45"/>
    <sheet name="SEM 46" sheetId="46" r:id="rId46"/>
    <sheet name="SEM 47" sheetId="47" r:id="rId47"/>
    <sheet name="SEM 48" sheetId="48" r:id="rId48"/>
    <sheet name="SEM 49" sheetId="49" r:id="rId49"/>
    <sheet name="SEM 50" sheetId="50" r:id="rId50"/>
    <sheet name="SEM 51" sheetId="51" r:id="rId51"/>
    <sheet name="SEM 52" sheetId="52" r:id="rId52"/>
    <sheet name="Hoja7" sheetId="53" r:id="rId53"/>
    <sheet name="Hoja8" sheetId="54" r:id="rId54"/>
    <sheet name="Hoja9" sheetId="55" r:id="rId55"/>
  </sheets>
  <calcPr calcId="144525"/>
</workbook>
</file>

<file path=xl/calcChain.xml><?xml version="1.0" encoding="utf-8"?>
<calcChain xmlns="http://schemas.openxmlformats.org/spreadsheetml/2006/main">
  <c r="L17" i="52" l="1"/>
  <c r="K17" i="52"/>
  <c r="I17" i="52"/>
  <c r="X16" i="52"/>
  <c r="X18" i="52" s="1"/>
  <c r="W16" i="52"/>
  <c r="W18" i="52" s="1"/>
  <c r="V16" i="52"/>
  <c r="V18" i="52" s="1"/>
  <c r="U16" i="52"/>
  <c r="U18" i="52" s="1"/>
  <c r="T16" i="52"/>
  <c r="T18" i="52" s="1"/>
  <c r="S16" i="52"/>
  <c r="S18" i="52" s="1"/>
  <c r="R16" i="52"/>
  <c r="R18" i="52" s="1"/>
  <c r="Q16" i="52"/>
  <c r="Q18" i="52" s="1"/>
  <c r="Y18" i="52" s="1"/>
  <c r="J15" i="52"/>
  <c r="M15" i="52" s="1"/>
  <c r="J14" i="52"/>
  <c r="M14" i="52" s="1"/>
  <c r="J13" i="52"/>
  <c r="M13" i="52" s="1"/>
  <c r="H12" i="52"/>
  <c r="J12" i="52" s="1"/>
  <c r="M12" i="52" s="1"/>
  <c r="J11" i="52"/>
  <c r="M11" i="52" s="1"/>
  <c r="J10" i="52"/>
  <c r="M10" i="52" s="1"/>
  <c r="H9" i="52"/>
  <c r="J9" i="52" s="1"/>
  <c r="M9" i="52" s="1"/>
  <c r="H8" i="52"/>
  <c r="J8" i="52" s="1"/>
  <c r="M8" i="52" s="1"/>
  <c r="H7" i="52"/>
  <c r="H17" i="52" s="1"/>
  <c r="J7" i="52" l="1"/>
  <c r="L17" i="51"/>
  <c r="K17" i="51"/>
  <c r="I17" i="51"/>
  <c r="X16" i="51"/>
  <c r="X18" i="51" s="1"/>
  <c r="W16" i="51"/>
  <c r="W18" i="51" s="1"/>
  <c r="V16" i="51"/>
  <c r="V18" i="51" s="1"/>
  <c r="U16" i="51"/>
  <c r="U18" i="51" s="1"/>
  <c r="T16" i="51"/>
  <c r="T18" i="51" s="1"/>
  <c r="S16" i="51"/>
  <c r="S18" i="51" s="1"/>
  <c r="R16" i="51"/>
  <c r="R18" i="51" s="1"/>
  <c r="Q16" i="51"/>
  <c r="Q18" i="51" s="1"/>
  <c r="Y18" i="51" s="1"/>
  <c r="J15" i="51"/>
  <c r="M15" i="51" s="1"/>
  <c r="J14" i="51"/>
  <c r="M14" i="51" s="1"/>
  <c r="J13" i="51"/>
  <c r="M13" i="51" s="1"/>
  <c r="H12" i="51"/>
  <c r="J12" i="51" s="1"/>
  <c r="M12" i="51" s="1"/>
  <c r="J11" i="51"/>
  <c r="M11" i="51" s="1"/>
  <c r="J10" i="51"/>
  <c r="M10" i="51" s="1"/>
  <c r="H9" i="51"/>
  <c r="J9" i="51" s="1"/>
  <c r="M9" i="51" s="1"/>
  <c r="H8" i="51"/>
  <c r="J8" i="51" s="1"/>
  <c r="M8" i="51" s="1"/>
  <c r="H7" i="51"/>
  <c r="H17" i="51" s="1"/>
  <c r="J17" i="52" l="1"/>
  <c r="M7" i="52"/>
  <c r="J7" i="51"/>
  <c r="L17" i="50"/>
  <c r="K17" i="50"/>
  <c r="I17" i="50"/>
  <c r="X16" i="50"/>
  <c r="X18" i="50" s="1"/>
  <c r="W16" i="50"/>
  <c r="W18" i="50" s="1"/>
  <c r="V16" i="50"/>
  <c r="V18" i="50" s="1"/>
  <c r="U16" i="50"/>
  <c r="U18" i="50" s="1"/>
  <c r="T16" i="50"/>
  <c r="T18" i="50" s="1"/>
  <c r="S16" i="50"/>
  <c r="S18" i="50" s="1"/>
  <c r="R16" i="50"/>
  <c r="R18" i="50" s="1"/>
  <c r="Q16" i="50"/>
  <c r="Q18" i="50" s="1"/>
  <c r="Y18" i="50" s="1"/>
  <c r="J15" i="50"/>
  <c r="M15" i="50" s="1"/>
  <c r="J14" i="50"/>
  <c r="M14" i="50" s="1"/>
  <c r="J13" i="50"/>
  <c r="M13" i="50" s="1"/>
  <c r="H12" i="50"/>
  <c r="J12" i="50" s="1"/>
  <c r="M12" i="50" s="1"/>
  <c r="J11" i="50"/>
  <c r="M11" i="50" s="1"/>
  <c r="J10" i="50"/>
  <c r="M10" i="50" s="1"/>
  <c r="H9" i="50"/>
  <c r="J9" i="50" s="1"/>
  <c r="M9" i="50" s="1"/>
  <c r="H8" i="50"/>
  <c r="J8" i="50" s="1"/>
  <c r="M8" i="50" s="1"/>
  <c r="H7" i="50"/>
  <c r="H17" i="50" s="1"/>
  <c r="J17" i="51" l="1"/>
  <c r="M7" i="51"/>
  <c r="J7" i="50"/>
  <c r="K17" i="49"/>
  <c r="J17" i="49"/>
  <c r="H17" i="49"/>
  <c r="W16" i="49"/>
  <c r="W18" i="49" s="1"/>
  <c r="V16" i="49"/>
  <c r="V18" i="49" s="1"/>
  <c r="U16" i="49"/>
  <c r="U18" i="49" s="1"/>
  <c r="T16" i="49"/>
  <c r="T18" i="49" s="1"/>
  <c r="S16" i="49"/>
  <c r="S18" i="49" s="1"/>
  <c r="R16" i="49"/>
  <c r="R18" i="49" s="1"/>
  <c r="Q16" i="49"/>
  <c r="Q18" i="49" s="1"/>
  <c r="P16" i="49"/>
  <c r="P18" i="49" s="1"/>
  <c r="X18" i="49" s="1"/>
  <c r="I15" i="49"/>
  <c r="L15" i="49" s="1"/>
  <c r="I14" i="49"/>
  <c r="L14" i="49" s="1"/>
  <c r="I13" i="49"/>
  <c r="L13" i="49" s="1"/>
  <c r="G12" i="49"/>
  <c r="I12" i="49" s="1"/>
  <c r="L12" i="49" s="1"/>
  <c r="I11" i="49"/>
  <c r="L11" i="49" s="1"/>
  <c r="I10" i="49"/>
  <c r="L10" i="49" s="1"/>
  <c r="G9" i="49"/>
  <c r="I9" i="49" s="1"/>
  <c r="L9" i="49" s="1"/>
  <c r="G8" i="49"/>
  <c r="I8" i="49" s="1"/>
  <c r="L8" i="49" s="1"/>
  <c r="G7" i="49"/>
  <c r="G17" i="49" s="1"/>
  <c r="J17" i="50" l="1"/>
  <c r="M7" i="50"/>
  <c r="I7" i="49"/>
  <c r="K17" i="48"/>
  <c r="J17" i="48"/>
  <c r="H17" i="48"/>
  <c r="W16" i="48"/>
  <c r="W18" i="48" s="1"/>
  <c r="V16" i="48"/>
  <c r="V18" i="48" s="1"/>
  <c r="U16" i="48"/>
  <c r="U18" i="48" s="1"/>
  <c r="T16" i="48"/>
  <c r="T18" i="48" s="1"/>
  <c r="S16" i="48"/>
  <c r="S18" i="48" s="1"/>
  <c r="R16" i="48"/>
  <c r="R18" i="48" s="1"/>
  <c r="Q16" i="48"/>
  <c r="Q18" i="48" s="1"/>
  <c r="P16" i="48"/>
  <c r="P18" i="48" s="1"/>
  <c r="X18" i="48" s="1"/>
  <c r="I15" i="48"/>
  <c r="L15" i="48" s="1"/>
  <c r="I14" i="48"/>
  <c r="L14" i="48" s="1"/>
  <c r="I13" i="48"/>
  <c r="L13" i="48" s="1"/>
  <c r="G12" i="48"/>
  <c r="I12" i="48" s="1"/>
  <c r="L12" i="48" s="1"/>
  <c r="I11" i="48"/>
  <c r="L11" i="48" s="1"/>
  <c r="I10" i="48"/>
  <c r="L10" i="48" s="1"/>
  <c r="G9" i="48"/>
  <c r="I9" i="48" s="1"/>
  <c r="L9" i="48" s="1"/>
  <c r="G8" i="48"/>
  <c r="I8" i="48" s="1"/>
  <c r="L8" i="48" s="1"/>
  <c r="G7" i="48"/>
  <c r="G17" i="48" s="1"/>
  <c r="I17" i="49" l="1"/>
  <c r="L7" i="49"/>
  <c r="I7" i="48"/>
  <c r="K17" i="47"/>
  <c r="J17" i="47"/>
  <c r="H17" i="47"/>
  <c r="W16" i="47"/>
  <c r="W18" i="47" s="1"/>
  <c r="V16" i="47"/>
  <c r="V18" i="47" s="1"/>
  <c r="U16" i="47"/>
  <c r="U18" i="47" s="1"/>
  <c r="T16" i="47"/>
  <c r="T18" i="47" s="1"/>
  <c r="S16" i="47"/>
  <c r="S18" i="47" s="1"/>
  <c r="R16" i="47"/>
  <c r="R18" i="47" s="1"/>
  <c r="Q16" i="47"/>
  <c r="Q18" i="47" s="1"/>
  <c r="P16" i="47"/>
  <c r="P18" i="47" s="1"/>
  <c r="X18" i="47" s="1"/>
  <c r="I15" i="47"/>
  <c r="L15" i="47" s="1"/>
  <c r="I14" i="47"/>
  <c r="L14" i="47" s="1"/>
  <c r="I13" i="47"/>
  <c r="L13" i="47" s="1"/>
  <c r="G12" i="47"/>
  <c r="I12" i="47" s="1"/>
  <c r="L12" i="47" s="1"/>
  <c r="I11" i="47"/>
  <c r="L11" i="47" s="1"/>
  <c r="I10" i="47"/>
  <c r="L10" i="47" s="1"/>
  <c r="G9" i="47"/>
  <c r="I9" i="47" s="1"/>
  <c r="L9" i="47" s="1"/>
  <c r="G8" i="47"/>
  <c r="I8" i="47" s="1"/>
  <c r="L8" i="47" s="1"/>
  <c r="G7" i="47"/>
  <c r="G17" i="47" s="1"/>
  <c r="I17" i="48" l="1"/>
  <c r="L7" i="48"/>
  <c r="I7" i="47"/>
  <c r="K17" i="46"/>
  <c r="J17" i="46"/>
  <c r="H17" i="46"/>
  <c r="W16" i="46"/>
  <c r="W18" i="46" s="1"/>
  <c r="V16" i="46"/>
  <c r="V18" i="46" s="1"/>
  <c r="U16" i="46"/>
  <c r="U18" i="46" s="1"/>
  <c r="T16" i="46"/>
  <c r="T18" i="46" s="1"/>
  <c r="S16" i="46"/>
  <c r="S18" i="46" s="1"/>
  <c r="R16" i="46"/>
  <c r="R18" i="46" s="1"/>
  <c r="Q16" i="46"/>
  <c r="Q18" i="46" s="1"/>
  <c r="P16" i="46"/>
  <c r="P18" i="46" s="1"/>
  <c r="X18" i="46" s="1"/>
  <c r="I15" i="46"/>
  <c r="L15" i="46" s="1"/>
  <c r="I14" i="46"/>
  <c r="L14" i="46" s="1"/>
  <c r="I13" i="46"/>
  <c r="L13" i="46" s="1"/>
  <c r="G12" i="46"/>
  <c r="I12" i="46" s="1"/>
  <c r="L12" i="46" s="1"/>
  <c r="I11" i="46"/>
  <c r="L11" i="46" s="1"/>
  <c r="I10" i="46"/>
  <c r="L10" i="46" s="1"/>
  <c r="G9" i="46"/>
  <c r="I9" i="46" s="1"/>
  <c r="L9" i="46" s="1"/>
  <c r="G8" i="46"/>
  <c r="I8" i="46" s="1"/>
  <c r="L8" i="46" s="1"/>
  <c r="G7" i="46"/>
  <c r="G17" i="46" s="1"/>
  <c r="I17" i="47" l="1"/>
  <c r="L7" i="47"/>
  <c r="I7" i="46"/>
  <c r="I11" i="45"/>
  <c r="G17" i="45"/>
  <c r="I17" i="45"/>
  <c r="K17" i="45"/>
  <c r="J17" i="45"/>
  <c r="H17" i="45"/>
  <c r="W16" i="45"/>
  <c r="W18" i="45" s="1"/>
  <c r="V16" i="45"/>
  <c r="V18" i="45" s="1"/>
  <c r="U16" i="45"/>
  <c r="U18" i="45" s="1"/>
  <c r="T16" i="45"/>
  <c r="T18" i="45" s="1"/>
  <c r="S16" i="45"/>
  <c r="S18" i="45" s="1"/>
  <c r="R16" i="45"/>
  <c r="R18" i="45" s="1"/>
  <c r="Q16" i="45"/>
  <c r="Q18" i="45" s="1"/>
  <c r="P16" i="45"/>
  <c r="P18" i="45" s="1"/>
  <c r="X18" i="45" s="1"/>
  <c r="I15" i="45"/>
  <c r="L15" i="45" s="1"/>
  <c r="I14" i="45"/>
  <c r="L14" i="45" s="1"/>
  <c r="I13" i="45"/>
  <c r="L13" i="45" s="1"/>
  <c r="G12" i="45"/>
  <c r="I12" i="45" s="1"/>
  <c r="L12" i="45" s="1"/>
  <c r="L11" i="45"/>
  <c r="I10" i="45"/>
  <c r="L10" i="45" s="1"/>
  <c r="G9" i="45"/>
  <c r="I9" i="45" s="1"/>
  <c r="L9" i="45" s="1"/>
  <c r="G8" i="45"/>
  <c r="I8" i="45" s="1"/>
  <c r="L8" i="45" s="1"/>
  <c r="G7" i="45"/>
  <c r="I17" i="46" l="1"/>
  <c r="L7" i="46"/>
  <c r="I7" i="45"/>
  <c r="K17" i="44"/>
  <c r="J17" i="44"/>
  <c r="H17" i="44"/>
  <c r="W16" i="44"/>
  <c r="W18" i="44" s="1"/>
  <c r="V16" i="44"/>
  <c r="V18" i="44" s="1"/>
  <c r="U16" i="44"/>
  <c r="U18" i="44" s="1"/>
  <c r="T16" i="44"/>
  <c r="T18" i="44" s="1"/>
  <c r="S16" i="44"/>
  <c r="S18" i="44" s="1"/>
  <c r="R16" i="44"/>
  <c r="R18" i="44" s="1"/>
  <c r="Q16" i="44"/>
  <c r="Q18" i="44" s="1"/>
  <c r="P16" i="44"/>
  <c r="P18" i="44" s="1"/>
  <c r="X18" i="44" s="1"/>
  <c r="I15" i="44"/>
  <c r="L15" i="44" s="1"/>
  <c r="I14" i="44"/>
  <c r="L14" i="44" s="1"/>
  <c r="I13" i="44"/>
  <c r="L13" i="44" s="1"/>
  <c r="G12" i="44"/>
  <c r="I12" i="44" s="1"/>
  <c r="L12" i="44" s="1"/>
  <c r="I11" i="44"/>
  <c r="L11" i="44" s="1"/>
  <c r="I10" i="44"/>
  <c r="L10" i="44" s="1"/>
  <c r="G9" i="44"/>
  <c r="I9" i="44" s="1"/>
  <c r="L9" i="44" s="1"/>
  <c r="G8" i="44"/>
  <c r="I8" i="44" s="1"/>
  <c r="L8" i="44" s="1"/>
  <c r="G7" i="44"/>
  <c r="G17" i="44" s="1"/>
  <c r="L7" i="45" l="1"/>
  <c r="I7" i="44"/>
  <c r="K17" i="43"/>
  <c r="J17" i="43"/>
  <c r="H17" i="43"/>
  <c r="W16" i="43"/>
  <c r="W18" i="43" s="1"/>
  <c r="V16" i="43"/>
  <c r="V18" i="43" s="1"/>
  <c r="U16" i="43"/>
  <c r="U18" i="43" s="1"/>
  <c r="T16" i="43"/>
  <c r="T18" i="43" s="1"/>
  <c r="S16" i="43"/>
  <c r="S18" i="43" s="1"/>
  <c r="R16" i="43"/>
  <c r="R18" i="43" s="1"/>
  <c r="Q16" i="43"/>
  <c r="Q18" i="43" s="1"/>
  <c r="P16" i="43"/>
  <c r="P18" i="43" s="1"/>
  <c r="X18" i="43" s="1"/>
  <c r="I15" i="43"/>
  <c r="L15" i="43" s="1"/>
  <c r="I14" i="43"/>
  <c r="L14" i="43" s="1"/>
  <c r="I13" i="43"/>
  <c r="L13" i="43" s="1"/>
  <c r="G12" i="43"/>
  <c r="I12" i="43" s="1"/>
  <c r="L12" i="43" s="1"/>
  <c r="I11" i="43"/>
  <c r="L11" i="43" s="1"/>
  <c r="I10" i="43"/>
  <c r="L10" i="43" s="1"/>
  <c r="G9" i="43"/>
  <c r="I9" i="43" s="1"/>
  <c r="L9" i="43" s="1"/>
  <c r="G8" i="43"/>
  <c r="I8" i="43" s="1"/>
  <c r="L8" i="43" s="1"/>
  <c r="G7" i="43"/>
  <c r="G17" i="43" s="1"/>
  <c r="I17" i="44" l="1"/>
  <c r="L7" i="44"/>
  <c r="I7" i="43"/>
  <c r="G12" i="42"/>
  <c r="G9" i="42"/>
  <c r="K17" i="42"/>
  <c r="J17" i="42"/>
  <c r="H17" i="42"/>
  <c r="W16" i="42"/>
  <c r="W18" i="42" s="1"/>
  <c r="V16" i="42"/>
  <c r="V18" i="42" s="1"/>
  <c r="U16" i="42"/>
  <c r="U18" i="42" s="1"/>
  <c r="T16" i="42"/>
  <c r="T18" i="42" s="1"/>
  <c r="S16" i="42"/>
  <c r="S18" i="42" s="1"/>
  <c r="R16" i="42"/>
  <c r="R18" i="42" s="1"/>
  <c r="Q16" i="42"/>
  <c r="Q18" i="42" s="1"/>
  <c r="P16" i="42"/>
  <c r="P18" i="42" s="1"/>
  <c r="X18" i="42" s="1"/>
  <c r="I15" i="42"/>
  <c r="L15" i="42" s="1"/>
  <c r="I14" i="42"/>
  <c r="L14" i="42" s="1"/>
  <c r="I13" i="42"/>
  <c r="L13" i="42" s="1"/>
  <c r="I12" i="42"/>
  <c r="L12" i="42" s="1"/>
  <c r="I11" i="42"/>
  <c r="L11" i="42" s="1"/>
  <c r="I10" i="42"/>
  <c r="L10" i="42" s="1"/>
  <c r="I9" i="42"/>
  <c r="L9" i="42" s="1"/>
  <c r="G8" i="42"/>
  <c r="I8" i="42" s="1"/>
  <c r="L8" i="42" s="1"/>
  <c r="G7" i="42"/>
  <c r="G17" i="42" s="1"/>
  <c r="I17" i="43" l="1"/>
  <c r="L7" i="43"/>
  <c r="I7" i="42"/>
  <c r="I17" i="41"/>
  <c r="K17" i="41"/>
  <c r="J17" i="41"/>
  <c r="H17" i="41"/>
  <c r="W16" i="41"/>
  <c r="W18" i="41" s="1"/>
  <c r="V16" i="41"/>
  <c r="V18" i="41" s="1"/>
  <c r="U16" i="41"/>
  <c r="U18" i="41" s="1"/>
  <c r="T16" i="41"/>
  <c r="T18" i="41" s="1"/>
  <c r="S16" i="41"/>
  <c r="S18" i="41" s="1"/>
  <c r="R16" i="41"/>
  <c r="R18" i="41" s="1"/>
  <c r="Q16" i="41"/>
  <c r="Q18" i="41" s="1"/>
  <c r="P16" i="41"/>
  <c r="P18" i="41" s="1"/>
  <c r="X18" i="41" s="1"/>
  <c r="I15" i="41"/>
  <c r="L15" i="41" s="1"/>
  <c r="I14" i="41"/>
  <c r="L14" i="41" s="1"/>
  <c r="I13" i="41"/>
  <c r="L13" i="41" s="1"/>
  <c r="I12" i="41"/>
  <c r="L12" i="41" s="1"/>
  <c r="I11" i="41"/>
  <c r="L11" i="41" s="1"/>
  <c r="I10" i="41"/>
  <c r="L10" i="41" s="1"/>
  <c r="I9" i="41"/>
  <c r="L9" i="41" s="1"/>
  <c r="G8" i="41"/>
  <c r="I8" i="41" s="1"/>
  <c r="L8" i="41" s="1"/>
  <c r="G7" i="41"/>
  <c r="G17" i="41" s="1"/>
  <c r="I17" i="42" l="1"/>
  <c r="L7" i="42"/>
  <c r="I7" i="41"/>
  <c r="I17" i="40"/>
  <c r="I7" i="40"/>
  <c r="I8" i="40"/>
  <c r="I9" i="40"/>
  <c r="I10" i="40"/>
  <c r="I11" i="40"/>
  <c r="I12" i="40"/>
  <c r="I13" i="40"/>
  <c r="I14" i="40"/>
  <c r="L7" i="41" l="1"/>
  <c r="K17" i="40"/>
  <c r="J17" i="40"/>
  <c r="H17" i="40"/>
  <c r="W16" i="40"/>
  <c r="W18" i="40" s="1"/>
  <c r="V16" i="40"/>
  <c r="V18" i="40" s="1"/>
  <c r="U16" i="40"/>
  <c r="U18" i="40" s="1"/>
  <c r="T16" i="40"/>
  <c r="T18" i="40" s="1"/>
  <c r="S16" i="40"/>
  <c r="S18" i="40" s="1"/>
  <c r="R16" i="40"/>
  <c r="R18" i="40" s="1"/>
  <c r="Q16" i="40"/>
  <c r="Q18" i="40" s="1"/>
  <c r="P16" i="40"/>
  <c r="P18" i="40" s="1"/>
  <c r="X18" i="40" s="1"/>
  <c r="I15" i="40"/>
  <c r="L15" i="40" s="1"/>
  <c r="L14" i="40"/>
  <c r="L13" i="40"/>
  <c r="L12" i="40"/>
  <c r="L11" i="40"/>
  <c r="L10" i="40"/>
  <c r="L9" i="40"/>
  <c r="L8" i="40"/>
  <c r="G8" i="40"/>
  <c r="G7" i="40"/>
  <c r="G17" i="40" s="1"/>
  <c r="L7" i="40" l="1"/>
  <c r="I20" i="39"/>
  <c r="I17" i="39"/>
  <c r="I22" i="39"/>
  <c r="K17" i="39"/>
  <c r="J17" i="39"/>
  <c r="H17" i="39"/>
  <c r="W16" i="39"/>
  <c r="W18" i="39" s="1"/>
  <c r="V16" i="39"/>
  <c r="V18" i="39" s="1"/>
  <c r="U16" i="39"/>
  <c r="U18" i="39" s="1"/>
  <c r="T16" i="39"/>
  <c r="T18" i="39" s="1"/>
  <c r="S16" i="39"/>
  <c r="S18" i="39" s="1"/>
  <c r="R16" i="39"/>
  <c r="R18" i="39" s="1"/>
  <c r="Q16" i="39"/>
  <c r="Q18" i="39" s="1"/>
  <c r="P16" i="39"/>
  <c r="P18" i="39" s="1"/>
  <c r="X18" i="39" s="1"/>
  <c r="I15" i="39"/>
  <c r="L15" i="39" s="1"/>
  <c r="I14" i="39"/>
  <c r="L14" i="39" s="1"/>
  <c r="I13" i="39"/>
  <c r="L13" i="39" s="1"/>
  <c r="I12" i="39"/>
  <c r="L12" i="39" s="1"/>
  <c r="I11" i="39"/>
  <c r="L11" i="39" s="1"/>
  <c r="I10" i="39"/>
  <c r="L10" i="39" s="1"/>
  <c r="I9" i="39"/>
  <c r="L9" i="39" s="1"/>
  <c r="G8" i="39"/>
  <c r="L8" i="39" s="1"/>
  <c r="G7" i="39"/>
  <c r="G17" i="39" s="1"/>
  <c r="I7" i="39" l="1"/>
  <c r="L7" i="39" s="1"/>
  <c r="I9" i="38"/>
  <c r="K17" i="38"/>
  <c r="J17" i="38"/>
  <c r="H17" i="38"/>
  <c r="W16" i="38"/>
  <c r="W18" i="38" s="1"/>
  <c r="V16" i="38"/>
  <c r="V18" i="38" s="1"/>
  <c r="U16" i="38"/>
  <c r="U18" i="38" s="1"/>
  <c r="T16" i="38"/>
  <c r="T18" i="38" s="1"/>
  <c r="S16" i="38"/>
  <c r="S18" i="38" s="1"/>
  <c r="R16" i="38"/>
  <c r="R18" i="38" s="1"/>
  <c r="Q16" i="38"/>
  <c r="Q18" i="38" s="1"/>
  <c r="P16" i="38"/>
  <c r="P18" i="38" s="1"/>
  <c r="X18" i="38" s="1"/>
  <c r="I15" i="38"/>
  <c r="L15" i="38" s="1"/>
  <c r="I14" i="38"/>
  <c r="L14" i="38" s="1"/>
  <c r="I13" i="38"/>
  <c r="L13" i="38" s="1"/>
  <c r="I12" i="38"/>
  <c r="L12" i="38" s="1"/>
  <c r="I11" i="38"/>
  <c r="L11" i="38" s="1"/>
  <c r="I10" i="38"/>
  <c r="L10" i="38" s="1"/>
  <c r="L9" i="38"/>
  <c r="G8" i="38"/>
  <c r="I8" i="38" s="1"/>
  <c r="L8" i="38" s="1"/>
  <c r="G7" i="38"/>
  <c r="G17" i="38" s="1"/>
  <c r="I17" i="38" s="1"/>
  <c r="I7" i="38" l="1"/>
  <c r="L7" i="38" s="1"/>
  <c r="K17" i="37"/>
  <c r="J17" i="37"/>
  <c r="H17" i="37"/>
  <c r="W16" i="37"/>
  <c r="W18" i="37" s="1"/>
  <c r="V16" i="37"/>
  <c r="V18" i="37" s="1"/>
  <c r="U16" i="37"/>
  <c r="U18" i="37" s="1"/>
  <c r="T16" i="37"/>
  <c r="T18" i="37" s="1"/>
  <c r="S16" i="37"/>
  <c r="S18" i="37" s="1"/>
  <c r="R16" i="37"/>
  <c r="R18" i="37" s="1"/>
  <c r="Q16" i="37"/>
  <c r="Q18" i="37" s="1"/>
  <c r="P16" i="37"/>
  <c r="P18" i="37" s="1"/>
  <c r="X18" i="37" s="1"/>
  <c r="I15" i="37"/>
  <c r="L15" i="37" s="1"/>
  <c r="I14" i="37"/>
  <c r="L14" i="37" s="1"/>
  <c r="I13" i="37"/>
  <c r="L13" i="37" s="1"/>
  <c r="I12" i="37"/>
  <c r="L12" i="37" s="1"/>
  <c r="I11" i="37"/>
  <c r="L11" i="37" s="1"/>
  <c r="I10" i="37"/>
  <c r="L10" i="37" s="1"/>
  <c r="G9" i="37"/>
  <c r="I9" i="37" s="1"/>
  <c r="L9" i="37" s="1"/>
  <c r="G8" i="37"/>
  <c r="I8" i="37" s="1"/>
  <c r="L8" i="37" s="1"/>
  <c r="G7" i="37"/>
  <c r="G17" i="37" s="1"/>
  <c r="I17" i="37" s="1"/>
  <c r="I7" i="37" l="1"/>
  <c r="L7" i="37" s="1"/>
  <c r="K17" i="36"/>
  <c r="J17" i="36"/>
  <c r="H17" i="36"/>
  <c r="W16" i="36"/>
  <c r="W18" i="36" s="1"/>
  <c r="V16" i="36"/>
  <c r="V18" i="36" s="1"/>
  <c r="U16" i="36"/>
  <c r="U18" i="36" s="1"/>
  <c r="T16" i="36"/>
  <c r="T18" i="36" s="1"/>
  <c r="S16" i="36"/>
  <c r="S18" i="36" s="1"/>
  <c r="R16" i="36"/>
  <c r="R18" i="36" s="1"/>
  <c r="Q16" i="36"/>
  <c r="Q18" i="36" s="1"/>
  <c r="P16" i="36"/>
  <c r="P18" i="36" s="1"/>
  <c r="X18" i="36" s="1"/>
  <c r="I15" i="36"/>
  <c r="L15" i="36" s="1"/>
  <c r="I14" i="36"/>
  <c r="L14" i="36" s="1"/>
  <c r="I13" i="36"/>
  <c r="L13" i="36" s="1"/>
  <c r="I12" i="36"/>
  <c r="L12" i="36" s="1"/>
  <c r="I11" i="36"/>
  <c r="L11" i="36" s="1"/>
  <c r="I10" i="36"/>
  <c r="L10" i="36" s="1"/>
  <c r="G9" i="36"/>
  <c r="I9" i="36" s="1"/>
  <c r="L9" i="36" s="1"/>
  <c r="G8" i="36"/>
  <c r="I8" i="36" s="1"/>
  <c r="L8" i="36" s="1"/>
  <c r="G7" i="36"/>
  <c r="G17" i="36" s="1"/>
  <c r="I17" i="36" s="1"/>
  <c r="I7" i="36" l="1"/>
  <c r="L7" i="36" s="1"/>
  <c r="J17" i="35"/>
  <c r="K17" i="35"/>
  <c r="G9" i="35"/>
  <c r="H17" i="35"/>
  <c r="W16" i="35"/>
  <c r="W18" i="35" s="1"/>
  <c r="V16" i="35"/>
  <c r="V18" i="35" s="1"/>
  <c r="U16" i="35"/>
  <c r="U18" i="35" s="1"/>
  <c r="T16" i="35"/>
  <c r="T18" i="35" s="1"/>
  <c r="S16" i="35"/>
  <c r="S18" i="35" s="1"/>
  <c r="R16" i="35"/>
  <c r="R18" i="35" s="1"/>
  <c r="Q16" i="35"/>
  <c r="Q18" i="35" s="1"/>
  <c r="P16" i="35"/>
  <c r="P18" i="35" s="1"/>
  <c r="X18" i="35" s="1"/>
  <c r="I15" i="35"/>
  <c r="L15" i="35" s="1"/>
  <c r="I14" i="35"/>
  <c r="L14" i="35" s="1"/>
  <c r="I13" i="35"/>
  <c r="L13" i="35" s="1"/>
  <c r="I12" i="35"/>
  <c r="L12" i="35" s="1"/>
  <c r="I11" i="35"/>
  <c r="L11" i="35" s="1"/>
  <c r="I10" i="35"/>
  <c r="L10" i="35" s="1"/>
  <c r="I9" i="35"/>
  <c r="L9" i="35" s="1"/>
  <c r="G8" i="35"/>
  <c r="I8" i="35" s="1"/>
  <c r="L8" i="35" s="1"/>
  <c r="G7" i="35"/>
  <c r="G17" i="35" s="1"/>
  <c r="I17" i="35" s="1"/>
  <c r="I7" i="35" l="1"/>
  <c r="L7" i="35" s="1"/>
  <c r="I9" i="34"/>
  <c r="I10" i="34"/>
  <c r="I11" i="34"/>
  <c r="I12" i="34"/>
  <c r="I13" i="34"/>
  <c r="I14" i="34"/>
  <c r="P16" i="34"/>
  <c r="K17" i="34"/>
  <c r="H17" i="34"/>
  <c r="W16" i="34"/>
  <c r="W18" i="34" s="1"/>
  <c r="V16" i="34"/>
  <c r="V18" i="34" s="1"/>
  <c r="U16" i="34"/>
  <c r="U18" i="34" s="1"/>
  <c r="T16" i="34"/>
  <c r="T18" i="34" s="1"/>
  <c r="S16" i="34"/>
  <c r="S18" i="34" s="1"/>
  <c r="R16" i="34"/>
  <c r="R18" i="34" s="1"/>
  <c r="Q16" i="34"/>
  <c r="Q18" i="34" s="1"/>
  <c r="P18" i="34"/>
  <c r="X18" i="34" s="1"/>
  <c r="I15" i="34"/>
  <c r="L15" i="34" s="1"/>
  <c r="L14" i="34"/>
  <c r="L13" i="34"/>
  <c r="L12" i="34"/>
  <c r="L11" i="34"/>
  <c r="L10" i="34"/>
  <c r="L9" i="34"/>
  <c r="G8" i="34"/>
  <c r="I8" i="34" s="1"/>
  <c r="L8" i="34" s="1"/>
  <c r="G7" i="34"/>
  <c r="G17" i="34" s="1"/>
  <c r="I17" i="34" s="1"/>
  <c r="I7" i="34" l="1"/>
  <c r="L7" i="34" s="1"/>
  <c r="K17" i="33"/>
  <c r="H17" i="33"/>
  <c r="W16" i="33"/>
  <c r="W18" i="33" s="1"/>
  <c r="V16" i="33"/>
  <c r="V18" i="33" s="1"/>
  <c r="U16" i="33"/>
  <c r="U18" i="33" s="1"/>
  <c r="T16" i="33"/>
  <c r="T18" i="33" s="1"/>
  <c r="S16" i="33"/>
  <c r="S18" i="33" s="1"/>
  <c r="R16" i="33"/>
  <c r="R18" i="33" s="1"/>
  <c r="Q16" i="33"/>
  <c r="Q18" i="33" s="1"/>
  <c r="P16" i="33"/>
  <c r="P18" i="33" s="1"/>
  <c r="X18" i="33" s="1"/>
  <c r="I15" i="33"/>
  <c r="L15" i="33" s="1"/>
  <c r="I14" i="33"/>
  <c r="L14" i="33" s="1"/>
  <c r="I13" i="33"/>
  <c r="L13" i="33" s="1"/>
  <c r="I12" i="33"/>
  <c r="L12" i="33" s="1"/>
  <c r="I11" i="33"/>
  <c r="L11" i="33" s="1"/>
  <c r="I10" i="33"/>
  <c r="L10" i="33" s="1"/>
  <c r="I9" i="33"/>
  <c r="L9" i="33" s="1"/>
  <c r="G8" i="33"/>
  <c r="I8" i="33" s="1"/>
  <c r="L8" i="33" s="1"/>
  <c r="G7" i="33"/>
  <c r="G17" i="33" s="1"/>
  <c r="I17" i="33" s="1"/>
  <c r="I7" i="33" l="1"/>
  <c r="L7" i="33" s="1"/>
  <c r="X18" i="32"/>
  <c r="W16" i="32" l="1"/>
  <c r="K17" i="32"/>
  <c r="H17" i="32"/>
  <c r="W18" i="32"/>
  <c r="V16" i="32"/>
  <c r="V18" i="32" s="1"/>
  <c r="U16" i="32"/>
  <c r="U18" i="32" s="1"/>
  <c r="T16" i="32"/>
  <c r="T18" i="32" s="1"/>
  <c r="S16" i="32"/>
  <c r="S18" i="32" s="1"/>
  <c r="R16" i="32"/>
  <c r="R18" i="32" s="1"/>
  <c r="Q16" i="32"/>
  <c r="Q18" i="32" s="1"/>
  <c r="P16" i="32"/>
  <c r="P18" i="32" s="1"/>
  <c r="I15" i="32"/>
  <c r="L15" i="32" s="1"/>
  <c r="I14" i="32"/>
  <c r="L14" i="32" s="1"/>
  <c r="I13" i="32"/>
  <c r="L13" i="32" s="1"/>
  <c r="I12" i="32"/>
  <c r="L12" i="32" s="1"/>
  <c r="I11" i="32"/>
  <c r="L11" i="32" s="1"/>
  <c r="I10" i="32"/>
  <c r="L10" i="32" s="1"/>
  <c r="I9" i="32"/>
  <c r="L9" i="32" s="1"/>
  <c r="G8" i="32"/>
  <c r="I8" i="32" s="1"/>
  <c r="L8" i="32" s="1"/>
  <c r="G7" i="32"/>
  <c r="G17" i="32" s="1"/>
  <c r="I17" i="32" s="1"/>
  <c r="I7" i="32" l="1"/>
  <c r="L7" i="32" s="1"/>
  <c r="K17" i="31"/>
  <c r="H17" i="31"/>
  <c r="W16" i="31"/>
  <c r="W18" i="31" s="1"/>
  <c r="V16" i="31"/>
  <c r="V18" i="31" s="1"/>
  <c r="U16" i="31"/>
  <c r="U18" i="31" s="1"/>
  <c r="T16" i="31"/>
  <c r="T18" i="31" s="1"/>
  <c r="S16" i="31"/>
  <c r="S18" i="31" s="1"/>
  <c r="R16" i="31"/>
  <c r="R18" i="31" s="1"/>
  <c r="Q16" i="31"/>
  <c r="Q18" i="31" s="1"/>
  <c r="P16" i="31"/>
  <c r="P18" i="31" s="1"/>
  <c r="X18" i="31" s="1"/>
  <c r="I15" i="31"/>
  <c r="L15" i="31" s="1"/>
  <c r="I14" i="31"/>
  <c r="L14" i="31" s="1"/>
  <c r="I13" i="31"/>
  <c r="L13" i="31" s="1"/>
  <c r="I12" i="31"/>
  <c r="L12" i="31" s="1"/>
  <c r="I11" i="31"/>
  <c r="L11" i="31" s="1"/>
  <c r="I10" i="31"/>
  <c r="L10" i="31" s="1"/>
  <c r="I9" i="31"/>
  <c r="L9" i="31" s="1"/>
  <c r="G8" i="31"/>
  <c r="I8" i="31" s="1"/>
  <c r="L8" i="31" s="1"/>
  <c r="G7" i="31"/>
  <c r="G17" i="31" s="1"/>
  <c r="I17" i="31" s="1"/>
  <c r="I7" i="31" l="1"/>
  <c r="L7" i="31" s="1"/>
  <c r="K17" i="30"/>
  <c r="H17" i="30"/>
  <c r="W16" i="30"/>
  <c r="W18" i="30" s="1"/>
  <c r="V16" i="30"/>
  <c r="V18" i="30" s="1"/>
  <c r="U16" i="30"/>
  <c r="U18" i="30" s="1"/>
  <c r="T16" i="30"/>
  <c r="T18" i="30" s="1"/>
  <c r="S16" i="30"/>
  <c r="S18" i="30" s="1"/>
  <c r="R16" i="30"/>
  <c r="R18" i="30" s="1"/>
  <c r="Q16" i="30"/>
  <c r="Q18" i="30" s="1"/>
  <c r="P16" i="30"/>
  <c r="P18" i="30" s="1"/>
  <c r="X18" i="30" s="1"/>
  <c r="I15" i="30"/>
  <c r="L15" i="30" s="1"/>
  <c r="I14" i="30"/>
  <c r="L14" i="30" s="1"/>
  <c r="I13" i="30"/>
  <c r="L13" i="30" s="1"/>
  <c r="I12" i="30"/>
  <c r="L12" i="30" s="1"/>
  <c r="I11" i="30"/>
  <c r="L11" i="30" s="1"/>
  <c r="I10" i="30"/>
  <c r="L10" i="30" s="1"/>
  <c r="I9" i="30"/>
  <c r="L9" i="30" s="1"/>
  <c r="G8" i="30"/>
  <c r="I8" i="30" s="1"/>
  <c r="L8" i="30" s="1"/>
  <c r="G7" i="30"/>
  <c r="G17" i="30" s="1"/>
  <c r="I17" i="30" s="1"/>
  <c r="I7" i="30" l="1"/>
  <c r="L7" i="30" s="1"/>
  <c r="K18" i="29"/>
  <c r="H18" i="29"/>
  <c r="W17" i="29"/>
  <c r="W19" i="29" s="1"/>
  <c r="V17" i="29"/>
  <c r="V19" i="29" s="1"/>
  <c r="U17" i="29"/>
  <c r="U19" i="29" s="1"/>
  <c r="T17" i="29"/>
  <c r="T19" i="29" s="1"/>
  <c r="S17" i="29"/>
  <c r="S19" i="29" s="1"/>
  <c r="R17" i="29"/>
  <c r="R19" i="29" s="1"/>
  <c r="Q17" i="29"/>
  <c r="Q19" i="29" s="1"/>
  <c r="P17" i="29"/>
  <c r="P19" i="29" s="1"/>
  <c r="X19" i="29" s="1"/>
  <c r="I16" i="29"/>
  <c r="L16" i="29" s="1"/>
  <c r="I15" i="29"/>
  <c r="L15" i="29" s="1"/>
  <c r="I14" i="29"/>
  <c r="L14" i="29" s="1"/>
  <c r="I13" i="29"/>
  <c r="L13" i="29" s="1"/>
  <c r="I12" i="29"/>
  <c r="L12" i="29" s="1"/>
  <c r="I11" i="29"/>
  <c r="L11" i="29" s="1"/>
  <c r="I10" i="29"/>
  <c r="L10" i="29" s="1"/>
  <c r="I9" i="29"/>
  <c r="L9" i="29" s="1"/>
  <c r="G8" i="29"/>
  <c r="I8" i="29" s="1"/>
  <c r="L8" i="29" s="1"/>
  <c r="G7" i="29"/>
  <c r="G18" i="29" s="1"/>
  <c r="I18" i="29" s="1"/>
  <c r="I7" i="29" l="1"/>
  <c r="L7" i="29" s="1"/>
  <c r="K18" i="28"/>
  <c r="H18" i="28"/>
  <c r="W17" i="28"/>
  <c r="W19" i="28" s="1"/>
  <c r="V17" i="28"/>
  <c r="V19" i="28" s="1"/>
  <c r="U17" i="28"/>
  <c r="U19" i="28" s="1"/>
  <c r="T17" i="28"/>
  <c r="T19" i="28" s="1"/>
  <c r="S17" i="28"/>
  <c r="S19" i="28" s="1"/>
  <c r="R17" i="28"/>
  <c r="R19" i="28" s="1"/>
  <c r="Q17" i="28"/>
  <c r="Q19" i="28" s="1"/>
  <c r="P17" i="28"/>
  <c r="P19" i="28" s="1"/>
  <c r="X19" i="28" s="1"/>
  <c r="I16" i="28"/>
  <c r="L16" i="28" s="1"/>
  <c r="I15" i="28"/>
  <c r="L15" i="28" s="1"/>
  <c r="I14" i="28"/>
  <c r="L14" i="28" s="1"/>
  <c r="I13" i="28"/>
  <c r="L13" i="28" s="1"/>
  <c r="I12" i="28"/>
  <c r="L12" i="28" s="1"/>
  <c r="I11" i="28"/>
  <c r="L11" i="28" s="1"/>
  <c r="I10" i="28"/>
  <c r="L10" i="28" s="1"/>
  <c r="I9" i="28"/>
  <c r="L9" i="28" s="1"/>
  <c r="G8" i="28"/>
  <c r="I8" i="28" s="1"/>
  <c r="L8" i="28" s="1"/>
  <c r="G7" i="28"/>
  <c r="G18" i="28" s="1"/>
  <c r="I18" i="28" s="1"/>
  <c r="K18" i="27"/>
  <c r="H18" i="27"/>
  <c r="W17" i="27"/>
  <c r="W19" i="27" s="1"/>
  <c r="V17" i="27"/>
  <c r="V19" i="27" s="1"/>
  <c r="U17" i="27"/>
  <c r="U19" i="27" s="1"/>
  <c r="T17" i="27"/>
  <c r="T19" i="27" s="1"/>
  <c r="S17" i="27"/>
  <c r="S19" i="27" s="1"/>
  <c r="R17" i="27"/>
  <c r="R19" i="27" s="1"/>
  <c r="Q17" i="27"/>
  <c r="Q19" i="27" s="1"/>
  <c r="P17" i="27"/>
  <c r="P19" i="27" s="1"/>
  <c r="X19" i="27" s="1"/>
  <c r="I16" i="27"/>
  <c r="L16" i="27" s="1"/>
  <c r="I15" i="27"/>
  <c r="L15" i="27" s="1"/>
  <c r="I14" i="27"/>
  <c r="L14" i="27" s="1"/>
  <c r="I13" i="27"/>
  <c r="L13" i="27" s="1"/>
  <c r="I12" i="27"/>
  <c r="L12" i="27" s="1"/>
  <c r="I11" i="27"/>
  <c r="L11" i="27" s="1"/>
  <c r="I10" i="27"/>
  <c r="L10" i="27" s="1"/>
  <c r="I9" i="27"/>
  <c r="L9" i="27" s="1"/>
  <c r="G8" i="27"/>
  <c r="I8" i="27" s="1"/>
  <c r="L8" i="27" s="1"/>
  <c r="G7" i="27"/>
  <c r="G18" i="27" s="1"/>
  <c r="I18" i="27" s="1"/>
  <c r="K18" i="26"/>
  <c r="H18" i="26"/>
  <c r="W17" i="26"/>
  <c r="W19" i="26" s="1"/>
  <c r="V17" i="26"/>
  <c r="V19" i="26" s="1"/>
  <c r="U17" i="26"/>
  <c r="U19" i="26" s="1"/>
  <c r="T17" i="26"/>
  <c r="T19" i="26" s="1"/>
  <c r="S17" i="26"/>
  <c r="S19" i="26" s="1"/>
  <c r="R17" i="26"/>
  <c r="R19" i="26" s="1"/>
  <c r="Q17" i="26"/>
  <c r="Q19" i="26" s="1"/>
  <c r="P17" i="26"/>
  <c r="P19" i="26" s="1"/>
  <c r="X19" i="26" s="1"/>
  <c r="I16" i="26"/>
  <c r="L16" i="26" s="1"/>
  <c r="I15" i="26"/>
  <c r="L15" i="26" s="1"/>
  <c r="I14" i="26"/>
  <c r="L14" i="26" s="1"/>
  <c r="I13" i="26"/>
  <c r="L13" i="26" s="1"/>
  <c r="I12" i="26"/>
  <c r="L12" i="26" s="1"/>
  <c r="I11" i="26"/>
  <c r="L11" i="26" s="1"/>
  <c r="I10" i="26"/>
  <c r="L10" i="26" s="1"/>
  <c r="I9" i="26"/>
  <c r="L9" i="26" s="1"/>
  <c r="G8" i="26"/>
  <c r="I8" i="26" s="1"/>
  <c r="L8" i="26" s="1"/>
  <c r="G7" i="26"/>
  <c r="G18" i="26" s="1"/>
  <c r="I18" i="26" s="1"/>
  <c r="K18" i="25"/>
  <c r="H18" i="25"/>
  <c r="W17" i="25"/>
  <c r="W19" i="25" s="1"/>
  <c r="V17" i="25"/>
  <c r="V19" i="25" s="1"/>
  <c r="U17" i="25"/>
  <c r="U19" i="25" s="1"/>
  <c r="T17" i="25"/>
  <c r="T19" i="25" s="1"/>
  <c r="S17" i="25"/>
  <c r="S19" i="25" s="1"/>
  <c r="R17" i="25"/>
  <c r="R19" i="25" s="1"/>
  <c r="Q17" i="25"/>
  <c r="Q19" i="25" s="1"/>
  <c r="P17" i="25"/>
  <c r="P19" i="25" s="1"/>
  <c r="X19" i="25" s="1"/>
  <c r="I16" i="25"/>
  <c r="L16" i="25" s="1"/>
  <c r="I15" i="25"/>
  <c r="L15" i="25" s="1"/>
  <c r="I14" i="25"/>
  <c r="L14" i="25" s="1"/>
  <c r="I13" i="25"/>
  <c r="L13" i="25" s="1"/>
  <c r="I12" i="25"/>
  <c r="L12" i="25" s="1"/>
  <c r="I11" i="25"/>
  <c r="L11" i="25" s="1"/>
  <c r="I10" i="25"/>
  <c r="L10" i="25" s="1"/>
  <c r="I9" i="25"/>
  <c r="L9" i="25" s="1"/>
  <c r="G8" i="25"/>
  <c r="I8" i="25" s="1"/>
  <c r="L8" i="25" s="1"/>
  <c r="G7" i="25"/>
  <c r="G18" i="25" s="1"/>
  <c r="I18" i="25" s="1"/>
  <c r="K18" i="24"/>
  <c r="H18" i="24"/>
  <c r="W17" i="24"/>
  <c r="W19" i="24" s="1"/>
  <c r="V17" i="24"/>
  <c r="V19" i="24" s="1"/>
  <c r="U17" i="24"/>
  <c r="U19" i="24" s="1"/>
  <c r="T17" i="24"/>
  <c r="T19" i="24" s="1"/>
  <c r="S17" i="24"/>
  <c r="S19" i="24" s="1"/>
  <c r="R17" i="24"/>
  <c r="R19" i="24" s="1"/>
  <c r="Q17" i="24"/>
  <c r="Q19" i="24" s="1"/>
  <c r="P17" i="24"/>
  <c r="P19" i="24" s="1"/>
  <c r="X19" i="24" s="1"/>
  <c r="I16" i="24"/>
  <c r="L16" i="24" s="1"/>
  <c r="I15" i="24"/>
  <c r="L15" i="24" s="1"/>
  <c r="I14" i="24"/>
  <c r="L14" i="24" s="1"/>
  <c r="I13" i="24"/>
  <c r="L13" i="24" s="1"/>
  <c r="I12" i="24"/>
  <c r="L12" i="24" s="1"/>
  <c r="I11" i="24"/>
  <c r="L11" i="24" s="1"/>
  <c r="I10" i="24"/>
  <c r="L10" i="24" s="1"/>
  <c r="I9" i="24"/>
  <c r="L9" i="24" s="1"/>
  <c r="G8" i="24"/>
  <c r="I8" i="24" s="1"/>
  <c r="L8" i="24" s="1"/>
  <c r="G7" i="24"/>
  <c r="G18" i="24" s="1"/>
  <c r="I18" i="24" s="1"/>
  <c r="K18" i="23"/>
  <c r="H18" i="23"/>
  <c r="W17" i="23"/>
  <c r="W19" i="23" s="1"/>
  <c r="V17" i="23"/>
  <c r="V19" i="23" s="1"/>
  <c r="U17" i="23"/>
  <c r="U19" i="23" s="1"/>
  <c r="T17" i="23"/>
  <c r="T19" i="23" s="1"/>
  <c r="S17" i="23"/>
  <c r="S19" i="23" s="1"/>
  <c r="R17" i="23"/>
  <c r="R19" i="23" s="1"/>
  <c r="Q17" i="23"/>
  <c r="Q19" i="23" s="1"/>
  <c r="P17" i="23"/>
  <c r="P19" i="23" s="1"/>
  <c r="X19" i="23" s="1"/>
  <c r="I16" i="23"/>
  <c r="L16" i="23" s="1"/>
  <c r="I15" i="23"/>
  <c r="L15" i="23" s="1"/>
  <c r="I14" i="23"/>
  <c r="L14" i="23" s="1"/>
  <c r="I13" i="23"/>
  <c r="L13" i="23" s="1"/>
  <c r="I12" i="23"/>
  <c r="L12" i="23" s="1"/>
  <c r="I11" i="23"/>
  <c r="L11" i="23" s="1"/>
  <c r="I10" i="23"/>
  <c r="L10" i="23" s="1"/>
  <c r="I9" i="23"/>
  <c r="L9" i="23" s="1"/>
  <c r="G8" i="23"/>
  <c r="I8" i="23" s="1"/>
  <c r="L8" i="23" s="1"/>
  <c r="G7" i="23"/>
  <c r="G18" i="23" s="1"/>
  <c r="I18" i="23" s="1"/>
  <c r="K18" i="22"/>
  <c r="H18" i="22"/>
  <c r="W17" i="22"/>
  <c r="W19" i="22" s="1"/>
  <c r="V17" i="22"/>
  <c r="V19" i="22" s="1"/>
  <c r="U17" i="22"/>
  <c r="U19" i="22" s="1"/>
  <c r="T17" i="22"/>
  <c r="T19" i="22" s="1"/>
  <c r="S17" i="22"/>
  <c r="S19" i="22" s="1"/>
  <c r="R17" i="22"/>
  <c r="R19" i="22" s="1"/>
  <c r="Q17" i="22"/>
  <c r="Q19" i="22" s="1"/>
  <c r="P17" i="22"/>
  <c r="P19" i="22" s="1"/>
  <c r="X19" i="22" s="1"/>
  <c r="I16" i="22"/>
  <c r="L16" i="22" s="1"/>
  <c r="I15" i="22"/>
  <c r="L15" i="22" s="1"/>
  <c r="I14" i="22"/>
  <c r="L14" i="22" s="1"/>
  <c r="I13" i="22"/>
  <c r="L13" i="22" s="1"/>
  <c r="I12" i="22"/>
  <c r="L12" i="22" s="1"/>
  <c r="I11" i="22"/>
  <c r="L11" i="22" s="1"/>
  <c r="I10" i="22"/>
  <c r="L10" i="22" s="1"/>
  <c r="I9" i="22"/>
  <c r="L9" i="22" s="1"/>
  <c r="G8" i="22"/>
  <c r="I8" i="22" s="1"/>
  <c r="L8" i="22" s="1"/>
  <c r="G7" i="22"/>
  <c r="G18" i="22" s="1"/>
  <c r="I18" i="22" s="1"/>
  <c r="K18" i="21"/>
  <c r="H18" i="21"/>
  <c r="W17" i="21"/>
  <c r="W19" i="21" s="1"/>
  <c r="V17" i="21"/>
  <c r="V19" i="21" s="1"/>
  <c r="U17" i="21"/>
  <c r="U19" i="21" s="1"/>
  <c r="T17" i="21"/>
  <c r="T19" i="21" s="1"/>
  <c r="S17" i="21"/>
  <c r="S19" i="21" s="1"/>
  <c r="R17" i="21"/>
  <c r="R19" i="21" s="1"/>
  <c r="Q17" i="21"/>
  <c r="Q19" i="21" s="1"/>
  <c r="P17" i="21"/>
  <c r="P19" i="21" s="1"/>
  <c r="X19" i="21" s="1"/>
  <c r="I16" i="21"/>
  <c r="L16" i="21" s="1"/>
  <c r="I15" i="21"/>
  <c r="L15" i="21" s="1"/>
  <c r="I14" i="21"/>
  <c r="L14" i="21" s="1"/>
  <c r="I13" i="21"/>
  <c r="L13" i="21" s="1"/>
  <c r="I12" i="21"/>
  <c r="L12" i="21" s="1"/>
  <c r="I11" i="21"/>
  <c r="L11" i="21" s="1"/>
  <c r="I10" i="21"/>
  <c r="L10" i="21" s="1"/>
  <c r="I9" i="21"/>
  <c r="L9" i="21" s="1"/>
  <c r="G8" i="21"/>
  <c r="I8" i="21" s="1"/>
  <c r="L8" i="21" s="1"/>
  <c r="G7" i="21"/>
  <c r="G18" i="21" s="1"/>
  <c r="I18" i="21" s="1"/>
  <c r="K18" i="20"/>
  <c r="H18" i="20"/>
  <c r="W17" i="20"/>
  <c r="W19" i="20" s="1"/>
  <c r="V17" i="20"/>
  <c r="V19" i="20" s="1"/>
  <c r="U17" i="20"/>
  <c r="U19" i="20" s="1"/>
  <c r="T17" i="20"/>
  <c r="T19" i="20" s="1"/>
  <c r="S17" i="20"/>
  <c r="S19" i="20" s="1"/>
  <c r="R17" i="20"/>
  <c r="R19" i="20" s="1"/>
  <c r="Q17" i="20"/>
  <c r="Q19" i="20" s="1"/>
  <c r="P17" i="20"/>
  <c r="P19" i="20" s="1"/>
  <c r="X19" i="20" s="1"/>
  <c r="I16" i="20"/>
  <c r="L16" i="20" s="1"/>
  <c r="I15" i="20"/>
  <c r="L15" i="20" s="1"/>
  <c r="I14" i="20"/>
  <c r="L14" i="20" s="1"/>
  <c r="I13" i="20"/>
  <c r="L13" i="20" s="1"/>
  <c r="I12" i="20"/>
  <c r="L12" i="20" s="1"/>
  <c r="I11" i="20"/>
  <c r="L11" i="20" s="1"/>
  <c r="I10" i="20"/>
  <c r="L10" i="20" s="1"/>
  <c r="I9" i="20"/>
  <c r="L9" i="20" s="1"/>
  <c r="G8" i="20"/>
  <c r="I8" i="20" s="1"/>
  <c r="L8" i="20" s="1"/>
  <c r="G7" i="20"/>
  <c r="G18" i="20" s="1"/>
  <c r="I18" i="20" s="1"/>
  <c r="K18" i="19"/>
  <c r="H18" i="19"/>
  <c r="W17" i="19"/>
  <c r="W19" i="19" s="1"/>
  <c r="V17" i="19"/>
  <c r="V19" i="19" s="1"/>
  <c r="U17" i="19"/>
  <c r="U19" i="19" s="1"/>
  <c r="T17" i="19"/>
  <c r="T19" i="19" s="1"/>
  <c r="S17" i="19"/>
  <c r="S19" i="19" s="1"/>
  <c r="R17" i="19"/>
  <c r="R19" i="19" s="1"/>
  <c r="Q17" i="19"/>
  <c r="Q19" i="19" s="1"/>
  <c r="P17" i="19"/>
  <c r="P19" i="19" s="1"/>
  <c r="X19" i="19" s="1"/>
  <c r="I16" i="19"/>
  <c r="L16" i="19" s="1"/>
  <c r="I15" i="19"/>
  <c r="L15" i="19" s="1"/>
  <c r="I14" i="19"/>
  <c r="L14" i="19" s="1"/>
  <c r="I13" i="19"/>
  <c r="L13" i="19" s="1"/>
  <c r="I12" i="19"/>
  <c r="L12" i="19" s="1"/>
  <c r="I11" i="19"/>
  <c r="L11" i="19" s="1"/>
  <c r="I10" i="19"/>
  <c r="L10" i="19" s="1"/>
  <c r="I9" i="19"/>
  <c r="L9" i="19" s="1"/>
  <c r="G8" i="19"/>
  <c r="I8" i="19" s="1"/>
  <c r="L8" i="19" s="1"/>
  <c r="G7" i="19"/>
  <c r="G18" i="19" s="1"/>
  <c r="I18" i="19" s="1"/>
  <c r="K18" i="18"/>
  <c r="H18" i="18"/>
  <c r="W17" i="18"/>
  <c r="W19" i="18" s="1"/>
  <c r="V17" i="18"/>
  <c r="V19" i="18" s="1"/>
  <c r="U17" i="18"/>
  <c r="U19" i="18" s="1"/>
  <c r="T17" i="18"/>
  <c r="T19" i="18" s="1"/>
  <c r="S17" i="18"/>
  <c r="S19" i="18" s="1"/>
  <c r="R17" i="18"/>
  <c r="R19" i="18" s="1"/>
  <c r="Q17" i="18"/>
  <c r="Q19" i="18" s="1"/>
  <c r="P17" i="18"/>
  <c r="P19" i="18" s="1"/>
  <c r="X19" i="18" s="1"/>
  <c r="I16" i="18"/>
  <c r="L16" i="18" s="1"/>
  <c r="I15" i="18"/>
  <c r="L15" i="18" s="1"/>
  <c r="I14" i="18"/>
  <c r="L14" i="18" s="1"/>
  <c r="I13" i="18"/>
  <c r="L13" i="18" s="1"/>
  <c r="I12" i="18"/>
  <c r="L12" i="18" s="1"/>
  <c r="I11" i="18"/>
  <c r="L11" i="18" s="1"/>
  <c r="I10" i="18"/>
  <c r="L10" i="18" s="1"/>
  <c r="I9" i="18"/>
  <c r="L9" i="18" s="1"/>
  <c r="G8" i="18"/>
  <c r="I8" i="18" s="1"/>
  <c r="L8" i="18" s="1"/>
  <c r="G7" i="18"/>
  <c r="G18" i="18" s="1"/>
  <c r="I18" i="18" s="1"/>
  <c r="K18" i="17"/>
  <c r="H18" i="17"/>
  <c r="W17" i="17"/>
  <c r="W19" i="17" s="1"/>
  <c r="V17" i="17"/>
  <c r="V19" i="17" s="1"/>
  <c r="U17" i="17"/>
  <c r="U19" i="17" s="1"/>
  <c r="T17" i="17"/>
  <c r="T19" i="17" s="1"/>
  <c r="S17" i="17"/>
  <c r="S19" i="17" s="1"/>
  <c r="R17" i="17"/>
  <c r="R19" i="17" s="1"/>
  <c r="Q17" i="17"/>
  <c r="Q19" i="17" s="1"/>
  <c r="P17" i="17"/>
  <c r="P19" i="17" s="1"/>
  <c r="X19" i="17" s="1"/>
  <c r="I16" i="17"/>
  <c r="L16" i="17" s="1"/>
  <c r="I15" i="17"/>
  <c r="L15" i="17" s="1"/>
  <c r="I14" i="17"/>
  <c r="L14" i="17" s="1"/>
  <c r="I13" i="17"/>
  <c r="L13" i="17" s="1"/>
  <c r="I12" i="17"/>
  <c r="L12" i="17" s="1"/>
  <c r="I11" i="17"/>
  <c r="L11" i="17" s="1"/>
  <c r="I10" i="17"/>
  <c r="L10" i="17" s="1"/>
  <c r="I9" i="17"/>
  <c r="L9" i="17" s="1"/>
  <c r="G8" i="17"/>
  <c r="I8" i="17" s="1"/>
  <c r="L8" i="17" s="1"/>
  <c r="G7" i="17"/>
  <c r="G18" i="17" s="1"/>
  <c r="I18" i="17" s="1"/>
  <c r="W17" i="16"/>
  <c r="V17" i="16"/>
  <c r="U17" i="16"/>
  <c r="T17" i="16"/>
  <c r="S17" i="16"/>
  <c r="R17" i="16"/>
  <c r="Q17" i="16"/>
  <c r="P17" i="16"/>
  <c r="P19" i="16" s="1"/>
  <c r="X19" i="16" s="1"/>
  <c r="K18" i="16"/>
  <c r="H18" i="16"/>
  <c r="W19" i="16"/>
  <c r="V19" i="16"/>
  <c r="U19" i="16"/>
  <c r="T19" i="16"/>
  <c r="S19" i="16"/>
  <c r="R19" i="16"/>
  <c r="Q19" i="16"/>
  <c r="I16" i="16"/>
  <c r="L16" i="16" s="1"/>
  <c r="I15" i="16"/>
  <c r="L15" i="16" s="1"/>
  <c r="I14" i="16"/>
  <c r="L14" i="16" s="1"/>
  <c r="I13" i="16"/>
  <c r="L13" i="16" s="1"/>
  <c r="I12" i="16"/>
  <c r="L12" i="16" s="1"/>
  <c r="I11" i="16"/>
  <c r="L11" i="16" s="1"/>
  <c r="I10" i="16"/>
  <c r="L10" i="16" s="1"/>
  <c r="I9" i="16"/>
  <c r="L9" i="16" s="1"/>
  <c r="G8" i="16"/>
  <c r="I8" i="16" s="1"/>
  <c r="L8" i="16" s="1"/>
  <c r="G7" i="16"/>
  <c r="K18" i="15"/>
  <c r="H18" i="15"/>
  <c r="W17" i="15"/>
  <c r="W19" i="15" s="1"/>
  <c r="V17" i="15"/>
  <c r="V19" i="15" s="1"/>
  <c r="U17" i="15"/>
  <c r="U19" i="15" s="1"/>
  <c r="T17" i="15"/>
  <c r="T19" i="15" s="1"/>
  <c r="S17" i="15"/>
  <c r="S19" i="15" s="1"/>
  <c r="R17" i="15"/>
  <c r="R19" i="15" s="1"/>
  <c r="Q17" i="15"/>
  <c r="Q19" i="15" s="1"/>
  <c r="P17" i="15"/>
  <c r="P19" i="15" s="1"/>
  <c r="X19" i="15" s="1"/>
  <c r="I16" i="15"/>
  <c r="L16" i="15" s="1"/>
  <c r="I15" i="15"/>
  <c r="L15" i="15" s="1"/>
  <c r="I14" i="15"/>
  <c r="L14" i="15" s="1"/>
  <c r="I13" i="15"/>
  <c r="L13" i="15" s="1"/>
  <c r="I12" i="15"/>
  <c r="L12" i="15" s="1"/>
  <c r="I11" i="15"/>
  <c r="L11" i="15" s="1"/>
  <c r="I10" i="15"/>
  <c r="L10" i="15" s="1"/>
  <c r="I9" i="15"/>
  <c r="L9" i="15" s="1"/>
  <c r="G8" i="15"/>
  <c r="I8" i="15" s="1"/>
  <c r="L8" i="15" s="1"/>
  <c r="G7" i="15"/>
  <c r="G18" i="15" s="1"/>
  <c r="I18" i="15" s="1"/>
  <c r="K18" i="14"/>
  <c r="H18" i="14"/>
  <c r="W17" i="14"/>
  <c r="W19" i="14" s="1"/>
  <c r="V17" i="14"/>
  <c r="V19" i="14" s="1"/>
  <c r="U17" i="14"/>
  <c r="U19" i="14" s="1"/>
  <c r="T17" i="14"/>
  <c r="T19" i="14" s="1"/>
  <c r="S17" i="14"/>
  <c r="S19" i="14" s="1"/>
  <c r="R17" i="14"/>
  <c r="R19" i="14" s="1"/>
  <c r="Q17" i="14"/>
  <c r="Q19" i="14" s="1"/>
  <c r="P17" i="14"/>
  <c r="P19" i="14" s="1"/>
  <c r="X19" i="14" s="1"/>
  <c r="I16" i="14"/>
  <c r="L16" i="14" s="1"/>
  <c r="I15" i="14"/>
  <c r="L15" i="14" s="1"/>
  <c r="I14" i="14"/>
  <c r="L14" i="14" s="1"/>
  <c r="I13" i="14"/>
  <c r="L13" i="14" s="1"/>
  <c r="I12" i="14"/>
  <c r="L12" i="14" s="1"/>
  <c r="I11" i="14"/>
  <c r="L11" i="14" s="1"/>
  <c r="I10" i="14"/>
  <c r="L10" i="14" s="1"/>
  <c r="I9" i="14"/>
  <c r="L9" i="14" s="1"/>
  <c r="G8" i="14"/>
  <c r="I8" i="14" s="1"/>
  <c r="L8" i="14" s="1"/>
  <c r="G7" i="14"/>
  <c r="G18" i="14" s="1"/>
  <c r="I18" i="14" s="1"/>
  <c r="K18" i="13"/>
  <c r="H18" i="13"/>
  <c r="W17" i="13"/>
  <c r="W19" i="13" s="1"/>
  <c r="V17" i="13"/>
  <c r="V19" i="13" s="1"/>
  <c r="U17" i="13"/>
  <c r="U19" i="13" s="1"/>
  <c r="T17" i="13"/>
  <c r="T19" i="13" s="1"/>
  <c r="S17" i="13"/>
  <c r="S19" i="13" s="1"/>
  <c r="R17" i="13"/>
  <c r="R19" i="13" s="1"/>
  <c r="Q17" i="13"/>
  <c r="Q19" i="13" s="1"/>
  <c r="P17" i="13"/>
  <c r="P19" i="13" s="1"/>
  <c r="X19" i="13" s="1"/>
  <c r="I16" i="13"/>
  <c r="L16" i="13" s="1"/>
  <c r="I15" i="13"/>
  <c r="L15" i="13" s="1"/>
  <c r="I14" i="13"/>
  <c r="L14" i="13" s="1"/>
  <c r="I13" i="13"/>
  <c r="L13" i="13" s="1"/>
  <c r="I12" i="13"/>
  <c r="L12" i="13" s="1"/>
  <c r="I11" i="13"/>
  <c r="L11" i="13" s="1"/>
  <c r="I10" i="13"/>
  <c r="L10" i="13" s="1"/>
  <c r="I9" i="13"/>
  <c r="L9" i="13" s="1"/>
  <c r="G8" i="13"/>
  <c r="I8" i="13" s="1"/>
  <c r="L8" i="13" s="1"/>
  <c r="G7" i="13"/>
  <c r="G18" i="13" s="1"/>
  <c r="I18" i="13" s="1"/>
  <c r="K18" i="12"/>
  <c r="H18" i="12"/>
  <c r="W17" i="12"/>
  <c r="W19" i="12" s="1"/>
  <c r="V17" i="12"/>
  <c r="V19" i="12" s="1"/>
  <c r="U17" i="12"/>
  <c r="U19" i="12" s="1"/>
  <c r="T17" i="12"/>
  <c r="T19" i="12" s="1"/>
  <c r="S17" i="12"/>
  <c r="S19" i="12" s="1"/>
  <c r="R17" i="12"/>
  <c r="R19" i="12" s="1"/>
  <c r="Q17" i="12"/>
  <c r="Q19" i="12" s="1"/>
  <c r="P17" i="12"/>
  <c r="P19" i="12" s="1"/>
  <c r="X19" i="12" s="1"/>
  <c r="I16" i="12"/>
  <c r="L16" i="12" s="1"/>
  <c r="I15" i="12"/>
  <c r="L15" i="12" s="1"/>
  <c r="I14" i="12"/>
  <c r="L14" i="12" s="1"/>
  <c r="I13" i="12"/>
  <c r="L13" i="12" s="1"/>
  <c r="I12" i="12"/>
  <c r="L12" i="12" s="1"/>
  <c r="I11" i="12"/>
  <c r="L11" i="12" s="1"/>
  <c r="I10" i="12"/>
  <c r="L10" i="12" s="1"/>
  <c r="I9" i="12"/>
  <c r="L9" i="12" s="1"/>
  <c r="G8" i="12"/>
  <c r="I8" i="12" s="1"/>
  <c r="L8" i="12" s="1"/>
  <c r="G7" i="12"/>
  <c r="G18" i="12" s="1"/>
  <c r="I18" i="12" s="1"/>
  <c r="I9" i="11"/>
  <c r="P17" i="11"/>
  <c r="U17" i="10"/>
  <c r="U19" i="10" s="1"/>
  <c r="T17" i="10"/>
  <c r="T19" i="10" s="1"/>
  <c r="R17" i="10"/>
  <c r="R19" i="10" s="1"/>
  <c r="Q17" i="10"/>
  <c r="Q19" i="10" s="1"/>
  <c r="P17" i="10"/>
  <c r="P19" i="10" s="1"/>
  <c r="I7" i="28" l="1"/>
  <c r="L7" i="28" s="1"/>
  <c r="G18" i="16"/>
  <c r="I18" i="16" s="1"/>
  <c r="I7" i="27"/>
  <c r="L7" i="27" s="1"/>
  <c r="I7" i="26"/>
  <c r="L7" i="26" s="1"/>
  <c r="I7" i="25"/>
  <c r="L7" i="25" s="1"/>
  <c r="I7" i="24"/>
  <c r="L7" i="24" s="1"/>
  <c r="I7" i="23"/>
  <c r="L7" i="23" s="1"/>
  <c r="I7" i="22"/>
  <c r="L7" i="22" s="1"/>
  <c r="I7" i="21"/>
  <c r="L7" i="21" s="1"/>
  <c r="I7" i="20"/>
  <c r="L7" i="20" s="1"/>
  <c r="I7" i="19"/>
  <c r="L7" i="19" s="1"/>
  <c r="I7" i="18"/>
  <c r="L7" i="18" s="1"/>
  <c r="I7" i="17"/>
  <c r="L7" i="17" s="1"/>
  <c r="I7" i="16"/>
  <c r="L7" i="16" s="1"/>
  <c r="I7" i="15"/>
  <c r="L7" i="15" s="1"/>
  <c r="I7" i="14"/>
  <c r="L7" i="14" s="1"/>
  <c r="I7" i="13"/>
  <c r="L7" i="13" s="1"/>
  <c r="I7" i="12"/>
  <c r="L7" i="12" s="1"/>
  <c r="K18" i="11"/>
  <c r="H18" i="11"/>
  <c r="W17" i="11"/>
  <c r="W19" i="11" s="1"/>
  <c r="V17" i="11"/>
  <c r="V19" i="11" s="1"/>
  <c r="U17" i="11"/>
  <c r="U19" i="11" s="1"/>
  <c r="T17" i="11"/>
  <c r="T19" i="11" s="1"/>
  <c r="S17" i="11"/>
  <c r="S19" i="11" s="1"/>
  <c r="R17" i="11"/>
  <c r="R19" i="11" s="1"/>
  <c r="Q17" i="11"/>
  <c r="Q19" i="11" s="1"/>
  <c r="P19" i="11"/>
  <c r="X19" i="11" s="1"/>
  <c r="I16" i="11"/>
  <c r="L16" i="11" s="1"/>
  <c r="I15" i="11"/>
  <c r="L15" i="11" s="1"/>
  <c r="I14" i="11"/>
  <c r="L14" i="11" s="1"/>
  <c r="I13" i="11"/>
  <c r="L13" i="11" s="1"/>
  <c r="I12" i="11"/>
  <c r="L12" i="11" s="1"/>
  <c r="I11" i="11"/>
  <c r="L11" i="11" s="1"/>
  <c r="I10" i="11"/>
  <c r="L10" i="11" s="1"/>
  <c r="L9" i="11"/>
  <c r="G8" i="11"/>
  <c r="I8" i="11" s="1"/>
  <c r="L8" i="11" s="1"/>
  <c r="G7" i="11"/>
  <c r="W17" i="10"/>
  <c r="W19" i="10" s="1"/>
  <c r="K18" i="10"/>
  <c r="H18" i="10"/>
  <c r="V17" i="10"/>
  <c r="V19" i="10" s="1"/>
  <c r="S17" i="10"/>
  <c r="S19" i="10" s="1"/>
  <c r="X19" i="10" s="1"/>
  <c r="I16" i="10"/>
  <c r="L16" i="10" s="1"/>
  <c r="I15" i="10"/>
  <c r="L15" i="10" s="1"/>
  <c r="I14" i="10"/>
  <c r="L14" i="10" s="1"/>
  <c r="I13" i="10"/>
  <c r="L13" i="10" s="1"/>
  <c r="I12" i="10"/>
  <c r="L12" i="10" s="1"/>
  <c r="I11" i="10"/>
  <c r="L11" i="10" s="1"/>
  <c r="I10" i="10"/>
  <c r="L10" i="10" s="1"/>
  <c r="I9" i="10"/>
  <c r="L9" i="10" s="1"/>
  <c r="G8" i="10"/>
  <c r="I8" i="10" s="1"/>
  <c r="L8" i="10" s="1"/>
  <c r="G7" i="10"/>
  <c r="G18" i="10" s="1"/>
  <c r="I18" i="10" s="1"/>
  <c r="T17" i="9"/>
  <c r="R17" i="9"/>
  <c r="Q17" i="9"/>
  <c r="P17" i="9"/>
  <c r="V17" i="9"/>
  <c r="V19" i="9" s="1"/>
  <c r="K18" i="9"/>
  <c r="H18" i="9"/>
  <c r="U17" i="9"/>
  <c r="U19" i="9" s="1"/>
  <c r="T19" i="9"/>
  <c r="S17" i="9"/>
  <c r="S19" i="9" s="1"/>
  <c r="R19" i="9"/>
  <c r="Q19" i="9"/>
  <c r="P19" i="9"/>
  <c r="I16" i="9"/>
  <c r="L16" i="9" s="1"/>
  <c r="I15" i="9"/>
  <c r="L15" i="9" s="1"/>
  <c r="I14" i="9"/>
  <c r="L14" i="9" s="1"/>
  <c r="I13" i="9"/>
  <c r="L13" i="9" s="1"/>
  <c r="I12" i="9"/>
  <c r="L12" i="9" s="1"/>
  <c r="I11" i="9"/>
  <c r="L11" i="9" s="1"/>
  <c r="I10" i="9"/>
  <c r="L10" i="9" s="1"/>
  <c r="I9" i="9"/>
  <c r="L9" i="9" s="1"/>
  <c r="G8" i="9"/>
  <c r="I8" i="9" s="1"/>
  <c r="L8" i="9" s="1"/>
  <c r="G7" i="9"/>
  <c r="G18" i="9" s="1"/>
  <c r="I18" i="9" s="1"/>
  <c r="Q17" i="8"/>
  <c r="Q19" i="8" s="1"/>
  <c r="R17" i="8"/>
  <c r="R19" i="8" s="1"/>
  <c r="S17" i="8"/>
  <c r="S19" i="8" s="1"/>
  <c r="T17" i="8"/>
  <c r="T19" i="8" s="1"/>
  <c r="U17" i="8"/>
  <c r="U19" i="8" s="1"/>
  <c r="P17" i="8"/>
  <c r="P19" i="8" s="1"/>
  <c r="K18" i="8"/>
  <c r="H18" i="8"/>
  <c r="I16" i="8"/>
  <c r="L16" i="8" s="1"/>
  <c r="I15" i="8"/>
  <c r="L15" i="8" s="1"/>
  <c r="I14" i="8"/>
  <c r="L14" i="8" s="1"/>
  <c r="I13" i="8"/>
  <c r="L13" i="8" s="1"/>
  <c r="I12" i="8"/>
  <c r="L12" i="8" s="1"/>
  <c r="I11" i="8"/>
  <c r="L11" i="8" s="1"/>
  <c r="I10" i="8"/>
  <c r="L10" i="8" s="1"/>
  <c r="I9" i="8"/>
  <c r="L9" i="8" s="1"/>
  <c r="G8" i="8"/>
  <c r="I8" i="8" s="1"/>
  <c r="L8" i="8" s="1"/>
  <c r="G7" i="8"/>
  <c r="G18" i="8" s="1"/>
  <c r="I18" i="8" s="1"/>
  <c r="I12" i="7"/>
  <c r="L12" i="7"/>
  <c r="K18" i="7"/>
  <c r="H18" i="7"/>
  <c r="I16" i="7"/>
  <c r="L16" i="7" s="1"/>
  <c r="I15" i="7"/>
  <c r="L15" i="7" s="1"/>
  <c r="I14" i="7"/>
  <c r="L14" i="7" s="1"/>
  <c r="I13" i="7"/>
  <c r="L13" i="7" s="1"/>
  <c r="I11" i="7"/>
  <c r="L11" i="7" s="1"/>
  <c r="I10" i="7"/>
  <c r="L10" i="7" s="1"/>
  <c r="I9" i="7"/>
  <c r="L9" i="7" s="1"/>
  <c r="G8" i="7"/>
  <c r="I8" i="7" s="1"/>
  <c r="L8" i="7" s="1"/>
  <c r="G7" i="7"/>
  <c r="G18" i="7" s="1"/>
  <c r="I18" i="7" s="1"/>
  <c r="K17" i="6"/>
  <c r="H17" i="6"/>
  <c r="I15" i="6"/>
  <c r="L15" i="6" s="1"/>
  <c r="I14" i="6"/>
  <c r="L14" i="6" s="1"/>
  <c r="I13" i="6"/>
  <c r="L13" i="6" s="1"/>
  <c r="I12" i="6"/>
  <c r="L12" i="6" s="1"/>
  <c r="I11" i="6"/>
  <c r="L11" i="6" s="1"/>
  <c r="I10" i="6"/>
  <c r="L10" i="6" s="1"/>
  <c r="I9" i="6"/>
  <c r="L9" i="6" s="1"/>
  <c r="G8" i="6"/>
  <c r="I8" i="6" s="1"/>
  <c r="L8" i="6" s="1"/>
  <c r="G7" i="6"/>
  <c r="G17" i="6" s="1"/>
  <c r="I17" i="6" s="1"/>
  <c r="G9" i="5"/>
  <c r="G7" i="5"/>
  <c r="K19" i="5"/>
  <c r="H19" i="5"/>
  <c r="I17" i="5"/>
  <c r="L17" i="5" s="1"/>
  <c r="I16" i="5"/>
  <c r="L16" i="5" s="1"/>
  <c r="I15" i="5"/>
  <c r="L15" i="5" s="1"/>
  <c r="I14" i="5"/>
  <c r="L14" i="5" s="1"/>
  <c r="I13" i="5"/>
  <c r="L13" i="5" s="1"/>
  <c r="I12" i="5"/>
  <c r="L12" i="5" s="1"/>
  <c r="I11" i="5"/>
  <c r="L11" i="5" s="1"/>
  <c r="I10" i="5"/>
  <c r="L10" i="5" s="1"/>
  <c r="I9" i="5"/>
  <c r="L9" i="5" s="1"/>
  <c r="G8" i="5"/>
  <c r="G19" i="5" s="1"/>
  <c r="I19" i="5" s="1"/>
  <c r="I7" i="5"/>
  <c r="L7" i="5" s="1"/>
  <c r="K19" i="4"/>
  <c r="H19" i="4"/>
  <c r="I17" i="4"/>
  <c r="L17" i="4" s="1"/>
  <c r="I16" i="4"/>
  <c r="L16" i="4" s="1"/>
  <c r="I15" i="4"/>
  <c r="L15" i="4" s="1"/>
  <c r="I14" i="4"/>
  <c r="L14" i="4" s="1"/>
  <c r="I13" i="4"/>
  <c r="L13" i="4" s="1"/>
  <c r="I12" i="4"/>
  <c r="L12" i="4" s="1"/>
  <c r="I11" i="4"/>
  <c r="L11" i="4" s="1"/>
  <c r="I10" i="4"/>
  <c r="L10" i="4" s="1"/>
  <c r="I9" i="4"/>
  <c r="L9" i="4" s="1"/>
  <c r="G8" i="4"/>
  <c r="G19" i="4" s="1"/>
  <c r="I19" i="4" s="1"/>
  <c r="I7" i="4"/>
  <c r="L7" i="4" s="1"/>
  <c r="K19" i="3"/>
  <c r="H19" i="3"/>
  <c r="I17" i="3"/>
  <c r="L17" i="3" s="1"/>
  <c r="I16" i="3"/>
  <c r="L16" i="3" s="1"/>
  <c r="I15" i="3"/>
  <c r="L15" i="3" s="1"/>
  <c r="I14" i="3"/>
  <c r="L14" i="3" s="1"/>
  <c r="I13" i="3"/>
  <c r="L13" i="3" s="1"/>
  <c r="I12" i="3"/>
  <c r="L12" i="3" s="1"/>
  <c r="I11" i="3"/>
  <c r="L11" i="3" s="1"/>
  <c r="I10" i="3"/>
  <c r="L10" i="3" s="1"/>
  <c r="I9" i="3"/>
  <c r="L9" i="3" s="1"/>
  <c r="G8" i="3"/>
  <c r="I8" i="3" s="1"/>
  <c r="L8" i="3" s="1"/>
  <c r="G19" i="3"/>
  <c r="I19" i="3" s="1"/>
  <c r="K19" i="2"/>
  <c r="H19" i="2"/>
  <c r="I17" i="2"/>
  <c r="L17" i="2" s="1"/>
  <c r="I16" i="2"/>
  <c r="L16" i="2" s="1"/>
  <c r="I15" i="2"/>
  <c r="L15" i="2" s="1"/>
  <c r="I14" i="2"/>
  <c r="L14" i="2" s="1"/>
  <c r="I13" i="2"/>
  <c r="L13" i="2" s="1"/>
  <c r="I12" i="2"/>
  <c r="L12" i="2" s="1"/>
  <c r="I11" i="2"/>
  <c r="L11" i="2" s="1"/>
  <c r="I10" i="2"/>
  <c r="L10" i="2" s="1"/>
  <c r="I9" i="2"/>
  <c r="L9" i="2" s="1"/>
  <c r="G8" i="2"/>
  <c r="I8" i="2" s="1"/>
  <c r="L8" i="2" s="1"/>
  <c r="G7" i="2"/>
  <c r="G19" i="2" s="1"/>
  <c r="I19" i="2" s="1"/>
  <c r="I13" i="1"/>
  <c r="L13" i="1"/>
  <c r="K19" i="1"/>
  <c r="H19" i="1"/>
  <c r="I17" i="1"/>
  <c r="L17" i="1" s="1"/>
  <c r="I16" i="1"/>
  <c r="L16" i="1" s="1"/>
  <c r="I15" i="1"/>
  <c r="L15" i="1" s="1"/>
  <c r="I14" i="1"/>
  <c r="L14" i="1" s="1"/>
  <c r="I12" i="1"/>
  <c r="L12" i="1" s="1"/>
  <c r="I11" i="1"/>
  <c r="L11" i="1" s="1"/>
  <c r="I10" i="1"/>
  <c r="L10" i="1" s="1"/>
  <c r="I9" i="1"/>
  <c r="L9" i="1" s="1"/>
  <c r="G8" i="1"/>
  <c r="I8" i="1" s="1"/>
  <c r="L8" i="1" s="1"/>
  <c r="G7" i="1"/>
  <c r="G19" i="1" s="1"/>
  <c r="I19" i="1" s="1"/>
  <c r="W19" i="8" l="1"/>
  <c r="G18" i="11"/>
  <c r="I18" i="11" s="1"/>
  <c r="I7" i="11"/>
  <c r="L7" i="11" s="1"/>
  <c r="I7" i="10"/>
  <c r="L7" i="10" s="1"/>
  <c r="W19" i="9"/>
  <c r="I7" i="9"/>
  <c r="L7" i="9" s="1"/>
  <c r="I7" i="8"/>
  <c r="L7" i="8" s="1"/>
  <c r="I7" i="7"/>
  <c r="L7" i="7" s="1"/>
  <c r="I7" i="6"/>
  <c r="L7" i="6" s="1"/>
  <c r="I8" i="5"/>
  <c r="L8" i="5" s="1"/>
  <c r="I8" i="4"/>
  <c r="L8" i="4" s="1"/>
  <c r="I7" i="3"/>
  <c r="L7" i="3" s="1"/>
  <c r="I7" i="2"/>
  <c r="L7" i="2" s="1"/>
  <c r="I7" i="1"/>
  <c r="L7" i="1" s="1"/>
</calcChain>
</file>

<file path=xl/sharedStrings.xml><?xml version="1.0" encoding="utf-8"?>
<sst xmlns="http://schemas.openxmlformats.org/spreadsheetml/2006/main" count="1671" uniqueCount="101">
  <si>
    <t>RELACION DE PERSONAL CASA SRA NORMA LEDO</t>
  </si>
  <si>
    <t>SUELDO DIARIO</t>
  </si>
  <si>
    <t>DIAS K TRABAJAN</t>
  </si>
  <si>
    <t>DIA EXTRA</t>
  </si>
  <si>
    <t>PASAJES</t>
  </si>
  <si>
    <t>IMPORTE SUELDO</t>
  </si>
  <si>
    <t>DESCUENTO INFONAVIT</t>
  </si>
  <si>
    <t>Sub Total</t>
  </si>
  <si>
    <t>PRESTAMOS</t>
  </si>
  <si>
    <t>PAGOS</t>
  </si>
  <si>
    <t>NETO A PAGAR</t>
  </si>
  <si>
    <t>DIAS DE DESCANSO</t>
  </si>
  <si>
    <t>AMALIA  CARDENAS FIGUEROA</t>
  </si>
  <si>
    <t>XXXXX</t>
  </si>
  <si>
    <t>Sab-Dom</t>
  </si>
  <si>
    <t>CRUZ DIAZ HERNANDEZ</t>
  </si>
  <si>
    <t>Domingo</t>
  </si>
  <si>
    <t>MARISSA  FLORES CARNDENAS</t>
  </si>
  <si>
    <t>Sabado</t>
  </si>
  <si>
    <t>EDITH LUIS SEGURA</t>
  </si>
  <si>
    <t>MA. DEL ROSARIO CASTAÑEDA RODRIGUEZ</t>
  </si>
  <si>
    <t>ARIADNA MERINO LUIS</t>
  </si>
  <si>
    <t xml:space="preserve">ENVIAR VALE </t>
  </si>
  <si>
    <t>VALE DE TORTILLAS</t>
  </si>
  <si>
    <t>X SEMANA</t>
  </si>
  <si>
    <t>ROSALIA TELLEZ RIVERA</t>
  </si>
  <si>
    <t>TOTAL DE NOMINA</t>
  </si>
  <si>
    <t>SEMANA # 01   DEL   30   AL   05 DE ENERO 2013</t>
  </si>
  <si>
    <t xml:space="preserve">SRA. SAIDY </t>
  </si>
  <si>
    <t>SEMANA # 02   DEL   06   AL   12  DE ENERO 2013</t>
  </si>
  <si>
    <t>SEMANA # 03   DEL   13   AL   19  DE ENERO 2013</t>
  </si>
  <si>
    <t>|</t>
  </si>
  <si>
    <t>SEMANA # 04   DEL   20   AL   26  DE ENERO 2013</t>
  </si>
  <si>
    <t>OJO HOY NO DESCONTAR PRESTAMO</t>
  </si>
  <si>
    <t>SEMANA # 05   DEL   27   AL   02 DE FEBRERO  2013</t>
  </si>
  <si>
    <t>VICTOR TELLEZ R</t>
  </si>
  <si>
    <t>SEMANA # 06   DEL   03   AL   08 DE FEBRERO  2013</t>
  </si>
  <si>
    <t>SEMANA # 07   DEL   09   AL   16   DE FEBRERO  2013</t>
  </si>
  <si>
    <t>SEMANA # 08   DEL   17   AL   23   DE FEBRERO  2013</t>
  </si>
  <si>
    <t>SEMANA # 09   DEL   24   AL   02   DE   MARZO   2013</t>
  </si>
  <si>
    <t>MISS.  CLAUDIA</t>
  </si>
  <si>
    <t>SEMANA # 10   DEL   03   AL   09   DE   MARZO   2013</t>
  </si>
  <si>
    <t>SEMANA # 11   DEL   10  AL   16   DE   MARZO   2013</t>
  </si>
  <si>
    <t>se ocupa el d la semana pasada</t>
  </si>
  <si>
    <t>SEMANA # 12   DEL   17  AL   23   DE   MARZO   2013</t>
  </si>
  <si>
    <t>SEMANA # 13   DEL   24  AL   30   DE   MARZO   2013</t>
  </si>
  <si>
    <t>SEMANA # 14   DEL   31  AL   06   DE   ABRIL   2013</t>
  </si>
  <si>
    <t>SEMANA # 15   DEL   07    AL   13   DE   ABRIL   2013</t>
  </si>
  <si>
    <t>SEMANA # 16   DEL   14    AL   20  DE   ABRIL   2013</t>
  </si>
  <si>
    <t>SEMANA # 17   DEL   21    AL   27  DE   ABRIL   2013</t>
  </si>
  <si>
    <t>SEMANA # 18   DEL   28   AL   04  MAYO   2013</t>
  </si>
  <si>
    <t>SEMANA # 19   DEL   05   AL   11  MAYO   2013</t>
  </si>
  <si>
    <t>SEMANA # 20   DEL   12   AL   18   MAYO   2013</t>
  </si>
  <si>
    <t>SEMANA # 21   DEL   19   AL   25   MAYO   2013</t>
  </si>
  <si>
    <t>SEMANA # 22   DEL   26   AL   01 DE JUNIO   2013</t>
  </si>
  <si>
    <t>SEMANA # 23   DEL   02   AL   08 DE JUNIO   2013</t>
  </si>
  <si>
    <t>SEMANA # 24   DEL   09   AL   15 DE JUNIO   2013</t>
  </si>
  <si>
    <t>SEMANA # 25   DEL   16   AL   22 DE JUNIO   2013</t>
  </si>
  <si>
    <t>SEMANA # 26   DEL   23   AL   29  DE JUNIO   2013</t>
  </si>
  <si>
    <t>SEMANA # 27   DEL   30   JUNIO  AL   06  DE JULIO   2013</t>
  </si>
  <si>
    <t>SEMANA # 28   DEL   07   JUlIO  AL   13  DE JULIO   2013</t>
  </si>
  <si>
    <t>SEMANA # 29   DEL   14   JUlIO  AL   18  DE JULIO   2013</t>
  </si>
  <si>
    <t>SEMANA # 30   DEL   19   JUlIO  AL   27  DE JULIO   2013</t>
  </si>
  <si>
    <t xml:space="preserve"> </t>
  </si>
  <si>
    <t>SEMANA # 31   DEL   28   JUlIO  AL   03   DE AGOSTO    2013</t>
  </si>
  <si>
    <t>SEMANA # 32   DEL   04   AGOSTO   AL   10   DE AGOSTO    2013</t>
  </si>
  <si>
    <t>CECILIA PORTILLO CARRIDO</t>
  </si>
  <si>
    <t>SEMANA # 33   DEL   11   AGOSTO   AL   17   DE AGOSTO    2013</t>
  </si>
  <si>
    <t>SEMANA # 34   DEL   18  AGOSTO   AL   24   DE AGOSTO    2013</t>
  </si>
  <si>
    <t>SEMANA # 35   DEL   25  AGOSTO   AL   31   DE AGOSTO    2013</t>
  </si>
  <si>
    <t>SEMANA # 36   DEL   01   SEPTIEMBRE    AL   07 SEPTIEMBRE    2013</t>
  </si>
  <si>
    <t>SEMANA # 37   DEL   02   SEPTIEMBRE    AL   14    SEPTIEMBRE    2013</t>
  </si>
  <si>
    <t>SEMANA # 38   DEL   15   SEPTIEMBRE    AL   21    SEPTIEMBRE    2013</t>
  </si>
  <si>
    <t>SEMANA # 39   DEL   22   SEPTIEMBRE    AL   28    SEPTIEMBRE    2013</t>
  </si>
  <si>
    <t xml:space="preserve">SOBRANTE DE ESTA NOMINA 480.00 SE APLICAN LA SIGUIENTE SEMANA </t>
  </si>
  <si>
    <t>SEMANA # 40    DEL   29   SEPTIEMBRE    AL   05 OCTUBRE     2013</t>
  </si>
  <si>
    <t>EXTRAS</t>
  </si>
  <si>
    <t>SEMANA # 41    DEL   06   OCTUBRE      AL    12    OCTUBRE     2013</t>
  </si>
  <si>
    <t>SEMANA # 42    DEL   13   OCTUBRE      AL    19    OCTUBRE     2013</t>
  </si>
  <si>
    <t>SEMANA # 43    DEL   20   OCTUBRE      AL    26    OCTUBRE     2013</t>
  </si>
  <si>
    <t xml:space="preserve">aquí el sabado para cubrir el dia 01 de Noviembre </t>
  </si>
  <si>
    <t xml:space="preserve">y yo llevo trabajo para el domingo </t>
  </si>
  <si>
    <t>SEMANA # 44    DEL   27   OCTUBRE      AL    2 DE NOVIEMBRE     2013</t>
  </si>
  <si>
    <t>SEMANA # 45    DEL   03       AL    09   DE NOVIEMBRE     2013</t>
  </si>
  <si>
    <t>ANDREA SEGURA</t>
  </si>
  <si>
    <t xml:space="preserve">Edith y andrea trabajaron el sabado pasado 2 de noviembre </t>
  </si>
  <si>
    <t>SEMANA # 46    DEL   10       AL    16   DE NOVIEMBRE     2013</t>
  </si>
  <si>
    <t>SEMANA # 47    DEL   17       AL    23   DE NOVIEMBRE     2013</t>
  </si>
  <si>
    <t>SEMANA # 48    DEL   24       AL    30   DE NOVIEMBRE     2013</t>
  </si>
  <si>
    <t>SEMANA # 49    DEL   01       AL    07   DE DICIEMBRE      2013</t>
  </si>
  <si>
    <t>.</t>
  </si>
  <si>
    <t>SEMANA # 50    DEL   08       AL    14   DE DICIEMBRE      2013</t>
  </si>
  <si>
    <t>FECHA DE INGRESO</t>
  </si>
  <si>
    <t>AGOSTO-,2013</t>
  </si>
  <si>
    <t>JULIO-,2009</t>
  </si>
  <si>
    <t>FEBRERO-,2009</t>
  </si>
  <si>
    <t>JUNIO-,2010</t>
  </si>
  <si>
    <t>MARZO.,2012</t>
  </si>
  <si>
    <t>JULIO.,2008</t>
  </si>
  <si>
    <t>SEMANA # 51    DEL   15       AL    21   DE DICIEMBRE      2013</t>
  </si>
  <si>
    <t>SEMANA # 52    DEL   22       AL    28   DE DICIEMBRE     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</si>
</sst>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80A]#,##0.00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66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1"/>
      <color theme="1"/>
      <name val="Agency FB"/>
      <family val="2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200BBF"/>
      <name val="Calibri"/>
      <family val="2"/>
      <scheme val="minor"/>
    </font>
    <font>
      <b/>
      <sz val="12"/>
      <color rgb="FF080CC2"/>
      <name val="Calibri"/>
      <family val="2"/>
      <scheme val="minor"/>
    </font>
    <font>
      <b/>
      <sz val="12"/>
      <color rgb="FF200BBF"/>
      <name val="Calibri"/>
      <family val="2"/>
      <scheme val="minor"/>
    </font>
    <font>
      <b/>
      <sz val="14"/>
      <color rgb="FF200BB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1"/>
      <color rgb="FF200BBF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u/>
      <sz val="11"/>
      <color rgb="FF200BBF"/>
      <name val="Calibri"/>
      <family val="2"/>
      <scheme val="minor"/>
    </font>
    <font>
      <b/>
      <i/>
      <sz val="14"/>
      <color rgb="FF200BBF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 style="mediumDashed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Dashed">
        <color indexed="64"/>
      </right>
      <top style="thick">
        <color indexed="64"/>
      </top>
      <bottom style="double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thin">
        <color indexed="64"/>
      </bottom>
      <diagonal/>
    </border>
    <border>
      <left style="mediumDashed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/>
      <bottom style="thin">
        <color indexed="64"/>
      </bottom>
      <diagonal/>
    </border>
    <border>
      <left style="mediumDashed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Fill="1" applyAlignment="1">
      <alignment wrapText="1"/>
    </xf>
    <xf numFmtId="0" fontId="5" fillId="0" borderId="0" xfId="0" applyFont="1"/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/>
    </xf>
    <xf numFmtId="0" fontId="7" fillId="0" borderId="0" xfId="0" applyNumberFormat="1" applyFont="1"/>
    <xf numFmtId="0" fontId="2" fillId="0" borderId="1" xfId="0" applyFont="1" applyBorder="1"/>
    <xf numFmtId="0" fontId="1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 wrapText="1"/>
    </xf>
    <xf numFmtId="0" fontId="11" fillId="0" borderId="9" xfId="0" applyFont="1" applyBorder="1" applyAlignment="1">
      <alignment horizontal="center" wrapText="1"/>
    </xf>
    <xf numFmtId="0" fontId="12" fillId="0" borderId="10" xfId="0" applyFont="1" applyBorder="1"/>
    <xf numFmtId="164" fontId="1" fillId="0" borderId="10" xfId="0" applyNumberFormat="1" applyFont="1" applyBorder="1"/>
    <xf numFmtId="0" fontId="13" fillId="0" borderId="10" xfId="0" applyFont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164" fontId="1" fillId="0" borderId="11" xfId="0" applyNumberFormat="1" applyFont="1" applyBorder="1"/>
    <xf numFmtId="164" fontId="14" fillId="0" borderId="12" xfId="0" applyNumberFormat="1" applyFont="1" applyBorder="1"/>
    <xf numFmtId="164" fontId="15" fillId="0" borderId="13" xfId="0" applyNumberFormat="1" applyFont="1" applyBorder="1"/>
    <xf numFmtId="164" fontId="13" fillId="0" borderId="14" xfId="0" applyNumberFormat="1" applyFont="1" applyBorder="1"/>
    <xf numFmtId="164" fontId="16" fillId="0" borderId="15" xfId="0" applyNumberFormat="1" applyFont="1" applyBorder="1"/>
    <xf numFmtId="164" fontId="13" fillId="0" borderId="16" xfId="0" applyNumberFormat="1" applyFont="1" applyBorder="1"/>
    <xf numFmtId="164" fontId="1" fillId="0" borderId="0" xfId="0" applyNumberFormat="1" applyFont="1" applyFill="1"/>
    <xf numFmtId="0" fontId="12" fillId="0" borderId="17" xfId="0" applyFont="1" applyBorder="1"/>
    <xf numFmtId="164" fontId="13" fillId="0" borderId="17" xfId="0" applyNumberFormat="1" applyFont="1" applyBorder="1"/>
    <xf numFmtId="0" fontId="13" fillId="0" borderId="17" xfId="0" applyFont="1" applyFill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164" fontId="1" fillId="0" borderId="18" xfId="0" applyNumberFormat="1" applyFont="1" applyBorder="1"/>
    <xf numFmtId="164" fontId="17" fillId="0" borderId="12" xfId="0" applyNumberFormat="1" applyFont="1" applyBorder="1"/>
    <xf numFmtId="164" fontId="13" fillId="0" borderId="19" xfId="0" applyNumberFormat="1" applyFont="1" applyBorder="1"/>
    <xf numFmtId="164" fontId="16" fillId="0" borderId="20" xfId="0" applyNumberFormat="1" applyFont="1" applyFill="1" applyBorder="1"/>
    <xf numFmtId="164" fontId="13" fillId="0" borderId="21" xfId="0" applyNumberFormat="1" applyFont="1" applyBorder="1"/>
    <xf numFmtId="0" fontId="13" fillId="0" borderId="0" xfId="0" applyFont="1" applyFill="1" applyAlignment="1">
      <alignment horizontal="center"/>
    </xf>
    <xf numFmtId="164" fontId="1" fillId="0" borderId="17" xfId="0" applyNumberFormat="1" applyFont="1" applyBorder="1"/>
    <xf numFmtId="0" fontId="12" fillId="0" borderId="17" xfId="0" applyFont="1" applyFill="1" applyBorder="1" applyAlignment="1">
      <alignment horizontal="center"/>
    </xf>
    <xf numFmtId="164" fontId="1" fillId="0" borderId="19" xfId="0" applyNumberFormat="1" applyFont="1" applyFill="1" applyBorder="1"/>
    <xf numFmtId="164" fontId="16" fillId="0" borderId="20" xfId="0" applyNumberFormat="1" applyFont="1" applyBorder="1"/>
    <xf numFmtId="164" fontId="0" fillId="0" borderId="0" xfId="0" applyNumberFormat="1" applyFill="1"/>
    <xf numFmtId="0" fontId="12" fillId="0" borderId="17" xfId="0" applyFont="1" applyBorder="1" applyAlignment="1">
      <alignment wrapText="1"/>
    </xf>
    <xf numFmtId="164" fontId="0" fillId="0" borderId="17" xfId="0" applyNumberFormat="1" applyBorder="1"/>
    <xf numFmtId="0" fontId="1" fillId="0" borderId="0" xfId="0" applyFont="1" applyFill="1"/>
    <xf numFmtId="0" fontId="12" fillId="0" borderId="17" xfId="0" applyFont="1" applyFill="1" applyBorder="1"/>
    <xf numFmtId="0" fontId="6" fillId="0" borderId="17" xfId="0" applyFont="1" applyBorder="1" applyAlignment="1">
      <alignment horizontal="center"/>
    </xf>
    <xf numFmtId="164" fontId="14" fillId="0" borderId="22" xfId="0" applyNumberFormat="1" applyFont="1" applyBorder="1"/>
    <xf numFmtId="164" fontId="0" fillId="0" borderId="23" xfId="0" applyNumberFormat="1" applyBorder="1"/>
    <xf numFmtId="164" fontId="16" fillId="0" borderId="24" xfId="0" applyNumberFormat="1" applyFont="1" applyBorder="1"/>
    <xf numFmtId="164" fontId="1" fillId="0" borderId="0" xfId="0" applyNumberFormat="1" applyFont="1" applyFill="1" applyBorder="1" applyAlignment="1">
      <alignment wrapText="1"/>
    </xf>
    <xf numFmtId="0" fontId="10" fillId="0" borderId="17" xfId="0" applyFont="1" applyFill="1" applyBorder="1"/>
    <xf numFmtId="164" fontId="0" fillId="0" borderId="17" xfId="0" applyNumberFormat="1" applyFill="1" applyBorder="1"/>
    <xf numFmtId="0" fontId="0" fillId="0" borderId="17" xfId="0" applyFill="1" applyBorder="1" applyAlignment="1">
      <alignment horizontal="center"/>
    </xf>
    <xf numFmtId="0" fontId="0" fillId="0" borderId="17" xfId="0" applyFill="1" applyBorder="1"/>
    <xf numFmtId="164" fontId="13" fillId="0" borderId="18" xfId="0" applyNumberFormat="1" applyFont="1" applyFill="1" applyBorder="1"/>
    <xf numFmtId="164" fontId="16" fillId="0" borderId="22" xfId="0" applyNumberFormat="1" applyFont="1" applyFill="1" applyBorder="1"/>
    <xf numFmtId="0" fontId="16" fillId="0" borderId="24" xfId="0" applyFont="1" applyBorder="1"/>
    <xf numFmtId="0" fontId="18" fillId="0" borderId="0" xfId="0" applyFont="1" applyFill="1" applyBorder="1"/>
    <xf numFmtId="0" fontId="19" fillId="0" borderId="0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vertical="center" wrapText="1"/>
    </xf>
    <xf numFmtId="0" fontId="0" fillId="0" borderId="0" xfId="0" applyFill="1"/>
    <xf numFmtId="0" fontId="5" fillId="5" borderId="0" xfId="0" applyFont="1" applyFill="1"/>
    <xf numFmtId="164" fontId="0" fillId="5" borderId="0" xfId="0" applyNumberFormat="1" applyFill="1"/>
    <xf numFmtId="0" fontId="0" fillId="5" borderId="0" xfId="0" applyFill="1" applyAlignment="1">
      <alignment horizontal="center"/>
    </xf>
    <xf numFmtId="0" fontId="0" fillId="5" borderId="0" xfId="0" applyFill="1"/>
    <xf numFmtId="164" fontId="6" fillId="5" borderId="0" xfId="0" applyNumberFormat="1" applyFont="1" applyFill="1"/>
    <xf numFmtId="164" fontId="17" fillId="5" borderId="22" xfId="0" applyNumberFormat="1" applyFont="1" applyFill="1" applyBorder="1"/>
    <xf numFmtId="0" fontId="0" fillId="0" borderId="0" xfId="0" applyFill="1" applyBorder="1"/>
    <xf numFmtId="164" fontId="1" fillId="0" borderId="25" xfId="0" applyNumberFormat="1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5" xfId="0" applyBorder="1"/>
    <xf numFmtId="164" fontId="0" fillId="0" borderId="25" xfId="0" applyNumberFormat="1" applyFont="1" applyBorder="1"/>
    <xf numFmtId="164" fontId="21" fillId="0" borderId="26" xfId="0" applyNumberFormat="1" applyFont="1" applyBorder="1"/>
    <xf numFmtId="164" fontId="15" fillId="0" borderId="27" xfId="0" applyNumberFormat="1" applyFont="1" applyBorder="1"/>
    <xf numFmtId="0" fontId="16" fillId="0" borderId="24" xfId="0" applyFont="1" applyFill="1" applyBorder="1"/>
    <xf numFmtId="0" fontId="22" fillId="0" borderId="0" xfId="0" applyFont="1" applyFill="1"/>
    <xf numFmtId="0" fontId="23" fillId="0" borderId="0" xfId="0" applyFont="1" applyFill="1"/>
    <xf numFmtId="0" fontId="5" fillId="0" borderId="28" xfId="0" applyFont="1" applyBorder="1"/>
    <xf numFmtId="164" fontId="13" fillId="0" borderId="0" xfId="0" applyNumberFormat="1" applyFont="1"/>
    <xf numFmtId="0" fontId="1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164" fontId="15" fillId="0" borderId="29" xfId="0" applyNumberFormat="1" applyFont="1" applyBorder="1"/>
    <xf numFmtId="164" fontId="13" fillId="0" borderId="30" xfId="0" applyNumberFormat="1" applyFont="1" applyBorder="1"/>
    <xf numFmtId="164" fontId="16" fillId="0" borderId="31" xfId="0" applyNumberFormat="1" applyFont="1" applyFill="1" applyBorder="1"/>
    <xf numFmtId="164" fontId="13" fillId="0" borderId="32" xfId="0" applyNumberFormat="1" applyFont="1" applyBorder="1"/>
    <xf numFmtId="0" fontId="2" fillId="0" borderId="0" xfId="0" applyFont="1" applyFill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/>
    <xf numFmtId="0" fontId="21" fillId="0" borderId="0" xfId="0" applyFont="1"/>
    <xf numFmtId="0" fontId="0" fillId="0" borderId="33" xfId="0" applyBorder="1"/>
    <xf numFmtId="0" fontId="1" fillId="0" borderId="0" xfId="0" applyFont="1" applyFill="1" applyBorder="1" applyAlignment="1"/>
    <xf numFmtId="0" fontId="1" fillId="0" borderId="0" xfId="0" applyFont="1" applyFill="1" applyAlignment="1"/>
    <xf numFmtId="0" fontId="13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6" fillId="0" borderId="34" xfId="0" applyFont="1" applyBorder="1" applyAlignment="1">
      <alignment horizontal="center"/>
    </xf>
    <xf numFmtId="0" fontId="24" fillId="0" borderId="35" xfId="0" applyFont="1" applyBorder="1" applyAlignment="1">
      <alignment horizontal="right"/>
    </xf>
    <xf numFmtId="164" fontId="13" fillId="0" borderId="36" xfId="0" applyNumberFormat="1" applyFont="1" applyBorder="1"/>
    <xf numFmtId="164" fontId="25" fillId="0" borderId="37" xfId="0" applyNumberFormat="1" applyFont="1" applyBorder="1"/>
    <xf numFmtId="164" fontId="23" fillId="0" borderId="37" xfId="0" applyNumberFormat="1" applyFont="1" applyBorder="1"/>
    <xf numFmtId="164" fontId="19" fillId="0" borderId="37" xfId="0" applyNumberFormat="1" applyFont="1" applyBorder="1"/>
    <xf numFmtId="164" fontId="13" fillId="0" borderId="37" xfId="0" applyNumberFormat="1" applyFont="1" applyBorder="1"/>
    <xf numFmtId="164" fontId="13" fillId="0" borderId="0" xfId="0" applyNumberFormat="1" applyFont="1" applyBorder="1"/>
    <xf numFmtId="0" fontId="26" fillId="0" borderId="0" xfId="0" applyFont="1" applyFill="1"/>
    <xf numFmtId="0" fontId="27" fillId="0" borderId="0" xfId="0" applyFont="1" applyFill="1" applyAlignment="1"/>
    <xf numFmtId="0" fontId="28" fillId="0" borderId="0" xfId="0" applyFont="1" applyFill="1" applyAlignment="1"/>
    <xf numFmtId="0" fontId="6" fillId="0" borderId="0" xfId="0" applyFont="1" applyFill="1"/>
    <xf numFmtId="0" fontId="29" fillId="0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0" fillId="6" borderId="0" xfId="0" applyFont="1" applyFill="1"/>
    <xf numFmtId="0" fontId="0" fillId="6" borderId="0" xfId="0" applyFill="1"/>
    <xf numFmtId="0" fontId="13" fillId="6" borderId="0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0" fontId="30" fillId="0" borderId="0" xfId="0" applyFont="1" applyFill="1"/>
    <xf numFmtId="164" fontId="1" fillId="0" borderId="17" xfId="0" applyNumberFormat="1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13" fillId="0" borderId="0" xfId="0" applyNumberFormat="1" applyFont="1" applyFill="1" applyBorder="1" applyAlignment="1">
      <alignment vertical="center" wrapText="1"/>
    </xf>
    <xf numFmtId="164" fontId="1" fillId="7" borderId="0" xfId="0" applyNumberFormat="1" applyFont="1" applyFill="1"/>
    <xf numFmtId="0" fontId="3" fillId="0" borderId="0" xfId="0" applyFont="1" applyAlignment="1">
      <alignment horizontal="center"/>
    </xf>
    <xf numFmtId="164" fontId="13" fillId="0" borderId="10" xfId="0" applyNumberFormat="1" applyFont="1" applyBorder="1"/>
    <xf numFmtId="164" fontId="13" fillId="0" borderId="17" xfId="0" applyNumberFormat="1" applyFont="1" applyFill="1" applyBorder="1"/>
    <xf numFmtId="164" fontId="31" fillId="5" borderId="0" xfId="0" applyNumberFormat="1" applyFont="1" applyFill="1"/>
    <xf numFmtId="164" fontId="13" fillId="0" borderId="25" xfId="0" applyNumberFormat="1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164" fontId="1" fillId="0" borderId="25" xfId="0" applyNumberFormat="1" applyFont="1" applyBorder="1"/>
    <xf numFmtId="0" fontId="12" fillId="0" borderId="0" xfId="0" applyFont="1"/>
    <xf numFmtId="0" fontId="3" fillId="0" borderId="0" xfId="0" applyFont="1" applyAlignment="1">
      <alignment horizontal="center"/>
    </xf>
    <xf numFmtId="0" fontId="0" fillId="0" borderId="38" xfId="0" applyBorder="1"/>
    <xf numFmtId="0" fontId="1" fillId="6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2" fillId="8" borderId="25" xfId="0" applyFont="1" applyFill="1" applyBorder="1" applyAlignment="1">
      <alignment horizontal="left"/>
    </xf>
    <xf numFmtId="0" fontId="0" fillId="8" borderId="25" xfId="0" applyFill="1" applyBorder="1"/>
    <xf numFmtId="0" fontId="3" fillId="0" borderId="0" xfId="0" applyFont="1" applyAlignment="1">
      <alignment horizontal="center"/>
    </xf>
    <xf numFmtId="0" fontId="32" fillId="0" borderId="25" xfId="0" applyFont="1" applyFill="1" applyBorder="1" applyAlignment="1">
      <alignment horizontal="left"/>
    </xf>
    <xf numFmtId="0" fontId="0" fillId="0" borderId="25" xfId="0" applyFill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1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16" fillId="0" borderId="39" xfId="0" applyNumberFormat="1" applyFont="1" applyFill="1" applyBorder="1"/>
    <xf numFmtId="164" fontId="13" fillId="0" borderId="40" xfId="0" applyNumberFormat="1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16" fillId="0" borderId="24" xfId="0" applyNumberFormat="1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3" fillId="9" borderId="0" xfId="0" applyFont="1" applyFill="1" applyAlignment="1"/>
    <xf numFmtId="0" fontId="29" fillId="9" borderId="0" xfId="0" applyFont="1" applyFill="1"/>
    <xf numFmtId="164" fontId="13" fillId="9" borderId="18" xfId="0" applyNumberFormat="1" applyFont="1" applyFill="1" applyBorder="1"/>
    <xf numFmtId="0" fontId="34" fillId="0" borderId="0" xfId="0" applyFont="1" applyFill="1"/>
    <xf numFmtId="164" fontId="34" fillId="0" borderId="0" xfId="0" applyNumberFormat="1" applyFont="1" applyFill="1"/>
    <xf numFmtId="164" fontId="27" fillId="0" borderId="0" xfId="0" applyNumberFormat="1" applyFont="1" applyFill="1" applyAlignment="1"/>
    <xf numFmtId="0" fontId="3" fillId="0" borderId="0" xfId="0" applyFont="1" applyAlignment="1">
      <alignment horizontal="center"/>
    </xf>
    <xf numFmtId="164" fontId="34" fillId="10" borderId="17" xfId="0" applyNumberFormat="1" applyFont="1" applyFill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2" fillId="10" borderId="0" xfId="0" applyFont="1" applyFill="1"/>
    <xf numFmtId="0" fontId="0" fillId="10" borderId="0" xfId="0" applyFill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9" borderId="0" xfId="0" applyFont="1" applyFill="1"/>
    <xf numFmtId="0" fontId="27" fillId="9" borderId="0" xfId="0" applyFont="1" applyFill="1" applyAlignment="1"/>
    <xf numFmtId="1" fontId="1" fillId="0" borderId="0" xfId="0" applyNumberFormat="1" applyFont="1" applyFill="1" applyBorder="1" applyAlignment="1">
      <alignment wrapText="1"/>
    </xf>
    <xf numFmtId="1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7" fontId="35" fillId="0" borderId="10" xfId="0" applyNumberFormat="1" applyFont="1" applyBorder="1"/>
    <xf numFmtId="0" fontId="36" fillId="0" borderId="17" xfId="0" applyFont="1" applyBorder="1"/>
    <xf numFmtId="0" fontId="35" fillId="0" borderId="17" xfId="0" applyFont="1" applyBorder="1"/>
    <xf numFmtId="0" fontId="36" fillId="0" borderId="17" xfId="0" applyFont="1" applyFill="1" applyBorder="1"/>
    <xf numFmtId="0" fontId="36" fillId="0" borderId="0" xfId="0" applyFont="1" applyBorder="1"/>
    <xf numFmtId="0" fontId="2" fillId="9" borderId="41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3" fillId="4" borderId="1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3" fillId="6" borderId="1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66CC"/>
      <color rgb="FF0000FF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4</xdr:row>
      <xdr:rowOff>47626</xdr:rowOff>
    </xdr:from>
    <xdr:to>
      <xdr:col>10</xdr:col>
      <xdr:colOff>257175</xdr:colOff>
      <xdr:row>6</xdr:row>
      <xdr:rowOff>123826</xdr:rowOff>
    </xdr:to>
    <xdr:cxnSp macro="">
      <xdr:nvCxnSpPr>
        <xdr:cNvPr id="2" name="1 Conector angular"/>
        <xdr:cNvCxnSpPr/>
      </xdr:nvCxnSpPr>
      <xdr:spPr>
        <a:xfrm rot="5400000" flipH="1" flipV="1">
          <a:off x="8072438" y="1147763"/>
          <a:ext cx="685800" cy="200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4</xdr:row>
      <xdr:rowOff>47626</xdr:rowOff>
    </xdr:from>
    <xdr:to>
      <xdr:col>10</xdr:col>
      <xdr:colOff>257175</xdr:colOff>
      <xdr:row>6</xdr:row>
      <xdr:rowOff>123826</xdr:rowOff>
    </xdr:to>
    <xdr:cxnSp macro="">
      <xdr:nvCxnSpPr>
        <xdr:cNvPr id="3" name="2 Conector angular"/>
        <xdr:cNvCxnSpPr/>
      </xdr:nvCxnSpPr>
      <xdr:spPr>
        <a:xfrm rot="5400000" flipH="1" flipV="1">
          <a:off x="8072438" y="1147763"/>
          <a:ext cx="685800" cy="200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4</xdr:row>
      <xdr:rowOff>47626</xdr:rowOff>
    </xdr:from>
    <xdr:to>
      <xdr:col>10</xdr:col>
      <xdr:colOff>257175</xdr:colOff>
      <xdr:row>6</xdr:row>
      <xdr:rowOff>123826</xdr:rowOff>
    </xdr:to>
    <xdr:cxnSp macro="">
      <xdr:nvCxnSpPr>
        <xdr:cNvPr id="4" name="3 Conector angular"/>
        <xdr:cNvCxnSpPr/>
      </xdr:nvCxnSpPr>
      <xdr:spPr>
        <a:xfrm rot="5400000" flipH="1" flipV="1">
          <a:off x="8072438" y="1147763"/>
          <a:ext cx="685800" cy="200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4</xdr:row>
      <xdr:rowOff>47626</xdr:rowOff>
    </xdr:from>
    <xdr:to>
      <xdr:col>10</xdr:col>
      <xdr:colOff>257175</xdr:colOff>
      <xdr:row>6</xdr:row>
      <xdr:rowOff>123826</xdr:rowOff>
    </xdr:to>
    <xdr:cxnSp macro="">
      <xdr:nvCxnSpPr>
        <xdr:cNvPr id="2" name="1 Conector angular"/>
        <xdr:cNvCxnSpPr/>
      </xdr:nvCxnSpPr>
      <xdr:spPr>
        <a:xfrm rot="5400000" flipH="1" flipV="1">
          <a:off x="8072438" y="1147763"/>
          <a:ext cx="685800" cy="200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4</xdr:row>
      <xdr:rowOff>47626</xdr:rowOff>
    </xdr:from>
    <xdr:to>
      <xdr:col>10</xdr:col>
      <xdr:colOff>257175</xdr:colOff>
      <xdr:row>6</xdr:row>
      <xdr:rowOff>123826</xdr:rowOff>
    </xdr:to>
    <xdr:cxnSp macro="">
      <xdr:nvCxnSpPr>
        <xdr:cNvPr id="3" name="2 Conector angular"/>
        <xdr:cNvCxnSpPr/>
      </xdr:nvCxnSpPr>
      <xdr:spPr>
        <a:xfrm rot="5400000" flipH="1" flipV="1">
          <a:off x="8072438" y="1147763"/>
          <a:ext cx="685800" cy="200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4</xdr:row>
      <xdr:rowOff>47626</xdr:rowOff>
    </xdr:from>
    <xdr:to>
      <xdr:col>10</xdr:col>
      <xdr:colOff>257175</xdr:colOff>
      <xdr:row>6</xdr:row>
      <xdr:rowOff>123826</xdr:rowOff>
    </xdr:to>
    <xdr:cxnSp macro="">
      <xdr:nvCxnSpPr>
        <xdr:cNvPr id="4" name="3 Conector angular"/>
        <xdr:cNvCxnSpPr/>
      </xdr:nvCxnSpPr>
      <xdr:spPr>
        <a:xfrm rot="5400000" flipH="1" flipV="1">
          <a:off x="8072438" y="1147763"/>
          <a:ext cx="685800" cy="200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4</xdr:row>
      <xdr:rowOff>47626</xdr:rowOff>
    </xdr:from>
    <xdr:to>
      <xdr:col>10</xdr:col>
      <xdr:colOff>257175</xdr:colOff>
      <xdr:row>6</xdr:row>
      <xdr:rowOff>123826</xdr:rowOff>
    </xdr:to>
    <xdr:cxnSp macro="">
      <xdr:nvCxnSpPr>
        <xdr:cNvPr id="2" name="1 Conector angular"/>
        <xdr:cNvCxnSpPr/>
      </xdr:nvCxnSpPr>
      <xdr:spPr>
        <a:xfrm rot="5400000" flipH="1" flipV="1">
          <a:off x="8072438" y="1147763"/>
          <a:ext cx="685800" cy="200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4</xdr:row>
      <xdr:rowOff>47626</xdr:rowOff>
    </xdr:from>
    <xdr:to>
      <xdr:col>10</xdr:col>
      <xdr:colOff>257175</xdr:colOff>
      <xdr:row>6</xdr:row>
      <xdr:rowOff>123826</xdr:rowOff>
    </xdr:to>
    <xdr:cxnSp macro="">
      <xdr:nvCxnSpPr>
        <xdr:cNvPr id="3" name="2 Conector angular"/>
        <xdr:cNvCxnSpPr/>
      </xdr:nvCxnSpPr>
      <xdr:spPr>
        <a:xfrm rot="5400000" flipH="1" flipV="1">
          <a:off x="8072438" y="1147763"/>
          <a:ext cx="685800" cy="200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4</xdr:row>
      <xdr:rowOff>47626</xdr:rowOff>
    </xdr:from>
    <xdr:to>
      <xdr:col>10</xdr:col>
      <xdr:colOff>257175</xdr:colOff>
      <xdr:row>6</xdr:row>
      <xdr:rowOff>123826</xdr:rowOff>
    </xdr:to>
    <xdr:cxnSp macro="">
      <xdr:nvCxnSpPr>
        <xdr:cNvPr id="4" name="3 Conector angular"/>
        <xdr:cNvCxnSpPr/>
      </xdr:nvCxnSpPr>
      <xdr:spPr>
        <a:xfrm rot="5400000" flipH="1" flipV="1">
          <a:off x="8072438" y="1147763"/>
          <a:ext cx="685800" cy="200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4</xdr:row>
      <xdr:rowOff>47626</xdr:rowOff>
    </xdr:from>
    <xdr:to>
      <xdr:col>10</xdr:col>
      <xdr:colOff>257175</xdr:colOff>
      <xdr:row>6</xdr:row>
      <xdr:rowOff>123826</xdr:rowOff>
    </xdr:to>
    <xdr:cxnSp macro="">
      <xdr:nvCxnSpPr>
        <xdr:cNvPr id="2" name="1 Conector angular"/>
        <xdr:cNvCxnSpPr/>
      </xdr:nvCxnSpPr>
      <xdr:spPr>
        <a:xfrm rot="5400000" flipH="1" flipV="1">
          <a:off x="8072438" y="1147763"/>
          <a:ext cx="685800" cy="200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4</xdr:row>
      <xdr:rowOff>47626</xdr:rowOff>
    </xdr:from>
    <xdr:to>
      <xdr:col>10</xdr:col>
      <xdr:colOff>257175</xdr:colOff>
      <xdr:row>6</xdr:row>
      <xdr:rowOff>123826</xdr:rowOff>
    </xdr:to>
    <xdr:cxnSp macro="">
      <xdr:nvCxnSpPr>
        <xdr:cNvPr id="3" name="2 Conector angular"/>
        <xdr:cNvCxnSpPr/>
      </xdr:nvCxnSpPr>
      <xdr:spPr>
        <a:xfrm rot="5400000" flipH="1" flipV="1">
          <a:off x="8072438" y="1147763"/>
          <a:ext cx="685800" cy="200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4</xdr:row>
      <xdr:rowOff>47626</xdr:rowOff>
    </xdr:from>
    <xdr:to>
      <xdr:col>10</xdr:col>
      <xdr:colOff>257175</xdr:colOff>
      <xdr:row>6</xdr:row>
      <xdr:rowOff>123826</xdr:rowOff>
    </xdr:to>
    <xdr:cxnSp macro="">
      <xdr:nvCxnSpPr>
        <xdr:cNvPr id="4" name="3 Conector angular"/>
        <xdr:cNvCxnSpPr/>
      </xdr:nvCxnSpPr>
      <xdr:spPr>
        <a:xfrm rot="5400000" flipH="1" flipV="1">
          <a:off x="8072438" y="1147763"/>
          <a:ext cx="685800" cy="200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695325</xdr:colOff>
      <xdr:row>17</xdr:row>
      <xdr:rowOff>28575</xdr:rowOff>
    </xdr:from>
    <xdr:to>
      <xdr:col>12</xdr:col>
      <xdr:colOff>533400</xdr:colOff>
      <xdr:row>18</xdr:row>
      <xdr:rowOff>142875</xdr:rowOff>
    </xdr:to>
    <xdr:cxnSp macro="">
      <xdr:nvCxnSpPr>
        <xdr:cNvPr id="6" name="5 Conector recto de flecha"/>
        <xdr:cNvCxnSpPr/>
      </xdr:nvCxnSpPr>
      <xdr:spPr>
        <a:xfrm>
          <a:off x="8953500" y="4572000"/>
          <a:ext cx="1466850" cy="31432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1</xdr:colOff>
      <xdr:row>17</xdr:row>
      <xdr:rowOff>85725</xdr:rowOff>
    </xdr:from>
    <xdr:to>
      <xdr:col>13</xdr:col>
      <xdr:colOff>685801</xdr:colOff>
      <xdr:row>18</xdr:row>
      <xdr:rowOff>254086</xdr:rowOff>
    </xdr:to>
    <xdr:pic>
      <xdr:nvPicPr>
        <xdr:cNvPr id="9" name="8 Imagen" descr="por favor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0376" y="4629150"/>
          <a:ext cx="685800" cy="3683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7"/>
  <sheetViews>
    <sheetView workbookViewId="0">
      <selection activeCell="J17" sqref="J17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4" max="4" width="9.7109375" customWidth="1"/>
    <col min="5" max="5" width="9.140625" customWidth="1"/>
    <col min="6" max="6" width="9.28515625" customWidth="1"/>
    <col min="8" max="8" width="12.28515625" bestFit="1" customWidth="1"/>
    <col min="9" max="9" width="14.140625" bestFit="1" customWidth="1"/>
    <col min="12" max="12" width="13.42578125" customWidth="1"/>
  </cols>
  <sheetData>
    <row r="2" spans="2:17" ht="18.75" customHeight="1" x14ac:dyDescent="0.35">
      <c r="C2" s="214" t="s">
        <v>27</v>
      </c>
      <c r="D2" s="214"/>
      <c r="E2" s="214"/>
      <c r="F2" s="214"/>
      <c r="G2" s="214"/>
      <c r="H2" s="214"/>
      <c r="I2" s="214"/>
      <c r="J2" s="214"/>
      <c r="K2" s="214"/>
      <c r="L2" s="2"/>
      <c r="M2" s="3"/>
      <c r="N2" s="3"/>
      <c r="O2" s="3"/>
      <c r="P2" s="3"/>
    </row>
    <row r="3" spans="2:17" ht="15" customHeight="1" x14ac:dyDescent="0.3">
      <c r="M3" s="3"/>
      <c r="N3" s="3"/>
      <c r="O3" s="3"/>
      <c r="P3" s="3"/>
    </row>
    <row r="4" spans="2:17" ht="18.75" x14ac:dyDescent="0.3">
      <c r="B4" s="4" t="s">
        <v>0</v>
      </c>
      <c r="H4" s="5"/>
      <c r="I4" s="5"/>
      <c r="J4" s="5"/>
      <c r="K4" s="5"/>
      <c r="L4" s="6"/>
    </row>
    <row r="5" spans="2:17" ht="15.75" thickBot="1" x14ac:dyDescent="0.3">
      <c r="J5" s="7"/>
    </row>
    <row r="6" spans="2:17" ht="32.25" thickTop="1" thickBot="1" x14ac:dyDescent="0.35">
      <c r="B6" s="8"/>
      <c r="C6" s="9" t="s">
        <v>1</v>
      </c>
      <c r="D6" s="10" t="s">
        <v>2</v>
      </c>
      <c r="E6" s="9" t="s">
        <v>3</v>
      </c>
      <c r="F6" s="11" t="s">
        <v>4</v>
      </c>
      <c r="G6" s="12" t="s">
        <v>5</v>
      </c>
      <c r="H6" s="13" t="s">
        <v>6</v>
      </c>
      <c r="I6" s="14" t="s">
        <v>7</v>
      </c>
      <c r="J6" s="15" t="s">
        <v>8</v>
      </c>
      <c r="K6" s="16" t="s">
        <v>9</v>
      </c>
      <c r="L6" s="17" t="s">
        <v>10</v>
      </c>
      <c r="M6" s="18" t="s">
        <v>11</v>
      </c>
    </row>
    <row r="7" spans="2:17" ht="21.75" customHeight="1" thickTop="1" x14ac:dyDescent="0.25">
      <c r="B7" s="19" t="s">
        <v>12</v>
      </c>
      <c r="C7" s="20">
        <v>340</v>
      </c>
      <c r="D7" s="21">
        <v>5</v>
      </c>
      <c r="E7" s="22">
        <v>1</v>
      </c>
      <c r="F7" s="23" t="s">
        <v>13</v>
      </c>
      <c r="G7" s="24">
        <f>340*6</f>
        <v>2040</v>
      </c>
      <c r="H7" s="25">
        <v>0</v>
      </c>
      <c r="I7" s="26">
        <f t="shared" ref="I7:I17" si="0">H7+G7</f>
        <v>2040</v>
      </c>
      <c r="J7" s="27">
        <v>5800</v>
      </c>
      <c r="K7" s="28">
        <v>1000</v>
      </c>
      <c r="L7" s="29">
        <f>I7-K7</f>
        <v>1040</v>
      </c>
      <c r="M7" t="s">
        <v>14</v>
      </c>
      <c r="O7" s="30"/>
    </row>
    <row r="8" spans="2:17" ht="21.75" customHeight="1" x14ac:dyDescent="0.3">
      <c r="B8" s="31" t="s">
        <v>15</v>
      </c>
      <c r="C8" s="32">
        <v>266.67</v>
      </c>
      <c r="D8" s="33">
        <v>5</v>
      </c>
      <c r="E8" s="34"/>
      <c r="F8" s="35" t="s">
        <v>13</v>
      </c>
      <c r="G8" s="36">
        <f>C8*D8-0.02</f>
        <v>1333.3300000000002</v>
      </c>
      <c r="H8" s="37">
        <v>-257.70999999999998</v>
      </c>
      <c r="I8" s="26">
        <f t="shared" si="0"/>
        <v>1075.6200000000001</v>
      </c>
      <c r="J8" s="38">
        <v>0</v>
      </c>
      <c r="K8" s="39">
        <v>0</v>
      </c>
      <c r="L8" s="40">
        <f t="shared" ref="L8:L17" si="1">I8-K8</f>
        <v>1075.6200000000001</v>
      </c>
      <c r="M8" t="s">
        <v>16</v>
      </c>
      <c r="N8" s="41"/>
      <c r="O8" s="30"/>
    </row>
    <row r="9" spans="2:17" ht="21.75" customHeight="1" x14ac:dyDescent="0.25">
      <c r="B9" s="31" t="s">
        <v>17</v>
      </c>
      <c r="C9" s="42">
        <v>200</v>
      </c>
      <c r="D9" s="43">
        <v>6</v>
      </c>
      <c r="E9" s="34"/>
      <c r="F9" s="35" t="s">
        <v>13</v>
      </c>
      <c r="G9" s="36">
        <v>1200</v>
      </c>
      <c r="H9" s="25"/>
      <c r="I9" s="26">
        <f t="shared" si="0"/>
        <v>1200</v>
      </c>
      <c r="J9" s="44">
        <v>0</v>
      </c>
      <c r="K9" s="39">
        <v>0</v>
      </c>
      <c r="L9" s="40">
        <f t="shared" si="1"/>
        <v>1200</v>
      </c>
      <c r="M9" t="s">
        <v>18</v>
      </c>
      <c r="N9" s="215"/>
      <c r="O9" s="215"/>
    </row>
    <row r="10" spans="2:17" ht="21.75" customHeight="1" x14ac:dyDescent="0.25">
      <c r="B10" s="31" t="s">
        <v>19</v>
      </c>
      <c r="C10" s="42">
        <v>240</v>
      </c>
      <c r="D10" s="34">
        <v>5</v>
      </c>
      <c r="E10" s="34">
        <v>1</v>
      </c>
      <c r="F10" s="35" t="s">
        <v>13</v>
      </c>
      <c r="G10" s="36">
        <v>1440</v>
      </c>
      <c r="H10" s="25"/>
      <c r="I10" s="26">
        <f t="shared" si="0"/>
        <v>1440</v>
      </c>
      <c r="J10" s="38">
        <v>0</v>
      </c>
      <c r="K10" s="45">
        <v>0</v>
      </c>
      <c r="L10" s="40">
        <f t="shared" si="1"/>
        <v>1440</v>
      </c>
      <c r="M10" t="s">
        <v>14</v>
      </c>
      <c r="O10" s="46"/>
    </row>
    <row r="11" spans="2:17" ht="31.5" x14ac:dyDescent="0.25">
      <c r="B11" s="47" t="s">
        <v>20</v>
      </c>
      <c r="C11" s="42">
        <v>250</v>
      </c>
      <c r="D11" s="34">
        <v>6</v>
      </c>
      <c r="E11" s="34">
        <v>0</v>
      </c>
      <c r="F11" s="48">
        <v>100</v>
      </c>
      <c r="G11" s="36">
        <v>1600</v>
      </c>
      <c r="H11" s="25"/>
      <c r="I11" s="26">
        <f t="shared" si="0"/>
        <v>1600</v>
      </c>
      <c r="J11" s="38">
        <v>1300</v>
      </c>
      <c r="K11" s="45">
        <v>500</v>
      </c>
      <c r="L11" s="40">
        <f t="shared" si="1"/>
        <v>1100</v>
      </c>
      <c r="M11" t="s">
        <v>16</v>
      </c>
      <c r="N11" s="49"/>
      <c r="O11" s="30"/>
    </row>
    <row r="12" spans="2:17" ht="21.75" customHeight="1" x14ac:dyDescent="0.3">
      <c r="B12" s="50" t="s">
        <v>21</v>
      </c>
      <c r="C12" s="42">
        <v>200</v>
      </c>
      <c r="D12" s="51">
        <v>1</v>
      </c>
      <c r="E12" s="34"/>
      <c r="F12" s="48"/>
      <c r="G12" s="36">
        <v>200</v>
      </c>
      <c r="H12" s="52"/>
      <c r="I12" s="26">
        <f t="shared" si="0"/>
        <v>200</v>
      </c>
      <c r="J12" s="53"/>
      <c r="K12" s="54"/>
      <c r="L12" s="40">
        <f t="shared" si="1"/>
        <v>200</v>
      </c>
      <c r="O12" s="55"/>
      <c r="P12" s="55"/>
      <c r="Q12" s="55"/>
    </row>
    <row r="13" spans="2:17" ht="21.75" customHeight="1" x14ac:dyDescent="0.3">
      <c r="B13" s="50" t="s">
        <v>28</v>
      </c>
      <c r="C13" s="42"/>
      <c r="D13" s="51"/>
      <c r="E13" s="34"/>
      <c r="F13" s="48"/>
      <c r="G13" s="36">
        <v>2500</v>
      </c>
      <c r="H13" s="52"/>
      <c r="I13" s="26">
        <f t="shared" si="0"/>
        <v>2500</v>
      </c>
      <c r="J13" s="53"/>
      <c r="K13" s="54"/>
      <c r="L13" s="40">
        <f t="shared" si="1"/>
        <v>2500</v>
      </c>
      <c r="O13" s="55"/>
      <c r="P13" s="55"/>
      <c r="Q13" s="55"/>
    </row>
    <row r="14" spans="2:17" ht="21.75" customHeight="1" x14ac:dyDescent="0.3">
      <c r="B14" s="56" t="s">
        <v>22</v>
      </c>
      <c r="C14" s="57"/>
      <c r="D14" s="58"/>
      <c r="E14" s="33"/>
      <c r="F14" s="59"/>
      <c r="G14" s="60">
        <v>1440</v>
      </c>
      <c r="H14" s="61"/>
      <c r="I14" s="26">
        <f t="shared" si="0"/>
        <v>1440</v>
      </c>
      <c r="J14" s="53"/>
      <c r="K14" s="62"/>
      <c r="L14" s="40">
        <f t="shared" si="1"/>
        <v>1440</v>
      </c>
      <c r="M14" s="63"/>
      <c r="N14" s="64"/>
      <c r="O14" s="64"/>
      <c r="P14" s="65"/>
      <c r="Q14" s="66"/>
    </row>
    <row r="15" spans="2:17" ht="18.75" x14ac:dyDescent="0.3">
      <c r="B15" s="67" t="s">
        <v>23</v>
      </c>
      <c r="C15" s="68"/>
      <c r="D15" s="69"/>
      <c r="E15" s="69"/>
      <c r="F15" s="70"/>
      <c r="G15" s="71">
        <v>40</v>
      </c>
      <c r="H15" s="72"/>
      <c r="I15" s="26">
        <f t="shared" si="0"/>
        <v>40</v>
      </c>
      <c r="J15" s="53"/>
      <c r="K15" s="62"/>
      <c r="L15" s="40">
        <f t="shared" si="1"/>
        <v>40</v>
      </c>
      <c r="M15" s="73"/>
      <c r="N15" s="65"/>
      <c r="O15" s="65"/>
      <c r="P15" s="65"/>
      <c r="Q15" s="66"/>
    </row>
    <row r="16" spans="2:17" ht="19.5" thickBot="1" x14ac:dyDescent="0.35">
      <c r="C16" s="74" t="s">
        <v>24</v>
      </c>
      <c r="D16" s="75"/>
      <c r="E16" s="75"/>
      <c r="F16" s="76"/>
      <c r="G16" s="77"/>
      <c r="H16" s="78"/>
      <c r="I16" s="79">
        <f t="shared" si="0"/>
        <v>0</v>
      </c>
      <c r="J16" s="53"/>
      <c r="K16" s="80"/>
      <c r="L16" s="40">
        <f t="shared" si="1"/>
        <v>0</v>
      </c>
      <c r="M16" s="81"/>
      <c r="N16" s="82"/>
      <c r="O16" s="81"/>
    </row>
    <row r="17" spans="2:18" ht="20.25" thickTop="1" thickBot="1" x14ac:dyDescent="0.35">
      <c r="B17" s="83" t="s">
        <v>25</v>
      </c>
      <c r="C17" s="84">
        <v>392.86</v>
      </c>
      <c r="D17" s="85">
        <v>5</v>
      </c>
      <c r="E17" s="86">
        <v>2</v>
      </c>
      <c r="F17" s="87"/>
      <c r="G17" s="84">
        <v>3536</v>
      </c>
      <c r="H17" s="88">
        <v>-632</v>
      </c>
      <c r="I17" s="89">
        <f t="shared" si="0"/>
        <v>2904</v>
      </c>
      <c r="J17" s="90">
        <v>4000</v>
      </c>
      <c r="K17" s="91">
        <v>500</v>
      </c>
      <c r="L17" s="92">
        <f t="shared" si="1"/>
        <v>2404</v>
      </c>
      <c r="M17" t="s">
        <v>14</v>
      </c>
    </row>
    <row r="18" spans="2:18" ht="15.75" customHeight="1" thickBot="1" x14ac:dyDescent="0.3">
      <c r="B18" s="93"/>
      <c r="C18" s="46"/>
      <c r="D18" s="94"/>
      <c r="E18" s="95"/>
      <c r="G18" s="96"/>
      <c r="H18" s="97"/>
      <c r="J18" s="98"/>
      <c r="K18" s="99"/>
      <c r="L18" s="99"/>
      <c r="M18" s="100"/>
      <c r="O18" s="101"/>
      <c r="P18" s="101"/>
      <c r="Q18" s="101"/>
      <c r="R18" s="101"/>
    </row>
    <row r="19" spans="2:18" ht="21.75" customHeight="1" thickBot="1" x14ac:dyDescent="0.35">
      <c r="C19" s="87"/>
      <c r="D19" s="102"/>
      <c r="E19" s="103"/>
      <c r="F19" s="104" t="s">
        <v>26</v>
      </c>
      <c r="G19" s="105">
        <f>SUM(G7:G18)</f>
        <v>15329.33</v>
      </c>
      <c r="H19" s="106">
        <f t="shared" ref="H19" si="2">SUM(H7:H17)</f>
        <v>-889.71</v>
      </c>
      <c r="I19" s="107">
        <f>SUM(G19:H19)</f>
        <v>14439.619999999999</v>
      </c>
      <c r="J19" s="108"/>
      <c r="K19" s="109">
        <f>SUM(K7:K17)</f>
        <v>2000</v>
      </c>
      <c r="L19" s="110"/>
      <c r="O19" s="101"/>
      <c r="P19" s="101"/>
      <c r="Q19" s="101"/>
      <c r="R19" s="101"/>
    </row>
    <row r="20" spans="2:18" ht="15.75" customHeight="1" x14ac:dyDescent="0.25">
      <c r="O20" s="101"/>
      <c r="P20" s="101"/>
      <c r="Q20" s="101"/>
      <c r="R20" s="101"/>
    </row>
    <row r="21" spans="2:18" ht="15" customHeight="1" x14ac:dyDescent="0.35">
      <c r="B21" s="111"/>
      <c r="D21" s="112"/>
      <c r="E21" s="112"/>
      <c r="F21" s="112"/>
      <c r="G21" s="112"/>
      <c r="H21" s="112"/>
      <c r="I21" s="112"/>
      <c r="J21" s="112"/>
    </row>
    <row r="22" spans="2:18" ht="21" customHeight="1" x14ac:dyDescent="0.35">
      <c r="C22" s="46"/>
      <c r="D22" s="113"/>
      <c r="E22" s="112"/>
      <c r="F22" s="112"/>
      <c r="G22" s="112"/>
      <c r="H22" s="112"/>
      <c r="I22" s="112"/>
      <c r="J22" s="112"/>
      <c r="K22" s="66"/>
      <c r="L22" s="66"/>
    </row>
    <row r="23" spans="2:18" x14ac:dyDescent="0.25">
      <c r="B23" s="93"/>
      <c r="C23" s="66"/>
      <c r="D23" s="49"/>
      <c r="E23" s="94"/>
      <c r="F23" s="94"/>
      <c r="G23" s="66"/>
      <c r="H23" s="66"/>
      <c r="I23" s="66"/>
      <c r="J23" s="66"/>
      <c r="K23" s="66"/>
      <c r="L23" s="66"/>
    </row>
    <row r="24" spans="2:18" ht="18.75" x14ac:dyDescent="0.3">
      <c r="B24" s="93"/>
      <c r="C24" s="46"/>
      <c r="D24" s="114"/>
      <c r="E24" s="94"/>
      <c r="F24" s="94"/>
      <c r="G24" s="115"/>
      <c r="H24" s="115"/>
      <c r="I24" s="115"/>
      <c r="J24" s="66"/>
      <c r="K24" s="66"/>
      <c r="L24" s="66"/>
    </row>
    <row r="25" spans="2:18" x14ac:dyDescent="0.25">
      <c r="B25" s="93"/>
      <c r="C25" s="49"/>
      <c r="D25" s="49"/>
      <c r="E25" s="94"/>
      <c r="F25" s="94"/>
      <c r="G25" s="66"/>
      <c r="H25" s="66"/>
      <c r="I25" s="66"/>
      <c r="J25" s="66"/>
      <c r="K25" s="66"/>
      <c r="L25" s="66"/>
    </row>
    <row r="26" spans="2:18" ht="18.75" x14ac:dyDescent="0.3">
      <c r="C26" s="114"/>
      <c r="D26" s="66"/>
      <c r="E26" s="66"/>
      <c r="F26" s="66"/>
      <c r="G26" s="66"/>
      <c r="H26" s="66"/>
      <c r="I26" s="66"/>
      <c r="J26" s="66"/>
      <c r="K26" s="66"/>
      <c r="L26" s="66"/>
    </row>
    <row r="27" spans="2:18" x14ac:dyDescent="0.25">
      <c r="C27" s="49"/>
    </row>
  </sheetData>
  <mergeCells count="2">
    <mergeCell ref="C2:K2"/>
    <mergeCell ref="N9:O9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6"/>
  <sheetViews>
    <sheetView topLeftCell="B1" workbookViewId="0">
      <pane xSplit="1" topLeftCell="H1" activePane="topRight" state="frozen"/>
      <selection activeCell="B1" sqref="B1"/>
      <selection pane="topRight" activeCell="S13" sqref="S13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4" max="4" width="9.7109375" customWidth="1"/>
    <col min="5" max="5" width="9.140625" customWidth="1"/>
    <col min="6" max="6" width="9.28515625" customWidth="1"/>
    <col min="8" max="8" width="12.28515625" bestFit="1" customWidth="1"/>
    <col min="9" max="9" width="14.140625" bestFit="1" customWidth="1"/>
    <col min="10" max="10" width="11.28515625" bestFit="1" customWidth="1"/>
    <col min="12" max="12" width="13.42578125" customWidth="1"/>
  </cols>
  <sheetData>
    <row r="2" spans="2:23" ht="18.75" customHeight="1" x14ac:dyDescent="0.35">
      <c r="C2" s="214" t="s">
        <v>41</v>
      </c>
      <c r="D2" s="214"/>
      <c r="E2" s="214"/>
      <c r="F2" s="214"/>
      <c r="G2" s="214"/>
      <c r="H2" s="214"/>
      <c r="I2" s="214"/>
      <c r="J2" s="214"/>
      <c r="K2" s="214"/>
      <c r="L2" s="138"/>
      <c r="M2" s="3"/>
      <c r="N2" s="3"/>
      <c r="O2" s="3"/>
      <c r="P2" s="3"/>
    </row>
    <row r="3" spans="2:23" ht="15" customHeight="1" x14ac:dyDescent="0.3">
      <c r="M3" s="3"/>
      <c r="N3" s="3"/>
      <c r="O3" s="3"/>
      <c r="P3" s="3"/>
    </row>
    <row r="4" spans="2:23" ht="18.75" x14ac:dyDescent="0.3">
      <c r="B4" s="4" t="s">
        <v>0</v>
      </c>
      <c r="H4" s="5"/>
      <c r="I4" s="5"/>
      <c r="J4" s="5"/>
      <c r="K4" s="5"/>
      <c r="L4" s="6"/>
      <c r="P4" s="140">
        <v>500</v>
      </c>
      <c r="Q4" s="140">
        <v>200</v>
      </c>
      <c r="R4" s="140">
        <v>100</v>
      </c>
      <c r="S4" s="140">
        <v>50</v>
      </c>
      <c r="T4" s="140">
        <v>20</v>
      </c>
      <c r="U4" s="140">
        <v>5</v>
      </c>
      <c r="V4" s="140">
        <v>1</v>
      </c>
      <c r="W4" s="140">
        <v>0.5</v>
      </c>
    </row>
    <row r="5" spans="2:23" ht="15.75" thickBot="1" x14ac:dyDescent="0.3">
      <c r="J5" s="7"/>
    </row>
    <row r="6" spans="2:23" ht="32.25" thickTop="1" thickBot="1" x14ac:dyDescent="0.35">
      <c r="B6" s="8"/>
      <c r="C6" s="9" t="s">
        <v>1</v>
      </c>
      <c r="D6" s="10" t="s">
        <v>2</v>
      </c>
      <c r="E6" s="9" t="s">
        <v>3</v>
      </c>
      <c r="F6" s="11" t="s">
        <v>4</v>
      </c>
      <c r="G6" s="12" t="s">
        <v>5</v>
      </c>
      <c r="H6" s="13" t="s">
        <v>6</v>
      </c>
      <c r="I6" s="14" t="s">
        <v>7</v>
      </c>
      <c r="J6" s="15" t="s">
        <v>8</v>
      </c>
      <c r="K6" s="16" t="s">
        <v>9</v>
      </c>
      <c r="L6" s="17" t="s">
        <v>10</v>
      </c>
      <c r="M6" s="18" t="s">
        <v>11</v>
      </c>
      <c r="P6">
        <v>0</v>
      </c>
      <c r="Q6">
        <v>0</v>
      </c>
      <c r="R6">
        <v>0</v>
      </c>
      <c r="T6">
        <v>0</v>
      </c>
      <c r="U6">
        <v>0</v>
      </c>
    </row>
    <row r="7" spans="2:23" ht="21.75" customHeight="1" thickTop="1" x14ac:dyDescent="0.25">
      <c r="B7" s="19" t="s">
        <v>12</v>
      </c>
      <c r="C7" s="131">
        <v>200</v>
      </c>
      <c r="D7" s="21">
        <v>5</v>
      </c>
      <c r="E7" s="22"/>
      <c r="F7" s="23" t="s">
        <v>13</v>
      </c>
      <c r="G7" s="24">
        <f>C7*D7+C7*E7</f>
        <v>1000</v>
      </c>
      <c r="H7" s="25">
        <v>0</v>
      </c>
      <c r="I7" s="26">
        <f t="shared" ref="I7:I16" si="0">H7+G7</f>
        <v>1000</v>
      </c>
      <c r="J7" s="27">
        <v>10500</v>
      </c>
      <c r="K7" s="28">
        <v>500</v>
      </c>
      <c r="L7" s="29">
        <f>I7-K7</f>
        <v>500</v>
      </c>
      <c r="M7" t="s">
        <v>14</v>
      </c>
      <c r="O7" s="30"/>
      <c r="P7">
        <v>2</v>
      </c>
      <c r="Q7">
        <v>0</v>
      </c>
      <c r="R7">
        <v>0</v>
      </c>
      <c r="S7">
        <v>0</v>
      </c>
      <c r="T7">
        <v>0</v>
      </c>
      <c r="U7">
        <v>0</v>
      </c>
    </row>
    <row r="8" spans="2:23" ht="21.75" customHeight="1" x14ac:dyDescent="0.3">
      <c r="B8" s="31" t="s">
        <v>15</v>
      </c>
      <c r="C8" s="32">
        <v>266.67</v>
      </c>
      <c r="D8" s="33">
        <v>6</v>
      </c>
      <c r="E8" s="34"/>
      <c r="F8" s="35" t="s">
        <v>13</v>
      </c>
      <c r="G8" s="36">
        <f>C8*D8-0.02</f>
        <v>1600</v>
      </c>
      <c r="H8" s="37">
        <v>-257.70999999999998</v>
      </c>
      <c r="I8" s="26">
        <f t="shared" si="0"/>
        <v>1342.29</v>
      </c>
      <c r="J8" s="38"/>
      <c r="K8" s="39">
        <v>0</v>
      </c>
      <c r="L8" s="40">
        <f t="shared" ref="L8:L15" si="1">I8-K8</f>
        <v>1342.29</v>
      </c>
      <c r="M8" t="s">
        <v>16</v>
      </c>
      <c r="N8" s="41"/>
      <c r="O8" s="30"/>
      <c r="P8">
        <v>2</v>
      </c>
      <c r="Q8">
        <v>1</v>
      </c>
      <c r="R8">
        <v>1</v>
      </c>
      <c r="S8">
        <v>0</v>
      </c>
      <c r="T8">
        <v>2</v>
      </c>
      <c r="U8">
        <v>0</v>
      </c>
      <c r="V8">
        <v>2</v>
      </c>
    </row>
    <row r="9" spans="2:23" ht="21.75" customHeight="1" x14ac:dyDescent="0.25">
      <c r="B9" s="31" t="s">
        <v>19</v>
      </c>
      <c r="C9" s="32">
        <v>240</v>
      </c>
      <c r="D9" s="34">
        <v>5</v>
      </c>
      <c r="E9" s="34"/>
      <c r="F9" s="35" t="s">
        <v>13</v>
      </c>
      <c r="G9" s="36">
        <v>1200</v>
      </c>
      <c r="H9" s="25"/>
      <c r="I9" s="26">
        <f t="shared" si="0"/>
        <v>1200</v>
      </c>
      <c r="J9" s="38"/>
      <c r="K9" s="45"/>
      <c r="L9" s="40">
        <f t="shared" si="1"/>
        <v>1200</v>
      </c>
      <c r="M9" t="s">
        <v>14</v>
      </c>
      <c r="O9" s="46"/>
      <c r="P9">
        <v>2</v>
      </c>
      <c r="Q9">
        <v>0</v>
      </c>
      <c r="R9">
        <v>2</v>
      </c>
      <c r="T9">
        <v>0</v>
      </c>
      <c r="U9">
        <v>0</v>
      </c>
    </row>
    <row r="10" spans="2:23" ht="31.5" x14ac:dyDescent="0.25">
      <c r="B10" s="47" t="s">
        <v>20</v>
      </c>
      <c r="C10" s="32">
        <v>250</v>
      </c>
      <c r="D10" s="34">
        <v>6</v>
      </c>
      <c r="E10" s="34"/>
      <c r="F10" s="48">
        <v>100</v>
      </c>
      <c r="G10" s="36">
        <v>1600</v>
      </c>
      <c r="H10" s="25"/>
      <c r="I10" s="26">
        <f t="shared" si="0"/>
        <v>1600</v>
      </c>
      <c r="J10" s="38"/>
      <c r="K10" s="45"/>
      <c r="L10" s="40">
        <f t="shared" si="1"/>
        <v>1600</v>
      </c>
      <c r="M10" t="s">
        <v>16</v>
      </c>
      <c r="N10" s="49"/>
      <c r="O10" s="30"/>
      <c r="P10">
        <v>2</v>
      </c>
      <c r="Q10">
        <v>2</v>
      </c>
      <c r="R10">
        <v>2</v>
      </c>
      <c r="T10">
        <v>0</v>
      </c>
      <c r="U10">
        <v>0</v>
      </c>
    </row>
    <row r="11" spans="2:23" ht="21.75" customHeight="1" x14ac:dyDescent="0.3">
      <c r="B11" s="50" t="s">
        <v>28</v>
      </c>
      <c r="C11" s="32"/>
      <c r="D11" s="51"/>
      <c r="E11" s="34"/>
      <c r="F11" s="48"/>
      <c r="G11" s="36">
        <v>2500</v>
      </c>
      <c r="H11" s="52"/>
      <c r="I11" s="26">
        <f t="shared" si="0"/>
        <v>2500</v>
      </c>
      <c r="J11" s="53"/>
      <c r="K11" s="54"/>
      <c r="L11" s="40">
        <f t="shared" si="1"/>
        <v>2500</v>
      </c>
      <c r="O11" s="55"/>
      <c r="P11" s="55">
        <v>5</v>
      </c>
      <c r="Q11" s="55">
        <v>0</v>
      </c>
      <c r="R11">
        <v>0</v>
      </c>
      <c r="T11" s="55">
        <v>0</v>
      </c>
      <c r="U11" s="55">
        <v>0</v>
      </c>
    </row>
    <row r="12" spans="2:23" ht="21.75" customHeight="1" x14ac:dyDescent="0.3">
      <c r="B12" s="50" t="s">
        <v>21</v>
      </c>
      <c r="C12" s="32">
        <v>200</v>
      </c>
      <c r="D12" s="51"/>
      <c r="E12" s="34"/>
      <c r="F12" s="48"/>
      <c r="G12" s="36">
        <v>0</v>
      </c>
      <c r="H12" s="52"/>
      <c r="I12" s="26">
        <f t="shared" si="0"/>
        <v>0</v>
      </c>
      <c r="J12" s="53"/>
      <c r="K12" s="54"/>
      <c r="L12" s="40">
        <f t="shared" si="1"/>
        <v>0</v>
      </c>
      <c r="O12" s="55"/>
      <c r="P12" s="55">
        <v>0</v>
      </c>
      <c r="Q12" s="55">
        <v>0</v>
      </c>
      <c r="R12">
        <v>0</v>
      </c>
      <c r="T12" s="55">
        <v>0</v>
      </c>
      <c r="U12" s="55">
        <v>0</v>
      </c>
    </row>
    <row r="13" spans="2:23" ht="21.75" customHeight="1" x14ac:dyDescent="0.25">
      <c r="B13" s="50" t="s">
        <v>35</v>
      </c>
      <c r="C13" s="132">
        <v>240</v>
      </c>
      <c r="D13" s="33">
        <v>5</v>
      </c>
      <c r="E13" s="33">
        <v>1</v>
      </c>
      <c r="F13" s="59"/>
      <c r="G13" s="60">
        <v>1440</v>
      </c>
      <c r="H13" s="61"/>
      <c r="I13" s="26">
        <f t="shared" si="0"/>
        <v>1440</v>
      </c>
      <c r="J13" s="53"/>
      <c r="K13" s="62"/>
      <c r="L13" s="40">
        <f t="shared" si="1"/>
        <v>1440</v>
      </c>
      <c r="M13" t="s">
        <v>14</v>
      </c>
      <c r="N13" s="64"/>
      <c r="O13" s="64"/>
      <c r="P13" s="65">
        <v>1</v>
      </c>
      <c r="Q13" s="66">
        <v>4</v>
      </c>
      <c r="R13">
        <v>1</v>
      </c>
      <c r="T13">
        <v>2</v>
      </c>
      <c r="U13">
        <v>0</v>
      </c>
    </row>
    <row r="14" spans="2:23" ht="18.75" x14ac:dyDescent="0.3">
      <c r="B14" s="67" t="s">
        <v>23</v>
      </c>
      <c r="C14" s="133"/>
      <c r="D14" s="69"/>
      <c r="E14" s="69"/>
      <c r="F14" s="70"/>
      <c r="G14" s="71">
        <v>0</v>
      </c>
      <c r="H14" s="72"/>
      <c r="I14" s="26">
        <f t="shared" si="0"/>
        <v>0</v>
      </c>
      <c r="J14" s="53"/>
      <c r="K14" s="62"/>
      <c r="L14" s="40">
        <f t="shared" si="1"/>
        <v>0</v>
      </c>
      <c r="M14" s="73"/>
      <c r="N14" s="65"/>
      <c r="O14" s="65"/>
      <c r="P14" s="65">
        <v>0</v>
      </c>
      <c r="Q14" s="66">
        <v>0</v>
      </c>
      <c r="R14">
        <v>0</v>
      </c>
      <c r="T14">
        <v>0</v>
      </c>
      <c r="U14">
        <v>0</v>
      </c>
    </row>
    <row r="15" spans="2:23" ht="19.5" thickBot="1" x14ac:dyDescent="0.35">
      <c r="B15" s="137" t="s">
        <v>40</v>
      </c>
      <c r="C15" s="134">
        <v>240</v>
      </c>
      <c r="D15" s="135">
        <v>5</v>
      </c>
      <c r="E15" s="75"/>
      <c r="F15" s="76"/>
      <c r="G15" s="136">
        <v>1200</v>
      </c>
      <c r="H15" s="78"/>
      <c r="I15" s="79">
        <f t="shared" si="0"/>
        <v>1200</v>
      </c>
      <c r="J15" s="53"/>
      <c r="K15" s="80"/>
      <c r="L15" s="40">
        <f t="shared" si="1"/>
        <v>1200</v>
      </c>
      <c r="M15" s="81"/>
      <c r="N15" s="82"/>
      <c r="O15" s="81"/>
      <c r="P15">
        <v>2</v>
      </c>
      <c r="Q15">
        <v>1</v>
      </c>
      <c r="R15">
        <v>0</v>
      </c>
      <c r="T15">
        <v>0</v>
      </c>
      <c r="U15">
        <v>0</v>
      </c>
    </row>
    <row r="16" spans="2:23" ht="20.25" thickTop="1" thickBot="1" x14ac:dyDescent="0.35">
      <c r="B16" s="83" t="s">
        <v>25</v>
      </c>
      <c r="C16" s="84">
        <v>428.57</v>
      </c>
      <c r="D16" s="85">
        <v>5</v>
      </c>
      <c r="E16" s="86">
        <v>1</v>
      </c>
      <c r="F16" s="87"/>
      <c r="G16" s="84">
        <v>3428.56</v>
      </c>
      <c r="H16" s="88">
        <v>0</v>
      </c>
      <c r="I16" s="89">
        <f t="shared" si="0"/>
        <v>3428.56</v>
      </c>
      <c r="J16" s="90"/>
      <c r="K16" s="91"/>
      <c r="L16" s="92">
        <f>I16-K16</f>
        <v>3428.56</v>
      </c>
      <c r="M16" t="s">
        <v>14</v>
      </c>
      <c r="P16" s="76">
        <v>4</v>
      </c>
      <c r="Q16" s="76">
        <v>5</v>
      </c>
      <c r="R16" s="76">
        <v>4</v>
      </c>
      <c r="S16" s="76">
        <v>0</v>
      </c>
      <c r="T16" s="76">
        <v>1</v>
      </c>
      <c r="U16" s="76">
        <v>1</v>
      </c>
      <c r="V16" s="139">
        <v>3</v>
      </c>
      <c r="W16" s="139">
        <v>1</v>
      </c>
    </row>
    <row r="17" spans="2:24" ht="15.75" customHeight="1" thickBot="1" x14ac:dyDescent="0.3">
      <c r="B17" s="93"/>
      <c r="C17" s="46"/>
      <c r="D17" s="94"/>
      <c r="E17" s="95"/>
      <c r="G17" s="96"/>
      <c r="H17" s="97"/>
      <c r="J17" s="98"/>
      <c r="K17" s="99"/>
      <c r="L17" s="99"/>
      <c r="M17" s="100"/>
      <c r="O17" s="101"/>
      <c r="P17" s="101">
        <f>SUM(P6:P16)</f>
        <v>20</v>
      </c>
      <c r="Q17" s="101">
        <f>SUM(Q6:Q16)</f>
        <v>13</v>
      </c>
      <c r="R17" s="101">
        <f>SUM(R6:R16)</f>
        <v>10</v>
      </c>
      <c r="S17" s="101">
        <f t="shared" ref="S17:W17" si="2">SUM(S6:S16)</f>
        <v>0</v>
      </c>
      <c r="T17" s="101">
        <f>SUM(T6:T16)</f>
        <v>5</v>
      </c>
      <c r="U17" s="101">
        <f>SUM(U6:U16)</f>
        <v>1</v>
      </c>
      <c r="V17" s="101">
        <f t="shared" si="2"/>
        <v>5</v>
      </c>
      <c r="W17" s="101">
        <f t="shared" si="2"/>
        <v>1</v>
      </c>
    </row>
    <row r="18" spans="2:24" ht="21.75" customHeight="1" thickBot="1" x14ac:dyDescent="0.35">
      <c r="C18" s="87"/>
      <c r="D18" s="102"/>
      <c r="E18" s="103"/>
      <c r="F18" s="104" t="s">
        <v>26</v>
      </c>
      <c r="G18" s="105">
        <f>SUM(G7:G17)</f>
        <v>13968.56</v>
      </c>
      <c r="H18" s="106">
        <f t="shared" ref="H18" si="3">SUM(H7:H16)</f>
        <v>-257.70999999999998</v>
      </c>
      <c r="I18" s="107">
        <f>SUM(G18:H18)</f>
        <v>13710.85</v>
      </c>
      <c r="J18" s="108"/>
      <c r="K18" s="109">
        <f>SUM(K7:K16)</f>
        <v>500</v>
      </c>
      <c r="L18" s="110"/>
      <c r="O18" s="101"/>
      <c r="P18" s="101"/>
      <c r="Q18" s="101"/>
      <c r="R18" s="101"/>
    </row>
    <row r="19" spans="2:24" ht="15.75" customHeight="1" x14ac:dyDescent="0.3">
      <c r="M19" s="123"/>
      <c r="N19" s="66"/>
      <c r="O19" s="101"/>
      <c r="P19" s="128">
        <f t="shared" ref="P19:W19" si="4">P17*P4</f>
        <v>10000</v>
      </c>
      <c r="Q19" s="128">
        <f t="shared" si="4"/>
        <v>2600</v>
      </c>
      <c r="R19" s="128">
        <f t="shared" si="4"/>
        <v>1000</v>
      </c>
      <c r="S19" s="87">
        <f t="shared" si="4"/>
        <v>0</v>
      </c>
      <c r="T19" s="128">
        <f t="shared" si="4"/>
        <v>100</v>
      </c>
      <c r="U19" s="128">
        <f t="shared" si="4"/>
        <v>5</v>
      </c>
      <c r="V19" s="128">
        <f t="shared" si="4"/>
        <v>5</v>
      </c>
      <c r="W19" s="128">
        <f t="shared" si="4"/>
        <v>0.5</v>
      </c>
      <c r="X19" s="129">
        <f>SUM(P19:W19)</f>
        <v>13710.5</v>
      </c>
    </row>
    <row r="20" spans="2:24" ht="15" customHeight="1" x14ac:dyDescent="0.35">
      <c r="B20" s="111"/>
      <c r="D20" s="112"/>
      <c r="E20" s="112"/>
      <c r="F20" s="112"/>
      <c r="G20" s="112"/>
      <c r="H20" s="112"/>
      <c r="I20" s="112"/>
      <c r="J20" s="112"/>
      <c r="M20" s="66"/>
      <c r="N20" s="66"/>
      <c r="O20" s="66"/>
      <c r="P20" s="46"/>
      <c r="Q20" s="87"/>
      <c r="R20" s="87"/>
      <c r="S20" s="87"/>
      <c r="T20" s="87"/>
      <c r="U20" s="87"/>
      <c r="V20" s="87"/>
      <c r="W20" s="87"/>
    </row>
    <row r="21" spans="2:24" ht="21" customHeight="1" x14ac:dyDescent="0.35">
      <c r="C21" s="46"/>
      <c r="D21" s="113"/>
      <c r="E21" s="112"/>
      <c r="F21" s="112"/>
      <c r="G21" s="112"/>
      <c r="H21" s="112"/>
      <c r="I21" s="112"/>
      <c r="J21" s="112"/>
      <c r="K21" s="66"/>
      <c r="L21" s="66"/>
    </row>
    <row r="22" spans="2:24" x14ac:dyDescent="0.25">
      <c r="B22" s="93"/>
      <c r="C22" s="66"/>
      <c r="D22" s="49"/>
      <c r="E22" s="94"/>
      <c r="F22" s="94"/>
      <c r="G22" s="66"/>
      <c r="H22" s="66"/>
      <c r="I22" s="66"/>
      <c r="J22" s="66"/>
      <c r="K22" s="66"/>
      <c r="L22" s="66"/>
    </row>
    <row r="23" spans="2:24" ht="18.75" x14ac:dyDescent="0.3">
      <c r="B23" s="93"/>
      <c r="C23" s="46"/>
      <c r="D23" s="114"/>
      <c r="E23" s="94"/>
      <c r="F23" s="94"/>
      <c r="G23" s="115"/>
      <c r="H23" s="115"/>
      <c r="I23" s="115"/>
      <c r="J23" s="66"/>
      <c r="K23" s="66"/>
      <c r="L23" s="66"/>
    </row>
    <row r="24" spans="2:24" x14ac:dyDescent="0.25">
      <c r="B24" s="93"/>
      <c r="C24" s="49"/>
      <c r="D24" s="49"/>
      <c r="E24" s="94"/>
      <c r="F24" s="94"/>
      <c r="G24" s="66"/>
      <c r="H24" s="66"/>
      <c r="I24" s="66"/>
      <c r="J24" s="66"/>
      <c r="K24" s="66"/>
      <c r="L24" s="66"/>
    </row>
    <row r="25" spans="2:24" ht="18.75" x14ac:dyDescent="0.3">
      <c r="C25" s="114"/>
      <c r="D25" s="66"/>
      <c r="E25" s="66"/>
      <c r="F25" s="66"/>
      <c r="G25" s="66"/>
      <c r="H25" s="66"/>
      <c r="I25" s="66"/>
      <c r="J25" s="66"/>
      <c r="K25" s="66"/>
      <c r="L25" s="66"/>
    </row>
    <row r="26" spans="2:24" x14ac:dyDescent="0.25">
      <c r="C26" s="49"/>
    </row>
  </sheetData>
  <mergeCells count="1">
    <mergeCell ref="C2:K2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6"/>
  <sheetViews>
    <sheetView topLeftCell="D1" workbookViewId="0">
      <selection activeCell="I22" sqref="I22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4" max="4" width="9.7109375" customWidth="1"/>
    <col min="5" max="5" width="9.140625" customWidth="1"/>
    <col min="6" max="6" width="9.28515625" customWidth="1"/>
    <col min="7" max="7" width="11.28515625" bestFit="1" customWidth="1"/>
    <col min="8" max="8" width="12.28515625" bestFit="1" customWidth="1"/>
    <col min="9" max="9" width="14.140625" bestFit="1" customWidth="1"/>
    <col min="10" max="10" width="11.28515625" bestFit="1" customWidth="1"/>
    <col min="12" max="12" width="13.42578125" customWidth="1"/>
  </cols>
  <sheetData>
    <row r="2" spans="2:23" ht="18.75" customHeight="1" x14ac:dyDescent="0.35">
      <c r="C2" s="214" t="s">
        <v>42</v>
      </c>
      <c r="D2" s="214"/>
      <c r="E2" s="214"/>
      <c r="F2" s="214"/>
      <c r="G2" s="214"/>
      <c r="H2" s="214"/>
      <c r="I2" s="214"/>
      <c r="J2" s="214"/>
      <c r="K2" s="214"/>
      <c r="L2" s="141"/>
      <c r="M2" s="3"/>
      <c r="N2" s="3"/>
      <c r="O2" s="3"/>
      <c r="P2" s="3"/>
    </row>
    <row r="3" spans="2:23" ht="15" customHeight="1" x14ac:dyDescent="0.3">
      <c r="M3" s="3"/>
      <c r="N3" s="3"/>
      <c r="O3" s="3"/>
      <c r="P3" s="3"/>
    </row>
    <row r="4" spans="2:23" ht="18.75" x14ac:dyDescent="0.3">
      <c r="B4" s="4" t="s">
        <v>0</v>
      </c>
      <c r="H4" s="5"/>
      <c r="I4" s="5"/>
      <c r="J4" s="5"/>
      <c r="K4" s="5"/>
      <c r="L4" s="6"/>
      <c r="P4" s="140">
        <v>500</v>
      </c>
      <c r="Q4" s="140">
        <v>200</v>
      </c>
      <c r="R4" s="140">
        <v>100</v>
      </c>
      <c r="S4" s="140">
        <v>50</v>
      </c>
      <c r="T4" s="140">
        <v>20</v>
      </c>
      <c r="U4" s="140">
        <v>5</v>
      </c>
      <c r="V4" s="140">
        <v>1</v>
      </c>
      <c r="W4" s="140">
        <v>0.5</v>
      </c>
    </row>
    <row r="5" spans="2:23" ht="15.75" thickBot="1" x14ac:dyDescent="0.3">
      <c r="J5" s="7"/>
    </row>
    <row r="6" spans="2:23" ht="32.25" thickTop="1" thickBot="1" x14ac:dyDescent="0.35">
      <c r="B6" s="8"/>
      <c r="C6" s="9" t="s">
        <v>1</v>
      </c>
      <c r="D6" s="10" t="s">
        <v>2</v>
      </c>
      <c r="E6" s="9" t="s">
        <v>3</v>
      </c>
      <c r="F6" s="11" t="s">
        <v>4</v>
      </c>
      <c r="G6" s="12" t="s">
        <v>5</v>
      </c>
      <c r="H6" s="13" t="s">
        <v>6</v>
      </c>
      <c r="I6" s="14" t="s">
        <v>7</v>
      </c>
      <c r="J6" s="15" t="s">
        <v>8</v>
      </c>
      <c r="K6" s="16" t="s">
        <v>9</v>
      </c>
      <c r="L6" s="17" t="s">
        <v>10</v>
      </c>
      <c r="M6" s="18" t="s">
        <v>11</v>
      </c>
      <c r="P6">
        <v>0</v>
      </c>
      <c r="Q6">
        <v>0</v>
      </c>
      <c r="R6">
        <v>0</v>
      </c>
      <c r="T6">
        <v>0</v>
      </c>
      <c r="U6">
        <v>0</v>
      </c>
    </row>
    <row r="7" spans="2:23" ht="21.75" customHeight="1" thickTop="1" x14ac:dyDescent="0.25">
      <c r="B7" s="19" t="s">
        <v>12</v>
      </c>
      <c r="C7" s="131">
        <v>200</v>
      </c>
      <c r="D7" s="21">
        <v>5</v>
      </c>
      <c r="E7" s="22"/>
      <c r="F7" s="23" t="s">
        <v>13</v>
      </c>
      <c r="G7" s="24">
        <f>C7*D7+C7*E7</f>
        <v>1000</v>
      </c>
      <c r="H7" s="25">
        <v>0</v>
      </c>
      <c r="I7" s="26">
        <f t="shared" ref="I7:I16" si="0">H7+G7</f>
        <v>1000</v>
      </c>
      <c r="J7" s="27">
        <v>10000</v>
      </c>
      <c r="K7" s="28">
        <v>500</v>
      </c>
      <c r="L7" s="29">
        <f>I7-K7</f>
        <v>500</v>
      </c>
      <c r="M7" t="s">
        <v>14</v>
      </c>
      <c r="O7" s="30"/>
      <c r="P7">
        <v>2</v>
      </c>
      <c r="Q7">
        <v>0</v>
      </c>
      <c r="R7">
        <v>0</v>
      </c>
      <c r="S7">
        <v>0</v>
      </c>
      <c r="T7">
        <v>0</v>
      </c>
      <c r="U7">
        <v>0</v>
      </c>
    </row>
    <row r="8" spans="2:23" ht="21.75" customHeight="1" x14ac:dyDescent="0.3">
      <c r="B8" s="31" t="s">
        <v>15</v>
      </c>
      <c r="C8" s="32">
        <v>266.67</v>
      </c>
      <c r="D8" s="33">
        <v>6</v>
      </c>
      <c r="E8" s="34"/>
      <c r="F8" s="35" t="s">
        <v>13</v>
      </c>
      <c r="G8" s="36">
        <f>C8*D8-0.02</f>
        <v>1600</v>
      </c>
      <c r="H8" s="37">
        <v>-257.70999999999998</v>
      </c>
      <c r="I8" s="26">
        <f t="shared" si="0"/>
        <v>1342.29</v>
      </c>
      <c r="J8" s="38">
        <v>2750</v>
      </c>
      <c r="K8" s="39">
        <v>500</v>
      </c>
      <c r="L8" s="40">
        <f t="shared" ref="L8:L15" si="1">I8-K8</f>
        <v>842.29</v>
      </c>
      <c r="M8" t="s">
        <v>16</v>
      </c>
      <c r="N8" s="41"/>
      <c r="O8" s="30"/>
      <c r="P8">
        <v>2</v>
      </c>
      <c r="Q8">
        <v>1</v>
      </c>
      <c r="R8">
        <v>1</v>
      </c>
      <c r="S8">
        <v>0</v>
      </c>
      <c r="T8">
        <v>2</v>
      </c>
      <c r="U8">
        <v>0</v>
      </c>
      <c r="V8">
        <v>2</v>
      </c>
    </row>
    <row r="9" spans="2:23" ht="21.75" customHeight="1" x14ac:dyDescent="0.25">
      <c r="B9" s="31" t="s">
        <v>19</v>
      </c>
      <c r="C9" s="32">
        <v>240</v>
      </c>
      <c r="D9" s="34">
        <v>5</v>
      </c>
      <c r="E9" s="34">
        <v>1</v>
      </c>
      <c r="F9" s="35" t="s">
        <v>13</v>
      </c>
      <c r="G9" s="36">
        <v>1440</v>
      </c>
      <c r="H9" s="25"/>
      <c r="I9" s="26">
        <f t="shared" si="0"/>
        <v>1440</v>
      </c>
      <c r="J9" s="38"/>
      <c r="K9" s="45"/>
      <c r="L9" s="40">
        <f t="shared" si="1"/>
        <v>1440</v>
      </c>
      <c r="M9" t="s">
        <v>14</v>
      </c>
      <c r="O9" s="46"/>
      <c r="P9">
        <v>2</v>
      </c>
      <c r="Q9">
        <v>1</v>
      </c>
      <c r="R9">
        <v>2</v>
      </c>
      <c r="T9">
        <v>2</v>
      </c>
      <c r="U9">
        <v>0</v>
      </c>
    </row>
    <row r="10" spans="2:23" ht="31.5" x14ac:dyDescent="0.25">
      <c r="B10" s="47" t="s">
        <v>20</v>
      </c>
      <c r="C10" s="32">
        <v>250</v>
      </c>
      <c r="D10" s="34">
        <v>6</v>
      </c>
      <c r="E10" s="34"/>
      <c r="F10" s="48">
        <v>100</v>
      </c>
      <c r="G10" s="36">
        <v>1600</v>
      </c>
      <c r="H10" s="25"/>
      <c r="I10" s="26">
        <f t="shared" si="0"/>
        <v>1600</v>
      </c>
      <c r="J10" s="38"/>
      <c r="K10" s="45"/>
      <c r="L10" s="40">
        <f t="shared" si="1"/>
        <v>1600</v>
      </c>
      <c r="M10" t="s">
        <v>16</v>
      </c>
      <c r="N10" s="49"/>
      <c r="O10" s="30"/>
      <c r="P10">
        <v>2</v>
      </c>
      <c r="Q10">
        <v>2</v>
      </c>
      <c r="R10">
        <v>2</v>
      </c>
      <c r="T10">
        <v>0</v>
      </c>
      <c r="U10">
        <v>0</v>
      </c>
    </row>
    <row r="11" spans="2:23" ht="21.75" customHeight="1" x14ac:dyDescent="0.3">
      <c r="B11" s="50" t="s">
        <v>28</v>
      </c>
      <c r="C11" s="32"/>
      <c r="D11" s="51"/>
      <c r="E11" s="34"/>
      <c r="F11" s="48"/>
      <c r="G11" s="36">
        <v>2500</v>
      </c>
      <c r="H11" s="52"/>
      <c r="I11" s="26">
        <f t="shared" si="0"/>
        <v>2500</v>
      </c>
      <c r="J11" s="53"/>
      <c r="K11" s="54"/>
      <c r="L11" s="40">
        <f t="shared" si="1"/>
        <v>2500</v>
      </c>
      <c r="O11" s="55"/>
      <c r="P11" s="55">
        <v>5</v>
      </c>
      <c r="Q11" s="55">
        <v>0</v>
      </c>
      <c r="R11">
        <v>0</v>
      </c>
      <c r="T11" s="55">
        <v>0</v>
      </c>
      <c r="U11" s="55">
        <v>0</v>
      </c>
    </row>
    <row r="12" spans="2:23" ht="21.75" customHeight="1" x14ac:dyDescent="0.3">
      <c r="B12" s="50" t="s">
        <v>21</v>
      </c>
      <c r="C12" s="32">
        <v>200</v>
      </c>
      <c r="D12" s="51"/>
      <c r="E12" s="34"/>
      <c r="F12" s="48"/>
      <c r="G12" s="36">
        <v>0</v>
      </c>
      <c r="H12" s="52"/>
      <c r="I12" s="26">
        <f t="shared" si="0"/>
        <v>0</v>
      </c>
      <c r="J12" s="53"/>
      <c r="K12" s="54"/>
      <c r="L12" s="40">
        <f t="shared" si="1"/>
        <v>0</v>
      </c>
      <c r="O12" s="55"/>
      <c r="P12" s="55">
        <v>0</v>
      </c>
      <c r="Q12" s="55">
        <v>0</v>
      </c>
      <c r="R12">
        <v>0</v>
      </c>
      <c r="T12" s="55">
        <v>0</v>
      </c>
      <c r="U12" s="55">
        <v>0</v>
      </c>
    </row>
    <row r="13" spans="2:23" ht="21.75" customHeight="1" x14ac:dyDescent="0.25">
      <c r="B13" s="50" t="s">
        <v>35</v>
      </c>
      <c r="C13" s="132">
        <v>240</v>
      </c>
      <c r="D13" s="33">
        <v>5</v>
      </c>
      <c r="E13" s="33">
        <v>1</v>
      </c>
      <c r="F13" s="59"/>
      <c r="G13" s="60">
        <v>1440</v>
      </c>
      <c r="H13" s="61"/>
      <c r="I13" s="26">
        <f t="shared" si="0"/>
        <v>1440</v>
      </c>
      <c r="J13" s="53"/>
      <c r="K13" s="62"/>
      <c r="L13" s="40">
        <f t="shared" si="1"/>
        <v>1440</v>
      </c>
      <c r="M13" t="s">
        <v>14</v>
      </c>
      <c r="N13" s="64"/>
      <c r="O13" s="64"/>
      <c r="P13" s="65">
        <v>1</v>
      </c>
      <c r="Q13" s="66">
        <v>4</v>
      </c>
      <c r="R13">
        <v>1</v>
      </c>
      <c r="T13">
        <v>2</v>
      </c>
      <c r="U13">
        <v>0</v>
      </c>
    </row>
    <row r="14" spans="2:23" ht="18.75" x14ac:dyDescent="0.3">
      <c r="B14" s="67" t="s">
        <v>23</v>
      </c>
      <c r="C14" s="133"/>
      <c r="D14" s="69"/>
      <c r="E14" s="69"/>
      <c r="F14" s="70"/>
      <c r="G14" s="71">
        <v>20</v>
      </c>
      <c r="H14" s="72"/>
      <c r="I14" s="26">
        <f t="shared" si="0"/>
        <v>20</v>
      </c>
      <c r="J14" s="53"/>
      <c r="K14" s="62"/>
      <c r="L14" s="40">
        <f t="shared" si="1"/>
        <v>20</v>
      </c>
      <c r="M14" s="73"/>
      <c r="N14" s="65"/>
      <c r="O14" s="65"/>
      <c r="P14" s="65">
        <v>0</v>
      </c>
      <c r="Q14" s="66">
        <v>0</v>
      </c>
      <c r="R14">
        <v>0</v>
      </c>
      <c r="T14">
        <v>1</v>
      </c>
      <c r="U14">
        <v>0</v>
      </c>
    </row>
    <row r="15" spans="2:23" ht="19.5" thickBot="1" x14ac:dyDescent="0.35">
      <c r="B15" s="137" t="s">
        <v>40</v>
      </c>
      <c r="C15" s="134">
        <v>240</v>
      </c>
      <c r="D15" s="135">
        <v>5</v>
      </c>
      <c r="E15" s="143" t="s">
        <v>43</v>
      </c>
      <c r="F15" s="144"/>
      <c r="G15" s="136">
        <v>0</v>
      </c>
      <c r="H15" s="78"/>
      <c r="I15" s="79">
        <f t="shared" si="0"/>
        <v>0</v>
      </c>
      <c r="J15" s="53"/>
      <c r="K15" s="80"/>
      <c r="L15" s="40">
        <f t="shared" si="1"/>
        <v>0</v>
      </c>
      <c r="M15" s="81"/>
      <c r="N15" s="82"/>
      <c r="O15" s="81"/>
      <c r="P15">
        <v>0</v>
      </c>
      <c r="Q15">
        <v>0</v>
      </c>
      <c r="R15">
        <v>0</v>
      </c>
      <c r="T15">
        <v>0</v>
      </c>
      <c r="U15">
        <v>0</v>
      </c>
    </row>
    <row r="16" spans="2:23" ht="20.25" thickTop="1" thickBot="1" x14ac:dyDescent="0.35">
      <c r="B16" s="83" t="s">
        <v>25</v>
      </c>
      <c r="C16" s="84">
        <v>428.57</v>
      </c>
      <c r="D16" s="85">
        <v>5</v>
      </c>
      <c r="E16" s="86">
        <v>2</v>
      </c>
      <c r="F16" s="87"/>
      <c r="G16" s="84">
        <v>3857.13</v>
      </c>
      <c r="H16" s="88">
        <v>-90.42</v>
      </c>
      <c r="I16" s="89">
        <f t="shared" si="0"/>
        <v>3766.71</v>
      </c>
      <c r="J16" s="90">
        <v>200</v>
      </c>
      <c r="K16" s="91">
        <v>200</v>
      </c>
      <c r="L16" s="92">
        <f>I16-K16</f>
        <v>3566.71</v>
      </c>
      <c r="M16" t="s">
        <v>14</v>
      </c>
      <c r="P16" s="76">
        <v>4</v>
      </c>
      <c r="Q16" s="76">
        <v>6</v>
      </c>
      <c r="R16" s="76">
        <v>3</v>
      </c>
      <c r="S16" s="76">
        <v>5</v>
      </c>
      <c r="T16" s="76">
        <v>0</v>
      </c>
      <c r="U16" s="76">
        <v>3</v>
      </c>
      <c r="V16" s="139">
        <v>2</v>
      </c>
      <c r="W16" s="139">
        <v>0</v>
      </c>
    </row>
    <row r="17" spans="2:24" ht="15.75" customHeight="1" thickBot="1" x14ac:dyDescent="0.3">
      <c r="B17" s="93"/>
      <c r="C17" s="46"/>
      <c r="D17" s="94"/>
      <c r="E17" s="95"/>
      <c r="G17" s="96"/>
      <c r="H17" s="97"/>
      <c r="J17" s="98"/>
      <c r="K17" s="99"/>
      <c r="L17" s="99"/>
      <c r="M17" s="100"/>
      <c r="O17" s="101"/>
      <c r="P17" s="101">
        <f>SUM(P6:P16)</f>
        <v>18</v>
      </c>
      <c r="Q17" s="101">
        <f>SUM(Q6:Q16)</f>
        <v>14</v>
      </c>
      <c r="R17" s="101">
        <f>SUM(R6:R16)</f>
        <v>9</v>
      </c>
      <c r="S17" s="101">
        <f t="shared" ref="S17:W17" si="2">SUM(S6:S16)</f>
        <v>5</v>
      </c>
      <c r="T17" s="101">
        <f>SUM(T6:T16)</f>
        <v>7</v>
      </c>
      <c r="U17" s="101">
        <f t="shared" si="2"/>
        <v>3</v>
      </c>
      <c r="V17" s="101">
        <f t="shared" si="2"/>
        <v>4</v>
      </c>
      <c r="W17" s="101">
        <f t="shared" si="2"/>
        <v>0</v>
      </c>
    </row>
    <row r="18" spans="2:24" ht="21.75" customHeight="1" thickBot="1" x14ac:dyDescent="0.35">
      <c r="C18" s="87"/>
      <c r="D18" s="102"/>
      <c r="E18" s="103"/>
      <c r="F18" s="104" t="s">
        <v>26</v>
      </c>
      <c r="G18" s="105">
        <f>SUM(G7:G17)</f>
        <v>13457.130000000001</v>
      </c>
      <c r="H18" s="106">
        <f t="shared" ref="H18" si="3">SUM(H7:H16)</f>
        <v>-348.13</v>
      </c>
      <c r="I18" s="107">
        <f>SUM(G18:H18)</f>
        <v>13109.000000000002</v>
      </c>
      <c r="J18" s="108"/>
      <c r="K18" s="109">
        <f>SUM(K7:K16)</f>
        <v>1200</v>
      </c>
      <c r="L18" s="110"/>
      <c r="O18" s="101"/>
      <c r="P18" s="101"/>
      <c r="Q18" s="101"/>
      <c r="R18" s="101"/>
    </row>
    <row r="19" spans="2:24" ht="15.75" customHeight="1" x14ac:dyDescent="0.3">
      <c r="M19" s="123"/>
      <c r="N19" s="66"/>
      <c r="O19" s="101"/>
      <c r="P19" s="128">
        <f t="shared" ref="P19:W19" si="4">P17*P4</f>
        <v>9000</v>
      </c>
      <c r="Q19" s="128">
        <f t="shared" si="4"/>
        <v>2800</v>
      </c>
      <c r="R19" s="128">
        <f t="shared" si="4"/>
        <v>900</v>
      </c>
      <c r="S19" s="87">
        <f t="shared" si="4"/>
        <v>250</v>
      </c>
      <c r="T19" s="128">
        <f t="shared" si="4"/>
        <v>140</v>
      </c>
      <c r="U19" s="128">
        <f>U17*U4</f>
        <v>15</v>
      </c>
      <c r="V19" s="128">
        <f t="shared" si="4"/>
        <v>4</v>
      </c>
      <c r="W19" s="128">
        <f t="shared" si="4"/>
        <v>0</v>
      </c>
      <c r="X19" s="129">
        <f>SUM(P19:W19)</f>
        <v>13109</v>
      </c>
    </row>
    <row r="20" spans="2:24" ht="15" customHeight="1" x14ac:dyDescent="0.35">
      <c r="B20" s="111"/>
      <c r="D20" s="112"/>
      <c r="E20" s="112"/>
      <c r="F20" s="112"/>
      <c r="G20" s="112"/>
      <c r="H20" s="112"/>
      <c r="I20" s="112"/>
      <c r="J20" s="112"/>
      <c r="M20" s="66"/>
      <c r="N20" s="66"/>
      <c r="O20" s="66"/>
      <c r="P20" s="46"/>
      <c r="Q20" s="87"/>
      <c r="R20" s="87"/>
      <c r="S20" s="87"/>
      <c r="T20" s="87"/>
      <c r="U20" s="87"/>
      <c r="V20" s="87"/>
      <c r="W20" s="87"/>
    </row>
    <row r="21" spans="2:24" ht="21" customHeight="1" x14ac:dyDescent="0.35">
      <c r="C21" s="46"/>
      <c r="D21" s="113"/>
      <c r="E21" s="112"/>
      <c r="F21" s="112"/>
      <c r="G21" s="112"/>
      <c r="H21" s="112"/>
      <c r="I21" s="112"/>
      <c r="J21" s="112"/>
      <c r="K21" s="66"/>
      <c r="L21" s="66"/>
    </row>
    <row r="22" spans="2:24" x14ac:dyDescent="0.25">
      <c r="B22" s="93"/>
      <c r="C22" s="66"/>
      <c r="D22" s="49"/>
      <c r="E22" s="94"/>
      <c r="F22" s="94"/>
      <c r="G22" s="66"/>
      <c r="H22" s="66"/>
      <c r="I22" s="66"/>
      <c r="J22" s="66"/>
      <c r="K22" s="66"/>
      <c r="L22" s="66"/>
    </row>
    <row r="23" spans="2:24" ht="18.75" x14ac:dyDescent="0.3">
      <c r="B23" s="93"/>
      <c r="C23" s="46"/>
      <c r="D23" s="114"/>
      <c r="E23" s="94"/>
      <c r="F23" s="94"/>
      <c r="G23" s="115"/>
      <c r="H23" s="115"/>
      <c r="I23" s="115"/>
      <c r="J23" s="66"/>
      <c r="K23" s="66"/>
      <c r="L23" s="66"/>
    </row>
    <row r="24" spans="2:24" x14ac:dyDescent="0.25">
      <c r="B24" s="93"/>
      <c r="C24" s="49"/>
      <c r="D24" s="49"/>
      <c r="E24" s="94"/>
      <c r="F24" s="94"/>
      <c r="G24" s="66"/>
      <c r="H24" s="66"/>
      <c r="I24" s="66"/>
      <c r="J24" s="66"/>
      <c r="K24" s="66"/>
      <c r="L24" s="66"/>
    </row>
    <row r="25" spans="2:24" ht="18.75" x14ac:dyDescent="0.3">
      <c r="C25" s="114"/>
      <c r="D25" s="66"/>
      <c r="E25" s="66"/>
      <c r="F25" s="66"/>
      <c r="G25" s="66"/>
      <c r="H25" s="66"/>
      <c r="I25" s="66"/>
      <c r="J25" s="66"/>
      <c r="K25" s="66"/>
      <c r="L25" s="66"/>
    </row>
    <row r="26" spans="2:24" x14ac:dyDescent="0.25">
      <c r="C26" s="49"/>
    </row>
  </sheetData>
  <mergeCells count="1">
    <mergeCell ref="C2:K2"/>
  </mergeCells>
  <pageMargins left="0.70866141732283472" right="0.15748031496062992" top="0.74803149606299213" bottom="0.74803149606299213" header="0.31496062992125984" footer="0.31496062992125984"/>
  <pageSetup scale="85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6"/>
  <sheetViews>
    <sheetView workbookViewId="0">
      <selection activeCell="E22" sqref="E22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4" max="4" width="9.7109375" customWidth="1"/>
    <col min="5" max="5" width="9.140625" customWidth="1"/>
    <col min="6" max="6" width="9.28515625" customWidth="1"/>
    <col min="7" max="7" width="11.28515625" bestFit="1" customWidth="1"/>
    <col min="8" max="8" width="12.28515625" bestFit="1" customWidth="1"/>
    <col min="9" max="9" width="14.140625" bestFit="1" customWidth="1"/>
    <col min="10" max="10" width="11.28515625" bestFit="1" customWidth="1"/>
    <col min="12" max="12" width="13.42578125" customWidth="1"/>
  </cols>
  <sheetData>
    <row r="2" spans="2:23" ht="18.75" customHeight="1" x14ac:dyDescent="0.35">
      <c r="C2" s="214" t="s">
        <v>44</v>
      </c>
      <c r="D2" s="214"/>
      <c r="E2" s="214"/>
      <c r="F2" s="214"/>
      <c r="G2" s="214"/>
      <c r="H2" s="214"/>
      <c r="I2" s="214"/>
      <c r="J2" s="214"/>
      <c r="K2" s="214"/>
      <c r="L2" s="142"/>
      <c r="M2" s="3"/>
      <c r="N2" s="3"/>
      <c r="O2" s="3"/>
      <c r="P2" s="3"/>
    </row>
    <row r="3" spans="2:23" ht="15" customHeight="1" x14ac:dyDescent="0.3">
      <c r="M3" s="3"/>
      <c r="N3" s="3"/>
      <c r="O3" s="3"/>
      <c r="P3" s="3"/>
    </row>
    <row r="4" spans="2:23" ht="18.75" x14ac:dyDescent="0.3">
      <c r="B4" s="4" t="s">
        <v>0</v>
      </c>
      <c r="H4" s="5"/>
      <c r="I4" s="5"/>
      <c r="J4" s="5"/>
      <c r="K4" s="5"/>
      <c r="L4" s="6"/>
      <c r="P4" s="140">
        <v>500</v>
      </c>
      <c r="Q4" s="140">
        <v>200</v>
      </c>
      <c r="R4" s="140">
        <v>100</v>
      </c>
      <c r="S4" s="140">
        <v>50</v>
      </c>
      <c r="T4" s="140">
        <v>20</v>
      </c>
      <c r="U4" s="140">
        <v>5</v>
      </c>
      <c r="V4" s="140">
        <v>1</v>
      </c>
      <c r="W4" s="140">
        <v>0.5</v>
      </c>
    </row>
    <row r="5" spans="2:23" ht="15.75" thickBot="1" x14ac:dyDescent="0.3">
      <c r="J5" s="7"/>
    </row>
    <row r="6" spans="2:23" ht="32.25" thickTop="1" thickBot="1" x14ac:dyDescent="0.35">
      <c r="B6" s="8"/>
      <c r="C6" s="9" t="s">
        <v>1</v>
      </c>
      <c r="D6" s="10" t="s">
        <v>2</v>
      </c>
      <c r="E6" s="9" t="s">
        <v>3</v>
      </c>
      <c r="F6" s="11" t="s">
        <v>4</v>
      </c>
      <c r="G6" s="12" t="s">
        <v>5</v>
      </c>
      <c r="H6" s="13" t="s">
        <v>6</v>
      </c>
      <c r="I6" s="14" t="s">
        <v>7</v>
      </c>
      <c r="J6" s="15" t="s">
        <v>8</v>
      </c>
      <c r="K6" s="16" t="s">
        <v>9</v>
      </c>
      <c r="L6" s="17" t="s">
        <v>10</v>
      </c>
      <c r="M6" s="18" t="s">
        <v>11</v>
      </c>
      <c r="P6">
        <v>0</v>
      </c>
      <c r="Q6">
        <v>0</v>
      </c>
      <c r="R6">
        <v>0</v>
      </c>
      <c r="T6">
        <v>0</v>
      </c>
      <c r="U6">
        <v>0</v>
      </c>
    </row>
    <row r="7" spans="2:23" ht="21.75" customHeight="1" thickTop="1" x14ac:dyDescent="0.25">
      <c r="B7" s="19" t="s">
        <v>12</v>
      </c>
      <c r="C7" s="131">
        <v>200</v>
      </c>
      <c r="D7" s="21">
        <v>5</v>
      </c>
      <c r="E7" s="22"/>
      <c r="F7" s="23" t="s">
        <v>13</v>
      </c>
      <c r="G7" s="24">
        <f>C7*D7+C7*E7</f>
        <v>1000</v>
      </c>
      <c r="H7" s="25">
        <v>0</v>
      </c>
      <c r="I7" s="26">
        <f t="shared" ref="I7:I16" si="0">H7+G7</f>
        <v>1000</v>
      </c>
      <c r="J7" s="27">
        <v>9500</v>
      </c>
      <c r="K7" s="28">
        <v>500</v>
      </c>
      <c r="L7" s="29">
        <f>I7-K7</f>
        <v>500</v>
      </c>
      <c r="M7" t="s">
        <v>14</v>
      </c>
      <c r="O7" s="30"/>
      <c r="P7">
        <v>2</v>
      </c>
      <c r="Q7">
        <v>0</v>
      </c>
      <c r="R7">
        <v>0</v>
      </c>
      <c r="S7">
        <v>0</v>
      </c>
      <c r="T7">
        <v>0</v>
      </c>
      <c r="U7">
        <v>0</v>
      </c>
    </row>
    <row r="8" spans="2:23" ht="21.75" customHeight="1" x14ac:dyDescent="0.3">
      <c r="B8" s="31" t="s">
        <v>15</v>
      </c>
      <c r="C8" s="32">
        <v>266.67</v>
      </c>
      <c r="D8" s="33">
        <v>6</v>
      </c>
      <c r="E8" s="34"/>
      <c r="F8" s="35" t="s">
        <v>13</v>
      </c>
      <c r="G8" s="36">
        <f>C8*D8-0.02</f>
        <v>1600</v>
      </c>
      <c r="H8" s="37">
        <v>-257.70999999999998</v>
      </c>
      <c r="I8" s="26">
        <f t="shared" si="0"/>
        <v>1342.29</v>
      </c>
      <c r="J8" s="38">
        <v>2250</v>
      </c>
      <c r="K8" s="39">
        <v>500</v>
      </c>
      <c r="L8" s="40">
        <f t="shared" ref="L8:L15" si="1">I8-K8</f>
        <v>842.29</v>
      </c>
      <c r="M8" t="s">
        <v>16</v>
      </c>
      <c r="N8" s="41"/>
      <c r="O8" s="30"/>
      <c r="P8">
        <v>2</v>
      </c>
      <c r="Q8">
        <v>1</v>
      </c>
      <c r="R8">
        <v>1</v>
      </c>
      <c r="S8">
        <v>0</v>
      </c>
      <c r="T8">
        <v>2</v>
      </c>
      <c r="U8">
        <v>0</v>
      </c>
      <c r="V8">
        <v>2</v>
      </c>
    </row>
    <row r="9" spans="2:23" ht="21.75" customHeight="1" x14ac:dyDescent="0.25">
      <c r="B9" s="31" t="s">
        <v>19</v>
      </c>
      <c r="C9" s="32">
        <v>240</v>
      </c>
      <c r="D9" s="34">
        <v>5</v>
      </c>
      <c r="E9" s="34">
        <v>1</v>
      </c>
      <c r="F9" s="35" t="s">
        <v>13</v>
      </c>
      <c r="G9" s="36">
        <v>1440</v>
      </c>
      <c r="H9" s="25"/>
      <c r="I9" s="26">
        <f t="shared" si="0"/>
        <v>1440</v>
      </c>
      <c r="J9" s="38"/>
      <c r="K9" s="45"/>
      <c r="L9" s="40">
        <f t="shared" si="1"/>
        <v>1440</v>
      </c>
      <c r="M9" t="s">
        <v>14</v>
      </c>
      <c r="O9" s="46"/>
      <c r="P9">
        <v>2</v>
      </c>
      <c r="Q9">
        <v>1</v>
      </c>
      <c r="R9">
        <v>2</v>
      </c>
      <c r="T9">
        <v>2</v>
      </c>
      <c r="U9">
        <v>0</v>
      </c>
    </row>
    <row r="10" spans="2:23" ht="31.5" x14ac:dyDescent="0.25">
      <c r="B10" s="47" t="s">
        <v>20</v>
      </c>
      <c r="C10" s="32">
        <v>250</v>
      </c>
      <c r="D10" s="34">
        <v>6</v>
      </c>
      <c r="E10" s="34"/>
      <c r="F10" s="48">
        <v>100</v>
      </c>
      <c r="G10" s="36">
        <v>1600</v>
      </c>
      <c r="H10" s="25"/>
      <c r="I10" s="26">
        <f t="shared" si="0"/>
        <v>1600</v>
      </c>
      <c r="J10" s="38"/>
      <c r="K10" s="45"/>
      <c r="L10" s="40">
        <f t="shared" si="1"/>
        <v>1600</v>
      </c>
      <c r="M10" t="s">
        <v>16</v>
      </c>
      <c r="N10" s="49"/>
      <c r="O10" s="30"/>
      <c r="P10">
        <v>2</v>
      </c>
      <c r="Q10">
        <v>2</v>
      </c>
      <c r="R10">
        <v>2</v>
      </c>
      <c r="T10">
        <v>0</v>
      </c>
      <c r="U10">
        <v>0</v>
      </c>
    </row>
    <row r="11" spans="2:23" ht="21.75" customHeight="1" x14ac:dyDescent="0.3">
      <c r="B11" s="50" t="s">
        <v>28</v>
      </c>
      <c r="C11" s="32"/>
      <c r="D11" s="51"/>
      <c r="E11" s="34"/>
      <c r="F11" s="48"/>
      <c r="G11" s="36">
        <v>2500</v>
      </c>
      <c r="H11" s="52"/>
      <c r="I11" s="26">
        <f t="shared" si="0"/>
        <v>2500</v>
      </c>
      <c r="J11" s="53"/>
      <c r="K11" s="54"/>
      <c r="L11" s="40">
        <f t="shared" si="1"/>
        <v>2500</v>
      </c>
      <c r="O11" s="55"/>
      <c r="P11" s="55">
        <v>5</v>
      </c>
      <c r="Q11" s="55">
        <v>0</v>
      </c>
      <c r="R11">
        <v>0</v>
      </c>
      <c r="T11" s="55">
        <v>0</v>
      </c>
      <c r="U11" s="55">
        <v>0</v>
      </c>
    </row>
    <row r="12" spans="2:23" ht="21.75" customHeight="1" x14ac:dyDescent="0.3">
      <c r="B12" s="50" t="s">
        <v>21</v>
      </c>
      <c r="C12" s="32">
        <v>200</v>
      </c>
      <c r="D12" s="51"/>
      <c r="E12" s="34"/>
      <c r="F12" s="48"/>
      <c r="G12" s="36">
        <v>0</v>
      </c>
      <c r="H12" s="52"/>
      <c r="I12" s="26">
        <f t="shared" si="0"/>
        <v>0</v>
      </c>
      <c r="J12" s="53"/>
      <c r="K12" s="54"/>
      <c r="L12" s="40">
        <f t="shared" si="1"/>
        <v>0</v>
      </c>
      <c r="O12" s="55"/>
      <c r="P12" s="55">
        <v>0</v>
      </c>
      <c r="Q12" s="55">
        <v>0</v>
      </c>
      <c r="R12">
        <v>0</v>
      </c>
      <c r="T12" s="55">
        <v>0</v>
      </c>
      <c r="U12" s="55">
        <v>0</v>
      </c>
    </row>
    <row r="13" spans="2:23" ht="21.75" customHeight="1" x14ac:dyDescent="0.25">
      <c r="B13" s="50" t="s">
        <v>35</v>
      </c>
      <c r="C13" s="132">
        <v>240</v>
      </c>
      <c r="D13" s="33">
        <v>5</v>
      </c>
      <c r="E13" s="33">
        <v>1</v>
      </c>
      <c r="F13" s="59"/>
      <c r="G13" s="60">
        <v>1440</v>
      </c>
      <c r="H13" s="61"/>
      <c r="I13" s="26">
        <f t="shared" si="0"/>
        <v>1440</v>
      </c>
      <c r="J13" s="53"/>
      <c r="K13" s="62"/>
      <c r="L13" s="40">
        <f t="shared" si="1"/>
        <v>1440</v>
      </c>
      <c r="M13" t="s">
        <v>14</v>
      </c>
      <c r="N13" s="64"/>
      <c r="O13" s="64"/>
      <c r="P13" s="65">
        <v>1</v>
      </c>
      <c r="Q13" s="66">
        <v>4</v>
      </c>
      <c r="R13">
        <v>1</v>
      </c>
      <c r="T13">
        <v>2</v>
      </c>
      <c r="U13">
        <v>0</v>
      </c>
    </row>
    <row r="14" spans="2:23" ht="18.75" x14ac:dyDescent="0.3">
      <c r="B14" s="67" t="s">
        <v>23</v>
      </c>
      <c r="C14" s="133"/>
      <c r="D14" s="69"/>
      <c r="E14" s="69"/>
      <c r="F14" s="70"/>
      <c r="G14" s="71">
        <v>40</v>
      </c>
      <c r="H14" s="72"/>
      <c r="I14" s="26">
        <f t="shared" si="0"/>
        <v>40</v>
      </c>
      <c r="J14" s="53"/>
      <c r="K14" s="62"/>
      <c r="L14" s="40">
        <f t="shared" si="1"/>
        <v>40</v>
      </c>
      <c r="M14" s="73"/>
      <c r="N14" s="65"/>
      <c r="O14" s="65"/>
      <c r="P14" s="65">
        <v>0</v>
      </c>
      <c r="Q14" s="66">
        <v>0</v>
      </c>
      <c r="R14">
        <v>0</v>
      </c>
      <c r="T14">
        <v>2</v>
      </c>
      <c r="U14">
        <v>0</v>
      </c>
    </row>
    <row r="15" spans="2:23" ht="19.5" thickBot="1" x14ac:dyDescent="0.35">
      <c r="B15" s="137" t="s">
        <v>40</v>
      </c>
      <c r="C15" s="134">
        <v>240</v>
      </c>
      <c r="D15" s="135">
        <v>5</v>
      </c>
      <c r="E15" s="146"/>
      <c r="F15" s="147"/>
      <c r="G15" s="136">
        <v>1200</v>
      </c>
      <c r="H15" s="78"/>
      <c r="I15" s="79">
        <f t="shared" si="0"/>
        <v>1200</v>
      </c>
      <c r="J15" s="53"/>
      <c r="K15" s="80"/>
      <c r="L15" s="40">
        <f t="shared" si="1"/>
        <v>1200</v>
      </c>
      <c r="M15" s="81"/>
      <c r="N15" s="82"/>
      <c r="O15" s="81"/>
      <c r="P15">
        <v>2</v>
      </c>
      <c r="Q15">
        <v>1</v>
      </c>
      <c r="R15">
        <v>0</v>
      </c>
      <c r="T15">
        <v>0</v>
      </c>
      <c r="U15">
        <v>0</v>
      </c>
    </row>
    <row r="16" spans="2:23" ht="20.25" thickTop="1" thickBot="1" x14ac:dyDescent="0.35">
      <c r="B16" s="83" t="s">
        <v>25</v>
      </c>
      <c r="C16" s="84">
        <v>428.57</v>
      </c>
      <c r="D16" s="85">
        <v>5</v>
      </c>
      <c r="E16" s="86">
        <v>2</v>
      </c>
      <c r="F16" s="87"/>
      <c r="G16" s="84">
        <v>3857.13</v>
      </c>
      <c r="H16" s="88">
        <v>-632</v>
      </c>
      <c r="I16" s="89">
        <f t="shared" si="0"/>
        <v>3225.13</v>
      </c>
      <c r="J16" s="90"/>
      <c r="K16" s="91"/>
      <c r="L16" s="92">
        <f>I16-K16</f>
        <v>3225.13</v>
      </c>
      <c r="M16" t="s">
        <v>14</v>
      </c>
      <c r="P16" s="76">
        <v>4</v>
      </c>
      <c r="Q16" s="76">
        <v>5</v>
      </c>
      <c r="R16" s="76">
        <v>2</v>
      </c>
      <c r="S16" s="76">
        <v>0</v>
      </c>
      <c r="T16" s="76">
        <v>1</v>
      </c>
      <c r="U16" s="76">
        <v>1</v>
      </c>
      <c r="V16" s="139">
        <v>0</v>
      </c>
      <c r="W16" s="139">
        <v>0</v>
      </c>
    </row>
    <row r="17" spans="2:24" ht="15.75" customHeight="1" thickBot="1" x14ac:dyDescent="0.3">
      <c r="B17" s="93"/>
      <c r="C17" s="46"/>
      <c r="D17" s="94"/>
      <c r="E17" s="95"/>
      <c r="G17" s="96"/>
      <c r="H17" s="97"/>
      <c r="J17" s="98"/>
      <c r="K17" s="99"/>
      <c r="L17" s="99"/>
      <c r="M17" s="100"/>
      <c r="O17" s="101"/>
      <c r="P17" s="101">
        <f>SUM(P6:P16)</f>
        <v>20</v>
      </c>
      <c r="Q17" s="101">
        <f>SUM(Q6:Q16)</f>
        <v>14</v>
      </c>
      <c r="R17" s="101">
        <f>SUM(R6:R16)</f>
        <v>8</v>
      </c>
      <c r="S17" s="101">
        <f t="shared" ref="S17:W17" si="2">SUM(S6:S16)</f>
        <v>0</v>
      </c>
      <c r="T17" s="101">
        <f>SUM(T6:T16)</f>
        <v>9</v>
      </c>
      <c r="U17" s="101">
        <f t="shared" si="2"/>
        <v>1</v>
      </c>
      <c r="V17" s="101">
        <f t="shared" si="2"/>
        <v>2</v>
      </c>
      <c r="W17" s="101">
        <f t="shared" si="2"/>
        <v>0</v>
      </c>
    </row>
    <row r="18" spans="2:24" ht="21.75" customHeight="1" thickBot="1" x14ac:dyDescent="0.35">
      <c r="C18" s="87"/>
      <c r="D18" s="102"/>
      <c r="E18" s="103"/>
      <c r="F18" s="104" t="s">
        <v>26</v>
      </c>
      <c r="G18" s="105">
        <f>SUM(G7:G17)</f>
        <v>14677.130000000001</v>
      </c>
      <c r="H18" s="106">
        <f t="shared" ref="H18" si="3">SUM(H7:H16)</f>
        <v>-889.71</v>
      </c>
      <c r="I18" s="107">
        <f>SUM(G18:H18)</f>
        <v>13787.420000000002</v>
      </c>
      <c r="J18" s="108"/>
      <c r="K18" s="109">
        <f>SUM(K7:K16)</f>
        <v>1000</v>
      </c>
      <c r="L18" s="110"/>
      <c r="O18" s="101"/>
      <c r="P18" s="101"/>
      <c r="Q18" s="101"/>
      <c r="R18" s="101"/>
    </row>
    <row r="19" spans="2:24" ht="15.75" customHeight="1" x14ac:dyDescent="0.3">
      <c r="M19" s="123"/>
      <c r="N19" s="66"/>
      <c r="O19" s="101"/>
      <c r="P19" s="128">
        <f t="shared" ref="P19:W19" si="4">P17*P4</f>
        <v>10000</v>
      </c>
      <c r="Q19" s="128">
        <f t="shared" si="4"/>
        <v>2800</v>
      </c>
      <c r="R19" s="128">
        <f t="shared" si="4"/>
        <v>800</v>
      </c>
      <c r="S19" s="87">
        <f t="shared" si="4"/>
        <v>0</v>
      </c>
      <c r="T19" s="128">
        <f t="shared" si="4"/>
        <v>180</v>
      </c>
      <c r="U19" s="128">
        <f>U17*U4</f>
        <v>5</v>
      </c>
      <c r="V19" s="128">
        <f t="shared" si="4"/>
        <v>2</v>
      </c>
      <c r="W19" s="128">
        <f t="shared" si="4"/>
        <v>0</v>
      </c>
      <c r="X19" s="129">
        <f>SUM(P19:W19)</f>
        <v>13787</v>
      </c>
    </row>
    <row r="20" spans="2:24" ht="15" customHeight="1" x14ac:dyDescent="0.35">
      <c r="B20" s="111"/>
      <c r="D20" s="112"/>
      <c r="E20" s="112"/>
      <c r="F20" s="112"/>
      <c r="G20" s="112"/>
      <c r="H20" s="112"/>
      <c r="I20" s="112"/>
      <c r="J20" s="112"/>
      <c r="M20" s="66"/>
      <c r="N20" s="66"/>
      <c r="O20" s="66"/>
      <c r="P20" s="46"/>
      <c r="Q20" s="87"/>
      <c r="R20" s="87"/>
      <c r="S20" s="87"/>
      <c r="T20" s="87"/>
      <c r="U20" s="87"/>
      <c r="V20" s="87"/>
      <c r="W20" s="87"/>
    </row>
    <row r="21" spans="2:24" ht="21" customHeight="1" x14ac:dyDescent="0.35">
      <c r="C21" s="46"/>
      <c r="D21" s="113"/>
      <c r="E21" s="112"/>
      <c r="F21" s="112"/>
      <c r="G21" s="112"/>
      <c r="H21" s="112"/>
      <c r="I21" s="112"/>
      <c r="J21" s="112"/>
      <c r="K21" s="66"/>
      <c r="L21" s="66"/>
    </row>
    <row r="22" spans="2:24" x14ac:dyDescent="0.25">
      <c r="B22" s="93"/>
      <c r="C22" s="66"/>
      <c r="D22" s="49"/>
      <c r="E22" s="94"/>
      <c r="F22" s="94"/>
      <c r="G22" s="66"/>
      <c r="H22" s="66"/>
      <c r="I22" s="66"/>
      <c r="J22" s="66"/>
      <c r="K22" s="66"/>
      <c r="L22" s="66"/>
    </row>
    <row r="23" spans="2:24" ht="18.75" x14ac:dyDescent="0.3">
      <c r="B23" s="93"/>
      <c r="C23" s="46"/>
      <c r="D23" s="114"/>
      <c r="E23" s="94"/>
      <c r="F23" s="94"/>
      <c r="G23" s="115"/>
      <c r="H23" s="115"/>
      <c r="I23" s="115"/>
      <c r="J23" s="66"/>
      <c r="K23" s="66"/>
      <c r="L23" s="66"/>
    </row>
    <row r="24" spans="2:24" x14ac:dyDescent="0.25">
      <c r="B24" s="93"/>
      <c r="C24" s="49"/>
      <c r="D24" s="49"/>
      <c r="E24" s="94"/>
      <c r="F24" s="94"/>
      <c r="G24" s="66"/>
      <c r="H24" s="66"/>
      <c r="I24" s="66"/>
      <c r="J24" s="66"/>
      <c r="K24" s="66"/>
      <c r="L24" s="66"/>
    </row>
    <row r="25" spans="2:24" ht="18.75" x14ac:dyDescent="0.3">
      <c r="C25" s="114"/>
      <c r="D25" s="66"/>
      <c r="E25" s="66"/>
      <c r="F25" s="66"/>
      <c r="G25" s="66"/>
      <c r="H25" s="66"/>
      <c r="I25" s="66"/>
      <c r="J25" s="66"/>
      <c r="K25" s="66"/>
      <c r="L25" s="66"/>
    </row>
    <row r="26" spans="2:24" x14ac:dyDescent="0.25">
      <c r="C26" s="49"/>
    </row>
  </sheetData>
  <mergeCells count="1">
    <mergeCell ref="C2:K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6"/>
  <sheetViews>
    <sheetView workbookViewId="0">
      <selection activeCell="G23" sqref="G23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4" max="4" width="9.7109375" customWidth="1"/>
    <col min="5" max="5" width="9.140625" customWidth="1"/>
    <col min="6" max="6" width="9.28515625" customWidth="1"/>
    <col min="7" max="7" width="11.28515625" bestFit="1" customWidth="1"/>
    <col min="8" max="8" width="12.28515625" bestFit="1" customWidth="1"/>
    <col min="9" max="9" width="14.140625" bestFit="1" customWidth="1"/>
    <col min="10" max="10" width="11.28515625" bestFit="1" customWidth="1"/>
    <col min="12" max="12" width="13.42578125" customWidth="1"/>
  </cols>
  <sheetData>
    <row r="2" spans="2:23" ht="18.75" customHeight="1" x14ac:dyDescent="0.35">
      <c r="C2" s="214" t="s">
        <v>45</v>
      </c>
      <c r="D2" s="214"/>
      <c r="E2" s="214"/>
      <c r="F2" s="214"/>
      <c r="G2" s="214"/>
      <c r="H2" s="214"/>
      <c r="I2" s="214"/>
      <c r="J2" s="214"/>
      <c r="K2" s="214"/>
      <c r="L2" s="145"/>
      <c r="M2" s="3"/>
      <c r="N2" s="3"/>
      <c r="O2" s="3"/>
      <c r="P2" s="3"/>
    </row>
    <row r="3" spans="2:23" ht="15" customHeight="1" x14ac:dyDescent="0.3">
      <c r="M3" s="3"/>
      <c r="N3" s="3"/>
      <c r="O3" s="3"/>
      <c r="P3" s="3"/>
    </row>
    <row r="4" spans="2:23" ht="18.75" x14ac:dyDescent="0.3">
      <c r="B4" s="4" t="s">
        <v>0</v>
      </c>
      <c r="H4" s="5"/>
      <c r="I4" s="5"/>
      <c r="J4" s="5"/>
      <c r="K4" s="5"/>
      <c r="L4" s="6"/>
      <c r="P4" s="140">
        <v>500</v>
      </c>
      <c r="Q4" s="140">
        <v>200</v>
      </c>
      <c r="R4" s="140">
        <v>100</v>
      </c>
      <c r="S4" s="140">
        <v>50</v>
      </c>
      <c r="T4" s="140">
        <v>20</v>
      </c>
      <c r="U4" s="140">
        <v>5</v>
      </c>
      <c r="V4" s="140">
        <v>1</v>
      </c>
      <c r="W4" s="140">
        <v>0.5</v>
      </c>
    </row>
    <row r="5" spans="2:23" ht="15.75" thickBot="1" x14ac:dyDescent="0.3">
      <c r="J5" s="7"/>
    </row>
    <row r="6" spans="2:23" ht="32.25" thickTop="1" thickBot="1" x14ac:dyDescent="0.35">
      <c r="B6" s="8"/>
      <c r="C6" s="9" t="s">
        <v>1</v>
      </c>
      <c r="D6" s="10" t="s">
        <v>2</v>
      </c>
      <c r="E6" s="9" t="s">
        <v>3</v>
      </c>
      <c r="F6" s="11" t="s">
        <v>4</v>
      </c>
      <c r="G6" s="12" t="s">
        <v>5</v>
      </c>
      <c r="H6" s="13" t="s">
        <v>6</v>
      </c>
      <c r="I6" s="14" t="s">
        <v>7</v>
      </c>
      <c r="J6" s="15" t="s">
        <v>8</v>
      </c>
      <c r="K6" s="16" t="s">
        <v>9</v>
      </c>
      <c r="L6" s="17" t="s">
        <v>10</v>
      </c>
      <c r="M6" s="18" t="s">
        <v>11</v>
      </c>
      <c r="P6">
        <v>0</v>
      </c>
      <c r="Q6">
        <v>0</v>
      </c>
      <c r="R6">
        <v>0</v>
      </c>
      <c r="T6">
        <v>0</v>
      </c>
      <c r="U6">
        <v>0</v>
      </c>
    </row>
    <row r="7" spans="2:23" ht="21.75" customHeight="1" thickTop="1" x14ac:dyDescent="0.25">
      <c r="B7" s="19" t="s">
        <v>12</v>
      </c>
      <c r="C7" s="131">
        <v>200</v>
      </c>
      <c r="D7" s="21">
        <v>5</v>
      </c>
      <c r="E7" s="22"/>
      <c r="F7" s="23" t="s">
        <v>13</v>
      </c>
      <c r="G7" s="24">
        <f>C7*D7+C7*E7</f>
        <v>1000</v>
      </c>
      <c r="H7" s="25">
        <v>0</v>
      </c>
      <c r="I7" s="26">
        <f t="shared" ref="I7:I16" si="0">H7+G7</f>
        <v>1000</v>
      </c>
      <c r="J7" s="27">
        <v>9000</v>
      </c>
      <c r="K7" s="28">
        <v>500</v>
      </c>
      <c r="L7" s="29">
        <f>I7-K7</f>
        <v>500</v>
      </c>
      <c r="M7" t="s">
        <v>14</v>
      </c>
      <c r="O7" s="30"/>
      <c r="P7">
        <v>1</v>
      </c>
      <c r="Q7">
        <v>2</v>
      </c>
      <c r="R7">
        <v>1</v>
      </c>
      <c r="S7">
        <v>0</v>
      </c>
      <c r="T7">
        <v>0</v>
      </c>
      <c r="U7">
        <v>0</v>
      </c>
    </row>
    <row r="8" spans="2:23" ht="21.75" customHeight="1" x14ac:dyDescent="0.3">
      <c r="B8" s="31" t="s">
        <v>15</v>
      </c>
      <c r="C8" s="32">
        <v>266.67</v>
      </c>
      <c r="D8" s="33">
        <v>6</v>
      </c>
      <c r="E8" s="34"/>
      <c r="F8" s="35" t="s">
        <v>13</v>
      </c>
      <c r="G8" s="36">
        <f>C8*D8-0.02</f>
        <v>1600</v>
      </c>
      <c r="H8" s="37">
        <v>-257.70999999999998</v>
      </c>
      <c r="I8" s="26">
        <f t="shared" si="0"/>
        <v>1342.29</v>
      </c>
      <c r="J8" s="38">
        <v>1750</v>
      </c>
      <c r="K8" s="39">
        <v>500</v>
      </c>
      <c r="L8" s="40">
        <f t="shared" ref="L8:L15" si="1">I8-K8</f>
        <v>842.29</v>
      </c>
      <c r="M8" t="s">
        <v>16</v>
      </c>
      <c r="N8" s="41"/>
      <c r="O8" s="30"/>
      <c r="P8">
        <v>2</v>
      </c>
      <c r="Q8">
        <v>1</v>
      </c>
      <c r="R8">
        <v>1</v>
      </c>
      <c r="S8">
        <v>0</v>
      </c>
      <c r="T8">
        <v>2</v>
      </c>
      <c r="U8">
        <v>0</v>
      </c>
      <c r="V8">
        <v>2</v>
      </c>
    </row>
    <row r="9" spans="2:23" ht="21.75" customHeight="1" x14ac:dyDescent="0.25">
      <c r="B9" s="31" t="s">
        <v>19</v>
      </c>
      <c r="C9" s="32">
        <v>240</v>
      </c>
      <c r="D9" s="34">
        <v>5</v>
      </c>
      <c r="E9" s="34"/>
      <c r="F9" s="35" t="s">
        <v>13</v>
      </c>
      <c r="G9" s="36">
        <v>1200</v>
      </c>
      <c r="H9" s="25"/>
      <c r="I9" s="26">
        <f t="shared" si="0"/>
        <v>1200</v>
      </c>
      <c r="J9" s="38"/>
      <c r="K9" s="45"/>
      <c r="L9" s="40">
        <f t="shared" si="1"/>
        <v>1200</v>
      </c>
      <c r="M9" t="s">
        <v>14</v>
      </c>
      <c r="O9" s="46"/>
      <c r="P9">
        <v>2</v>
      </c>
      <c r="R9">
        <v>2</v>
      </c>
      <c r="T9">
        <v>0</v>
      </c>
      <c r="U9">
        <v>0</v>
      </c>
    </row>
    <row r="10" spans="2:23" ht="31.5" x14ac:dyDescent="0.25">
      <c r="B10" s="47" t="s">
        <v>20</v>
      </c>
      <c r="C10" s="32">
        <v>250</v>
      </c>
      <c r="D10" s="34">
        <v>6</v>
      </c>
      <c r="E10" s="34"/>
      <c r="F10" s="48">
        <v>100</v>
      </c>
      <c r="G10" s="36">
        <v>1600</v>
      </c>
      <c r="H10" s="25"/>
      <c r="I10" s="26">
        <f t="shared" si="0"/>
        <v>1600</v>
      </c>
      <c r="J10" s="38"/>
      <c r="K10" s="45"/>
      <c r="L10" s="40">
        <f t="shared" si="1"/>
        <v>1600</v>
      </c>
      <c r="M10" t="s">
        <v>16</v>
      </c>
      <c r="N10" s="49"/>
      <c r="O10" s="30"/>
      <c r="P10">
        <v>2</v>
      </c>
      <c r="Q10">
        <v>2</v>
      </c>
      <c r="R10">
        <v>2</v>
      </c>
      <c r="T10">
        <v>0</v>
      </c>
      <c r="U10">
        <v>0</v>
      </c>
    </row>
    <row r="11" spans="2:23" ht="21.75" customHeight="1" x14ac:dyDescent="0.3">
      <c r="B11" s="50" t="s">
        <v>28</v>
      </c>
      <c r="C11" s="32"/>
      <c r="D11" s="51"/>
      <c r="E11" s="34"/>
      <c r="F11" s="48"/>
      <c r="G11" s="36">
        <v>2500</v>
      </c>
      <c r="H11" s="52"/>
      <c r="I11" s="26">
        <f t="shared" si="0"/>
        <v>2500</v>
      </c>
      <c r="J11" s="53"/>
      <c r="K11" s="54"/>
      <c r="L11" s="40">
        <f t="shared" si="1"/>
        <v>2500</v>
      </c>
      <c r="O11" s="55"/>
      <c r="P11" s="55">
        <v>5</v>
      </c>
      <c r="Q11" s="55">
        <v>0</v>
      </c>
      <c r="R11">
        <v>0</v>
      </c>
      <c r="T11" s="55">
        <v>0</v>
      </c>
      <c r="U11" s="55">
        <v>0</v>
      </c>
    </row>
    <row r="12" spans="2:23" ht="21.75" customHeight="1" x14ac:dyDescent="0.3">
      <c r="B12" s="50" t="s">
        <v>21</v>
      </c>
      <c r="C12" s="32">
        <v>200</v>
      </c>
      <c r="D12" s="51"/>
      <c r="E12" s="34"/>
      <c r="F12" s="48"/>
      <c r="G12" s="36">
        <v>0</v>
      </c>
      <c r="H12" s="52"/>
      <c r="I12" s="26">
        <f t="shared" si="0"/>
        <v>0</v>
      </c>
      <c r="J12" s="53"/>
      <c r="K12" s="54"/>
      <c r="L12" s="40">
        <f t="shared" si="1"/>
        <v>0</v>
      </c>
      <c r="O12" s="55"/>
      <c r="P12" s="55">
        <v>0</v>
      </c>
      <c r="Q12" s="55">
        <v>0</v>
      </c>
      <c r="R12">
        <v>0</v>
      </c>
      <c r="T12" s="55">
        <v>0</v>
      </c>
      <c r="U12" s="55">
        <v>0</v>
      </c>
    </row>
    <row r="13" spans="2:23" ht="21.75" customHeight="1" x14ac:dyDescent="0.25">
      <c r="B13" s="50" t="s">
        <v>35</v>
      </c>
      <c r="C13" s="132">
        <v>240</v>
      </c>
      <c r="D13" s="33">
        <v>5</v>
      </c>
      <c r="E13" s="33"/>
      <c r="F13" s="59"/>
      <c r="G13" s="60">
        <v>1200</v>
      </c>
      <c r="H13" s="61"/>
      <c r="I13" s="26">
        <f t="shared" si="0"/>
        <v>1200</v>
      </c>
      <c r="J13" s="53"/>
      <c r="K13" s="62"/>
      <c r="L13" s="40">
        <f t="shared" si="1"/>
        <v>1200</v>
      </c>
      <c r="M13" t="s">
        <v>14</v>
      </c>
      <c r="N13" s="64"/>
      <c r="O13" s="64"/>
      <c r="P13" s="65">
        <v>1</v>
      </c>
      <c r="Q13" s="66">
        <v>3</v>
      </c>
      <c r="R13">
        <v>1</v>
      </c>
      <c r="T13">
        <v>0</v>
      </c>
      <c r="U13">
        <v>0</v>
      </c>
    </row>
    <row r="14" spans="2:23" ht="18.75" x14ac:dyDescent="0.3">
      <c r="B14" s="67" t="s">
        <v>23</v>
      </c>
      <c r="C14" s="133"/>
      <c r="D14" s="69"/>
      <c r="E14" s="69"/>
      <c r="F14" s="70"/>
      <c r="G14" s="71">
        <v>40</v>
      </c>
      <c r="H14" s="72"/>
      <c r="I14" s="26">
        <f t="shared" si="0"/>
        <v>40</v>
      </c>
      <c r="J14" s="53"/>
      <c r="K14" s="62"/>
      <c r="L14" s="40">
        <f t="shared" si="1"/>
        <v>40</v>
      </c>
      <c r="M14" s="73"/>
      <c r="N14" s="65"/>
      <c r="O14" s="65"/>
      <c r="P14" s="65">
        <v>0</v>
      </c>
      <c r="Q14" s="66">
        <v>0</v>
      </c>
      <c r="R14">
        <v>0</v>
      </c>
      <c r="T14">
        <v>2</v>
      </c>
      <c r="U14">
        <v>0</v>
      </c>
    </row>
    <row r="15" spans="2:23" ht="19.5" thickBot="1" x14ac:dyDescent="0.35">
      <c r="B15" s="137" t="s">
        <v>40</v>
      </c>
      <c r="C15" s="134">
        <v>240</v>
      </c>
      <c r="D15" s="135">
        <v>5</v>
      </c>
      <c r="E15" s="146"/>
      <c r="F15" s="147"/>
      <c r="G15" s="136">
        <v>0</v>
      </c>
      <c r="H15" s="78"/>
      <c r="I15" s="79">
        <f t="shared" si="0"/>
        <v>0</v>
      </c>
      <c r="J15" s="53"/>
      <c r="K15" s="80"/>
      <c r="L15" s="40">
        <f t="shared" si="1"/>
        <v>0</v>
      </c>
      <c r="M15" s="81"/>
      <c r="N15" s="82"/>
      <c r="O15" s="81"/>
      <c r="P15">
        <v>0</v>
      </c>
      <c r="Q15">
        <v>0</v>
      </c>
      <c r="R15">
        <v>0</v>
      </c>
      <c r="T15">
        <v>0</v>
      </c>
      <c r="U15">
        <v>0</v>
      </c>
    </row>
    <row r="16" spans="2:23" ht="20.25" thickTop="1" thickBot="1" x14ac:dyDescent="0.35">
      <c r="B16" s="83" t="s">
        <v>25</v>
      </c>
      <c r="C16" s="84">
        <v>428.57</v>
      </c>
      <c r="D16" s="85">
        <v>5</v>
      </c>
      <c r="E16" s="86">
        <v>1</v>
      </c>
      <c r="F16" s="87"/>
      <c r="G16" s="84">
        <v>3428.56</v>
      </c>
      <c r="H16" s="88">
        <v>-632</v>
      </c>
      <c r="I16" s="89">
        <f t="shared" si="0"/>
        <v>2796.56</v>
      </c>
      <c r="J16" s="90"/>
      <c r="K16" s="91"/>
      <c r="L16" s="92">
        <f>I16-K16</f>
        <v>2796.56</v>
      </c>
      <c r="M16" t="s">
        <v>14</v>
      </c>
      <c r="P16" s="76">
        <v>2</v>
      </c>
      <c r="Q16" s="76">
        <v>5</v>
      </c>
      <c r="R16" s="76">
        <v>4</v>
      </c>
      <c r="S16" s="76">
        <v>7</v>
      </c>
      <c r="T16" s="76">
        <v>2</v>
      </c>
      <c r="U16" s="76">
        <v>1</v>
      </c>
      <c r="V16" s="139">
        <v>1</v>
      </c>
      <c r="W16" s="139">
        <v>1</v>
      </c>
    </row>
    <row r="17" spans="2:24" ht="15.75" customHeight="1" thickBot="1" x14ac:dyDescent="0.3">
      <c r="B17" s="93"/>
      <c r="C17" s="46"/>
      <c r="D17" s="94"/>
      <c r="E17" s="95"/>
      <c r="G17" s="96"/>
      <c r="H17" s="97"/>
      <c r="J17" s="98"/>
      <c r="K17" s="99"/>
      <c r="L17" s="99"/>
      <c r="M17" s="100"/>
      <c r="O17" s="101"/>
      <c r="P17" s="101">
        <f>SUM(P6:P16)</f>
        <v>15</v>
      </c>
      <c r="Q17" s="101">
        <f>SUM(Q6:Q16)</f>
        <v>13</v>
      </c>
      <c r="R17" s="101">
        <f>SUM(R6:R16)</f>
        <v>11</v>
      </c>
      <c r="S17" s="101">
        <f t="shared" ref="S17:W17" si="2">SUM(S6:S16)</f>
        <v>7</v>
      </c>
      <c r="T17" s="101">
        <f>SUM(T6:T16)</f>
        <v>6</v>
      </c>
      <c r="U17" s="101">
        <f t="shared" si="2"/>
        <v>1</v>
      </c>
      <c r="V17" s="101">
        <f t="shared" si="2"/>
        <v>3</v>
      </c>
      <c r="W17" s="101">
        <f t="shared" si="2"/>
        <v>1</v>
      </c>
    </row>
    <row r="18" spans="2:24" ht="21.75" customHeight="1" thickBot="1" x14ac:dyDescent="0.35">
      <c r="C18" s="87"/>
      <c r="D18" s="102"/>
      <c r="E18" s="103"/>
      <c r="F18" s="104" t="s">
        <v>26</v>
      </c>
      <c r="G18" s="105">
        <f>SUM(G7:G17)</f>
        <v>12568.56</v>
      </c>
      <c r="H18" s="106">
        <f t="shared" ref="H18" si="3">SUM(H7:H16)</f>
        <v>-889.71</v>
      </c>
      <c r="I18" s="107">
        <f>SUM(G18:H18)</f>
        <v>11678.849999999999</v>
      </c>
      <c r="J18" s="108"/>
      <c r="K18" s="109">
        <f>SUM(K7:K16)</f>
        <v>1000</v>
      </c>
      <c r="L18" s="110"/>
      <c r="O18" s="101"/>
      <c r="P18" s="101"/>
      <c r="Q18" s="101"/>
      <c r="R18" s="101"/>
    </row>
    <row r="19" spans="2:24" ht="15.75" customHeight="1" x14ac:dyDescent="0.3">
      <c r="M19" s="123"/>
      <c r="N19" s="66"/>
      <c r="O19" s="101"/>
      <c r="P19" s="128">
        <f t="shared" ref="P19:W19" si="4">P17*P4</f>
        <v>7500</v>
      </c>
      <c r="Q19" s="128">
        <f t="shared" si="4"/>
        <v>2600</v>
      </c>
      <c r="R19" s="128">
        <f t="shared" si="4"/>
        <v>1100</v>
      </c>
      <c r="S19" s="87">
        <f t="shared" si="4"/>
        <v>350</v>
      </c>
      <c r="T19" s="128">
        <f t="shared" si="4"/>
        <v>120</v>
      </c>
      <c r="U19" s="128">
        <f>U17*U4</f>
        <v>5</v>
      </c>
      <c r="V19" s="128">
        <f t="shared" si="4"/>
        <v>3</v>
      </c>
      <c r="W19" s="128">
        <f t="shared" si="4"/>
        <v>0.5</v>
      </c>
      <c r="X19" s="129">
        <f>SUM(P19:W19)</f>
        <v>11678.5</v>
      </c>
    </row>
    <row r="20" spans="2:24" ht="15" customHeight="1" x14ac:dyDescent="0.35">
      <c r="B20" s="111"/>
      <c r="D20" s="112"/>
      <c r="E20" s="112"/>
      <c r="F20" s="112"/>
      <c r="G20" s="112"/>
      <c r="H20" s="112"/>
      <c r="I20" s="112"/>
      <c r="J20" s="112"/>
      <c r="M20" s="66"/>
      <c r="N20" s="66"/>
      <c r="O20" s="66"/>
      <c r="P20" s="46"/>
      <c r="Q20" s="87"/>
      <c r="R20" s="87"/>
      <c r="S20" s="87"/>
      <c r="T20" s="87"/>
      <c r="U20" s="87"/>
      <c r="V20" s="87"/>
      <c r="W20" s="87"/>
    </row>
    <row r="21" spans="2:24" ht="21" customHeight="1" x14ac:dyDescent="0.35">
      <c r="C21" s="46"/>
      <c r="D21" s="113"/>
      <c r="E21" s="112"/>
      <c r="F21" s="112"/>
      <c r="G21" s="112"/>
      <c r="H21" s="112"/>
      <c r="I21" s="112"/>
      <c r="J21" s="112"/>
      <c r="K21" s="66"/>
      <c r="L21" s="66"/>
    </row>
    <row r="22" spans="2:24" x14ac:dyDescent="0.25">
      <c r="B22" s="93"/>
      <c r="C22" s="66"/>
      <c r="D22" s="49"/>
      <c r="E22" s="94"/>
      <c r="F22" s="94"/>
      <c r="G22" s="66"/>
      <c r="H22" s="66"/>
      <c r="I22" s="66"/>
      <c r="J22" s="66"/>
      <c r="K22" s="66"/>
      <c r="L22" s="66"/>
    </row>
    <row r="23" spans="2:24" ht="18.75" x14ac:dyDescent="0.3">
      <c r="B23" s="93"/>
      <c r="C23" s="46"/>
      <c r="D23" s="114"/>
      <c r="E23" s="94"/>
      <c r="F23" s="94"/>
      <c r="G23" s="115"/>
      <c r="H23" s="115"/>
      <c r="I23" s="115"/>
      <c r="J23" s="66"/>
      <c r="K23" s="66"/>
      <c r="L23" s="66"/>
    </row>
    <row r="24" spans="2:24" x14ac:dyDescent="0.25">
      <c r="B24" s="93"/>
      <c r="C24" s="49"/>
      <c r="D24" s="49"/>
      <c r="E24" s="94"/>
      <c r="F24" s="94"/>
      <c r="G24" s="66"/>
      <c r="H24" s="66"/>
      <c r="I24" s="66"/>
      <c r="J24" s="66"/>
      <c r="K24" s="66"/>
      <c r="L24" s="66"/>
    </row>
    <row r="25" spans="2:24" ht="18.75" x14ac:dyDescent="0.3">
      <c r="C25" s="114"/>
      <c r="D25" s="66"/>
      <c r="E25" s="66"/>
      <c r="F25" s="66"/>
      <c r="G25" s="66"/>
      <c r="H25" s="66"/>
      <c r="I25" s="66"/>
      <c r="J25" s="66"/>
      <c r="K25" s="66"/>
      <c r="L25" s="66"/>
    </row>
    <row r="26" spans="2:24" x14ac:dyDescent="0.25">
      <c r="C26" s="49"/>
    </row>
  </sheetData>
  <mergeCells count="1">
    <mergeCell ref="C2:K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6"/>
  <sheetViews>
    <sheetView workbookViewId="0">
      <selection activeCell="H21" sqref="H21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4" max="4" width="9.7109375" customWidth="1"/>
    <col min="5" max="5" width="9.140625" customWidth="1"/>
    <col min="6" max="6" width="9.28515625" customWidth="1"/>
    <col min="7" max="7" width="11.28515625" bestFit="1" customWidth="1"/>
    <col min="8" max="8" width="12.28515625" bestFit="1" customWidth="1"/>
    <col min="9" max="9" width="14.140625" bestFit="1" customWidth="1"/>
    <col min="10" max="10" width="11.28515625" bestFit="1" customWidth="1"/>
    <col min="12" max="12" width="13.42578125" customWidth="1"/>
  </cols>
  <sheetData>
    <row r="2" spans="2:23" ht="18.75" customHeight="1" x14ac:dyDescent="0.35">
      <c r="C2" s="214" t="s">
        <v>46</v>
      </c>
      <c r="D2" s="214"/>
      <c r="E2" s="214"/>
      <c r="F2" s="214"/>
      <c r="G2" s="214"/>
      <c r="H2" s="214"/>
      <c r="I2" s="214"/>
      <c r="J2" s="214"/>
      <c r="K2" s="214"/>
      <c r="L2" s="148"/>
      <c r="M2" s="3"/>
      <c r="N2" s="3"/>
      <c r="O2" s="3"/>
      <c r="P2" s="3"/>
    </row>
    <row r="3" spans="2:23" ht="15" customHeight="1" x14ac:dyDescent="0.3">
      <c r="M3" s="3"/>
      <c r="N3" s="3"/>
      <c r="O3" s="3"/>
      <c r="P3" s="3"/>
    </row>
    <row r="4" spans="2:23" ht="18.75" x14ac:dyDescent="0.3">
      <c r="B4" s="4" t="s">
        <v>0</v>
      </c>
      <c r="H4" s="5"/>
      <c r="I4" s="5"/>
      <c r="J4" s="5"/>
      <c r="K4" s="5"/>
      <c r="L4" s="6"/>
      <c r="P4" s="140">
        <v>500</v>
      </c>
      <c r="Q4" s="140">
        <v>200</v>
      </c>
      <c r="R4" s="140">
        <v>100</v>
      </c>
      <c r="S4" s="140">
        <v>50</v>
      </c>
      <c r="T4" s="140">
        <v>20</v>
      </c>
      <c r="U4" s="140">
        <v>5</v>
      </c>
      <c r="V4" s="140">
        <v>1</v>
      </c>
      <c r="W4" s="140">
        <v>0.5</v>
      </c>
    </row>
    <row r="5" spans="2:23" ht="15.75" thickBot="1" x14ac:dyDescent="0.3">
      <c r="J5" s="7"/>
    </row>
    <row r="6" spans="2:23" ht="32.25" thickTop="1" thickBot="1" x14ac:dyDescent="0.35">
      <c r="B6" s="8"/>
      <c r="C6" s="9" t="s">
        <v>1</v>
      </c>
      <c r="D6" s="10" t="s">
        <v>2</v>
      </c>
      <c r="E6" s="9" t="s">
        <v>3</v>
      </c>
      <c r="F6" s="11" t="s">
        <v>4</v>
      </c>
      <c r="G6" s="12" t="s">
        <v>5</v>
      </c>
      <c r="H6" s="13" t="s">
        <v>6</v>
      </c>
      <c r="I6" s="14" t="s">
        <v>7</v>
      </c>
      <c r="J6" s="15" t="s">
        <v>8</v>
      </c>
      <c r="K6" s="16" t="s">
        <v>9</v>
      </c>
      <c r="L6" s="17" t="s">
        <v>10</v>
      </c>
      <c r="M6" s="18" t="s">
        <v>11</v>
      </c>
      <c r="P6">
        <v>0</v>
      </c>
      <c r="Q6">
        <v>0</v>
      </c>
      <c r="R6">
        <v>0</v>
      </c>
      <c r="T6">
        <v>0</v>
      </c>
      <c r="U6">
        <v>0</v>
      </c>
    </row>
    <row r="7" spans="2:23" ht="21.75" customHeight="1" thickTop="1" x14ac:dyDescent="0.25">
      <c r="B7" s="19" t="s">
        <v>12</v>
      </c>
      <c r="C7" s="131">
        <v>200</v>
      </c>
      <c r="D7" s="21">
        <v>5</v>
      </c>
      <c r="E7" s="22"/>
      <c r="F7" s="23" t="s">
        <v>13</v>
      </c>
      <c r="G7" s="24">
        <f>C7*D7+C7*E7</f>
        <v>1000</v>
      </c>
      <c r="H7" s="25">
        <v>0</v>
      </c>
      <c r="I7" s="26">
        <f t="shared" ref="I7:I16" si="0">H7+G7</f>
        <v>1000</v>
      </c>
      <c r="J7" s="27">
        <v>8500</v>
      </c>
      <c r="K7" s="28">
        <v>500</v>
      </c>
      <c r="L7" s="29">
        <f>I7-K7</f>
        <v>500</v>
      </c>
      <c r="M7" t="s">
        <v>14</v>
      </c>
      <c r="O7" s="30"/>
      <c r="P7">
        <v>1</v>
      </c>
      <c r="Q7">
        <v>2</v>
      </c>
      <c r="R7">
        <v>1</v>
      </c>
      <c r="S7">
        <v>0</v>
      </c>
      <c r="T7">
        <v>0</v>
      </c>
      <c r="U7">
        <v>0</v>
      </c>
    </row>
    <row r="8" spans="2:23" ht="21.75" customHeight="1" x14ac:dyDescent="0.3">
      <c r="B8" s="31" t="s">
        <v>15</v>
      </c>
      <c r="C8" s="32">
        <v>266.67</v>
      </c>
      <c r="D8" s="33">
        <v>6</v>
      </c>
      <c r="E8" s="34"/>
      <c r="F8" s="35" t="s">
        <v>13</v>
      </c>
      <c r="G8" s="36">
        <f>C8*D8-0.02</f>
        <v>1600</v>
      </c>
      <c r="H8" s="37">
        <v>-267.76</v>
      </c>
      <c r="I8" s="26">
        <f t="shared" si="0"/>
        <v>1332.24</v>
      </c>
      <c r="J8" s="38">
        <v>1250</v>
      </c>
      <c r="K8" s="39">
        <v>500</v>
      </c>
      <c r="L8" s="40">
        <f t="shared" ref="L8:L15" si="1">I8-K8</f>
        <v>832.24</v>
      </c>
      <c r="M8" t="s">
        <v>16</v>
      </c>
      <c r="N8" s="41"/>
      <c r="O8" s="30"/>
      <c r="P8">
        <v>2</v>
      </c>
      <c r="Q8">
        <v>1</v>
      </c>
      <c r="R8">
        <v>1</v>
      </c>
      <c r="S8">
        <v>0</v>
      </c>
      <c r="T8">
        <v>1</v>
      </c>
      <c r="U8">
        <v>2</v>
      </c>
      <c r="V8">
        <v>2</v>
      </c>
    </row>
    <row r="9" spans="2:23" ht="21.75" customHeight="1" x14ac:dyDescent="0.25">
      <c r="B9" s="31" t="s">
        <v>19</v>
      </c>
      <c r="C9" s="32">
        <v>240</v>
      </c>
      <c r="D9" s="34">
        <v>5</v>
      </c>
      <c r="E9" s="34">
        <v>1</v>
      </c>
      <c r="F9" s="35" t="s">
        <v>13</v>
      </c>
      <c r="G9" s="36">
        <v>1440</v>
      </c>
      <c r="H9" s="25"/>
      <c r="I9" s="26">
        <f t="shared" si="0"/>
        <v>1440</v>
      </c>
      <c r="J9" s="38"/>
      <c r="K9" s="45"/>
      <c r="L9" s="40">
        <f t="shared" si="1"/>
        <v>1440</v>
      </c>
      <c r="M9" t="s">
        <v>14</v>
      </c>
      <c r="O9" s="46"/>
      <c r="P9">
        <v>2</v>
      </c>
      <c r="Q9">
        <v>1</v>
      </c>
      <c r="R9">
        <v>2</v>
      </c>
      <c r="T9">
        <v>2</v>
      </c>
      <c r="U9">
        <v>0</v>
      </c>
    </row>
    <row r="10" spans="2:23" ht="31.5" x14ac:dyDescent="0.25">
      <c r="B10" s="47" t="s">
        <v>20</v>
      </c>
      <c r="C10" s="32">
        <v>250</v>
      </c>
      <c r="D10" s="34">
        <v>6</v>
      </c>
      <c r="E10" s="34"/>
      <c r="F10" s="48">
        <v>100</v>
      </c>
      <c r="G10" s="36">
        <v>1600</v>
      </c>
      <c r="H10" s="25"/>
      <c r="I10" s="26">
        <f t="shared" si="0"/>
        <v>1600</v>
      </c>
      <c r="J10" s="38"/>
      <c r="K10" s="45"/>
      <c r="L10" s="40">
        <f t="shared" si="1"/>
        <v>1600</v>
      </c>
      <c r="M10" t="s">
        <v>16</v>
      </c>
      <c r="N10" s="49"/>
      <c r="O10" s="30"/>
      <c r="P10">
        <v>2</v>
      </c>
      <c r="Q10">
        <v>2</v>
      </c>
      <c r="R10">
        <v>2</v>
      </c>
      <c r="T10">
        <v>0</v>
      </c>
      <c r="U10">
        <v>0</v>
      </c>
    </row>
    <row r="11" spans="2:23" ht="21.75" customHeight="1" x14ac:dyDescent="0.3">
      <c r="B11" s="50" t="s">
        <v>28</v>
      </c>
      <c r="C11" s="32"/>
      <c r="D11" s="51"/>
      <c r="E11" s="34"/>
      <c r="F11" s="48"/>
      <c r="G11" s="36">
        <v>2500</v>
      </c>
      <c r="H11" s="52"/>
      <c r="I11" s="26">
        <f t="shared" si="0"/>
        <v>2500</v>
      </c>
      <c r="J11" s="53"/>
      <c r="K11" s="54"/>
      <c r="L11" s="40">
        <f t="shared" si="1"/>
        <v>2500</v>
      </c>
      <c r="O11" s="55"/>
      <c r="P11" s="55">
        <v>5</v>
      </c>
      <c r="Q11" s="55">
        <v>0</v>
      </c>
      <c r="R11">
        <v>0</v>
      </c>
      <c r="T11" s="55">
        <v>0</v>
      </c>
      <c r="U11" s="55">
        <v>0</v>
      </c>
    </row>
    <row r="12" spans="2:23" ht="21.75" customHeight="1" x14ac:dyDescent="0.3">
      <c r="B12" s="50" t="s">
        <v>21</v>
      </c>
      <c r="C12" s="32">
        <v>200</v>
      </c>
      <c r="D12" s="51">
        <v>5</v>
      </c>
      <c r="E12" s="34"/>
      <c r="F12" s="48"/>
      <c r="G12" s="36">
        <v>1000</v>
      </c>
      <c r="H12" s="52"/>
      <c r="I12" s="26">
        <f t="shared" si="0"/>
        <v>1000</v>
      </c>
      <c r="J12" s="53"/>
      <c r="K12" s="54"/>
      <c r="L12" s="40">
        <f t="shared" si="1"/>
        <v>1000</v>
      </c>
      <c r="O12" s="55"/>
      <c r="P12" s="55">
        <v>0</v>
      </c>
      <c r="Q12" s="55">
        <v>3</v>
      </c>
      <c r="R12">
        <v>4</v>
      </c>
      <c r="T12" s="55">
        <v>0</v>
      </c>
      <c r="U12" s="55">
        <v>0</v>
      </c>
    </row>
    <row r="13" spans="2:23" ht="21.75" customHeight="1" x14ac:dyDescent="0.25">
      <c r="B13" s="50" t="s">
        <v>35</v>
      </c>
      <c r="C13" s="132">
        <v>240</v>
      </c>
      <c r="D13" s="33">
        <v>5</v>
      </c>
      <c r="E13" s="33"/>
      <c r="F13" s="59"/>
      <c r="G13" s="60">
        <v>1200</v>
      </c>
      <c r="H13" s="61"/>
      <c r="I13" s="26">
        <f t="shared" si="0"/>
        <v>1200</v>
      </c>
      <c r="J13" s="53"/>
      <c r="K13" s="62"/>
      <c r="L13" s="40">
        <f t="shared" si="1"/>
        <v>1200</v>
      </c>
      <c r="M13" t="s">
        <v>14</v>
      </c>
      <c r="N13" s="64"/>
      <c r="O13" s="64"/>
      <c r="P13" s="65">
        <v>1</v>
      </c>
      <c r="Q13" s="66">
        <v>3</v>
      </c>
      <c r="R13">
        <v>1</v>
      </c>
      <c r="T13">
        <v>0</v>
      </c>
      <c r="U13">
        <v>0</v>
      </c>
    </row>
    <row r="14" spans="2:23" ht="18.75" x14ac:dyDescent="0.3">
      <c r="B14" s="67" t="s">
        <v>23</v>
      </c>
      <c r="C14" s="133"/>
      <c r="D14" s="69"/>
      <c r="E14" s="69"/>
      <c r="F14" s="70"/>
      <c r="G14" s="71">
        <v>40</v>
      </c>
      <c r="H14" s="72"/>
      <c r="I14" s="26">
        <f t="shared" si="0"/>
        <v>40</v>
      </c>
      <c r="J14" s="53"/>
      <c r="K14" s="62"/>
      <c r="L14" s="40">
        <f t="shared" si="1"/>
        <v>40</v>
      </c>
      <c r="M14" s="73"/>
      <c r="N14" s="65"/>
      <c r="O14" s="65"/>
      <c r="P14" s="65">
        <v>0</v>
      </c>
      <c r="Q14" s="66">
        <v>0</v>
      </c>
      <c r="R14">
        <v>0</v>
      </c>
      <c r="T14">
        <v>2</v>
      </c>
      <c r="U14">
        <v>0</v>
      </c>
    </row>
    <row r="15" spans="2:23" ht="19.5" thickBot="1" x14ac:dyDescent="0.35">
      <c r="B15" s="137" t="s">
        <v>40</v>
      </c>
      <c r="C15" s="134">
        <v>240</v>
      </c>
      <c r="D15" s="135">
        <v>5</v>
      </c>
      <c r="E15" s="146"/>
      <c r="F15" s="147"/>
      <c r="G15" s="136">
        <v>1200</v>
      </c>
      <c r="H15" s="78"/>
      <c r="I15" s="79">
        <f t="shared" si="0"/>
        <v>1200</v>
      </c>
      <c r="J15" s="53"/>
      <c r="K15" s="80"/>
      <c r="L15" s="40">
        <f t="shared" si="1"/>
        <v>1200</v>
      </c>
      <c r="M15" s="81"/>
      <c r="N15" s="82"/>
      <c r="O15" s="81"/>
      <c r="P15">
        <v>0</v>
      </c>
      <c r="Q15">
        <v>5</v>
      </c>
      <c r="R15">
        <v>2</v>
      </c>
      <c r="T15">
        <v>0</v>
      </c>
      <c r="U15">
        <v>0</v>
      </c>
    </row>
    <row r="16" spans="2:23" ht="20.25" thickTop="1" thickBot="1" x14ac:dyDescent="0.35">
      <c r="B16" s="83" t="s">
        <v>25</v>
      </c>
      <c r="C16" s="84">
        <v>428.57</v>
      </c>
      <c r="D16" s="85">
        <v>5</v>
      </c>
      <c r="E16" s="86">
        <v>1</v>
      </c>
      <c r="F16" s="87"/>
      <c r="G16" s="84">
        <v>3428.56</v>
      </c>
      <c r="H16" s="88">
        <v>-684.59</v>
      </c>
      <c r="I16" s="89">
        <f t="shared" si="0"/>
        <v>2743.97</v>
      </c>
      <c r="J16" s="90"/>
      <c r="K16" s="91"/>
      <c r="L16" s="92">
        <f>I16-K16</f>
        <v>2743.97</v>
      </c>
      <c r="M16" t="s">
        <v>14</v>
      </c>
      <c r="P16" s="76">
        <v>2</v>
      </c>
      <c r="Q16" s="76">
        <v>5</v>
      </c>
      <c r="R16" s="76">
        <v>4</v>
      </c>
      <c r="S16" s="76">
        <v>6</v>
      </c>
      <c r="T16" s="76">
        <v>2</v>
      </c>
      <c r="U16" s="76">
        <v>0</v>
      </c>
      <c r="V16" s="139">
        <v>4</v>
      </c>
      <c r="W16" s="139">
        <v>0</v>
      </c>
    </row>
    <row r="17" spans="2:24" ht="15.75" customHeight="1" thickBot="1" x14ac:dyDescent="0.3">
      <c r="B17" s="93"/>
      <c r="C17" s="46"/>
      <c r="D17" s="94"/>
      <c r="E17" s="95"/>
      <c r="G17" s="96"/>
      <c r="H17" s="97"/>
      <c r="J17" s="98"/>
      <c r="K17" s="99"/>
      <c r="L17" s="99"/>
      <c r="M17" s="100"/>
      <c r="O17" s="101"/>
      <c r="P17" s="101">
        <f>SUM(P6:P16)</f>
        <v>15</v>
      </c>
      <c r="Q17" s="101">
        <f>SUM(Q6:Q16)</f>
        <v>22</v>
      </c>
      <c r="R17" s="101">
        <f>SUM(R6:R16)</f>
        <v>17</v>
      </c>
      <c r="S17" s="101">
        <f t="shared" ref="S17:W17" si="2">SUM(S6:S16)</f>
        <v>6</v>
      </c>
      <c r="T17" s="101">
        <f>SUM(T6:T16)</f>
        <v>7</v>
      </c>
      <c r="U17" s="101">
        <f t="shared" si="2"/>
        <v>2</v>
      </c>
      <c r="V17" s="101">
        <f t="shared" si="2"/>
        <v>6</v>
      </c>
      <c r="W17" s="101">
        <f t="shared" si="2"/>
        <v>0</v>
      </c>
    </row>
    <row r="18" spans="2:24" ht="21.75" customHeight="1" thickBot="1" x14ac:dyDescent="0.35">
      <c r="C18" s="87"/>
      <c r="D18" s="102"/>
      <c r="E18" s="103"/>
      <c r="F18" s="104" t="s">
        <v>26</v>
      </c>
      <c r="G18" s="105">
        <f>SUM(G7:G17)</f>
        <v>15008.56</v>
      </c>
      <c r="H18" s="106">
        <f t="shared" ref="H18" si="3">SUM(H7:H16)</f>
        <v>-952.35</v>
      </c>
      <c r="I18" s="107">
        <f>SUM(G18:H18)</f>
        <v>14056.21</v>
      </c>
      <c r="J18" s="108"/>
      <c r="K18" s="109">
        <f>SUM(K7:K16)</f>
        <v>1000</v>
      </c>
      <c r="L18" s="110"/>
      <c r="O18" s="101"/>
      <c r="P18" s="101"/>
      <c r="Q18" s="101"/>
      <c r="R18" s="101"/>
    </row>
    <row r="19" spans="2:24" ht="15.75" customHeight="1" x14ac:dyDescent="0.3">
      <c r="M19" s="123"/>
      <c r="N19" s="66"/>
      <c r="O19" s="101"/>
      <c r="P19" s="128">
        <f t="shared" ref="P19:W19" si="4">P17*P4</f>
        <v>7500</v>
      </c>
      <c r="Q19" s="128">
        <f t="shared" si="4"/>
        <v>4400</v>
      </c>
      <c r="R19" s="128">
        <f t="shared" si="4"/>
        <v>1700</v>
      </c>
      <c r="S19" s="150">
        <f t="shared" si="4"/>
        <v>300</v>
      </c>
      <c r="T19" s="128">
        <f t="shared" si="4"/>
        <v>140</v>
      </c>
      <c r="U19" s="128">
        <f>U17*U4</f>
        <v>10</v>
      </c>
      <c r="V19" s="128">
        <f t="shared" si="4"/>
        <v>6</v>
      </c>
      <c r="W19" s="128">
        <f t="shared" si="4"/>
        <v>0</v>
      </c>
      <c r="X19" s="129">
        <f>SUM(P19:W19)</f>
        <v>14056</v>
      </c>
    </row>
    <row r="20" spans="2:24" ht="15" customHeight="1" x14ac:dyDescent="0.35">
      <c r="B20" s="111"/>
      <c r="D20" s="112"/>
      <c r="E20" s="112"/>
      <c r="F20" s="112"/>
      <c r="G20" s="112"/>
      <c r="H20" s="112"/>
      <c r="I20" s="112"/>
      <c r="J20" s="112"/>
      <c r="M20" s="66"/>
      <c r="N20" s="66"/>
      <c r="O20" s="66"/>
      <c r="P20" s="46"/>
      <c r="Q20" s="87"/>
      <c r="R20" s="87"/>
      <c r="S20" s="87"/>
      <c r="T20" s="87"/>
      <c r="U20" s="87"/>
      <c r="V20" s="87"/>
      <c r="W20" s="87"/>
    </row>
    <row r="21" spans="2:24" ht="21" customHeight="1" x14ac:dyDescent="0.35">
      <c r="C21" s="46"/>
      <c r="D21" s="113"/>
      <c r="E21" s="112"/>
      <c r="F21" s="112"/>
      <c r="G21" s="112"/>
      <c r="H21" s="112"/>
      <c r="I21" s="112"/>
      <c r="J21" s="112"/>
      <c r="K21" s="66"/>
      <c r="L21" s="66"/>
    </row>
    <row r="22" spans="2:24" x14ac:dyDescent="0.25">
      <c r="B22" s="93"/>
      <c r="C22" s="66"/>
      <c r="D22" s="49"/>
      <c r="E22" s="94"/>
      <c r="F22" s="94"/>
      <c r="G22" s="66"/>
      <c r="H22" s="66"/>
      <c r="I22" s="66"/>
      <c r="J22" s="66"/>
      <c r="K22" s="66"/>
      <c r="L22" s="66"/>
    </row>
    <row r="23" spans="2:24" ht="18.75" x14ac:dyDescent="0.3">
      <c r="B23" s="93"/>
      <c r="C23" s="46"/>
      <c r="D23" s="114"/>
      <c r="E23" s="94"/>
      <c r="F23" s="94"/>
      <c r="G23" s="115"/>
      <c r="H23" s="115"/>
      <c r="I23" s="115"/>
      <c r="J23" s="66"/>
      <c r="K23" s="66"/>
      <c r="L23" s="66"/>
    </row>
    <row r="24" spans="2:24" x14ac:dyDescent="0.25">
      <c r="B24" s="93"/>
      <c r="C24" s="49"/>
      <c r="D24" s="49"/>
      <c r="E24" s="94"/>
      <c r="F24" s="94"/>
      <c r="G24" s="66"/>
      <c r="H24" s="66"/>
      <c r="I24" s="66"/>
      <c r="J24" s="66"/>
      <c r="K24" s="66"/>
      <c r="L24" s="66"/>
    </row>
    <row r="25" spans="2:24" ht="18.75" x14ac:dyDescent="0.3">
      <c r="C25" s="114"/>
      <c r="D25" s="66"/>
      <c r="E25" s="66"/>
      <c r="F25" s="66"/>
      <c r="G25" s="66"/>
      <c r="H25" s="66"/>
      <c r="I25" s="66"/>
      <c r="J25" s="66"/>
      <c r="K25" s="66"/>
      <c r="L25" s="66"/>
    </row>
    <row r="26" spans="2:24" x14ac:dyDescent="0.25">
      <c r="C26" s="49"/>
    </row>
  </sheetData>
  <mergeCells count="1">
    <mergeCell ref="C2:K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6"/>
  <sheetViews>
    <sheetView workbookViewId="0">
      <selection activeCell="C3" sqref="C3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4" max="4" width="9.7109375" customWidth="1"/>
    <col min="5" max="5" width="9.140625" customWidth="1"/>
    <col min="6" max="6" width="9.28515625" customWidth="1"/>
    <col min="7" max="7" width="11.28515625" bestFit="1" customWidth="1"/>
    <col min="8" max="8" width="12.28515625" bestFit="1" customWidth="1"/>
    <col min="9" max="9" width="14.140625" bestFit="1" customWidth="1"/>
    <col min="10" max="10" width="11.28515625" bestFit="1" customWidth="1"/>
    <col min="12" max="12" width="13.42578125" customWidth="1"/>
  </cols>
  <sheetData>
    <row r="2" spans="2:23" ht="18.75" customHeight="1" x14ac:dyDescent="0.35">
      <c r="C2" s="214" t="s">
        <v>47</v>
      </c>
      <c r="D2" s="214"/>
      <c r="E2" s="214"/>
      <c r="F2" s="214"/>
      <c r="G2" s="214"/>
      <c r="H2" s="214"/>
      <c r="I2" s="214"/>
      <c r="J2" s="214"/>
      <c r="K2" s="214"/>
      <c r="L2" s="149"/>
      <c r="M2" s="3"/>
      <c r="N2" s="3"/>
      <c r="O2" s="3"/>
      <c r="P2" s="3"/>
    </row>
    <row r="3" spans="2:23" ht="15" customHeight="1" x14ac:dyDescent="0.3">
      <c r="M3" s="3"/>
      <c r="N3" s="3"/>
      <c r="O3" s="3"/>
      <c r="P3" s="3"/>
    </row>
    <row r="4" spans="2:23" ht="18.75" x14ac:dyDescent="0.3">
      <c r="B4" s="4" t="s">
        <v>0</v>
      </c>
      <c r="H4" s="5"/>
      <c r="I4" s="5"/>
      <c r="J4" s="5"/>
      <c r="K4" s="5"/>
      <c r="L4" s="6"/>
      <c r="P4" s="140">
        <v>500</v>
      </c>
      <c r="Q4" s="140">
        <v>200</v>
      </c>
      <c r="R4" s="140">
        <v>100</v>
      </c>
      <c r="S4" s="140">
        <v>50</v>
      </c>
      <c r="T4" s="140">
        <v>20</v>
      </c>
      <c r="U4" s="140">
        <v>5</v>
      </c>
      <c r="V4" s="140">
        <v>1</v>
      </c>
      <c r="W4" s="140">
        <v>0.5</v>
      </c>
    </row>
    <row r="5" spans="2:23" ht="15.75" thickBot="1" x14ac:dyDescent="0.3">
      <c r="J5" s="7"/>
    </row>
    <row r="6" spans="2:23" ht="32.25" thickTop="1" thickBot="1" x14ac:dyDescent="0.35">
      <c r="B6" s="8"/>
      <c r="C6" s="9" t="s">
        <v>1</v>
      </c>
      <c r="D6" s="10" t="s">
        <v>2</v>
      </c>
      <c r="E6" s="9" t="s">
        <v>3</v>
      </c>
      <c r="F6" s="11" t="s">
        <v>4</v>
      </c>
      <c r="G6" s="12" t="s">
        <v>5</v>
      </c>
      <c r="H6" s="13" t="s">
        <v>6</v>
      </c>
      <c r="I6" s="14" t="s">
        <v>7</v>
      </c>
      <c r="J6" s="15" t="s">
        <v>8</v>
      </c>
      <c r="K6" s="16" t="s">
        <v>9</v>
      </c>
      <c r="L6" s="17" t="s">
        <v>10</v>
      </c>
      <c r="M6" s="18" t="s">
        <v>11</v>
      </c>
      <c r="P6">
        <v>0</v>
      </c>
      <c r="Q6">
        <v>0</v>
      </c>
      <c r="R6">
        <v>0</v>
      </c>
      <c r="T6">
        <v>0</v>
      </c>
      <c r="U6">
        <v>0</v>
      </c>
    </row>
    <row r="7" spans="2:23" ht="21.75" customHeight="1" thickTop="1" x14ac:dyDescent="0.25">
      <c r="B7" s="19" t="s">
        <v>12</v>
      </c>
      <c r="C7" s="131">
        <v>200</v>
      </c>
      <c r="D7" s="21">
        <v>5</v>
      </c>
      <c r="E7" s="22"/>
      <c r="F7" s="23" t="s">
        <v>13</v>
      </c>
      <c r="G7" s="24">
        <f>C7*D7+C7*E7</f>
        <v>1000</v>
      </c>
      <c r="H7" s="25">
        <v>0</v>
      </c>
      <c r="I7" s="26">
        <f t="shared" ref="I7:I16" si="0">H7+G7</f>
        <v>1000</v>
      </c>
      <c r="J7" s="27">
        <v>8000</v>
      </c>
      <c r="K7" s="28">
        <v>500</v>
      </c>
      <c r="L7" s="29">
        <f>I7-K7</f>
        <v>500</v>
      </c>
      <c r="M7" t="s">
        <v>14</v>
      </c>
      <c r="O7" s="30"/>
      <c r="P7">
        <v>1</v>
      </c>
      <c r="Q7">
        <v>2</v>
      </c>
      <c r="R7">
        <v>1</v>
      </c>
      <c r="S7">
        <v>0</v>
      </c>
      <c r="T7">
        <v>0</v>
      </c>
      <c r="U7">
        <v>0</v>
      </c>
    </row>
    <row r="8" spans="2:23" ht="21.75" customHeight="1" x14ac:dyDescent="0.3">
      <c r="B8" s="31" t="s">
        <v>15</v>
      </c>
      <c r="C8" s="32">
        <v>266.67</v>
      </c>
      <c r="D8" s="33">
        <v>6</v>
      </c>
      <c r="E8" s="34"/>
      <c r="F8" s="35" t="s">
        <v>13</v>
      </c>
      <c r="G8" s="36">
        <f>C8*D8-0.02</f>
        <v>1600</v>
      </c>
      <c r="H8" s="37">
        <v>-267.76</v>
      </c>
      <c r="I8" s="26">
        <f t="shared" si="0"/>
        <v>1332.24</v>
      </c>
      <c r="J8" s="38">
        <v>750</v>
      </c>
      <c r="K8" s="39">
        <v>500</v>
      </c>
      <c r="L8" s="40">
        <f t="shared" ref="L8:L15" si="1">I8-K8</f>
        <v>832.24</v>
      </c>
      <c r="M8" t="s">
        <v>16</v>
      </c>
      <c r="N8" s="41"/>
      <c r="O8" s="30"/>
      <c r="P8">
        <v>2</v>
      </c>
      <c r="Q8">
        <v>1</v>
      </c>
      <c r="R8">
        <v>1</v>
      </c>
      <c r="S8">
        <v>0</v>
      </c>
      <c r="T8">
        <v>1</v>
      </c>
      <c r="U8">
        <v>2</v>
      </c>
      <c r="V8">
        <v>2</v>
      </c>
    </row>
    <row r="9" spans="2:23" ht="21.75" customHeight="1" x14ac:dyDescent="0.25">
      <c r="B9" s="31" t="s">
        <v>19</v>
      </c>
      <c r="C9" s="32">
        <v>240</v>
      </c>
      <c r="D9" s="34">
        <v>5</v>
      </c>
      <c r="E9" s="34">
        <v>1</v>
      </c>
      <c r="F9" s="35" t="s">
        <v>13</v>
      </c>
      <c r="G9" s="36">
        <v>1440</v>
      </c>
      <c r="H9" s="25"/>
      <c r="I9" s="26">
        <f t="shared" si="0"/>
        <v>1440</v>
      </c>
      <c r="J9" s="38"/>
      <c r="K9" s="45"/>
      <c r="L9" s="40">
        <f t="shared" si="1"/>
        <v>1440</v>
      </c>
      <c r="M9" t="s">
        <v>14</v>
      </c>
      <c r="O9" s="46"/>
      <c r="P9">
        <v>2</v>
      </c>
      <c r="Q9">
        <v>1</v>
      </c>
      <c r="R9">
        <v>2</v>
      </c>
      <c r="T9">
        <v>2</v>
      </c>
      <c r="U9">
        <v>0</v>
      </c>
    </row>
    <row r="10" spans="2:23" ht="31.5" x14ac:dyDescent="0.25">
      <c r="B10" s="47" t="s">
        <v>20</v>
      </c>
      <c r="C10" s="32">
        <v>250</v>
      </c>
      <c r="D10" s="34">
        <v>6</v>
      </c>
      <c r="E10" s="34"/>
      <c r="F10" s="48">
        <v>100</v>
      </c>
      <c r="G10" s="36">
        <v>1600</v>
      </c>
      <c r="H10" s="25"/>
      <c r="I10" s="26">
        <f t="shared" si="0"/>
        <v>1600</v>
      </c>
      <c r="J10" s="38"/>
      <c r="K10" s="45"/>
      <c r="L10" s="40">
        <f t="shared" si="1"/>
        <v>1600</v>
      </c>
      <c r="M10" t="s">
        <v>16</v>
      </c>
      <c r="N10" s="49"/>
      <c r="O10" s="30"/>
      <c r="P10">
        <v>2</v>
      </c>
      <c r="Q10">
        <v>2</v>
      </c>
      <c r="R10">
        <v>2</v>
      </c>
      <c r="T10">
        <v>0</v>
      </c>
      <c r="U10">
        <v>0</v>
      </c>
    </row>
    <row r="11" spans="2:23" ht="21.75" customHeight="1" x14ac:dyDescent="0.3">
      <c r="B11" s="50" t="s">
        <v>28</v>
      </c>
      <c r="C11" s="32"/>
      <c r="D11" s="51"/>
      <c r="E11" s="34"/>
      <c r="F11" s="48"/>
      <c r="G11" s="36">
        <v>2500</v>
      </c>
      <c r="H11" s="52"/>
      <c r="I11" s="26">
        <f t="shared" si="0"/>
        <v>2500</v>
      </c>
      <c r="J11" s="53"/>
      <c r="K11" s="54"/>
      <c r="L11" s="40">
        <f t="shared" si="1"/>
        <v>2500</v>
      </c>
      <c r="O11" s="55"/>
      <c r="P11" s="55">
        <v>5</v>
      </c>
      <c r="Q11" s="55">
        <v>0</v>
      </c>
      <c r="R11">
        <v>0</v>
      </c>
      <c r="T11" s="55">
        <v>0</v>
      </c>
      <c r="U11" s="55">
        <v>0</v>
      </c>
    </row>
    <row r="12" spans="2:23" ht="21.75" customHeight="1" x14ac:dyDescent="0.3">
      <c r="B12" s="50" t="s">
        <v>21</v>
      </c>
      <c r="C12" s="32">
        <v>200</v>
      </c>
      <c r="D12" s="51"/>
      <c r="E12" s="34"/>
      <c r="F12" s="48"/>
      <c r="G12" s="36">
        <v>0</v>
      </c>
      <c r="H12" s="52"/>
      <c r="I12" s="26">
        <f t="shared" si="0"/>
        <v>0</v>
      </c>
      <c r="J12" s="53"/>
      <c r="K12" s="54"/>
      <c r="L12" s="40">
        <f t="shared" si="1"/>
        <v>0</v>
      </c>
      <c r="O12" s="55"/>
      <c r="P12" s="55">
        <v>0</v>
      </c>
      <c r="Q12" s="55">
        <v>0</v>
      </c>
      <c r="R12">
        <v>0</v>
      </c>
      <c r="T12" s="55">
        <v>0</v>
      </c>
      <c r="U12" s="55">
        <v>0</v>
      </c>
    </row>
    <row r="13" spans="2:23" ht="21.75" customHeight="1" x14ac:dyDescent="0.25">
      <c r="B13" s="50" t="s">
        <v>35</v>
      </c>
      <c r="C13" s="132">
        <v>240</v>
      </c>
      <c r="D13" s="33">
        <v>5</v>
      </c>
      <c r="E13" s="33">
        <v>1</v>
      </c>
      <c r="F13" s="59"/>
      <c r="G13" s="60">
        <v>1440</v>
      </c>
      <c r="H13" s="61"/>
      <c r="I13" s="26">
        <f t="shared" si="0"/>
        <v>1440</v>
      </c>
      <c r="J13" s="53"/>
      <c r="K13" s="62"/>
      <c r="L13" s="40">
        <f t="shared" si="1"/>
        <v>1440</v>
      </c>
      <c r="M13" t="s">
        <v>14</v>
      </c>
      <c r="N13" s="64"/>
      <c r="O13" s="64"/>
      <c r="P13" s="65">
        <v>1</v>
      </c>
      <c r="Q13" s="66">
        <v>3</v>
      </c>
      <c r="R13">
        <v>3</v>
      </c>
      <c r="T13">
        <v>2</v>
      </c>
      <c r="U13">
        <v>0</v>
      </c>
    </row>
    <row r="14" spans="2:23" ht="18.75" x14ac:dyDescent="0.3">
      <c r="B14" s="67" t="s">
        <v>23</v>
      </c>
      <c r="C14" s="133"/>
      <c r="D14" s="69"/>
      <c r="E14" s="69"/>
      <c r="F14" s="70"/>
      <c r="G14" s="71">
        <v>40</v>
      </c>
      <c r="H14" s="72"/>
      <c r="I14" s="26">
        <f t="shared" si="0"/>
        <v>40</v>
      </c>
      <c r="J14" s="53"/>
      <c r="K14" s="62"/>
      <c r="L14" s="40">
        <f t="shared" si="1"/>
        <v>40</v>
      </c>
      <c r="M14" s="73"/>
      <c r="N14" s="65"/>
      <c r="O14" s="65"/>
      <c r="P14" s="65">
        <v>0</v>
      </c>
      <c r="Q14" s="66">
        <v>0</v>
      </c>
      <c r="R14">
        <v>0</v>
      </c>
      <c r="T14">
        <v>2</v>
      </c>
      <c r="U14">
        <v>0</v>
      </c>
    </row>
    <row r="15" spans="2:23" ht="19.5" thickBot="1" x14ac:dyDescent="0.35">
      <c r="B15" s="137" t="s">
        <v>40</v>
      </c>
      <c r="C15" s="134">
        <v>240</v>
      </c>
      <c r="D15" s="135">
        <v>5</v>
      </c>
      <c r="E15" s="146"/>
      <c r="F15" s="147"/>
      <c r="G15" s="136">
        <v>1200</v>
      </c>
      <c r="H15" s="78"/>
      <c r="I15" s="79">
        <f t="shared" si="0"/>
        <v>1200</v>
      </c>
      <c r="J15" s="53"/>
      <c r="K15" s="80"/>
      <c r="L15" s="40">
        <f t="shared" si="1"/>
        <v>1200</v>
      </c>
      <c r="M15" s="81"/>
      <c r="N15" s="82"/>
      <c r="O15" s="81"/>
      <c r="P15">
        <v>0</v>
      </c>
      <c r="Q15">
        <v>5</v>
      </c>
      <c r="R15">
        <v>2</v>
      </c>
      <c r="T15">
        <v>0</v>
      </c>
      <c r="U15">
        <v>0</v>
      </c>
    </row>
    <row r="16" spans="2:23" ht="20.25" thickTop="1" thickBot="1" x14ac:dyDescent="0.35">
      <c r="B16" s="83" t="s">
        <v>25</v>
      </c>
      <c r="C16" s="84">
        <v>428.57</v>
      </c>
      <c r="D16" s="85">
        <v>5</v>
      </c>
      <c r="E16" s="86">
        <v>2</v>
      </c>
      <c r="F16" s="87"/>
      <c r="G16" s="84">
        <v>3857.13</v>
      </c>
      <c r="H16" s="88">
        <v>-684.59</v>
      </c>
      <c r="I16" s="89">
        <f t="shared" si="0"/>
        <v>3172.54</v>
      </c>
      <c r="J16" s="90"/>
      <c r="K16" s="91"/>
      <c r="L16" s="92">
        <f>I16-K16</f>
        <v>3172.54</v>
      </c>
      <c r="M16" t="s">
        <v>14</v>
      </c>
      <c r="P16" s="76">
        <v>3</v>
      </c>
      <c r="Q16" s="76">
        <v>5</v>
      </c>
      <c r="R16" s="76">
        <v>4</v>
      </c>
      <c r="S16" s="76">
        <v>5</v>
      </c>
      <c r="T16" s="76">
        <v>1</v>
      </c>
      <c r="U16" s="76">
        <v>0</v>
      </c>
      <c r="V16" s="139">
        <v>2</v>
      </c>
      <c r="W16" s="139">
        <v>1</v>
      </c>
    </row>
    <row r="17" spans="2:24" ht="15.75" customHeight="1" thickBot="1" x14ac:dyDescent="0.3">
      <c r="B17" s="93"/>
      <c r="C17" s="46"/>
      <c r="D17" s="94"/>
      <c r="E17" s="95"/>
      <c r="G17" s="96"/>
      <c r="H17" s="97"/>
      <c r="J17" s="98"/>
      <c r="K17" s="99"/>
      <c r="L17" s="99"/>
      <c r="M17" s="100"/>
      <c r="O17" s="101"/>
      <c r="P17" s="101">
        <f>SUM(P6:P16)</f>
        <v>16</v>
      </c>
      <c r="Q17" s="101">
        <f>SUM(Q6:Q16)</f>
        <v>19</v>
      </c>
      <c r="R17" s="101">
        <f>SUM(R6:R16)</f>
        <v>15</v>
      </c>
      <c r="S17" s="101">
        <f t="shared" ref="S17:W17" si="2">SUM(S6:S16)</f>
        <v>5</v>
      </c>
      <c r="T17" s="101">
        <f>SUM(T6:T16)</f>
        <v>8</v>
      </c>
      <c r="U17" s="101">
        <f t="shared" si="2"/>
        <v>2</v>
      </c>
      <c r="V17" s="101">
        <f t="shared" si="2"/>
        <v>4</v>
      </c>
      <c r="W17" s="101">
        <f t="shared" si="2"/>
        <v>1</v>
      </c>
    </row>
    <row r="18" spans="2:24" ht="21.75" customHeight="1" thickBot="1" x14ac:dyDescent="0.35">
      <c r="C18" s="87"/>
      <c r="D18" s="102"/>
      <c r="E18" s="103"/>
      <c r="F18" s="104" t="s">
        <v>26</v>
      </c>
      <c r="G18" s="105">
        <f>SUM(G7:G17)</f>
        <v>14677.130000000001</v>
      </c>
      <c r="H18" s="106">
        <f t="shared" ref="H18" si="3">SUM(H7:H16)</f>
        <v>-952.35</v>
      </c>
      <c r="I18" s="107">
        <f>SUM(G18:H18)</f>
        <v>13724.78</v>
      </c>
      <c r="J18" s="108"/>
      <c r="K18" s="109">
        <f>SUM(K7:K16)</f>
        <v>1000</v>
      </c>
      <c r="L18" s="110"/>
      <c r="O18" s="101"/>
      <c r="P18" s="101"/>
      <c r="Q18" s="101"/>
      <c r="R18" s="101"/>
    </row>
    <row r="19" spans="2:24" ht="15.75" customHeight="1" x14ac:dyDescent="0.3">
      <c r="M19" s="123"/>
      <c r="N19" s="66"/>
      <c r="O19" s="101"/>
      <c r="P19" s="128">
        <f t="shared" ref="P19:W19" si="4">P17*P4</f>
        <v>8000</v>
      </c>
      <c r="Q19" s="128">
        <f t="shared" si="4"/>
        <v>3800</v>
      </c>
      <c r="R19" s="128">
        <f t="shared" si="4"/>
        <v>1500</v>
      </c>
      <c r="S19" s="150">
        <f t="shared" si="4"/>
        <v>250</v>
      </c>
      <c r="T19" s="128">
        <f t="shared" si="4"/>
        <v>160</v>
      </c>
      <c r="U19" s="128">
        <f>U17*U4</f>
        <v>10</v>
      </c>
      <c r="V19" s="128">
        <f t="shared" si="4"/>
        <v>4</v>
      </c>
      <c r="W19" s="128">
        <f t="shared" si="4"/>
        <v>0.5</v>
      </c>
      <c r="X19" s="129">
        <f>SUM(P19:W19)</f>
        <v>13724.5</v>
      </c>
    </row>
    <row r="20" spans="2:24" ht="15" customHeight="1" x14ac:dyDescent="0.35">
      <c r="B20" s="111"/>
      <c r="D20" s="112"/>
      <c r="E20" s="112"/>
      <c r="F20" s="112"/>
      <c r="G20" s="112"/>
      <c r="H20" s="112"/>
      <c r="I20" s="112"/>
      <c r="J20" s="112"/>
      <c r="M20" s="66"/>
      <c r="N20" s="66"/>
      <c r="O20" s="66"/>
      <c r="P20" s="46"/>
      <c r="Q20" s="87"/>
      <c r="R20" s="87"/>
      <c r="S20" s="87"/>
      <c r="T20" s="87"/>
      <c r="U20" s="87"/>
      <c r="V20" s="87"/>
      <c r="W20" s="87"/>
    </row>
    <row r="21" spans="2:24" ht="21" customHeight="1" x14ac:dyDescent="0.35">
      <c r="C21" s="46"/>
      <c r="D21" s="113"/>
      <c r="E21" s="112"/>
      <c r="F21" s="112"/>
      <c r="G21" s="112"/>
      <c r="H21" s="112"/>
      <c r="I21" s="112"/>
      <c r="J21" s="112"/>
      <c r="K21" s="66"/>
      <c r="L21" s="66"/>
    </row>
    <row r="22" spans="2:24" x14ac:dyDescent="0.25">
      <c r="B22" s="93"/>
      <c r="C22" s="66"/>
      <c r="D22" s="49"/>
      <c r="E22" s="94"/>
      <c r="F22" s="94"/>
      <c r="G22" s="66"/>
      <c r="H22" s="66"/>
      <c r="I22" s="66"/>
      <c r="J22" s="66"/>
      <c r="K22" s="66"/>
      <c r="L22" s="66"/>
    </row>
    <row r="23" spans="2:24" ht="18.75" x14ac:dyDescent="0.3">
      <c r="B23" s="93"/>
      <c r="C23" s="46"/>
      <c r="D23" s="114"/>
      <c r="E23" s="94"/>
      <c r="F23" s="94"/>
      <c r="G23" s="115"/>
      <c r="H23" s="115"/>
      <c r="I23" s="115"/>
      <c r="J23" s="66"/>
      <c r="K23" s="66"/>
      <c r="L23" s="66"/>
    </row>
    <row r="24" spans="2:24" x14ac:dyDescent="0.25">
      <c r="B24" s="93"/>
      <c r="C24" s="49"/>
      <c r="D24" s="49"/>
      <c r="E24" s="94"/>
      <c r="F24" s="94"/>
      <c r="G24" s="66"/>
      <c r="H24" s="66"/>
      <c r="I24" s="66"/>
      <c r="J24" s="66"/>
      <c r="K24" s="66"/>
      <c r="L24" s="66"/>
    </row>
    <row r="25" spans="2:24" ht="18.75" x14ac:dyDescent="0.3">
      <c r="C25" s="114"/>
      <c r="D25" s="66"/>
      <c r="E25" s="66"/>
      <c r="F25" s="66"/>
      <c r="G25" s="66"/>
      <c r="H25" s="66"/>
      <c r="I25" s="66"/>
      <c r="J25" s="66"/>
      <c r="K25" s="66"/>
      <c r="L25" s="66"/>
    </row>
    <row r="26" spans="2:24" x14ac:dyDescent="0.25">
      <c r="C26" s="49"/>
    </row>
  </sheetData>
  <mergeCells count="1">
    <mergeCell ref="C2:K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6"/>
  <sheetViews>
    <sheetView workbookViewId="0">
      <selection activeCell="G20" sqref="G20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4" max="4" width="9.7109375" customWidth="1"/>
    <col min="5" max="5" width="9.140625" customWidth="1"/>
    <col min="6" max="6" width="9.28515625" customWidth="1"/>
    <col min="7" max="7" width="11.28515625" bestFit="1" customWidth="1"/>
    <col min="8" max="8" width="12.28515625" bestFit="1" customWidth="1"/>
    <col min="9" max="9" width="14.140625" bestFit="1" customWidth="1"/>
    <col min="10" max="10" width="11.28515625" bestFit="1" customWidth="1"/>
    <col min="12" max="12" width="13.42578125" customWidth="1"/>
  </cols>
  <sheetData>
    <row r="2" spans="2:23" ht="18.75" customHeight="1" x14ac:dyDescent="0.35">
      <c r="C2" s="214" t="s">
        <v>48</v>
      </c>
      <c r="D2" s="214"/>
      <c r="E2" s="214"/>
      <c r="F2" s="214"/>
      <c r="G2" s="214"/>
      <c r="H2" s="214"/>
      <c r="I2" s="214"/>
      <c r="J2" s="214"/>
      <c r="K2" s="214"/>
      <c r="L2" s="151"/>
      <c r="M2" s="3"/>
      <c r="N2" s="3"/>
      <c r="O2" s="3"/>
      <c r="P2" s="3"/>
    </row>
    <row r="3" spans="2:23" ht="15" customHeight="1" x14ac:dyDescent="0.3">
      <c r="M3" s="3"/>
      <c r="N3" s="3"/>
      <c r="O3" s="3"/>
      <c r="P3" s="3"/>
    </row>
    <row r="4" spans="2:23" ht="18.75" x14ac:dyDescent="0.3">
      <c r="B4" s="4" t="s">
        <v>0</v>
      </c>
      <c r="H4" s="5"/>
      <c r="I4" s="5"/>
      <c r="J4" s="5"/>
      <c r="K4" s="5"/>
      <c r="L4" s="6"/>
      <c r="P4" s="140">
        <v>500</v>
      </c>
      <c r="Q4" s="140">
        <v>200</v>
      </c>
      <c r="R4" s="140">
        <v>100</v>
      </c>
      <c r="S4" s="140">
        <v>50</v>
      </c>
      <c r="T4" s="140">
        <v>20</v>
      </c>
      <c r="U4" s="140">
        <v>5</v>
      </c>
      <c r="V4" s="140">
        <v>1</v>
      </c>
      <c r="W4" s="140">
        <v>0.5</v>
      </c>
    </row>
    <row r="5" spans="2:23" ht="15.75" thickBot="1" x14ac:dyDescent="0.3">
      <c r="J5" s="7"/>
    </row>
    <row r="6" spans="2:23" ht="32.25" thickTop="1" thickBot="1" x14ac:dyDescent="0.35">
      <c r="B6" s="8"/>
      <c r="C6" s="9" t="s">
        <v>1</v>
      </c>
      <c r="D6" s="10" t="s">
        <v>2</v>
      </c>
      <c r="E6" s="9" t="s">
        <v>3</v>
      </c>
      <c r="F6" s="11" t="s">
        <v>4</v>
      </c>
      <c r="G6" s="12" t="s">
        <v>5</v>
      </c>
      <c r="H6" s="13" t="s">
        <v>6</v>
      </c>
      <c r="I6" s="14" t="s">
        <v>7</v>
      </c>
      <c r="J6" s="15" t="s">
        <v>8</v>
      </c>
      <c r="K6" s="16" t="s">
        <v>9</v>
      </c>
      <c r="L6" s="17" t="s">
        <v>10</v>
      </c>
      <c r="M6" s="18" t="s">
        <v>11</v>
      </c>
      <c r="P6">
        <v>0</v>
      </c>
      <c r="Q6">
        <v>0</v>
      </c>
      <c r="R6">
        <v>0</v>
      </c>
      <c r="T6">
        <v>0</v>
      </c>
      <c r="U6">
        <v>0</v>
      </c>
    </row>
    <row r="7" spans="2:23" ht="21.75" customHeight="1" thickTop="1" x14ac:dyDescent="0.25">
      <c r="B7" s="19" t="s">
        <v>12</v>
      </c>
      <c r="C7" s="131">
        <v>200</v>
      </c>
      <c r="D7" s="21">
        <v>5</v>
      </c>
      <c r="E7" s="22"/>
      <c r="F7" s="23" t="s">
        <v>13</v>
      </c>
      <c r="G7" s="24">
        <f>C7*D7+C7*E7</f>
        <v>1000</v>
      </c>
      <c r="H7" s="25">
        <v>0</v>
      </c>
      <c r="I7" s="26">
        <f t="shared" ref="I7:I16" si="0">H7+G7</f>
        <v>1000</v>
      </c>
      <c r="J7" s="27">
        <v>7500</v>
      </c>
      <c r="K7" s="28">
        <v>500</v>
      </c>
      <c r="L7" s="29">
        <f>I7-K7</f>
        <v>500</v>
      </c>
      <c r="M7" t="s">
        <v>14</v>
      </c>
      <c r="O7" s="30"/>
      <c r="P7">
        <v>1</v>
      </c>
      <c r="Q7">
        <v>2</v>
      </c>
      <c r="R7">
        <v>1</v>
      </c>
      <c r="S7">
        <v>0</v>
      </c>
      <c r="T7">
        <v>0</v>
      </c>
      <c r="U7">
        <v>0</v>
      </c>
    </row>
    <row r="8" spans="2:23" ht="21.75" customHeight="1" x14ac:dyDescent="0.3">
      <c r="B8" s="31" t="s">
        <v>15</v>
      </c>
      <c r="C8" s="32">
        <v>266.67</v>
      </c>
      <c r="D8" s="33">
        <v>6</v>
      </c>
      <c r="E8" s="34"/>
      <c r="F8" s="35" t="s">
        <v>13</v>
      </c>
      <c r="G8" s="36">
        <f>C8*D8-0.02</f>
        <v>1600</v>
      </c>
      <c r="H8" s="37">
        <v>-267.76</v>
      </c>
      <c r="I8" s="26">
        <f t="shared" si="0"/>
        <v>1332.24</v>
      </c>
      <c r="J8" s="38">
        <v>250</v>
      </c>
      <c r="K8" s="39">
        <v>250</v>
      </c>
      <c r="L8" s="40">
        <f t="shared" ref="L8:L15" si="1">I8-K8</f>
        <v>1082.24</v>
      </c>
      <c r="M8" t="s">
        <v>16</v>
      </c>
      <c r="N8" s="41"/>
      <c r="O8" s="30"/>
      <c r="P8">
        <v>1</v>
      </c>
      <c r="Q8">
        <v>3</v>
      </c>
      <c r="R8">
        <v>2</v>
      </c>
      <c r="S8">
        <v>0</v>
      </c>
      <c r="T8">
        <v>1</v>
      </c>
      <c r="U8">
        <v>2</v>
      </c>
      <c r="V8">
        <v>2</v>
      </c>
    </row>
    <row r="9" spans="2:23" ht="21.75" customHeight="1" x14ac:dyDescent="0.25">
      <c r="B9" s="31" t="s">
        <v>19</v>
      </c>
      <c r="C9" s="32">
        <v>240</v>
      </c>
      <c r="D9" s="34">
        <v>5</v>
      </c>
      <c r="E9" s="34">
        <v>1</v>
      </c>
      <c r="F9" s="35" t="s">
        <v>13</v>
      </c>
      <c r="G9" s="36">
        <v>1440</v>
      </c>
      <c r="H9" s="25"/>
      <c r="I9" s="26">
        <f t="shared" si="0"/>
        <v>1440</v>
      </c>
      <c r="J9" s="38"/>
      <c r="K9" s="45"/>
      <c r="L9" s="40">
        <f t="shared" si="1"/>
        <v>1440</v>
      </c>
      <c r="M9" t="s">
        <v>14</v>
      </c>
      <c r="O9" s="46"/>
      <c r="P9">
        <v>2</v>
      </c>
      <c r="Q9">
        <v>1</v>
      </c>
      <c r="R9">
        <v>2</v>
      </c>
      <c r="T9">
        <v>2</v>
      </c>
      <c r="U9">
        <v>0</v>
      </c>
    </row>
    <row r="10" spans="2:23" ht="31.5" x14ac:dyDescent="0.25">
      <c r="B10" s="47" t="s">
        <v>20</v>
      </c>
      <c r="C10" s="32">
        <v>250</v>
      </c>
      <c r="D10" s="34">
        <v>6</v>
      </c>
      <c r="E10" s="34"/>
      <c r="F10" s="48">
        <v>100</v>
      </c>
      <c r="G10" s="36">
        <v>1600</v>
      </c>
      <c r="H10" s="25"/>
      <c r="I10" s="26">
        <f t="shared" si="0"/>
        <v>1600</v>
      </c>
      <c r="J10" s="38"/>
      <c r="K10" s="45"/>
      <c r="L10" s="40">
        <f t="shared" si="1"/>
        <v>1600</v>
      </c>
      <c r="M10" t="s">
        <v>16</v>
      </c>
      <c r="N10" s="49"/>
      <c r="O10" s="30"/>
      <c r="P10">
        <v>2</v>
      </c>
      <c r="Q10">
        <v>2</v>
      </c>
      <c r="R10">
        <v>2</v>
      </c>
      <c r="T10">
        <v>0</v>
      </c>
      <c r="U10">
        <v>0</v>
      </c>
    </row>
    <row r="11" spans="2:23" ht="21.75" customHeight="1" x14ac:dyDescent="0.3">
      <c r="B11" s="50" t="s">
        <v>28</v>
      </c>
      <c r="C11" s="32"/>
      <c r="D11" s="51"/>
      <c r="E11" s="34"/>
      <c r="F11" s="48"/>
      <c r="G11" s="36">
        <v>2500</v>
      </c>
      <c r="H11" s="52"/>
      <c r="I11" s="26">
        <f t="shared" si="0"/>
        <v>2500</v>
      </c>
      <c r="J11" s="53"/>
      <c r="K11" s="54"/>
      <c r="L11" s="40">
        <f t="shared" si="1"/>
        <v>2500</v>
      </c>
      <c r="O11" s="55"/>
      <c r="P11" s="55">
        <v>5</v>
      </c>
      <c r="Q11" s="55">
        <v>0</v>
      </c>
      <c r="R11">
        <v>0</v>
      </c>
      <c r="T11" s="55">
        <v>0</v>
      </c>
      <c r="U11" s="55">
        <v>0</v>
      </c>
    </row>
    <row r="12" spans="2:23" ht="21.75" customHeight="1" x14ac:dyDescent="0.3">
      <c r="B12" s="50" t="s">
        <v>21</v>
      </c>
      <c r="C12" s="32">
        <v>200</v>
      </c>
      <c r="D12" s="51">
        <v>2</v>
      </c>
      <c r="E12" s="34"/>
      <c r="F12" s="48"/>
      <c r="G12" s="36">
        <v>400</v>
      </c>
      <c r="H12" s="52"/>
      <c r="I12" s="26">
        <f t="shared" si="0"/>
        <v>400</v>
      </c>
      <c r="J12" s="53"/>
      <c r="K12" s="54"/>
      <c r="L12" s="40">
        <f t="shared" si="1"/>
        <v>400</v>
      </c>
      <c r="O12" s="55"/>
      <c r="P12" s="55">
        <v>0</v>
      </c>
      <c r="Q12" s="55">
        <v>0</v>
      </c>
      <c r="R12">
        <v>4</v>
      </c>
      <c r="T12" s="55">
        <v>0</v>
      </c>
      <c r="U12" s="55">
        <v>0</v>
      </c>
    </row>
    <row r="13" spans="2:23" ht="21.75" customHeight="1" x14ac:dyDescent="0.25">
      <c r="B13" s="50" t="s">
        <v>35</v>
      </c>
      <c r="C13" s="132">
        <v>240</v>
      </c>
      <c r="D13" s="33">
        <v>5</v>
      </c>
      <c r="E13" s="33"/>
      <c r="F13" s="59"/>
      <c r="G13" s="60">
        <v>1200</v>
      </c>
      <c r="H13" s="61"/>
      <c r="I13" s="26">
        <f t="shared" si="0"/>
        <v>1200</v>
      </c>
      <c r="J13" s="53"/>
      <c r="K13" s="62"/>
      <c r="L13" s="40">
        <f t="shared" si="1"/>
        <v>1200</v>
      </c>
      <c r="M13" t="s">
        <v>14</v>
      </c>
      <c r="N13" s="64"/>
      <c r="O13" s="64"/>
      <c r="P13" s="65">
        <v>1</v>
      </c>
      <c r="Q13" s="66">
        <v>2</v>
      </c>
      <c r="R13">
        <v>3</v>
      </c>
      <c r="T13">
        <v>0</v>
      </c>
      <c r="U13">
        <v>0</v>
      </c>
    </row>
    <row r="14" spans="2:23" ht="18.75" x14ac:dyDescent="0.3">
      <c r="B14" s="67" t="s">
        <v>23</v>
      </c>
      <c r="C14" s="133"/>
      <c r="D14" s="69"/>
      <c r="E14" s="69"/>
      <c r="F14" s="70"/>
      <c r="G14" s="71">
        <v>20</v>
      </c>
      <c r="H14" s="72"/>
      <c r="I14" s="26">
        <f t="shared" si="0"/>
        <v>20</v>
      </c>
      <c r="J14" s="53"/>
      <c r="K14" s="62"/>
      <c r="L14" s="40">
        <f t="shared" si="1"/>
        <v>20</v>
      </c>
      <c r="M14" s="73"/>
      <c r="N14" s="65"/>
      <c r="O14" s="65"/>
      <c r="P14" s="65">
        <v>0</v>
      </c>
      <c r="Q14" s="66">
        <v>0</v>
      </c>
      <c r="R14">
        <v>0</v>
      </c>
      <c r="T14">
        <v>1</v>
      </c>
      <c r="U14">
        <v>0</v>
      </c>
    </row>
    <row r="15" spans="2:23" ht="19.5" thickBot="1" x14ac:dyDescent="0.35">
      <c r="B15" s="137" t="s">
        <v>40</v>
      </c>
      <c r="C15" s="134">
        <v>240</v>
      </c>
      <c r="D15" s="135">
        <v>5</v>
      </c>
      <c r="E15" s="146"/>
      <c r="F15" s="147"/>
      <c r="G15" s="136">
        <v>1200</v>
      </c>
      <c r="H15" s="78"/>
      <c r="I15" s="79">
        <f t="shared" si="0"/>
        <v>1200</v>
      </c>
      <c r="J15" s="53"/>
      <c r="K15" s="80"/>
      <c r="L15" s="40">
        <f t="shared" si="1"/>
        <v>1200</v>
      </c>
      <c r="M15" s="81"/>
      <c r="N15" s="82"/>
      <c r="O15" s="81"/>
      <c r="P15">
        <v>0</v>
      </c>
      <c r="Q15">
        <v>5</v>
      </c>
      <c r="R15">
        <v>2</v>
      </c>
      <c r="T15">
        <v>0</v>
      </c>
      <c r="U15">
        <v>0</v>
      </c>
    </row>
    <row r="16" spans="2:23" ht="20.25" thickTop="1" thickBot="1" x14ac:dyDescent="0.35">
      <c r="B16" s="83" t="s">
        <v>25</v>
      </c>
      <c r="C16" s="84">
        <v>428.57</v>
      </c>
      <c r="D16" s="85">
        <v>5</v>
      </c>
      <c r="E16" s="86">
        <v>1</v>
      </c>
      <c r="F16" s="87"/>
      <c r="G16" s="84">
        <v>3428.56</v>
      </c>
      <c r="H16" s="88">
        <v>-684.59</v>
      </c>
      <c r="I16" s="89">
        <f t="shared" si="0"/>
        <v>2743.97</v>
      </c>
      <c r="J16" s="90"/>
      <c r="K16" s="91"/>
      <c r="L16" s="92">
        <f>I16-K16</f>
        <v>2743.97</v>
      </c>
      <c r="M16" t="s">
        <v>14</v>
      </c>
      <c r="P16" s="76">
        <v>3</v>
      </c>
      <c r="Q16" s="76">
        <v>5</v>
      </c>
      <c r="R16" s="76">
        <v>2</v>
      </c>
      <c r="S16" s="76">
        <v>0</v>
      </c>
      <c r="T16" s="76">
        <v>2</v>
      </c>
      <c r="U16" s="76">
        <v>0</v>
      </c>
      <c r="V16" s="139">
        <v>4</v>
      </c>
      <c r="W16" s="139">
        <v>0</v>
      </c>
    </row>
    <row r="17" spans="2:24" ht="15.75" customHeight="1" thickBot="1" x14ac:dyDescent="0.3">
      <c r="B17" s="93"/>
      <c r="C17" s="46"/>
      <c r="D17" s="94"/>
      <c r="E17" s="95"/>
      <c r="G17" s="96"/>
      <c r="H17" s="97"/>
      <c r="J17" s="98"/>
      <c r="K17" s="99"/>
      <c r="L17" s="99"/>
      <c r="M17" s="100"/>
      <c r="O17" s="101"/>
      <c r="P17" s="101">
        <f t="shared" ref="P17:W17" si="2">SUM(P6:P16)</f>
        <v>15</v>
      </c>
      <c r="Q17" s="101">
        <f t="shared" si="2"/>
        <v>20</v>
      </c>
      <c r="R17" s="101">
        <f t="shared" si="2"/>
        <v>18</v>
      </c>
      <c r="S17" s="101">
        <f t="shared" si="2"/>
        <v>0</v>
      </c>
      <c r="T17" s="101">
        <f t="shared" si="2"/>
        <v>6</v>
      </c>
      <c r="U17" s="101">
        <f t="shared" si="2"/>
        <v>2</v>
      </c>
      <c r="V17" s="101">
        <f t="shared" si="2"/>
        <v>6</v>
      </c>
      <c r="W17" s="101">
        <f t="shared" si="2"/>
        <v>0</v>
      </c>
    </row>
    <row r="18" spans="2:24" ht="21.75" customHeight="1" thickBot="1" x14ac:dyDescent="0.35">
      <c r="C18" s="87"/>
      <c r="D18" s="102"/>
      <c r="E18" s="103"/>
      <c r="F18" s="104" t="s">
        <v>26</v>
      </c>
      <c r="G18" s="105">
        <f>SUM(G7:G17)</f>
        <v>14388.56</v>
      </c>
      <c r="H18" s="106">
        <f t="shared" ref="H18" si="3">SUM(H7:H16)</f>
        <v>-952.35</v>
      </c>
      <c r="I18" s="107">
        <f>SUM(G18:H18)</f>
        <v>13436.21</v>
      </c>
      <c r="J18" s="108"/>
      <c r="K18" s="109">
        <f>SUM(K7:K16)</f>
        <v>750</v>
      </c>
      <c r="L18" s="110"/>
      <c r="O18" s="101"/>
      <c r="P18" s="101"/>
      <c r="Q18" s="101"/>
      <c r="R18" s="101"/>
    </row>
    <row r="19" spans="2:24" ht="15.75" customHeight="1" x14ac:dyDescent="0.3">
      <c r="M19" s="123"/>
      <c r="N19" s="66"/>
      <c r="O19" s="101"/>
      <c r="P19" s="128">
        <f>P17*P4</f>
        <v>7500</v>
      </c>
      <c r="Q19" s="128">
        <f t="shared" ref="Q19:W19" si="4">Q17*Q4</f>
        <v>4000</v>
      </c>
      <c r="R19" s="128">
        <f t="shared" si="4"/>
        <v>1800</v>
      </c>
      <c r="S19" s="150">
        <f t="shared" si="4"/>
        <v>0</v>
      </c>
      <c r="T19" s="128">
        <f t="shared" si="4"/>
        <v>120</v>
      </c>
      <c r="U19" s="128">
        <f>U17*U4</f>
        <v>10</v>
      </c>
      <c r="V19" s="128">
        <f t="shared" si="4"/>
        <v>6</v>
      </c>
      <c r="W19" s="128">
        <f t="shared" si="4"/>
        <v>0</v>
      </c>
      <c r="X19" s="129">
        <f>SUM(P19:W19)</f>
        <v>13436</v>
      </c>
    </row>
    <row r="20" spans="2:24" ht="15" customHeight="1" x14ac:dyDescent="0.35">
      <c r="B20" s="111"/>
      <c r="D20" s="112"/>
      <c r="E20" s="112"/>
      <c r="F20" s="112"/>
      <c r="G20" s="112"/>
      <c r="H20" s="112"/>
      <c r="I20" s="112"/>
      <c r="J20" s="112"/>
      <c r="M20" s="66"/>
      <c r="N20" s="66"/>
      <c r="O20" s="66"/>
      <c r="P20" s="46"/>
      <c r="Q20" s="87"/>
      <c r="R20" s="87"/>
      <c r="S20" s="87"/>
      <c r="T20" s="87"/>
      <c r="U20" s="87"/>
      <c r="V20" s="87"/>
      <c r="W20" s="87"/>
    </row>
    <row r="21" spans="2:24" ht="21" customHeight="1" x14ac:dyDescent="0.35">
      <c r="C21" s="46"/>
      <c r="D21" s="113"/>
      <c r="E21" s="112"/>
      <c r="F21" s="112"/>
      <c r="G21" s="112"/>
      <c r="H21" s="112"/>
      <c r="I21" s="112"/>
      <c r="J21" s="112"/>
      <c r="K21" s="66"/>
      <c r="L21" s="66"/>
    </row>
    <row r="22" spans="2:24" x14ac:dyDescent="0.25">
      <c r="B22" s="93"/>
      <c r="C22" s="66"/>
      <c r="D22" s="49"/>
      <c r="E22" s="94"/>
      <c r="F22" s="94"/>
      <c r="G22" s="66"/>
      <c r="H22" s="66"/>
      <c r="I22" s="66"/>
      <c r="J22" s="66"/>
      <c r="K22" s="66"/>
      <c r="L22" s="66"/>
    </row>
    <row r="23" spans="2:24" ht="18.75" x14ac:dyDescent="0.3">
      <c r="B23" s="93"/>
      <c r="C23" s="46"/>
      <c r="D23" s="114"/>
      <c r="E23" s="94"/>
      <c r="F23" s="94"/>
      <c r="G23" s="115"/>
      <c r="H23" s="115"/>
      <c r="I23" s="115"/>
      <c r="J23" s="66"/>
      <c r="K23" s="66"/>
      <c r="L23" s="66"/>
    </row>
    <row r="24" spans="2:24" x14ac:dyDescent="0.25">
      <c r="B24" s="93"/>
      <c r="C24" s="49"/>
      <c r="D24" s="49"/>
      <c r="E24" s="94"/>
      <c r="F24" s="94"/>
      <c r="G24" s="66"/>
      <c r="H24" s="66"/>
      <c r="I24" s="66"/>
      <c r="J24" s="66"/>
      <c r="K24" s="66"/>
      <c r="L24" s="66"/>
    </row>
    <row r="25" spans="2:24" ht="18.75" x14ac:dyDescent="0.3">
      <c r="C25" s="114"/>
      <c r="D25" s="66"/>
      <c r="E25" s="66"/>
      <c r="F25" s="66"/>
      <c r="G25" s="66"/>
      <c r="H25" s="66"/>
      <c r="I25" s="66"/>
      <c r="J25" s="66"/>
      <c r="K25" s="66"/>
      <c r="L25" s="66"/>
    </row>
    <row r="26" spans="2:24" x14ac:dyDescent="0.25">
      <c r="C26" s="49"/>
    </row>
  </sheetData>
  <mergeCells count="1">
    <mergeCell ref="C2:K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6"/>
  <sheetViews>
    <sheetView workbookViewId="0">
      <selection activeCell="J21" sqref="J21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4" max="4" width="9.7109375" customWidth="1"/>
    <col min="5" max="5" width="9.140625" customWidth="1"/>
    <col min="6" max="6" width="9.28515625" customWidth="1"/>
    <col min="7" max="7" width="11.28515625" bestFit="1" customWidth="1"/>
    <col min="8" max="8" width="12.28515625" bestFit="1" customWidth="1"/>
    <col min="9" max="9" width="14.140625" bestFit="1" customWidth="1"/>
    <col min="10" max="10" width="11.28515625" bestFit="1" customWidth="1"/>
    <col min="12" max="12" width="13.42578125" customWidth="1"/>
  </cols>
  <sheetData>
    <row r="2" spans="2:23" ht="18.75" customHeight="1" x14ac:dyDescent="0.35">
      <c r="C2" s="214" t="s">
        <v>49</v>
      </c>
      <c r="D2" s="214"/>
      <c r="E2" s="214"/>
      <c r="F2" s="214"/>
      <c r="G2" s="214"/>
      <c r="H2" s="214"/>
      <c r="I2" s="214"/>
      <c r="J2" s="214"/>
      <c r="K2" s="214"/>
      <c r="L2" s="152"/>
      <c r="M2" s="3"/>
      <c r="N2" s="3"/>
      <c r="O2" s="3"/>
      <c r="P2" s="3"/>
    </row>
    <row r="3" spans="2:23" ht="15" customHeight="1" x14ac:dyDescent="0.3">
      <c r="M3" s="3"/>
      <c r="N3" s="3"/>
      <c r="O3" s="3"/>
      <c r="P3" s="3"/>
    </row>
    <row r="4" spans="2:23" ht="18.75" x14ac:dyDescent="0.3">
      <c r="B4" s="4" t="s">
        <v>0</v>
      </c>
      <c r="H4" s="5"/>
      <c r="I4" s="5"/>
      <c r="J4" s="5"/>
      <c r="K4" s="5"/>
      <c r="L4" s="6"/>
      <c r="P4" s="140">
        <v>500</v>
      </c>
      <c r="Q4" s="140">
        <v>200</v>
      </c>
      <c r="R4" s="140">
        <v>100</v>
      </c>
      <c r="S4" s="140">
        <v>50</v>
      </c>
      <c r="T4" s="140">
        <v>20</v>
      </c>
      <c r="U4" s="140">
        <v>5</v>
      </c>
      <c r="V4" s="140">
        <v>1</v>
      </c>
      <c r="W4" s="140">
        <v>0.5</v>
      </c>
    </row>
    <row r="5" spans="2:23" ht="15.75" thickBot="1" x14ac:dyDescent="0.3">
      <c r="J5" s="7"/>
    </row>
    <row r="6" spans="2:23" ht="32.25" thickTop="1" thickBot="1" x14ac:dyDescent="0.35">
      <c r="B6" s="8"/>
      <c r="C6" s="9" t="s">
        <v>1</v>
      </c>
      <c r="D6" s="10" t="s">
        <v>2</v>
      </c>
      <c r="E6" s="9" t="s">
        <v>3</v>
      </c>
      <c r="F6" s="11" t="s">
        <v>4</v>
      </c>
      <c r="G6" s="12" t="s">
        <v>5</v>
      </c>
      <c r="H6" s="13" t="s">
        <v>6</v>
      </c>
      <c r="I6" s="14" t="s">
        <v>7</v>
      </c>
      <c r="J6" s="15" t="s">
        <v>8</v>
      </c>
      <c r="K6" s="16" t="s">
        <v>9</v>
      </c>
      <c r="L6" s="17" t="s">
        <v>10</v>
      </c>
      <c r="M6" s="18" t="s">
        <v>11</v>
      </c>
      <c r="P6">
        <v>0</v>
      </c>
      <c r="Q6">
        <v>0</v>
      </c>
      <c r="R6">
        <v>0</v>
      </c>
      <c r="T6">
        <v>0</v>
      </c>
      <c r="U6">
        <v>0</v>
      </c>
    </row>
    <row r="7" spans="2:23" ht="21.75" customHeight="1" thickTop="1" x14ac:dyDescent="0.25">
      <c r="B7" s="19" t="s">
        <v>12</v>
      </c>
      <c r="C7" s="131">
        <v>200</v>
      </c>
      <c r="D7" s="21">
        <v>5</v>
      </c>
      <c r="E7" s="22"/>
      <c r="F7" s="23" t="s">
        <v>13</v>
      </c>
      <c r="G7" s="24">
        <f>C7*D7+C7*E7</f>
        <v>1000</v>
      </c>
      <c r="H7" s="25">
        <v>0</v>
      </c>
      <c r="I7" s="26">
        <f t="shared" ref="I7:I16" si="0">H7+G7</f>
        <v>1000</v>
      </c>
      <c r="J7" s="27">
        <v>7000</v>
      </c>
      <c r="K7" s="28">
        <v>500</v>
      </c>
      <c r="L7" s="29">
        <f>I7-K7</f>
        <v>500</v>
      </c>
      <c r="M7" t="s">
        <v>14</v>
      </c>
      <c r="O7" s="30"/>
      <c r="P7">
        <v>1</v>
      </c>
      <c r="Q7">
        <v>2</v>
      </c>
      <c r="R7">
        <v>1</v>
      </c>
      <c r="S7">
        <v>0</v>
      </c>
      <c r="T7">
        <v>0</v>
      </c>
      <c r="U7">
        <v>0</v>
      </c>
    </row>
    <row r="8" spans="2:23" ht="21.75" customHeight="1" x14ac:dyDescent="0.3">
      <c r="B8" s="31" t="s">
        <v>15</v>
      </c>
      <c r="C8" s="32">
        <v>266.67</v>
      </c>
      <c r="D8" s="33">
        <v>6</v>
      </c>
      <c r="E8" s="34"/>
      <c r="F8" s="35" t="s">
        <v>13</v>
      </c>
      <c r="G8" s="36">
        <f>C8*D8-0.02</f>
        <v>1600</v>
      </c>
      <c r="H8" s="37">
        <v>-267.76</v>
      </c>
      <c r="I8" s="26">
        <f t="shared" si="0"/>
        <v>1332.24</v>
      </c>
      <c r="J8" s="38">
        <v>0</v>
      </c>
      <c r="K8" s="39">
        <v>0</v>
      </c>
      <c r="L8" s="40">
        <f t="shared" ref="L8:L15" si="1">I8-K8</f>
        <v>1332.24</v>
      </c>
      <c r="M8" t="s">
        <v>16</v>
      </c>
      <c r="N8" s="41"/>
      <c r="O8" s="30"/>
      <c r="P8">
        <v>1</v>
      </c>
      <c r="Q8">
        <v>3</v>
      </c>
      <c r="R8">
        <v>2</v>
      </c>
      <c r="S8">
        <v>0</v>
      </c>
      <c r="T8">
        <v>1</v>
      </c>
      <c r="U8">
        <v>2</v>
      </c>
      <c r="V8">
        <v>2</v>
      </c>
    </row>
    <row r="9" spans="2:23" ht="21.75" customHeight="1" x14ac:dyDescent="0.25">
      <c r="B9" s="31" t="s">
        <v>19</v>
      </c>
      <c r="C9" s="32">
        <v>240</v>
      </c>
      <c r="D9" s="34">
        <v>5</v>
      </c>
      <c r="E9" s="34">
        <v>1</v>
      </c>
      <c r="F9" s="35" t="s">
        <v>13</v>
      </c>
      <c r="G9" s="36">
        <v>1440</v>
      </c>
      <c r="H9" s="25"/>
      <c r="I9" s="26">
        <f t="shared" si="0"/>
        <v>1440</v>
      </c>
      <c r="J9" s="38"/>
      <c r="K9" s="45"/>
      <c r="L9" s="40">
        <f t="shared" si="1"/>
        <v>1440</v>
      </c>
      <c r="M9" t="s">
        <v>14</v>
      </c>
      <c r="O9" s="46"/>
      <c r="P9">
        <v>2</v>
      </c>
      <c r="Q9">
        <v>1</v>
      </c>
      <c r="R9">
        <v>2</v>
      </c>
      <c r="T9">
        <v>2</v>
      </c>
      <c r="U9">
        <v>0</v>
      </c>
    </row>
    <row r="10" spans="2:23" ht="31.5" x14ac:dyDescent="0.25">
      <c r="B10" s="47" t="s">
        <v>20</v>
      </c>
      <c r="C10" s="32">
        <v>250</v>
      </c>
      <c r="D10" s="34">
        <v>6</v>
      </c>
      <c r="E10" s="34"/>
      <c r="F10" s="48">
        <v>100</v>
      </c>
      <c r="G10" s="36">
        <v>1600</v>
      </c>
      <c r="H10" s="25"/>
      <c r="I10" s="26">
        <f t="shared" si="0"/>
        <v>1600</v>
      </c>
      <c r="J10" s="38"/>
      <c r="K10" s="45"/>
      <c r="L10" s="40">
        <f t="shared" si="1"/>
        <v>1600</v>
      </c>
      <c r="M10" t="s">
        <v>16</v>
      </c>
      <c r="N10" s="49"/>
      <c r="O10" s="30"/>
      <c r="P10">
        <v>2</v>
      </c>
      <c r="Q10">
        <v>2</v>
      </c>
      <c r="R10">
        <v>2</v>
      </c>
      <c r="T10">
        <v>0</v>
      </c>
      <c r="U10">
        <v>0</v>
      </c>
    </row>
    <row r="11" spans="2:23" ht="21.75" customHeight="1" x14ac:dyDescent="0.3">
      <c r="B11" s="50" t="s">
        <v>28</v>
      </c>
      <c r="C11" s="32"/>
      <c r="D11" s="51"/>
      <c r="E11" s="34"/>
      <c r="F11" s="48"/>
      <c r="G11" s="36">
        <v>0</v>
      </c>
      <c r="H11" s="52"/>
      <c r="I11" s="26">
        <f t="shared" si="0"/>
        <v>0</v>
      </c>
      <c r="J11" s="53"/>
      <c r="K11" s="54"/>
      <c r="L11" s="40">
        <f t="shared" si="1"/>
        <v>0</v>
      </c>
      <c r="O11" s="55"/>
      <c r="P11" s="55">
        <v>0</v>
      </c>
      <c r="Q11" s="55">
        <v>0</v>
      </c>
      <c r="R11">
        <v>0</v>
      </c>
      <c r="T11" s="55">
        <v>0</v>
      </c>
      <c r="U11" s="55">
        <v>0</v>
      </c>
    </row>
    <row r="12" spans="2:23" ht="21.75" customHeight="1" x14ac:dyDescent="0.3">
      <c r="B12" s="50" t="s">
        <v>21</v>
      </c>
      <c r="C12" s="32">
        <v>200</v>
      </c>
      <c r="D12" s="51"/>
      <c r="E12" s="34"/>
      <c r="F12" s="48"/>
      <c r="G12" s="36">
        <v>0</v>
      </c>
      <c r="H12" s="52"/>
      <c r="I12" s="26">
        <f t="shared" si="0"/>
        <v>0</v>
      </c>
      <c r="J12" s="53"/>
      <c r="K12" s="54"/>
      <c r="L12" s="40">
        <f t="shared" si="1"/>
        <v>0</v>
      </c>
      <c r="O12" s="55"/>
      <c r="P12" s="55">
        <v>0</v>
      </c>
      <c r="Q12" s="55">
        <v>0</v>
      </c>
      <c r="R12">
        <v>0</v>
      </c>
      <c r="T12" s="55">
        <v>0</v>
      </c>
      <c r="U12" s="55">
        <v>0</v>
      </c>
    </row>
    <row r="13" spans="2:23" ht="21.75" customHeight="1" x14ac:dyDescent="0.25">
      <c r="B13" s="50" t="s">
        <v>35</v>
      </c>
      <c r="C13" s="132">
        <v>240</v>
      </c>
      <c r="D13" s="33">
        <v>5</v>
      </c>
      <c r="E13" s="33"/>
      <c r="F13" s="59"/>
      <c r="G13" s="60">
        <v>1200</v>
      </c>
      <c r="H13" s="61"/>
      <c r="I13" s="26">
        <f t="shared" si="0"/>
        <v>1200</v>
      </c>
      <c r="J13" s="53"/>
      <c r="K13" s="62"/>
      <c r="L13" s="40">
        <f t="shared" si="1"/>
        <v>1200</v>
      </c>
      <c r="M13" t="s">
        <v>14</v>
      </c>
      <c r="N13" s="64"/>
      <c r="O13" s="64"/>
      <c r="P13" s="65">
        <v>1</v>
      </c>
      <c r="Q13" s="66">
        <v>2</v>
      </c>
      <c r="R13">
        <v>3</v>
      </c>
      <c r="T13">
        <v>0</v>
      </c>
      <c r="U13">
        <v>0</v>
      </c>
    </row>
    <row r="14" spans="2:23" ht="18.75" x14ac:dyDescent="0.3">
      <c r="B14" s="67" t="s">
        <v>23</v>
      </c>
      <c r="C14" s="133"/>
      <c r="D14" s="69"/>
      <c r="E14" s="69"/>
      <c r="F14" s="70"/>
      <c r="G14" s="71">
        <v>40</v>
      </c>
      <c r="H14" s="72"/>
      <c r="I14" s="26">
        <f t="shared" si="0"/>
        <v>40</v>
      </c>
      <c r="J14" s="53"/>
      <c r="K14" s="62"/>
      <c r="L14" s="40">
        <f t="shared" si="1"/>
        <v>40</v>
      </c>
      <c r="M14" s="73"/>
      <c r="N14" s="65"/>
      <c r="O14" s="65"/>
      <c r="P14" s="65">
        <v>0</v>
      </c>
      <c r="Q14" s="66">
        <v>0</v>
      </c>
      <c r="R14">
        <v>0</v>
      </c>
      <c r="T14">
        <v>2</v>
      </c>
      <c r="U14">
        <v>0</v>
      </c>
    </row>
    <row r="15" spans="2:23" ht="19.5" thickBot="1" x14ac:dyDescent="0.35">
      <c r="B15" s="137" t="s">
        <v>40</v>
      </c>
      <c r="C15" s="134">
        <v>240</v>
      </c>
      <c r="D15" s="135">
        <v>5</v>
      </c>
      <c r="E15" s="146"/>
      <c r="F15" s="147"/>
      <c r="G15" s="136">
        <v>1200</v>
      </c>
      <c r="H15" s="78"/>
      <c r="I15" s="79">
        <f t="shared" si="0"/>
        <v>1200</v>
      </c>
      <c r="J15" s="53"/>
      <c r="K15" s="80"/>
      <c r="L15" s="40">
        <f t="shared" si="1"/>
        <v>1200</v>
      </c>
      <c r="M15" s="81"/>
      <c r="N15" s="82"/>
      <c r="O15" s="81"/>
      <c r="P15">
        <v>0</v>
      </c>
      <c r="Q15">
        <v>5</v>
      </c>
      <c r="R15">
        <v>2</v>
      </c>
      <c r="T15">
        <v>0</v>
      </c>
      <c r="U15">
        <v>0</v>
      </c>
    </row>
    <row r="16" spans="2:23" ht="20.25" thickTop="1" thickBot="1" x14ac:dyDescent="0.35">
      <c r="B16" s="83" t="s">
        <v>25</v>
      </c>
      <c r="C16" s="84">
        <v>428.57</v>
      </c>
      <c r="D16" s="85">
        <v>5</v>
      </c>
      <c r="E16" s="86">
        <v>1</v>
      </c>
      <c r="F16" s="87"/>
      <c r="G16" s="84">
        <v>3428.56</v>
      </c>
      <c r="H16" s="88">
        <v>-684.59</v>
      </c>
      <c r="I16" s="89">
        <f t="shared" si="0"/>
        <v>2743.97</v>
      </c>
      <c r="J16" s="90"/>
      <c r="K16" s="91"/>
      <c r="L16" s="92">
        <f>I16-K16</f>
        <v>2743.97</v>
      </c>
      <c r="M16" t="s">
        <v>14</v>
      </c>
      <c r="P16" s="76">
        <v>3</v>
      </c>
      <c r="Q16" s="76">
        <v>5</v>
      </c>
      <c r="R16" s="76">
        <v>2</v>
      </c>
      <c r="S16" s="76">
        <v>0</v>
      </c>
      <c r="T16" s="76">
        <v>2</v>
      </c>
      <c r="U16" s="76">
        <v>0</v>
      </c>
      <c r="V16" s="139">
        <v>4</v>
      </c>
      <c r="W16" s="139">
        <v>0</v>
      </c>
    </row>
    <row r="17" spans="2:24" ht="15.75" customHeight="1" thickBot="1" x14ac:dyDescent="0.3">
      <c r="B17" s="93"/>
      <c r="C17" s="46"/>
      <c r="D17" s="94"/>
      <c r="E17" s="95"/>
      <c r="G17" s="96"/>
      <c r="H17" s="97"/>
      <c r="J17" s="98"/>
      <c r="K17" s="99"/>
      <c r="L17" s="99"/>
      <c r="M17" s="100"/>
      <c r="O17" s="101"/>
      <c r="P17" s="101">
        <f t="shared" ref="P17:W17" si="2">SUM(P6:P16)</f>
        <v>10</v>
      </c>
      <c r="Q17" s="101">
        <f t="shared" si="2"/>
        <v>20</v>
      </c>
      <c r="R17" s="101">
        <f t="shared" si="2"/>
        <v>14</v>
      </c>
      <c r="S17" s="101">
        <f t="shared" si="2"/>
        <v>0</v>
      </c>
      <c r="T17" s="101">
        <f t="shared" si="2"/>
        <v>7</v>
      </c>
      <c r="U17" s="101">
        <f t="shared" si="2"/>
        <v>2</v>
      </c>
      <c r="V17" s="101">
        <f t="shared" si="2"/>
        <v>6</v>
      </c>
      <c r="W17" s="101">
        <f t="shared" si="2"/>
        <v>0</v>
      </c>
    </row>
    <row r="18" spans="2:24" ht="21.75" customHeight="1" thickBot="1" x14ac:dyDescent="0.35">
      <c r="C18" s="87"/>
      <c r="D18" s="102"/>
      <c r="E18" s="103"/>
      <c r="F18" s="104" t="s">
        <v>26</v>
      </c>
      <c r="G18" s="105">
        <f>SUM(G7:G17)</f>
        <v>11508.56</v>
      </c>
      <c r="H18" s="106">
        <f t="shared" ref="H18" si="3">SUM(H7:H16)</f>
        <v>-952.35</v>
      </c>
      <c r="I18" s="107">
        <f>SUM(G18:H18)</f>
        <v>10556.21</v>
      </c>
      <c r="J18" s="108"/>
      <c r="K18" s="109">
        <f>SUM(K7:K16)</f>
        <v>500</v>
      </c>
      <c r="L18" s="110"/>
      <c r="O18" s="101"/>
      <c r="P18" s="101"/>
      <c r="Q18" s="101"/>
      <c r="R18" s="101"/>
    </row>
    <row r="19" spans="2:24" ht="15.75" customHeight="1" x14ac:dyDescent="0.3">
      <c r="M19" s="123"/>
      <c r="N19" s="66"/>
      <c r="O19" s="101"/>
      <c r="P19" s="128">
        <f>P17*P4</f>
        <v>5000</v>
      </c>
      <c r="Q19" s="128">
        <f t="shared" ref="Q19:W19" si="4">Q17*Q4</f>
        <v>4000</v>
      </c>
      <c r="R19" s="128">
        <f t="shared" si="4"/>
        <v>1400</v>
      </c>
      <c r="S19" s="150">
        <f t="shared" si="4"/>
        <v>0</v>
      </c>
      <c r="T19" s="128">
        <f t="shared" si="4"/>
        <v>140</v>
      </c>
      <c r="U19" s="128">
        <f>U17*U4</f>
        <v>10</v>
      </c>
      <c r="V19" s="128">
        <f t="shared" si="4"/>
        <v>6</v>
      </c>
      <c r="W19" s="128">
        <f t="shared" si="4"/>
        <v>0</v>
      </c>
      <c r="X19" s="129">
        <f>SUM(P19:W19)</f>
        <v>10556</v>
      </c>
    </row>
    <row r="20" spans="2:24" ht="15" customHeight="1" x14ac:dyDescent="0.35">
      <c r="B20" s="111"/>
      <c r="D20" s="112"/>
      <c r="E20" s="112"/>
      <c r="F20" s="112"/>
      <c r="G20" s="112"/>
      <c r="H20" s="112"/>
      <c r="I20" s="112"/>
      <c r="J20" s="112"/>
      <c r="M20" s="66"/>
      <c r="N20" s="66"/>
      <c r="O20" s="66"/>
      <c r="P20" s="46"/>
      <c r="Q20" s="87"/>
      <c r="R20" s="87"/>
      <c r="S20" s="87"/>
      <c r="T20" s="87"/>
      <c r="U20" s="87"/>
      <c r="V20" s="87"/>
      <c r="W20" s="87"/>
    </row>
    <row r="21" spans="2:24" ht="21" customHeight="1" x14ac:dyDescent="0.35">
      <c r="C21" s="46"/>
      <c r="D21" s="113"/>
      <c r="E21" s="112"/>
      <c r="F21" s="112"/>
      <c r="G21" s="112"/>
      <c r="H21" s="112"/>
      <c r="I21" s="112"/>
      <c r="J21" s="112"/>
      <c r="K21" s="66"/>
      <c r="L21" s="66"/>
    </row>
    <row r="22" spans="2:24" x14ac:dyDescent="0.25">
      <c r="B22" s="93"/>
      <c r="C22" s="66"/>
      <c r="D22" s="49"/>
      <c r="E22" s="94"/>
      <c r="F22" s="94"/>
      <c r="G22" s="66"/>
      <c r="H22" s="66"/>
      <c r="I22" s="66"/>
      <c r="J22" s="66"/>
      <c r="K22" s="66"/>
      <c r="L22" s="66"/>
    </row>
    <row r="23" spans="2:24" ht="18.75" x14ac:dyDescent="0.3">
      <c r="B23" s="93"/>
      <c r="C23" s="46"/>
      <c r="D23" s="114"/>
      <c r="E23" s="94"/>
      <c r="F23" s="94"/>
      <c r="G23" s="115"/>
      <c r="H23" s="115"/>
      <c r="I23" s="115"/>
      <c r="J23" s="66"/>
      <c r="K23" s="66"/>
      <c r="L23" s="66"/>
    </row>
    <row r="24" spans="2:24" x14ac:dyDescent="0.25">
      <c r="B24" s="93"/>
      <c r="C24" s="49"/>
      <c r="D24" s="49"/>
      <c r="E24" s="94"/>
      <c r="F24" s="94"/>
      <c r="G24" s="66"/>
      <c r="H24" s="66"/>
      <c r="I24" s="66"/>
      <c r="J24" s="66"/>
      <c r="K24" s="66"/>
      <c r="L24" s="66"/>
    </row>
    <row r="25" spans="2:24" ht="18.75" x14ac:dyDescent="0.3">
      <c r="C25" s="114"/>
      <c r="D25" s="66"/>
      <c r="E25" s="66"/>
      <c r="F25" s="66"/>
      <c r="G25" s="66"/>
      <c r="H25" s="66"/>
      <c r="I25" s="66"/>
      <c r="J25" s="66"/>
      <c r="K25" s="66"/>
      <c r="L25" s="66"/>
    </row>
    <row r="26" spans="2:24" x14ac:dyDescent="0.25">
      <c r="C26" s="49"/>
    </row>
  </sheetData>
  <mergeCells count="1">
    <mergeCell ref="C2:K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6"/>
  <sheetViews>
    <sheetView topLeftCell="B1" workbookViewId="0">
      <selection activeCell="B1" sqref="A1:XFD1048576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4" max="4" width="9.7109375" customWidth="1"/>
    <col min="5" max="5" width="9.140625" customWidth="1"/>
    <col min="6" max="6" width="9.28515625" customWidth="1"/>
    <col min="7" max="7" width="11.28515625" bestFit="1" customWidth="1"/>
    <col min="8" max="8" width="12.28515625" bestFit="1" customWidth="1"/>
    <col min="9" max="9" width="14.140625" bestFit="1" customWidth="1"/>
    <col min="10" max="10" width="11.28515625" bestFit="1" customWidth="1"/>
    <col min="12" max="12" width="13.42578125" customWidth="1"/>
  </cols>
  <sheetData>
    <row r="2" spans="2:23" ht="18.75" customHeight="1" x14ac:dyDescent="0.35">
      <c r="C2" s="214" t="s">
        <v>50</v>
      </c>
      <c r="D2" s="214"/>
      <c r="E2" s="214"/>
      <c r="F2" s="214"/>
      <c r="G2" s="214"/>
      <c r="H2" s="214"/>
      <c r="I2" s="214"/>
      <c r="J2" s="214"/>
      <c r="K2" s="214"/>
      <c r="L2" s="153"/>
      <c r="M2" s="3"/>
      <c r="N2" s="3"/>
      <c r="O2" s="3"/>
      <c r="P2" s="3"/>
    </row>
    <row r="3" spans="2:23" ht="15" customHeight="1" x14ac:dyDescent="0.3">
      <c r="M3" s="3"/>
      <c r="N3" s="3"/>
      <c r="O3" s="3"/>
      <c r="P3" s="3"/>
    </row>
    <row r="4" spans="2:23" ht="18.75" x14ac:dyDescent="0.3">
      <c r="B4" s="4" t="s">
        <v>0</v>
      </c>
      <c r="H4" s="5"/>
      <c r="I4" s="5"/>
      <c r="J4" s="5"/>
      <c r="K4" s="5"/>
      <c r="L4" s="6"/>
      <c r="P4" s="140">
        <v>500</v>
      </c>
      <c r="Q4" s="140">
        <v>200</v>
      </c>
      <c r="R4" s="140">
        <v>100</v>
      </c>
      <c r="S4" s="140">
        <v>50</v>
      </c>
      <c r="T4" s="140">
        <v>20</v>
      </c>
      <c r="U4" s="140">
        <v>5</v>
      </c>
      <c r="V4" s="140">
        <v>1</v>
      </c>
      <c r="W4" s="140">
        <v>0.5</v>
      </c>
    </row>
    <row r="5" spans="2:23" ht="15.75" thickBot="1" x14ac:dyDescent="0.3">
      <c r="J5" s="7"/>
    </row>
    <row r="6" spans="2:23" ht="32.25" thickTop="1" thickBot="1" x14ac:dyDescent="0.35">
      <c r="B6" s="8"/>
      <c r="C6" s="9" t="s">
        <v>1</v>
      </c>
      <c r="D6" s="10" t="s">
        <v>2</v>
      </c>
      <c r="E6" s="9" t="s">
        <v>3</v>
      </c>
      <c r="F6" s="11" t="s">
        <v>4</v>
      </c>
      <c r="G6" s="12" t="s">
        <v>5</v>
      </c>
      <c r="H6" s="13" t="s">
        <v>6</v>
      </c>
      <c r="I6" s="14" t="s">
        <v>7</v>
      </c>
      <c r="J6" s="15" t="s">
        <v>8</v>
      </c>
      <c r="K6" s="16" t="s">
        <v>9</v>
      </c>
      <c r="L6" s="17" t="s">
        <v>10</v>
      </c>
      <c r="M6" s="18" t="s">
        <v>11</v>
      </c>
      <c r="P6">
        <v>0</v>
      </c>
      <c r="Q6">
        <v>0</v>
      </c>
      <c r="R6">
        <v>0</v>
      </c>
      <c r="T6">
        <v>0</v>
      </c>
      <c r="U6">
        <v>0</v>
      </c>
    </row>
    <row r="7" spans="2:23" ht="21.75" customHeight="1" thickTop="1" x14ac:dyDescent="0.25">
      <c r="B7" s="19" t="s">
        <v>12</v>
      </c>
      <c r="C7" s="131">
        <v>200</v>
      </c>
      <c r="D7" s="21">
        <v>5</v>
      </c>
      <c r="E7" s="22"/>
      <c r="F7" s="23" t="s">
        <v>13</v>
      </c>
      <c r="G7" s="24">
        <f>C7*D7+C7*E7</f>
        <v>1000</v>
      </c>
      <c r="H7" s="25">
        <v>0</v>
      </c>
      <c r="I7" s="26">
        <f t="shared" ref="I7:I16" si="0">H7+G7</f>
        <v>1000</v>
      </c>
      <c r="J7" s="27">
        <v>6500</v>
      </c>
      <c r="K7" s="28">
        <v>500</v>
      </c>
      <c r="L7" s="29">
        <f>I7-K7</f>
        <v>500</v>
      </c>
      <c r="M7" t="s">
        <v>14</v>
      </c>
      <c r="O7" s="30"/>
      <c r="P7">
        <v>1</v>
      </c>
      <c r="Q7">
        <v>2</v>
      </c>
      <c r="R7">
        <v>1</v>
      </c>
      <c r="S7">
        <v>0</v>
      </c>
      <c r="T7">
        <v>0</v>
      </c>
      <c r="U7">
        <v>0</v>
      </c>
    </row>
    <row r="8" spans="2:23" ht="21.75" customHeight="1" x14ac:dyDescent="0.3">
      <c r="B8" s="31" t="s">
        <v>15</v>
      </c>
      <c r="C8" s="32">
        <v>266.67</v>
      </c>
      <c r="D8" s="33">
        <v>6</v>
      </c>
      <c r="E8" s="34"/>
      <c r="F8" s="35" t="s">
        <v>13</v>
      </c>
      <c r="G8" s="36">
        <f>C8*D8-0.02</f>
        <v>1600</v>
      </c>
      <c r="H8" s="37">
        <v>-267.76</v>
      </c>
      <c r="I8" s="26">
        <f t="shared" si="0"/>
        <v>1332.24</v>
      </c>
      <c r="J8" s="38">
        <v>0</v>
      </c>
      <c r="K8" s="39">
        <v>0</v>
      </c>
      <c r="L8" s="40">
        <f t="shared" ref="L8:L15" si="1">I8-K8</f>
        <v>1332.24</v>
      </c>
      <c r="M8" t="s">
        <v>16</v>
      </c>
      <c r="N8" s="41"/>
      <c r="O8" s="30"/>
      <c r="P8">
        <v>1</v>
      </c>
      <c r="Q8">
        <v>3</v>
      </c>
      <c r="R8">
        <v>2</v>
      </c>
      <c r="S8">
        <v>0</v>
      </c>
      <c r="T8">
        <v>1</v>
      </c>
      <c r="U8">
        <v>2</v>
      </c>
      <c r="V8">
        <v>2</v>
      </c>
    </row>
    <row r="9" spans="2:23" ht="21.75" customHeight="1" x14ac:dyDescent="0.25">
      <c r="B9" s="31" t="s">
        <v>19</v>
      </c>
      <c r="C9" s="32">
        <v>240</v>
      </c>
      <c r="D9" s="34">
        <v>5</v>
      </c>
      <c r="E9" s="34">
        <v>1</v>
      </c>
      <c r="F9" s="35" t="s">
        <v>13</v>
      </c>
      <c r="G9" s="36">
        <v>1440</v>
      </c>
      <c r="H9" s="25"/>
      <c r="I9" s="26">
        <f t="shared" si="0"/>
        <v>1440</v>
      </c>
      <c r="J9" s="38"/>
      <c r="K9" s="45"/>
      <c r="L9" s="40">
        <f t="shared" si="1"/>
        <v>1440</v>
      </c>
      <c r="M9" t="s">
        <v>14</v>
      </c>
      <c r="O9" s="46"/>
      <c r="P9">
        <v>2</v>
      </c>
      <c r="Q9">
        <v>1</v>
      </c>
      <c r="R9">
        <v>2</v>
      </c>
      <c r="T9">
        <v>2</v>
      </c>
      <c r="U9">
        <v>0</v>
      </c>
    </row>
    <row r="10" spans="2:23" ht="31.5" x14ac:dyDescent="0.25">
      <c r="B10" s="47" t="s">
        <v>20</v>
      </c>
      <c r="C10" s="32">
        <v>250</v>
      </c>
      <c r="D10" s="34">
        <v>6</v>
      </c>
      <c r="E10" s="34"/>
      <c r="F10" s="48">
        <v>100</v>
      </c>
      <c r="G10" s="36">
        <v>1600</v>
      </c>
      <c r="H10" s="25"/>
      <c r="I10" s="26">
        <f t="shared" si="0"/>
        <v>1600</v>
      </c>
      <c r="J10" s="38"/>
      <c r="K10" s="45"/>
      <c r="L10" s="40">
        <f t="shared" si="1"/>
        <v>1600</v>
      </c>
      <c r="M10" t="s">
        <v>16</v>
      </c>
      <c r="N10" s="49"/>
      <c r="O10" s="30"/>
      <c r="P10">
        <v>2</v>
      </c>
      <c r="Q10">
        <v>2</v>
      </c>
      <c r="R10">
        <v>2</v>
      </c>
      <c r="T10">
        <v>0</v>
      </c>
      <c r="U10">
        <v>0</v>
      </c>
    </row>
    <row r="11" spans="2:23" ht="21.75" customHeight="1" x14ac:dyDescent="0.3">
      <c r="B11" s="50"/>
      <c r="C11" s="32"/>
      <c r="D11" s="51"/>
      <c r="E11" s="34"/>
      <c r="F11" s="48"/>
      <c r="G11" s="36">
        <v>0</v>
      </c>
      <c r="H11" s="52"/>
      <c r="I11" s="26">
        <f t="shared" si="0"/>
        <v>0</v>
      </c>
      <c r="J11" s="53"/>
      <c r="K11" s="54"/>
      <c r="L11" s="40">
        <f t="shared" si="1"/>
        <v>0</v>
      </c>
      <c r="O11" s="55"/>
      <c r="P11" s="55">
        <v>0</v>
      </c>
      <c r="Q11" s="55">
        <v>0</v>
      </c>
      <c r="R11">
        <v>0</v>
      </c>
      <c r="T11" s="55">
        <v>0</v>
      </c>
      <c r="U11" s="55">
        <v>0</v>
      </c>
    </row>
    <row r="12" spans="2:23" ht="21.75" customHeight="1" x14ac:dyDescent="0.3">
      <c r="B12" s="50" t="s">
        <v>21</v>
      </c>
      <c r="C12" s="32">
        <v>200</v>
      </c>
      <c r="D12" s="51"/>
      <c r="E12" s="34"/>
      <c r="F12" s="48"/>
      <c r="G12" s="36">
        <v>0</v>
      </c>
      <c r="H12" s="52"/>
      <c r="I12" s="26">
        <f t="shared" si="0"/>
        <v>0</v>
      </c>
      <c r="J12" s="53"/>
      <c r="K12" s="54"/>
      <c r="L12" s="40">
        <f t="shared" si="1"/>
        <v>0</v>
      </c>
      <c r="O12" s="55"/>
      <c r="P12" s="55">
        <v>0</v>
      </c>
      <c r="Q12" s="55">
        <v>0</v>
      </c>
      <c r="R12">
        <v>0</v>
      </c>
      <c r="T12" s="55">
        <v>0</v>
      </c>
      <c r="U12" s="55">
        <v>0</v>
      </c>
    </row>
    <row r="13" spans="2:23" ht="21.75" customHeight="1" x14ac:dyDescent="0.25">
      <c r="B13" s="50" t="s">
        <v>35</v>
      </c>
      <c r="C13" s="132">
        <v>240</v>
      </c>
      <c r="D13" s="33">
        <v>5</v>
      </c>
      <c r="E13" s="33">
        <v>2</v>
      </c>
      <c r="F13" s="59"/>
      <c r="G13" s="60">
        <v>1680</v>
      </c>
      <c r="H13" s="61"/>
      <c r="I13" s="26">
        <f t="shared" si="0"/>
        <v>1680</v>
      </c>
      <c r="J13" s="53"/>
      <c r="K13" s="62"/>
      <c r="L13" s="40">
        <f t="shared" si="1"/>
        <v>1680</v>
      </c>
      <c r="M13" t="s">
        <v>14</v>
      </c>
      <c r="N13" s="64"/>
      <c r="O13" s="64"/>
      <c r="P13" s="65">
        <v>2</v>
      </c>
      <c r="Q13" s="66">
        <v>2</v>
      </c>
      <c r="R13">
        <v>2</v>
      </c>
      <c r="S13">
        <v>1</v>
      </c>
      <c r="T13">
        <v>1</v>
      </c>
      <c r="U13">
        <v>2</v>
      </c>
    </row>
    <row r="14" spans="2:23" ht="18.75" x14ac:dyDescent="0.3">
      <c r="B14" s="67" t="s">
        <v>23</v>
      </c>
      <c r="C14" s="133"/>
      <c r="D14" s="69"/>
      <c r="E14" s="69"/>
      <c r="F14" s="70"/>
      <c r="G14" s="71">
        <v>40</v>
      </c>
      <c r="H14" s="72"/>
      <c r="I14" s="26">
        <f t="shared" si="0"/>
        <v>40</v>
      </c>
      <c r="J14" s="53"/>
      <c r="K14" s="62"/>
      <c r="L14" s="40">
        <f t="shared" si="1"/>
        <v>40</v>
      </c>
      <c r="M14" s="73"/>
      <c r="N14" s="65"/>
      <c r="O14" s="65"/>
      <c r="P14" s="65">
        <v>0</v>
      </c>
      <c r="Q14" s="66">
        <v>0</v>
      </c>
      <c r="R14">
        <v>0</v>
      </c>
      <c r="T14">
        <v>2</v>
      </c>
      <c r="U14">
        <v>0</v>
      </c>
    </row>
    <row r="15" spans="2:23" ht="19.5" thickBot="1" x14ac:dyDescent="0.35">
      <c r="B15" s="137" t="s">
        <v>40</v>
      </c>
      <c r="C15" s="134">
        <v>240</v>
      </c>
      <c r="D15" s="135">
        <v>5</v>
      </c>
      <c r="E15" s="146"/>
      <c r="F15" s="147"/>
      <c r="G15" s="136">
        <v>1200</v>
      </c>
      <c r="H15" s="78"/>
      <c r="I15" s="79">
        <f t="shared" si="0"/>
        <v>1200</v>
      </c>
      <c r="J15" s="53"/>
      <c r="K15" s="80"/>
      <c r="L15" s="40">
        <f t="shared" si="1"/>
        <v>1200</v>
      </c>
      <c r="M15" s="81"/>
      <c r="N15" s="82"/>
      <c r="O15" s="81"/>
      <c r="P15">
        <v>0</v>
      </c>
      <c r="Q15">
        <v>5</v>
      </c>
      <c r="R15">
        <v>2</v>
      </c>
      <c r="T15">
        <v>0</v>
      </c>
      <c r="U15">
        <v>0</v>
      </c>
    </row>
    <row r="16" spans="2:23" ht="20.25" thickTop="1" thickBot="1" x14ac:dyDescent="0.35">
      <c r="B16" s="83" t="s">
        <v>25</v>
      </c>
      <c r="C16" s="84">
        <v>428.57</v>
      </c>
      <c r="D16" s="85">
        <v>5</v>
      </c>
      <c r="E16" s="86">
        <v>3</v>
      </c>
      <c r="F16" s="87"/>
      <c r="G16" s="84">
        <v>4285.7</v>
      </c>
      <c r="H16" s="88">
        <v>-684.59</v>
      </c>
      <c r="I16" s="89">
        <f t="shared" si="0"/>
        <v>3601.1099999999997</v>
      </c>
      <c r="J16" s="90"/>
      <c r="K16" s="91"/>
      <c r="L16" s="92">
        <f>I16-K16</f>
        <v>3601.1099999999997</v>
      </c>
      <c r="M16" t="s">
        <v>14</v>
      </c>
      <c r="P16" s="76">
        <v>4</v>
      </c>
      <c r="Q16" s="76">
        <v>5</v>
      </c>
      <c r="R16" s="76">
        <v>6</v>
      </c>
      <c r="S16" s="76">
        <v>0</v>
      </c>
      <c r="T16" s="76">
        <v>0</v>
      </c>
      <c r="U16" s="76">
        <v>0</v>
      </c>
      <c r="V16" s="139">
        <v>1</v>
      </c>
      <c r="W16" s="139">
        <v>0</v>
      </c>
    </row>
    <row r="17" spans="2:24" ht="15.75" customHeight="1" thickBot="1" x14ac:dyDescent="0.3">
      <c r="B17" s="93"/>
      <c r="C17" s="46"/>
      <c r="D17" s="94"/>
      <c r="E17" s="95"/>
      <c r="G17" s="96"/>
      <c r="H17" s="97"/>
      <c r="J17" s="98"/>
      <c r="K17" s="99"/>
      <c r="L17" s="99"/>
      <c r="M17" s="100"/>
      <c r="O17" s="101"/>
      <c r="P17" s="101">
        <f t="shared" ref="P17:W17" si="2">SUM(P6:P16)</f>
        <v>12</v>
      </c>
      <c r="Q17" s="101">
        <f t="shared" si="2"/>
        <v>20</v>
      </c>
      <c r="R17" s="101">
        <f t="shared" si="2"/>
        <v>17</v>
      </c>
      <c r="S17" s="101">
        <f t="shared" si="2"/>
        <v>1</v>
      </c>
      <c r="T17" s="101">
        <f t="shared" si="2"/>
        <v>6</v>
      </c>
      <c r="U17" s="101">
        <f t="shared" si="2"/>
        <v>4</v>
      </c>
      <c r="V17" s="101">
        <f t="shared" si="2"/>
        <v>3</v>
      </c>
      <c r="W17" s="101">
        <f t="shared" si="2"/>
        <v>0</v>
      </c>
    </row>
    <row r="18" spans="2:24" ht="21.75" customHeight="1" thickBot="1" x14ac:dyDescent="0.35">
      <c r="C18" s="87"/>
      <c r="D18" s="102"/>
      <c r="E18" s="103"/>
      <c r="F18" s="104" t="s">
        <v>26</v>
      </c>
      <c r="G18" s="105">
        <f>SUM(G7:G17)</f>
        <v>12845.7</v>
      </c>
      <c r="H18" s="106">
        <f t="shared" ref="H18" si="3">SUM(H7:H16)</f>
        <v>-952.35</v>
      </c>
      <c r="I18" s="107">
        <f>SUM(G18:H18)</f>
        <v>11893.35</v>
      </c>
      <c r="J18" s="108"/>
      <c r="K18" s="109">
        <f>SUM(K7:K16)</f>
        <v>500</v>
      </c>
      <c r="L18" s="110"/>
      <c r="O18" s="101"/>
      <c r="P18" s="101"/>
      <c r="Q18" s="101"/>
      <c r="R18" s="101"/>
    </row>
    <row r="19" spans="2:24" ht="15.75" customHeight="1" x14ac:dyDescent="0.3">
      <c r="M19" s="123"/>
      <c r="N19" s="66"/>
      <c r="O19" s="101"/>
      <c r="P19" s="128">
        <f>P17*P4</f>
        <v>6000</v>
      </c>
      <c r="Q19" s="128">
        <f t="shared" ref="Q19:W19" si="4">Q17*Q4</f>
        <v>4000</v>
      </c>
      <c r="R19" s="128">
        <f t="shared" si="4"/>
        <v>1700</v>
      </c>
      <c r="S19" s="150">
        <f t="shared" si="4"/>
        <v>50</v>
      </c>
      <c r="T19" s="128">
        <f t="shared" si="4"/>
        <v>120</v>
      </c>
      <c r="U19" s="128">
        <f>U17*U4</f>
        <v>20</v>
      </c>
      <c r="V19" s="128">
        <f t="shared" si="4"/>
        <v>3</v>
      </c>
      <c r="W19" s="128">
        <f t="shared" si="4"/>
        <v>0</v>
      </c>
      <c r="X19" s="129">
        <f>SUM(P19:W19)</f>
        <v>11893</v>
      </c>
    </row>
    <row r="20" spans="2:24" ht="15" customHeight="1" x14ac:dyDescent="0.35">
      <c r="B20" s="111"/>
      <c r="D20" s="112"/>
      <c r="E20" s="112"/>
      <c r="F20" s="112"/>
      <c r="G20" s="112"/>
      <c r="H20" s="112"/>
      <c r="I20" s="112"/>
      <c r="J20" s="112"/>
      <c r="M20" s="66"/>
      <c r="N20" s="66"/>
      <c r="O20" s="66"/>
      <c r="P20" s="46"/>
      <c r="Q20" s="87"/>
      <c r="R20" s="87"/>
      <c r="S20" s="87"/>
      <c r="T20" s="87"/>
      <c r="U20" s="87"/>
      <c r="V20" s="87"/>
      <c r="W20" s="87"/>
    </row>
    <row r="21" spans="2:24" ht="21" customHeight="1" x14ac:dyDescent="0.35">
      <c r="C21" s="46" t="s">
        <v>31</v>
      </c>
      <c r="D21" s="113"/>
      <c r="E21" s="112"/>
      <c r="F21" s="112"/>
      <c r="G21" s="112"/>
      <c r="H21" s="112"/>
      <c r="I21" s="112"/>
      <c r="J21" s="112"/>
      <c r="K21" s="66"/>
      <c r="L21" s="66"/>
    </row>
    <row r="22" spans="2:24" x14ac:dyDescent="0.25">
      <c r="B22" s="93"/>
      <c r="C22" s="66"/>
      <c r="D22" s="49"/>
      <c r="E22" s="94"/>
      <c r="F22" s="94"/>
      <c r="G22" s="66"/>
      <c r="H22" s="66"/>
      <c r="I22" s="66"/>
      <c r="J22" s="66"/>
      <c r="K22" s="66"/>
      <c r="L22" s="66"/>
    </row>
    <row r="23" spans="2:24" ht="18.75" x14ac:dyDescent="0.3">
      <c r="B23" s="93"/>
      <c r="C23" s="46"/>
      <c r="D23" s="114"/>
      <c r="E23" s="94"/>
      <c r="F23" s="94"/>
      <c r="G23" s="115"/>
      <c r="H23" s="115"/>
      <c r="I23" s="115"/>
      <c r="J23" s="66"/>
      <c r="K23" s="66"/>
      <c r="L23" s="66"/>
    </row>
    <row r="24" spans="2:24" x14ac:dyDescent="0.25">
      <c r="B24" s="93"/>
      <c r="C24" s="49"/>
      <c r="D24" s="49"/>
      <c r="E24" s="94"/>
      <c r="F24" s="94"/>
      <c r="G24" s="66"/>
      <c r="H24" s="66"/>
      <c r="I24" s="66"/>
      <c r="J24" s="66"/>
      <c r="K24" s="66"/>
      <c r="L24" s="66"/>
    </row>
    <row r="25" spans="2:24" ht="18.75" x14ac:dyDescent="0.3">
      <c r="C25" s="114"/>
      <c r="D25" s="66"/>
      <c r="E25" s="66"/>
      <c r="F25" s="66"/>
      <c r="G25" s="66"/>
      <c r="H25" s="66"/>
      <c r="I25" s="66"/>
      <c r="J25" s="66"/>
      <c r="K25" s="66"/>
      <c r="L25" s="66"/>
    </row>
    <row r="26" spans="2:24" x14ac:dyDescent="0.25">
      <c r="C26" s="49"/>
    </row>
  </sheetData>
  <mergeCells count="1">
    <mergeCell ref="C2:K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6"/>
  <sheetViews>
    <sheetView workbookViewId="0">
      <selection sqref="A1:XFD1048576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4" max="4" width="9.7109375" customWidth="1"/>
    <col min="5" max="5" width="9.140625" customWidth="1"/>
    <col min="6" max="6" width="9.28515625" customWidth="1"/>
    <col min="7" max="7" width="11.28515625" bestFit="1" customWidth="1"/>
    <col min="8" max="8" width="12.28515625" bestFit="1" customWidth="1"/>
    <col min="9" max="9" width="14.140625" bestFit="1" customWidth="1"/>
    <col min="10" max="10" width="11.28515625" bestFit="1" customWidth="1"/>
    <col min="12" max="12" width="13.42578125" customWidth="1"/>
  </cols>
  <sheetData>
    <row r="2" spans="2:23" ht="18.75" customHeight="1" x14ac:dyDescent="0.35">
      <c r="C2" s="214" t="s">
        <v>51</v>
      </c>
      <c r="D2" s="214"/>
      <c r="E2" s="214"/>
      <c r="F2" s="214"/>
      <c r="G2" s="214"/>
      <c r="H2" s="214"/>
      <c r="I2" s="214"/>
      <c r="J2" s="214"/>
      <c r="K2" s="214"/>
      <c r="L2" s="154"/>
      <c r="M2" s="3"/>
      <c r="N2" s="3"/>
      <c r="O2" s="3"/>
      <c r="P2" s="3"/>
    </row>
    <row r="3" spans="2:23" ht="15" customHeight="1" x14ac:dyDescent="0.3">
      <c r="M3" s="3"/>
      <c r="N3" s="3"/>
      <c r="O3" s="3"/>
      <c r="P3" s="3"/>
    </row>
    <row r="4" spans="2:23" ht="18.75" x14ac:dyDescent="0.3">
      <c r="B4" s="4" t="s">
        <v>0</v>
      </c>
      <c r="H4" s="5"/>
      <c r="I4" s="5"/>
      <c r="J4" s="5"/>
      <c r="K4" s="5"/>
      <c r="L4" s="6"/>
      <c r="P4" s="140">
        <v>500</v>
      </c>
      <c r="Q4" s="140">
        <v>200</v>
      </c>
      <c r="R4" s="140">
        <v>100</v>
      </c>
      <c r="S4" s="140">
        <v>50</v>
      </c>
      <c r="T4" s="140">
        <v>20</v>
      </c>
      <c r="U4" s="140">
        <v>5</v>
      </c>
      <c r="V4" s="140">
        <v>1</v>
      </c>
      <c r="W4" s="140">
        <v>0.5</v>
      </c>
    </row>
    <row r="5" spans="2:23" ht="15.75" thickBot="1" x14ac:dyDescent="0.3">
      <c r="J5" s="7"/>
    </row>
    <row r="6" spans="2:23" ht="32.25" thickTop="1" thickBot="1" x14ac:dyDescent="0.35">
      <c r="B6" s="8"/>
      <c r="C6" s="9" t="s">
        <v>1</v>
      </c>
      <c r="D6" s="10" t="s">
        <v>2</v>
      </c>
      <c r="E6" s="9" t="s">
        <v>3</v>
      </c>
      <c r="F6" s="11" t="s">
        <v>4</v>
      </c>
      <c r="G6" s="12" t="s">
        <v>5</v>
      </c>
      <c r="H6" s="13" t="s">
        <v>6</v>
      </c>
      <c r="I6" s="14" t="s">
        <v>7</v>
      </c>
      <c r="J6" s="15" t="s">
        <v>8</v>
      </c>
      <c r="K6" s="16" t="s">
        <v>9</v>
      </c>
      <c r="L6" s="17" t="s">
        <v>10</v>
      </c>
      <c r="M6" s="18" t="s">
        <v>11</v>
      </c>
      <c r="P6">
        <v>0</v>
      </c>
      <c r="Q6">
        <v>0</v>
      </c>
      <c r="R6">
        <v>0</v>
      </c>
      <c r="T6">
        <v>0</v>
      </c>
      <c r="U6">
        <v>0</v>
      </c>
    </row>
    <row r="7" spans="2:23" ht="21.75" customHeight="1" thickTop="1" x14ac:dyDescent="0.25">
      <c r="B7" s="19" t="s">
        <v>12</v>
      </c>
      <c r="C7" s="131">
        <v>200</v>
      </c>
      <c r="D7" s="21">
        <v>5</v>
      </c>
      <c r="E7" s="22"/>
      <c r="F7" s="23" t="s">
        <v>13</v>
      </c>
      <c r="G7" s="24">
        <f>C7*D7+C7*E7</f>
        <v>1000</v>
      </c>
      <c r="H7" s="25">
        <v>0</v>
      </c>
      <c r="I7" s="26">
        <f t="shared" ref="I7:I16" si="0">H7+G7</f>
        <v>1000</v>
      </c>
      <c r="J7" s="27">
        <v>6000</v>
      </c>
      <c r="K7" s="28">
        <v>500</v>
      </c>
      <c r="L7" s="29">
        <f>I7-K7</f>
        <v>500</v>
      </c>
      <c r="M7" t="s">
        <v>14</v>
      </c>
      <c r="O7" s="30"/>
      <c r="P7">
        <v>1</v>
      </c>
      <c r="Q7">
        <v>2</v>
      </c>
      <c r="R7">
        <v>1</v>
      </c>
      <c r="S7">
        <v>0</v>
      </c>
      <c r="T7">
        <v>0</v>
      </c>
      <c r="U7">
        <v>0</v>
      </c>
    </row>
    <row r="8" spans="2:23" ht="21.75" customHeight="1" x14ac:dyDescent="0.3">
      <c r="B8" s="31" t="s">
        <v>15</v>
      </c>
      <c r="C8" s="32">
        <v>266.67</v>
      </c>
      <c r="D8" s="33">
        <v>6</v>
      </c>
      <c r="E8" s="34"/>
      <c r="F8" s="35" t="s">
        <v>13</v>
      </c>
      <c r="G8" s="36">
        <f>C8*D8-0.02</f>
        <v>1600</v>
      </c>
      <c r="H8" s="37">
        <v>-267.76</v>
      </c>
      <c r="I8" s="26">
        <f t="shared" si="0"/>
        <v>1332.24</v>
      </c>
      <c r="J8" s="38">
        <v>0</v>
      </c>
      <c r="K8" s="39">
        <v>0</v>
      </c>
      <c r="L8" s="40">
        <f t="shared" ref="L8:L15" si="1">I8-K8</f>
        <v>1332.24</v>
      </c>
      <c r="M8" t="s">
        <v>16</v>
      </c>
      <c r="N8" s="41"/>
      <c r="O8" s="30"/>
      <c r="P8">
        <v>1</v>
      </c>
      <c r="Q8">
        <v>3</v>
      </c>
      <c r="R8">
        <v>2</v>
      </c>
      <c r="S8">
        <v>0</v>
      </c>
      <c r="T8">
        <v>1</v>
      </c>
      <c r="U8">
        <v>2</v>
      </c>
      <c r="V8">
        <v>2</v>
      </c>
    </row>
    <row r="9" spans="2:23" ht="21.75" customHeight="1" x14ac:dyDescent="0.25">
      <c r="B9" s="31" t="s">
        <v>19</v>
      </c>
      <c r="C9" s="32">
        <v>240</v>
      </c>
      <c r="D9" s="34">
        <v>5</v>
      </c>
      <c r="E9" s="34">
        <v>1</v>
      </c>
      <c r="F9" s="35" t="s">
        <v>13</v>
      </c>
      <c r="G9" s="36">
        <v>1440</v>
      </c>
      <c r="H9" s="25"/>
      <c r="I9" s="26">
        <f t="shared" si="0"/>
        <v>1440</v>
      </c>
      <c r="J9" s="38"/>
      <c r="K9" s="45"/>
      <c r="L9" s="40">
        <f t="shared" si="1"/>
        <v>1440</v>
      </c>
      <c r="M9" t="s">
        <v>14</v>
      </c>
      <c r="O9" s="46"/>
      <c r="P9">
        <v>2</v>
      </c>
      <c r="Q9">
        <v>1</v>
      </c>
      <c r="R9">
        <v>2</v>
      </c>
      <c r="T9">
        <v>2</v>
      </c>
      <c r="U9">
        <v>0</v>
      </c>
    </row>
    <row r="10" spans="2:23" ht="31.5" x14ac:dyDescent="0.25">
      <c r="B10" s="47" t="s">
        <v>20</v>
      </c>
      <c r="C10" s="32">
        <v>250</v>
      </c>
      <c r="D10" s="34">
        <v>6</v>
      </c>
      <c r="E10" s="34"/>
      <c r="F10" s="48">
        <v>100</v>
      </c>
      <c r="G10" s="36">
        <v>1600</v>
      </c>
      <c r="H10" s="25"/>
      <c r="I10" s="26">
        <f t="shared" si="0"/>
        <v>1600</v>
      </c>
      <c r="J10" s="38"/>
      <c r="K10" s="45"/>
      <c r="L10" s="40">
        <f t="shared" si="1"/>
        <v>1600</v>
      </c>
      <c r="M10" t="s">
        <v>16</v>
      </c>
      <c r="N10" s="49"/>
      <c r="O10" s="30"/>
      <c r="P10">
        <v>2</v>
      </c>
      <c r="Q10">
        <v>2</v>
      </c>
      <c r="R10">
        <v>2</v>
      </c>
      <c r="T10">
        <v>0</v>
      </c>
      <c r="U10">
        <v>0</v>
      </c>
    </row>
    <row r="11" spans="2:23" ht="21.75" customHeight="1" x14ac:dyDescent="0.3">
      <c r="B11" s="50"/>
      <c r="C11" s="32"/>
      <c r="D11" s="51"/>
      <c r="E11" s="34"/>
      <c r="F11" s="48"/>
      <c r="G11" s="36">
        <v>0</v>
      </c>
      <c r="H11" s="52"/>
      <c r="I11" s="26">
        <f t="shared" si="0"/>
        <v>0</v>
      </c>
      <c r="J11" s="53"/>
      <c r="K11" s="54"/>
      <c r="L11" s="40">
        <f t="shared" si="1"/>
        <v>0</v>
      </c>
      <c r="O11" s="55"/>
      <c r="P11" s="55">
        <v>0</v>
      </c>
      <c r="Q11" s="55">
        <v>0</v>
      </c>
      <c r="R11">
        <v>0</v>
      </c>
      <c r="T11" s="55">
        <v>0</v>
      </c>
      <c r="U11" s="55">
        <v>0</v>
      </c>
    </row>
    <row r="12" spans="2:23" ht="21.75" customHeight="1" x14ac:dyDescent="0.3">
      <c r="B12" s="50" t="s">
        <v>21</v>
      </c>
      <c r="C12" s="32">
        <v>200</v>
      </c>
      <c r="D12" s="51"/>
      <c r="E12" s="34"/>
      <c r="F12" s="48"/>
      <c r="G12" s="36">
        <v>0</v>
      </c>
      <c r="H12" s="52"/>
      <c r="I12" s="26">
        <f t="shared" si="0"/>
        <v>0</v>
      </c>
      <c r="J12" s="53"/>
      <c r="K12" s="54"/>
      <c r="L12" s="40">
        <f t="shared" si="1"/>
        <v>0</v>
      </c>
      <c r="O12" s="55"/>
      <c r="P12" s="55">
        <v>0</v>
      </c>
      <c r="Q12" s="55">
        <v>0</v>
      </c>
      <c r="R12">
        <v>0</v>
      </c>
      <c r="T12" s="55">
        <v>0</v>
      </c>
      <c r="U12" s="55">
        <v>0</v>
      </c>
    </row>
    <row r="13" spans="2:23" ht="21.75" customHeight="1" x14ac:dyDescent="0.25">
      <c r="B13" s="50" t="s">
        <v>35</v>
      </c>
      <c r="C13" s="132">
        <v>240</v>
      </c>
      <c r="D13" s="33">
        <v>5</v>
      </c>
      <c r="E13" s="33">
        <v>1</v>
      </c>
      <c r="F13" s="59"/>
      <c r="G13" s="60">
        <v>1440</v>
      </c>
      <c r="H13" s="61"/>
      <c r="I13" s="26">
        <f t="shared" si="0"/>
        <v>1440</v>
      </c>
      <c r="J13" s="53"/>
      <c r="K13" s="62"/>
      <c r="L13" s="40">
        <f t="shared" si="1"/>
        <v>1440</v>
      </c>
      <c r="M13" t="s">
        <v>14</v>
      </c>
      <c r="N13" s="64"/>
      <c r="O13" s="64"/>
      <c r="P13" s="65">
        <v>1</v>
      </c>
      <c r="Q13" s="66">
        <v>2</v>
      </c>
      <c r="R13">
        <v>4</v>
      </c>
      <c r="S13">
        <v>2</v>
      </c>
      <c r="T13">
        <v>2</v>
      </c>
      <c r="U13">
        <v>0</v>
      </c>
    </row>
    <row r="14" spans="2:23" ht="18.75" x14ac:dyDescent="0.3">
      <c r="B14" s="67" t="s">
        <v>23</v>
      </c>
      <c r="C14" s="133"/>
      <c r="D14" s="69"/>
      <c r="E14" s="69"/>
      <c r="F14" s="70"/>
      <c r="G14" s="71">
        <v>40</v>
      </c>
      <c r="H14" s="72"/>
      <c r="I14" s="26">
        <f t="shared" si="0"/>
        <v>40</v>
      </c>
      <c r="J14" s="53"/>
      <c r="K14" s="62"/>
      <c r="L14" s="40">
        <f t="shared" si="1"/>
        <v>40</v>
      </c>
      <c r="M14" s="73"/>
      <c r="N14" s="65"/>
      <c r="O14" s="65"/>
      <c r="P14" s="65">
        <v>0</v>
      </c>
      <c r="Q14" s="66">
        <v>0</v>
      </c>
      <c r="R14">
        <v>0</v>
      </c>
      <c r="T14">
        <v>2</v>
      </c>
      <c r="U14">
        <v>0</v>
      </c>
    </row>
    <row r="15" spans="2:23" ht="19.5" thickBot="1" x14ac:dyDescent="0.35">
      <c r="B15" s="137" t="s">
        <v>40</v>
      </c>
      <c r="C15" s="134">
        <v>240</v>
      </c>
      <c r="D15" s="135">
        <v>5</v>
      </c>
      <c r="E15" s="146"/>
      <c r="F15" s="147"/>
      <c r="G15" s="136">
        <v>1200</v>
      </c>
      <c r="H15" s="78"/>
      <c r="I15" s="79">
        <f t="shared" si="0"/>
        <v>1200</v>
      </c>
      <c r="J15" s="53"/>
      <c r="K15" s="80"/>
      <c r="L15" s="40">
        <f t="shared" si="1"/>
        <v>1200</v>
      </c>
      <c r="M15" s="81"/>
      <c r="N15" s="82"/>
      <c r="O15" s="81"/>
      <c r="P15">
        <v>0</v>
      </c>
      <c r="Q15">
        <v>5</v>
      </c>
      <c r="R15">
        <v>2</v>
      </c>
      <c r="T15">
        <v>0</v>
      </c>
      <c r="U15">
        <v>0</v>
      </c>
    </row>
    <row r="16" spans="2:23" ht="20.25" thickTop="1" thickBot="1" x14ac:dyDescent="0.35">
      <c r="B16" s="83" t="s">
        <v>25</v>
      </c>
      <c r="C16" s="84">
        <v>428.57</v>
      </c>
      <c r="D16" s="85">
        <v>5</v>
      </c>
      <c r="E16" s="86">
        <v>2</v>
      </c>
      <c r="F16" s="87"/>
      <c r="G16" s="84">
        <v>3857.13</v>
      </c>
      <c r="H16" s="88">
        <v>-684.59</v>
      </c>
      <c r="I16" s="89">
        <f t="shared" si="0"/>
        <v>3172.54</v>
      </c>
      <c r="J16" s="90"/>
      <c r="K16" s="91"/>
      <c r="L16" s="92">
        <f>I16-K16</f>
        <v>3172.54</v>
      </c>
      <c r="M16" t="s">
        <v>14</v>
      </c>
      <c r="P16" s="76">
        <v>3</v>
      </c>
      <c r="Q16" s="76">
        <v>5</v>
      </c>
      <c r="R16" s="76">
        <v>6</v>
      </c>
      <c r="S16" s="76">
        <v>1</v>
      </c>
      <c r="T16" s="76">
        <v>1</v>
      </c>
      <c r="U16" s="76">
        <v>0</v>
      </c>
      <c r="V16" s="139">
        <v>2</v>
      </c>
      <c r="W16" s="139">
        <v>1</v>
      </c>
    </row>
    <row r="17" spans="2:24" ht="15.75" customHeight="1" thickBot="1" x14ac:dyDescent="0.3">
      <c r="B17" s="93"/>
      <c r="C17" s="46"/>
      <c r="D17" s="94"/>
      <c r="E17" s="95"/>
      <c r="G17" s="96"/>
      <c r="H17" s="97"/>
      <c r="J17" s="98"/>
      <c r="K17" s="99"/>
      <c r="L17" s="99"/>
      <c r="M17" s="100"/>
      <c r="O17" s="101"/>
      <c r="P17" s="101">
        <f t="shared" ref="P17:W17" si="2">SUM(P6:P16)</f>
        <v>10</v>
      </c>
      <c r="Q17" s="101">
        <f t="shared" si="2"/>
        <v>20</v>
      </c>
      <c r="R17" s="101">
        <f t="shared" si="2"/>
        <v>19</v>
      </c>
      <c r="S17" s="101">
        <f t="shared" si="2"/>
        <v>3</v>
      </c>
      <c r="T17" s="101">
        <f t="shared" si="2"/>
        <v>8</v>
      </c>
      <c r="U17" s="101">
        <f t="shared" si="2"/>
        <v>2</v>
      </c>
      <c r="V17" s="101">
        <f t="shared" si="2"/>
        <v>4</v>
      </c>
      <c r="W17" s="101">
        <f t="shared" si="2"/>
        <v>1</v>
      </c>
    </row>
    <row r="18" spans="2:24" ht="21.75" customHeight="1" thickBot="1" x14ac:dyDescent="0.35">
      <c r="C18" s="87"/>
      <c r="D18" s="102"/>
      <c r="E18" s="103"/>
      <c r="F18" s="104" t="s">
        <v>26</v>
      </c>
      <c r="G18" s="105">
        <f>SUM(G7:G17)</f>
        <v>12177.130000000001</v>
      </c>
      <c r="H18" s="106">
        <f t="shared" ref="H18" si="3">SUM(H7:H16)</f>
        <v>-952.35</v>
      </c>
      <c r="I18" s="107">
        <f>SUM(G18:H18)</f>
        <v>11224.78</v>
      </c>
      <c r="J18" s="108"/>
      <c r="K18" s="109">
        <f>SUM(K7:K16)</f>
        <v>500</v>
      </c>
      <c r="L18" s="110"/>
      <c r="O18" s="101"/>
      <c r="P18" s="101"/>
      <c r="Q18" s="101"/>
      <c r="R18" s="101"/>
    </row>
    <row r="19" spans="2:24" ht="15.75" customHeight="1" x14ac:dyDescent="0.3">
      <c r="M19" s="123"/>
      <c r="N19" s="66"/>
      <c r="O19" s="101"/>
      <c r="P19" s="128">
        <f>P17*P4</f>
        <v>5000</v>
      </c>
      <c r="Q19" s="128">
        <f t="shared" ref="Q19:W19" si="4">Q17*Q4</f>
        <v>4000</v>
      </c>
      <c r="R19" s="128">
        <f t="shared" si="4"/>
        <v>1900</v>
      </c>
      <c r="S19" s="150">
        <f t="shared" si="4"/>
        <v>150</v>
      </c>
      <c r="T19" s="128">
        <f t="shared" si="4"/>
        <v>160</v>
      </c>
      <c r="U19" s="128">
        <f>U17*U4</f>
        <v>10</v>
      </c>
      <c r="V19" s="128">
        <f t="shared" si="4"/>
        <v>4</v>
      </c>
      <c r="W19" s="128">
        <f t="shared" si="4"/>
        <v>0.5</v>
      </c>
      <c r="X19" s="129">
        <f>SUM(P19:W19)</f>
        <v>11224.5</v>
      </c>
    </row>
    <row r="20" spans="2:24" ht="15" customHeight="1" x14ac:dyDescent="0.35">
      <c r="B20" s="111"/>
      <c r="D20" s="112"/>
      <c r="E20" s="112"/>
      <c r="F20" s="112"/>
      <c r="G20" s="112"/>
      <c r="H20" s="112"/>
      <c r="I20" s="112"/>
      <c r="J20" s="112"/>
      <c r="M20" s="66"/>
      <c r="N20" s="66"/>
      <c r="O20" s="66"/>
      <c r="P20" s="46"/>
      <c r="Q20" s="87"/>
      <c r="R20" s="87"/>
      <c r="S20" s="87"/>
      <c r="T20" s="87"/>
      <c r="U20" s="87"/>
      <c r="V20" s="87"/>
      <c r="W20" s="87"/>
    </row>
    <row r="21" spans="2:24" ht="21" customHeight="1" x14ac:dyDescent="0.35">
      <c r="C21" s="46" t="s">
        <v>31</v>
      </c>
      <c r="D21" s="113"/>
      <c r="E21" s="112"/>
      <c r="F21" s="112"/>
      <c r="G21" s="112"/>
      <c r="H21" s="112"/>
      <c r="I21" s="112"/>
      <c r="J21" s="112"/>
      <c r="K21" s="66"/>
      <c r="L21" s="66"/>
    </row>
    <row r="22" spans="2:24" x14ac:dyDescent="0.25">
      <c r="B22" s="93"/>
      <c r="C22" s="66"/>
      <c r="D22" s="49"/>
      <c r="E22" s="94"/>
      <c r="F22" s="94"/>
      <c r="G22" s="66"/>
      <c r="H22" s="66"/>
      <c r="I22" s="66"/>
      <c r="J22" s="66"/>
      <c r="K22" s="66"/>
      <c r="L22" s="66"/>
    </row>
    <row r="23" spans="2:24" ht="18.75" x14ac:dyDescent="0.3">
      <c r="B23" s="93"/>
      <c r="C23" s="46"/>
      <c r="D23" s="114"/>
      <c r="E23" s="94"/>
      <c r="F23" s="94"/>
      <c r="G23" s="115"/>
      <c r="H23" s="115"/>
      <c r="I23" s="115"/>
      <c r="J23" s="66"/>
      <c r="K23" s="66"/>
      <c r="L23" s="66"/>
    </row>
    <row r="24" spans="2:24" x14ac:dyDescent="0.25">
      <c r="B24" s="93"/>
      <c r="C24" s="49"/>
      <c r="D24" s="49"/>
      <c r="E24" s="94"/>
      <c r="F24" s="94"/>
      <c r="G24" s="66"/>
      <c r="H24" s="66"/>
      <c r="I24" s="66"/>
      <c r="J24" s="66"/>
      <c r="K24" s="66"/>
      <c r="L24" s="66"/>
    </row>
    <row r="25" spans="2:24" ht="18.75" x14ac:dyDescent="0.3">
      <c r="C25" s="114"/>
      <c r="D25" s="66"/>
      <c r="E25" s="66"/>
      <c r="F25" s="66"/>
      <c r="G25" s="66"/>
      <c r="H25" s="66"/>
      <c r="I25" s="66"/>
      <c r="J25" s="66"/>
      <c r="K25" s="66"/>
      <c r="L25" s="66"/>
    </row>
    <row r="26" spans="2:24" x14ac:dyDescent="0.25">
      <c r="C26" s="49"/>
    </row>
  </sheetData>
  <mergeCells count="1">
    <mergeCell ref="C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7"/>
  <sheetViews>
    <sheetView workbookViewId="0">
      <selection activeCell="C20" sqref="C20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4" max="4" width="9.7109375" customWidth="1"/>
    <col min="5" max="5" width="9.140625" customWidth="1"/>
    <col min="6" max="6" width="9.28515625" customWidth="1"/>
    <col min="8" max="8" width="12.28515625" bestFit="1" customWidth="1"/>
    <col min="9" max="9" width="14.140625" bestFit="1" customWidth="1"/>
    <col min="12" max="12" width="13.42578125" customWidth="1"/>
  </cols>
  <sheetData>
    <row r="2" spans="2:17" ht="18.75" customHeight="1" x14ac:dyDescent="0.35">
      <c r="C2" s="214" t="s">
        <v>29</v>
      </c>
      <c r="D2" s="214"/>
      <c r="E2" s="214"/>
      <c r="F2" s="214"/>
      <c r="G2" s="214"/>
      <c r="H2" s="214"/>
      <c r="I2" s="214"/>
      <c r="J2" s="214"/>
      <c r="K2" s="214"/>
      <c r="L2" s="116"/>
      <c r="M2" s="3"/>
      <c r="N2" s="3"/>
      <c r="O2" s="3"/>
      <c r="P2" s="3"/>
    </row>
    <row r="3" spans="2:17" ht="15" customHeight="1" x14ac:dyDescent="0.3">
      <c r="M3" s="3"/>
      <c r="N3" s="3"/>
      <c r="O3" s="3"/>
      <c r="P3" s="3"/>
    </row>
    <row r="4" spans="2:17" ht="18.75" x14ac:dyDescent="0.3">
      <c r="B4" s="4" t="s">
        <v>0</v>
      </c>
      <c r="H4" s="5"/>
      <c r="I4" s="5"/>
      <c r="J4" s="5"/>
      <c r="K4" s="5"/>
      <c r="L4" s="6"/>
    </row>
    <row r="5" spans="2:17" ht="15.75" thickBot="1" x14ac:dyDescent="0.3">
      <c r="J5" s="7"/>
    </row>
    <row r="6" spans="2:17" ht="32.25" thickTop="1" thickBot="1" x14ac:dyDescent="0.35">
      <c r="B6" s="8"/>
      <c r="C6" s="9" t="s">
        <v>1</v>
      </c>
      <c r="D6" s="10" t="s">
        <v>2</v>
      </c>
      <c r="E6" s="9" t="s">
        <v>3</v>
      </c>
      <c r="F6" s="11" t="s">
        <v>4</v>
      </c>
      <c r="G6" s="12" t="s">
        <v>5</v>
      </c>
      <c r="H6" s="13" t="s">
        <v>6</v>
      </c>
      <c r="I6" s="14" t="s">
        <v>7</v>
      </c>
      <c r="J6" s="15" t="s">
        <v>8</v>
      </c>
      <c r="K6" s="16" t="s">
        <v>9</v>
      </c>
      <c r="L6" s="17" t="s">
        <v>10</v>
      </c>
      <c r="M6" s="18" t="s">
        <v>11</v>
      </c>
    </row>
    <row r="7" spans="2:17" ht="21.75" customHeight="1" thickTop="1" x14ac:dyDescent="0.25">
      <c r="B7" s="19" t="s">
        <v>12</v>
      </c>
      <c r="C7" s="20">
        <v>340</v>
      </c>
      <c r="D7" s="21">
        <v>5</v>
      </c>
      <c r="E7" s="22">
        <v>1</v>
      </c>
      <c r="F7" s="23" t="s">
        <v>13</v>
      </c>
      <c r="G7" s="24">
        <f>340*6</f>
        <v>2040</v>
      </c>
      <c r="H7" s="25">
        <v>0</v>
      </c>
      <c r="I7" s="26">
        <f t="shared" ref="I7:I17" si="0">H7+G7</f>
        <v>2040</v>
      </c>
      <c r="J7" s="27">
        <v>4800</v>
      </c>
      <c r="K7" s="28">
        <v>1000</v>
      </c>
      <c r="L7" s="29">
        <f>I7-K7</f>
        <v>1040</v>
      </c>
      <c r="M7" t="s">
        <v>14</v>
      </c>
      <c r="O7" s="30"/>
    </row>
    <row r="8" spans="2:17" ht="21.75" customHeight="1" x14ac:dyDescent="0.3">
      <c r="B8" s="31" t="s">
        <v>15</v>
      </c>
      <c r="C8" s="32">
        <v>266.67</v>
      </c>
      <c r="D8" s="33">
        <v>5</v>
      </c>
      <c r="E8" s="34"/>
      <c r="F8" s="35" t="s">
        <v>13</v>
      </c>
      <c r="G8" s="36">
        <f>C8*D8-0.02</f>
        <v>1333.3300000000002</v>
      </c>
      <c r="H8" s="37">
        <v>-257.70999999999998</v>
      </c>
      <c r="I8" s="26">
        <f t="shared" si="0"/>
        <v>1075.6200000000001</v>
      </c>
      <c r="J8" s="38">
        <v>0</v>
      </c>
      <c r="K8" s="39">
        <v>0</v>
      </c>
      <c r="L8" s="40">
        <f t="shared" ref="L8:L16" si="1">I8-K8</f>
        <v>1075.6200000000001</v>
      </c>
      <c r="M8" t="s">
        <v>16</v>
      </c>
      <c r="N8" s="41"/>
      <c r="O8" s="30"/>
    </row>
    <row r="9" spans="2:17" ht="21.75" customHeight="1" x14ac:dyDescent="0.25">
      <c r="B9" s="31" t="s">
        <v>17</v>
      </c>
      <c r="C9" s="42">
        <v>200</v>
      </c>
      <c r="D9" s="43">
        <v>6</v>
      </c>
      <c r="E9" s="34"/>
      <c r="F9" s="35" t="s">
        <v>13</v>
      </c>
      <c r="G9" s="36">
        <v>1200</v>
      </c>
      <c r="H9" s="25"/>
      <c r="I9" s="26">
        <f t="shared" si="0"/>
        <v>1200</v>
      </c>
      <c r="J9" s="44">
        <v>0</v>
      </c>
      <c r="K9" s="39">
        <v>0</v>
      </c>
      <c r="L9" s="40">
        <f t="shared" si="1"/>
        <v>1200</v>
      </c>
      <c r="M9" t="s">
        <v>18</v>
      </c>
      <c r="N9" s="215"/>
      <c r="O9" s="215"/>
    </row>
    <row r="10" spans="2:17" ht="21.75" customHeight="1" x14ac:dyDescent="0.25">
      <c r="B10" s="31" t="s">
        <v>19</v>
      </c>
      <c r="C10" s="42">
        <v>240</v>
      </c>
      <c r="D10" s="34">
        <v>5</v>
      </c>
      <c r="E10" s="34">
        <v>1</v>
      </c>
      <c r="F10" s="35" t="s">
        <v>13</v>
      </c>
      <c r="G10" s="36">
        <v>1440</v>
      </c>
      <c r="H10" s="25"/>
      <c r="I10" s="26">
        <f t="shared" si="0"/>
        <v>1440</v>
      </c>
      <c r="J10" s="38">
        <v>0</v>
      </c>
      <c r="K10" s="45">
        <v>0</v>
      </c>
      <c r="L10" s="40">
        <f t="shared" si="1"/>
        <v>1440</v>
      </c>
      <c r="M10" t="s">
        <v>14</v>
      </c>
      <c r="O10" s="46"/>
    </row>
    <row r="11" spans="2:17" ht="31.5" x14ac:dyDescent="0.25">
      <c r="B11" s="47" t="s">
        <v>20</v>
      </c>
      <c r="C11" s="42">
        <v>250</v>
      </c>
      <c r="D11" s="34">
        <v>6</v>
      </c>
      <c r="E11" s="34">
        <v>0</v>
      </c>
      <c r="F11" s="48">
        <v>100</v>
      </c>
      <c r="G11" s="36">
        <v>1600</v>
      </c>
      <c r="H11" s="25"/>
      <c r="I11" s="26">
        <f t="shared" si="0"/>
        <v>1600</v>
      </c>
      <c r="J11" s="38">
        <v>800</v>
      </c>
      <c r="K11" s="45">
        <v>500</v>
      </c>
      <c r="L11" s="40">
        <f t="shared" si="1"/>
        <v>1100</v>
      </c>
      <c r="M11" t="s">
        <v>16</v>
      </c>
      <c r="N11" s="49"/>
      <c r="O11" s="30"/>
    </row>
    <row r="12" spans="2:17" ht="21.75" customHeight="1" x14ac:dyDescent="0.3">
      <c r="B12" s="50" t="s">
        <v>21</v>
      </c>
      <c r="C12" s="42">
        <v>200</v>
      </c>
      <c r="D12" s="51">
        <v>1</v>
      </c>
      <c r="E12" s="34"/>
      <c r="F12" s="48"/>
      <c r="G12" s="36">
        <v>200</v>
      </c>
      <c r="H12" s="52"/>
      <c r="I12" s="26">
        <f t="shared" si="0"/>
        <v>200</v>
      </c>
      <c r="J12" s="53"/>
      <c r="K12" s="54"/>
      <c r="L12" s="40">
        <f t="shared" si="1"/>
        <v>200</v>
      </c>
      <c r="O12" s="55"/>
      <c r="P12" s="55"/>
      <c r="Q12" s="55"/>
    </row>
    <row r="13" spans="2:17" ht="21.75" customHeight="1" x14ac:dyDescent="0.3">
      <c r="B13" s="50" t="s">
        <v>28</v>
      </c>
      <c r="C13" s="42"/>
      <c r="D13" s="51"/>
      <c r="E13" s="34"/>
      <c r="F13" s="48"/>
      <c r="G13" s="36">
        <v>2500</v>
      </c>
      <c r="H13" s="52"/>
      <c r="I13" s="26">
        <f t="shared" si="0"/>
        <v>2500</v>
      </c>
      <c r="J13" s="53"/>
      <c r="K13" s="54"/>
      <c r="L13" s="40">
        <f t="shared" si="1"/>
        <v>2500</v>
      </c>
      <c r="O13" s="55"/>
      <c r="P13" s="55"/>
      <c r="Q13" s="55"/>
    </row>
    <row r="14" spans="2:17" ht="21.75" customHeight="1" x14ac:dyDescent="0.3">
      <c r="B14" s="56" t="s">
        <v>22</v>
      </c>
      <c r="C14" s="57"/>
      <c r="D14" s="58"/>
      <c r="E14" s="33"/>
      <c r="F14" s="59"/>
      <c r="G14" s="60">
        <v>1440</v>
      </c>
      <c r="H14" s="61"/>
      <c r="I14" s="26">
        <f t="shared" si="0"/>
        <v>1440</v>
      </c>
      <c r="J14" s="53"/>
      <c r="K14" s="62"/>
      <c r="L14" s="40">
        <f t="shared" si="1"/>
        <v>1440</v>
      </c>
      <c r="M14" s="63"/>
      <c r="N14" s="64"/>
      <c r="O14" s="64"/>
      <c r="P14" s="65"/>
      <c r="Q14" s="66"/>
    </row>
    <row r="15" spans="2:17" ht="18.75" x14ac:dyDescent="0.3">
      <c r="B15" s="67" t="s">
        <v>23</v>
      </c>
      <c r="C15" s="68"/>
      <c r="D15" s="69"/>
      <c r="E15" s="69"/>
      <c r="F15" s="70"/>
      <c r="G15" s="71">
        <v>40</v>
      </c>
      <c r="H15" s="72"/>
      <c r="I15" s="26">
        <f t="shared" si="0"/>
        <v>40</v>
      </c>
      <c r="J15" s="53"/>
      <c r="K15" s="62"/>
      <c r="L15" s="40">
        <f t="shared" si="1"/>
        <v>40</v>
      </c>
      <c r="M15" s="73"/>
      <c r="N15" s="65"/>
      <c r="O15" s="65"/>
      <c r="P15" s="65"/>
      <c r="Q15" s="66"/>
    </row>
    <row r="16" spans="2:17" ht="19.5" thickBot="1" x14ac:dyDescent="0.35">
      <c r="C16" s="74"/>
      <c r="D16" s="75"/>
      <c r="E16" s="75"/>
      <c r="F16" s="76"/>
      <c r="G16" s="77"/>
      <c r="H16" s="78"/>
      <c r="I16" s="79">
        <f t="shared" si="0"/>
        <v>0</v>
      </c>
      <c r="J16" s="53"/>
      <c r="K16" s="80"/>
      <c r="L16" s="40">
        <f t="shared" si="1"/>
        <v>0</v>
      </c>
      <c r="M16" s="81"/>
      <c r="N16" s="82"/>
      <c r="O16" s="81"/>
    </row>
    <row r="17" spans="2:18" ht="20.25" thickTop="1" thickBot="1" x14ac:dyDescent="0.35">
      <c r="B17" s="83" t="s">
        <v>25</v>
      </c>
      <c r="C17" s="84">
        <v>428.57</v>
      </c>
      <c r="D17" s="85">
        <v>5</v>
      </c>
      <c r="E17" s="86">
        <v>2</v>
      </c>
      <c r="F17" s="87"/>
      <c r="G17" s="84">
        <v>3857</v>
      </c>
      <c r="H17" s="88">
        <v>-632</v>
      </c>
      <c r="I17" s="89">
        <f t="shared" si="0"/>
        <v>3225</v>
      </c>
      <c r="J17" s="90">
        <v>3500</v>
      </c>
      <c r="K17" s="91">
        <v>500</v>
      </c>
      <c r="L17" s="92">
        <f>I17-K17</f>
        <v>2725</v>
      </c>
      <c r="M17" t="s">
        <v>14</v>
      </c>
    </row>
    <row r="18" spans="2:18" ht="15.75" customHeight="1" thickBot="1" x14ac:dyDescent="0.3">
      <c r="B18" s="93"/>
      <c r="C18" s="46"/>
      <c r="D18" s="94"/>
      <c r="E18" s="95"/>
      <c r="G18" s="96"/>
      <c r="H18" s="97"/>
      <c r="J18" s="98"/>
      <c r="K18" s="99"/>
      <c r="L18" s="99"/>
      <c r="M18" s="100"/>
      <c r="O18" s="101"/>
      <c r="P18" s="101"/>
      <c r="Q18" s="101"/>
      <c r="R18" s="101"/>
    </row>
    <row r="19" spans="2:18" ht="21.75" customHeight="1" thickBot="1" x14ac:dyDescent="0.35">
      <c r="C19" s="87"/>
      <c r="D19" s="102"/>
      <c r="E19" s="103"/>
      <c r="F19" s="104" t="s">
        <v>26</v>
      </c>
      <c r="G19" s="105">
        <f>SUM(G7:G18)</f>
        <v>15650.33</v>
      </c>
      <c r="H19" s="106">
        <f t="shared" ref="H19" si="2">SUM(H7:H17)</f>
        <v>-889.71</v>
      </c>
      <c r="I19" s="107">
        <f>SUM(G19:H19)</f>
        <v>14760.619999999999</v>
      </c>
      <c r="J19" s="108"/>
      <c r="K19" s="109">
        <f>SUM(K7:K17)</f>
        <v>2000</v>
      </c>
      <c r="L19" s="110"/>
      <c r="O19" s="101"/>
      <c r="P19" s="101"/>
      <c r="Q19" s="101"/>
      <c r="R19" s="101"/>
    </row>
    <row r="20" spans="2:18" ht="15.75" customHeight="1" x14ac:dyDescent="0.25">
      <c r="O20" s="101"/>
      <c r="P20" s="101"/>
      <c r="Q20" s="101"/>
      <c r="R20" s="101"/>
    </row>
    <row r="21" spans="2:18" ht="15" customHeight="1" x14ac:dyDescent="0.35">
      <c r="B21" s="111"/>
      <c r="D21" s="112"/>
      <c r="E21" s="112"/>
      <c r="F21" s="112"/>
      <c r="G21" s="112"/>
      <c r="H21" s="112"/>
      <c r="I21" s="112"/>
      <c r="J21" s="112"/>
    </row>
    <row r="22" spans="2:18" ht="21" customHeight="1" x14ac:dyDescent="0.35">
      <c r="C22" s="46"/>
      <c r="D22" s="113"/>
      <c r="E22" s="112"/>
      <c r="F22" s="112"/>
      <c r="G22" s="112"/>
      <c r="H22" s="112"/>
      <c r="I22" s="112"/>
      <c r="J22" s="112"/>
      <c r="K22" s="66"/>
      <c r="L22" s="66"/>
    </row>
    <row r="23" spans="2:18" x14ac:dyDescent="0.25">
      <c r="B23" s="93"/>
      <c r="C23" s="66"/>
      <c r="D23" s="49"/>
      <c r="E23" s="94"/>
      <c r="F23" s="94"/>
      <c r="G23" s="66"/>
      <c r="H23" s="66"/>
      <c r="I23" s="66"/>
      <c r="J23" s="66"/>
      <c r="K23" s="66"/>
      <c r="L23" s="66"/>
    </row>
    <row r="24" spans="2:18" ht="18.75" x14ac:dyDescent="0.3">
      <c r="B24" s="93"/>
      <c r="C24" s="46"/>
      <c r="D24" s="114"/>
      <c r="E24" s="94"/>
      <c r="F24" s="94"/>
      <c r="G24" s="115"/>
      <c r="H24" s="115"/>
      <c r="I24" s="115"/>
      <c r="J24" s="66"/>
      <c r="K24" s="66"/>
      <c r="L24" s="66"/>
    </row>
    <row r="25" spans="2:18" x14ac:dyDescent="0.25">
      <c r="B25" s="93"/>
      <c r="C25" s="49"/>
      <c r="D25" s="49"/>
      <c r="E25" s="94"/>
      <c r="F25" s="94"/>
      <c r="G25" s="66"/>
      <c r="H25" s="66"/>
      <c r="I25" s="66"/>
      <c r="J25" s="66"/>
      <c r="K25" s="66"/>
      <c r="L25" s="66"/>
    </row>
    <row r="26" spans="2:18" ht="18.75" x14ac:dyDescent="0.3">
      <c r="C26" s="114"/>
      <c r="D26" s="66"/>
      <c r="E26" s="66"/>
      <c r="F26" s="66"/>
      <c r="G26" s="66"/>
      <c r="H26" s="66"/>
      <c r="I26" s="66"/>
      <c r="J26" s="66"/>
      <c r="K26" s="66"/>
      <c r="L26" s="66"/>
    </row>
    <row r="27" spans="2:18" x14ac:dyDescent="0.25">
      <c r="C27" s="49"/>
    </row>
  </sheetData>
  <mergeCells count="2">
    <mergeCell ref="C2:K2"/>
    <mergeCell ref="N9:O9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6"/>
  <sheetViews>
    <sheetView workbookViewId="0">
      <selection sqref="A1:XFD1048576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4" max="4" width="9.7109375" customWidth="1"/>
    <col min="5" max="5" width="9.140625" customWidth="1"/>
    <col min="6" max="6" width="9.28515625" customWidth="1"/>
    <col min="7" max="7" width="11.28515625" bestFit="1" customWidth="1"/>
    <col min="8" max="8" width="12.28515625" bestFit="1" customWidth="1"/>
    <col min="9" max="9" width="14.140625" bestFit="1" customWidth="1"/>
    <col min="10" max="10" width="11.28515625" bestFit="1" customWidth="1"/>
    <col min="12" max="12" width="13.42578125" customWidth="1"/>
  </cols>
  <sheetData>
    <row r="2" spans="2:23" ht="18.75" customHeight="1" x14ac:dyDescent="0.35">
      <c r="C2" s="214" t="s">
        <v>52</v>
      </c>
      <c r="D2" s="214"/>
      <c r="E2" s="214"/>
      <c r="F2" s="214"/>
      <c r="G2" s="214"/>
      <c r="H2" s="214"/>
      <c r="I2" s="214"/>
      <c r="J2" s="214"/>
      <c r="K2" s="214"/>
      <c r="L2" s="155"/>
      <c r="M2" s="3"/>
      <c r="N2" s="3"/>
      <c r="O2" s="3"/>
      <c r="P2" s="3"/>
    </row>
    <row r="3" spans="2:23" ht="15" customHeight="1" x14ac:dyDescent="0.3">
      <c r="M3" s="3"/>
      <c r="N3" s="3"/>
      <c r="O3" s="3"/>
      <c r="P3" s="3"/>
    </row>
    <row r="4" spans="2:23" ht="18.75" x14ac:dyDescent="0.3">
      <c r="B4" s="4" t="s">
        <v>0</v>
      </c>
      <c r="H4" s="5"/>
      <c r="I4" s="5"/>
      <c r="J4" s="5"/>
      <c r="K4" s="5"/>
      <c r="L4" s="6"/>
      <c r="P4" s="140">
        <v>500</v>
      </c>
      <c r="Q4" s="140">
        <v>200</v>
      </c>
      <c r="R4" s="140">
        <v>100</v>
      </c>
      <c r="S4" s="140">
        <v>50</v>
      </c>
      <c r="T4" s="140">
        <v>20</v>
      </c>
      <c r="U4" s="140">
        <v>5</v>
      </c>
      <c r="V4" s="140">
        <v>1</v>
      </c>
      <c r="W4" s="140">
        <v>0.5</v>
      </c>
    </row>
    <row r="5" spans="2:23" ht="15.75" thickBot="1" x14ac:dyDescent="0.3">
      <c r="J5" s="7"/>
    </row>
    <row r="6" spans="2:23" ht="32.25" thickTop="1" thickBot="1" x14ac:dyDescent="0.35">
      <c r="B6" s="8"/>
      <c r="C6" s="9" t="s">
        <v>1</v>
      </c>
      <c r="D6" s="10" t="s">
        <v>2</v>
      </c>
      <c r="E6" s="9" t="s">
        <v>3</v>
      </c>
      <c r="F6" s="11" t="s">
        <v>4</v>
      </c>
      <c r="G6" s="12" t="s">
        <v>5</v>
      </c>
      <c r="H6" s="13" t="s">
        <v>6</v>
      </c>
      <c r="I6" s="14" t="s">
        <v>7</v>
      </c>
      <c r="J6" s="15" t="s">
        <v>8</v>
      </c>
      <c r="K6" s="16" t="s">
        <v>9</v>
      </c>
      <c r="L6" s="17" t="s">
        <v>10</v>
      </c>
      <c r="M6" s="18" t="s">
        <v>11</v>
      </c>
      <c r="P6">
        <v>0</v>
      </c>
      <c r="Q6">
        <v>0</v>
      </c>
      <c r="R6">
        <v>0</v>
      </c>
      <c r="T6">
        <v>0</v>
      </c>
      <c r="U6">
        <v>0</v>
      </c>
    </row>
    <row r="7" spans="2:23" ht="21.75" customHeight="1" thickTop="1" x14ac:dyDescent="0.25">
      <c r="B7" s="19" t="s">
        <v>12</v>
      </c>
      <c r="C7" s="131">
        <v>200</v>
      </c>
      <c r="D7" s="21">
        <v>5</v>
      </c>
      <c r="E7" s="22"/>
      <c r="F7" s="23" t="s">
        <v>13</v>
      </c>
      <c r="G7" s="24">
        <f>C7*D7+C7*E7</f>
        <v>1000</v>
      </c>
      <c r="H7" s="25">
        <v>0</v>
      </c>
      <c r="I7" s="26">
        <f t="shared" ref="I7:I16" si="0">H7+G7</f>
        <v>1000</v>
      </c>
      <c r="J7" s="27">
        <v>5500</v>
      </c>
      <c r="K7" s="28">
        <v>500</v>
      </c>
      <c r="L7" s="29">
        <f>I7-K7</f>
        <v>500</v>
      </c>
      <c r="M7" t="s">
        <v>14</v>
      </c>
      <c r="O7" s="30"/>
      <c r="P7">
        <v>1</v>
      </c>
      <c r="Q7">
        <v>2</v>
      </c>
      <c r="R7">
        <v>1</v>
      </c>
      <c r="S7">
        <v>0</v>
      </c>
      <c r="T7">
        <v>0</v>
      </c>
      <c r="U7">
        <v>0</v>
      </c>
    </row>
    <row r="8" spans="2:23" ht="21.75" customHeight="1" x14ac:dyDescent="0.3">
      <c r="B8" s="31" t="s">
        <v>15</v>
      </c>
      <c r="C8" s="32">
        <v>266.67</v>
      </c>
      <c r="D8" s="33">
        <v>6</v>
      </c>
      <c r="E8" s="34"/>
      <c r="F8" s="35" t="s">
        <v>13</v>
      </c>
      <c r="G8" s="36">
        <f>C8*D8-0.02</f>
        <v>1600</v>
      </c>
      <c r="H8" s="37">
        <v>-267.76</v>
      </c>
      <c r="I8" s="26">
        <f t="shared" si="0"/>
        <v>1332.24</v>
      </c>
      <c r="J8" s="38">
        <v>0</v>
      </c>
      <c r="K8" s="39">
        <v>0</v>
      </c>
      <c r="L8" s="40">
        <f t="shared" ref="L8:L15" si="1">I8-K8</f>
        <v>1332.24</v>
      </c>
      <c r="M8" t="s">
        <v>16</v>
      </c>
      <c r="N8" s="41"/>
      <c r="O8" s="30"/>
      <c r="P8">
        <v>1</v>
      </c>
      <c r="Q8">
        <v>3</v>
      </c>
      <c r="R8">
        <v>2</v>
      </c>
      <c r="S8">
        <v>0</v>
      </c>
      <c r="T8">
        <v>1</v>
      </c>
      <c r="U8">
        <v>2</v>
      </c>
      <c r="V8">
        <v>2</v>
      </c>
    </row>
    <row r="9" spans="2:23" ht="21.75" customHeight="1" x14ac:dyDescent="0.25">
      <c r="B9" s="31" t="s">
        <v>19</v>
      </c>
      <c r="C9" s="32">
        <v>240</v>
      </c>
      <c r="D9" s="34">
        <v>5</v>
      </c>
      <c r="E9" s="34">
        <v>1</v>
      </c>
      <c r="F9" s="35" t="s">
        <v>13</v>
      </c>
      <c r="G9" s="36">
        <v>1440</v>
      </c>
      <c r="H9" s="25"/>
      <c r="I9" s="26">
        <f t="shared" si="0"/>
        <v>1440</v>
      </c>
      <c r="J9" s="38"/>
      <c r="K9" s="45"/>
      <c r="L9" s="40">
        <f t="shared" si="1"/>
        <v>1440</v>
      </c>
      <c r="M9" t="s">
        <v>14</v>
      </c>
      <c r="O9" s="46"/>
      <c r="P9">
        <v>2</v>
      </c>
      <c r="Q9">
        <v>1</v>
      </c>
      <c r="R9">
        <v>2</v>
      </c>
      <c r="T9">
        <v>2</v>
      </c>
      <c r="U9">
        <v>0</v>
      </c>
    </row>
    <row r="10" spans="2:23" ht="31.5" x14ac:dyDescent="0.25">
      <c r="B10" s="47" t="s">
        <v>20</v>
      </c>
      <c r="C10" s="32">
        <v>250</v>
      </c>
      <c r="D10" s="34">
        <v>6</v>
      </c>
      <c r="E10" s="34"/>
      <c r="F10" s="48">
        <v>100</v>
      </c>
      <c r="G10" s="36">
        <v>1600</v>
      </c>
      <c r="H10" s="25"/>
      <c r="I10" s="26">
        <f t="shared" si="0"/>
        <v>1600</v>
      </c>
      <c r="J10" s="38"/>
      <c r="K10" s="45"/>
      <c r="L10" s="40">
        <f t="shared" si="1"/>
        <v>1600</v>
      </c>
      <c r="M10" t="s">
        <v>16</v>
      </c>
      <c r="N10" s="49"/>
      <c r="O10" s="30"/>
      <c r="P10">
        <v>2</v>
      </c>
      <c r="Q10">
        <v>2</v>
      </c>
      <c r="R10">
        <v>2</v>
      </c>
      <c r="T10">
        <v>0</v>
      </c>
      <c r="U10">
        <v>0</v>
      </c>
    </row>
    <row r="11" spans="2:23" ht="21.75" customHeight="1" x14ac:dyDescent="0.3">
      <c r="B11" s="50"/>
      <c r="C11" s="32"/>
      <c r="D11" s="51"/>
      <c r="E11" s="34"/>
      <c r="F11" s="48"/>
      <c r="G11" s="36">
        <v>0</v>
      </c>
      <c r="H11" s="52"/>
      <c r="I11" s="26">
        <f t="shared" si="0"/>
        <v>0</v>
      </c>
      <c r="J11" s="53"/>
      <c r="K11" s="54"/>
      <c r="L11" s="40">
        <f t="shared" si="1"/>
        <v>0</v>
      </c>
      <c r="O11" s="55"/>
      <c r="P11" s="55">
        <v>0</v>
      </c>
      <c r="Q11" s="55">
        <v>0</v>
      </c>
      <c r="R11">
        <v>0</v>
      </c>
      <c r="T11" s="55">
        <v>0</v>
      </c>
      <c r="U11" s="55">
        <v>0</v>
      </c>
    </row>
    <row r="12" spans="2:23" ht="21.75" customHeight="1" x14ac:dyDescent="0.3">
      <c r="B12" s="50" t="s">
        <v>21</v>
      </c>
      <c r="C12" s="32">
        <v>200</v>
      </c>
      <c r="D12" s="51"/>
      <c r="E12" s="34"/>
      <c r="F12" s="48"/>
      <c r="G12" s="36">
        <v>0</v>
      </c>
      <c r="H12" s="52"/>
      <c r="I12" s="26">
        <f t="shared" si="0"/>
        <v>0</v>
      </c>
      <c r="J12" s="53"/>
      <c r="K12" s="54"/>
      <c r="L12" s="40">
        <f t="shared" si="1"/>
        <v>0</v>
      </c>
      <c r="O12" s="55"/>
      <c r="P12" s="55">
        <v>0</v>
      </c>
      <c r="Q12" s="55">
        <v>0</v>
      </c>
      <c r="R12">
        <v>0</v>
      </c>
      <c r="T12" s="55">
        <v>0</v>
      </c>
      <c r="U12" s="55">
        <v>0</v>
      </c>
    </row>
    <row r="13" spans="2:23" ht="21.75" customHeight="1" x14ac:dyDescent="0.25">
      <c r="B13" s="50" t="s">
        <v>35</v>
      </c>
      <c r="C13" s="132">
        <v>240</v>
      </c>
      <c r="D13" s="33">
        <v>5</v>
      </c>
      <c r="E13" s="33">
        <v>1</v>
      </c>
      <c r="F13" s="59"/>
      <c r="G13" s="60">
        <v>1440</v>
      </c>
      <c r="H13" s="61"/>
      <c r="I13" s="26">
        <f t="shared" si="0"/>
        <v>1440</v>
      </c>
      <c r="J13" s="53"/>
      <c r="K13" s="62"/>
      <c r="L13" s="40">
        <f t="shared" si="1"/>
        <v>1440</v>
      </c>
      <c r="M13" t="s">
        <v>14</v>
      </c>
      <c r="N13" s="64"/>
      <c r="O13" s="64"/>
      <c r="P13" s="65">
        <v>1</v>
      </c>
      <c r="Q13" s="66">
        <v>2</v>
      </c>
      <c r="R13">
        <v>4</v>
      </c>
      <c r="S13">
        <v>2</v>
      </c>
      <c r="T13">
        <v>2</v>
      </c>
      <c r="U13">
        <v>0</v>
      </c>
    </row>
    <row r="14" spans="2:23" ht="18.75" x14ac:dyDescent="0.3">
      <c r="B14" s="67" t="s">
        <v>23</v>
      </c>
      <c r="C14" s="133"/>
      <c r="D14" s="69"/>
      <c r="E14" s="69"/>
      <c r="F14" s="70"/>
      <c r="G14" s="71">
        <v>40</v>
      </c>
      <c r="H14" s="72"/>
      <c r="I14" s="26">
        <f t="shared" si="0"/>
        <v>40</v>
      </c>
      <c r="J14" s="53"/>
      <c r="K14" s="62"/>
      <c r="L14" s="40">
        <f t="shared" si="1"/>
        <v>40</v>
      </c>
      <c r="M14" s="73"/>
      <c r="N14" s="65"/>
      <c r="O14" s="65"/>
      <c r="P14" s="65">
        <v>0</v>
      </c>
      <c r="Q14" s="66">
        <v>0</v>
      </c>
      <c r="R14">
        <v>0</v>
      </c>
      <c r="T14">
        <v>2</v>
      </c>
      <c r="U14">
        <v>0</v>
      </c>
    </row>
    <row r="15" spans="2:23" ht="19.5" thickBot="1" x14ac:dyDescent="0.35">
      <c r="B15" s="137" t="s">
        <v>40</v>
      </c>
      <c r="C15" s="134">
        <v>240</v>
      </c>
      <c r="D15" s="135">
        <v>5</v>
      </c>
      <c r="E15" s="146"/>
      <c r="F15" s="147"/>
      <c r="G15" s="136">
        <v>1200</v>
      </c>
      <c r="H15" s="78"/>
      <c r="I15" s="79">
        <f t="shared" si="0"/>
        <v>1200</v>
      </c>
      <c r="J15" s="53"/>
      <c r="K15" s="80"/>
      <c r="L15" s="40">
        <f t="shared" si="1"/>
        <v>1200</v>
      </c>
      <c r="M15" s="81"/>
      <c r="N15" s="82"/>
      <c r="O15" s="81"/>
      <c r="P15">
        <v>0</v>
      </c>
      <c r="Q15">
        <v>5</v>
      </c>
      <c r="R15">
        <v>2</v>
      </c>
      <c r="T15">
        <v>0</v>
      </c>
      <c r="U15">
        <v>0</v>
      </c>
    </row>
    <row r="16" spans="2:23" ht="20.25" thickTop="1" thickBot="1" x14ac:dyDescent="0.35">
      <c r="B16" s="83" t="s">
        <v>25</v>
      </c>
      <c r="C16" s="84">
        <v>428.57</v>
      </c>
      <c r="D16" s="85">
        <v>5</v>
      </c>
      <c r="E16" s="86">
        <v>2</v>
      </c>
      <c r="F16" s="87"/>
      <c r="G16" s="84">
        <v>3857.13</v>
      </c>
      <c r="H16" s="88">
        <v>-684.59</v>
      </c>
      <c r="I16" s="89">
        <f t="shared" si="0"/>
        <v>3172.54</v>
      </c>
      <c r="J16" s="90"/>
      <c r="K16" s="91"/>
      <c r="L16" s="92">
        <f>I16-K16</f>
        <v>3172.54</v>
      </c>
      <c r="M16" t="s">
        <v>14</v>
      </c>
      <c r="P16" s="76">
        <v>3</v>
      </c>
      <c r="Q16" s="76">
        <v>5</v>
      </c>
      <c r="R16" s="76">
        <v>6</v>
      </c>
      <c r="S16" s="76">
        <v>1</v>
      </c>
      <c r="T16" s="76">
        <v>1</v>
      </c>
      <c r="U16" s="76">
        <v>0</v>
      </c>
      <c r="V16" s="139">
        <v>2</v>
      </c>
      <c r="W16" s="139">
        <v>1</v>
      </c>
    </row>
    <row r="17" spans="2:24" ht="15.75" customHeight="1" thickBot="1" x14ac:dyDescent="0.3">
      <c r="B17" s="93"/>
      <c r="C17" s="46"/>
      <c r="D17" s="94"/>
      <c r="E17" s="95"/>
      <c r="G17" s="96"/>
      <c r="H17" s="97"/>
      <c r="J17" s="98"/>
      <c r="K17" s="99"/>
      <c r="L17" s="99"/>
      <c r="M17" s="100"/>
      <c r="O17" s="101"/>
      <c r="P17" s="101">
        <f t="shared" ref="P17:W17" si="2">SUM(P6:P16)</f>
        <v>10</v>
      </c>
      <c r="Q17" s="101">
        <f t="shared" si="2"/>
        <v>20</v>
      </c>
      <c r="R17" s="101">
        <f t="shared" si="2"/>
        <v>19</v>
      </c>
      <c r="S17" s="101">
        <f t="shared" si="2"/>
        <v>3</v>
      </c>
      <c r="T17" s="101">
        <f t="shared" si="2"/>
        <v>8</v>
      </c>
      <c r="U17" s="101">
        <f t="shared" si="2"/>
        <v>2</v>
      </c>
      <c r="V17" s="101">
        <f t="shared" si="2"/>
        <v>4</v>
      </c>
      <c r="W17" s="101">
        <f t="shared" si="2"/>
        <v>1</v>
      </c>
    </row>
    <row r="18" spans="2:24" ht="21.75" customHeight="1" thickBot="1" x14ac:dyDescent="0.35">
      <c r="C18" s="87"/>
      <c r="D18" s="102"/>
      <c r="E18" s="103"/>
      <c r="F18" s="104" t="s">
        <v>26</v>
      </c>
      <c r="G18" s="105">
        <f>SUM(G7:G17)</f>
        <v>12177.130000000001</v>
      </c>
      <c r="H18" s="106">
        <f t="shared" ref="H18" si="3">SUM(H7:H16)</f>
        <v>-952.35</v>
      </c>
      <c r="I18" s="107">
        <f>SUM(G18:H18)</f>
        <v>11224.78</v>
      </c>
      <c r="J18" s="108"/>
      <c r="K18" s="109">
        <f>SUM(K7:K16)</f>
        <v>500</v>
      </c>
      <c r="L18" s="110"/>
      <c r="O18" s="101"/>
      <c r="P18" s="101"/>
      <c r="Q18" s="101"/>
      <c r="R18" s="101"/>
    </row>
    <row r="19" spans="2:24" ht="15.75" customHeight="1" x14ac:dyDescent="0.3">
      <c r="M19" s="123"/>
      <c r="N19" s="66"/>
      <c r="O19" s="101"/>
      <c r="P19" s="128">
        <f>P17*P4</f>
        <v>5000</v>
      </c>
      <c r="Q19" s="128">
        <f t="shared" ref="Q19:W19" si="4">Q17*Q4</f>
        <v>4000</v>
      </c>
      <c r="R19" s="128">
        <f t="shared" si="4"/>
        <v>1900</v>
      </c>
      <c r="S19" s="150">
        <f t="shared" si="4"/>
        <v>150</v>
      </c>
      <c r="T19" s="128">
        <f t="shared" si="4"/>
        <v>160</v>
      </c>
      <c r="U19" s="128">
        <f>U17*U4</f>
        <v>10</v>
      </c>
      <c r="V19" s="128">
        <f t="shared" si="4"/>
        <v>4</v>
      </c>
      <c r="W19" s="128">
        <f t="shared" si="4"/>
        <v>0.5</v>
      </c>
      <c r="X19" s="129">
        <f>SUM(P19:W19)</f>
        <v>11224.5</v>
      </c>
    </row>
    <row r="20" spans="2:24" ht="15" customHeight="1" x14ac:dyDescent="0.35">
      <c r="B20" s="111"/>
      <c r="D20" s="112"/>
      <c r="E20" s="112"/>
      <c r="F20" s="112"/>
      <c r="G20" s="112"/>
      <c r="H20" s="112"/>
      <c r="I20" s="112"/>
      <c r="J20" s="112"/>
      <c r="M20" s="66"/>
      <c r="N20" s="66"/>
      <c r="O20" s="66"/>
      <c r="P20" s="46"/>
      <c r="Q20" s="87"/>
      <c r="R20" s="87"/>
      <c r="S20" s="87"/>
      <c r="T20" s="87"/>
      <c r="U20" s="87"/>
      <c r="V20" s="87"/>
      <c r="W20" s="87"/>
    </row>
    <row r="21" spans="2:24" ht="21" customHeight="1" x14ac:dyDescent="0.35">
      <c r="C21" s="46" t="s">
        <v>31</v>
      </c>
      <c r="D21" s="113"/>
      <c r="E21" s="112"/>
      <c r="F21" s="112"/>
      <c r="G21" s="112"/>
      <c r="H21" s="112"/>
      <c r="I21" s="112"/>
      <c r="J21" s="112"/>
      <c r="K21" s="66"/>
      <c r="L21" s="66"/>
    </row>
    <row r="22" spans="2:24" x14ac:dyDescent="0.25">
      <c r="B22" s="93"/>
      <c r="C22" s="66"/>
      <c r="D22" s="49"/>
      <c r="E22" s="94"/>
      <c r="F22" s="94"/>
      <c r="G22" s="66"/>
      <c r="H22" s="66"/>
      <c r="I22" s="66"/>
      <c r="J22" s="66"/>
      <c r="K22" s="66"/>
      <c r="L22" s="66"/>
    </row>
    <row r="23" spans="2:24" ht="18.75" x14ac:dyDescent="0.3">
      <c r="B23" s="93"/>
      <c r="C23" s="46"/>
      <c r="D23" s="114"/>
      <c r="E23" s="94"/>
      <c r="F23" s="94"/>
      <c r="G23" s="115"/>
      <c r="H23" s="115"/>
      <c r="I23" s="115"/>
      <c r="J23" s="66"/>
      <c r="K23" s="66"/>
      <c r="L23" s="66"/>
    </row>
    <row r="24" spans="2:24" x14ac:dyDescent="0.25">
      <c r="B24" s="93"/>
      <c r="C24" s="49"/>
      <c r="D24" s="49"/>
      <c r="E24" s="94"/>
      <c r="F24" s="94"/>
      <c r="G24" s="66"/>
      <c r="H24" s="66"/>
      <c r="I24" s="66"/>
      <c r="J24" s="66"/>
      <c r="K24" s="66"/>
      <c r="L24" s="66"/>
    </row>
    <row r="25" spans="2:24" ht="18.75" x14ac:dyDescent="0.3">
      <c r="C25" s="114"/>
      <c r="D25" s="66"/>
      <c r="E25" s="66"/>
      <c r="F25" s="66"/>
      <c r="G25" s="66"/>
      <c r="H25" s="66"/>
      <c r="I25" s="66"/>
      <c r="J25" s="66"/>
      <c r="K25" s="66"/>
      <c r="L25" s="66"/>
    </row>
    <row r="26" spans="2:24" x14ac:dyDescent="0.25">
      <c r="C26" s="49"/>
    </row>
  </sheetData>
  <mergeCells count="1">
    <mergeCell ref="C2:K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6"/>
  <sheetViews>
    <sheetView workbookViewId="0">
      <selection activeCell="C19" sqref="C19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4" max="4" width="9.7109375" customWidth="1"/>
    <col min="5" max="5" width="9.140625" customWidth="1"/>
    <col min="6" max="6" width="9.28515625" customWidth="1"/>
    <col min="7" max="7" width="11.28515625" bestFit="1" customWidth="1"/>
    <col min="8" max="8" width="12.28515625" bestFit="1" customWidth="1"/>
    <col min="9" max="9" width="14.140625" bestFit="1" customWidth="1"/>
    <col min="10" max="10" width="11.28515625" bestFit="1" customWidth="1"/>
    <col min="12" max="12" width="13.42578125" customWidth="1"/>
  </cols>
  <sheetData>
    <row r="2" spans="2:23" ht="18.75" customHeight="1" x14ac:dyDescent="0.35">
      <c r="C2" s="214" t="s">
        <v>53</v>
      </c>
      <c r="D2" s="214"/>
      <c r="E2" s="214"/>
      <c r="F2" s="214"/>
      <c r="G2" s="214"/>
      <c r="H2" s="214"/>
      <c r="I2" s="214"/>
      <c r="J2" s="214"/>
      <c r="K2" s="214"/>
      <c r="L2" s="156"/>
      <c r="M2" s="3"/>
      <c r="N2" s="3"/>
      <c r="O2" s="3"/>
      <c r="P2" s="3"/>
    </row>
    <row r="3" spans="2:23" ht="15" customHeight="1" x14ac:dyDescent="0.3">
      <c r="M3" s="3"/>
      <c r="N3" s="3"/>
      <c r="O3" s="3"/>
      <c r="P3" s="3"/>
    </row>
    <row r="4" spans="2:23" ht="18.75" x14ac:dyDescent="0.3">
      <c r="B4" s="4" t="s">
        <v>0</v>
      </c>
      <c r="H4" s="5"/>
      <c r="I4" s="5"/>
      <c r="J4" s="5"/>
      <c r="K4" s="5"/>
      <c r="L4" s="6"/>
      <c r="P4" s="140">
        <v>500</v>
      </c>
      <c r="Q4" s="140">
        <v>200</v>
      </c>
      <c r="R4" s="140">
        <v>100</v>
      </c>
      <c r="S4" s="140">
        <v>50</v>
      </c>
      <c r="T4" s="140">
        <v>20</v>
      </c>
      <c r="U4" s="140">
        <v>5</v>
      </c>
      <c r="V4" s="140">
        <v>1</v>
      </c>
      <c r="W4" s="140">
        <v>0.5</v>
      </c>
    </row>
    <row r="5" spans="2:23" ht="15.75" thickBot="1" x14ac:dyDescent="0.3">
      <c r="J5" s="7"/>
    </row>
    <row r="6" spans="2:23" ht="32.25" thickTop="1" thickBot="1" x14ac:dyDescent="0.35">
      <c r="B6" s="8"/>
      <c r="C6" s="9" t="s">
        <v>1</v>
      </c>
      <c r="D6" s="10" t="s">
        <v>2</v>
      </c>
      <c r="E6" s="9" t="s">
        <v>3</v>
      </c>
      <c r="F6" s="11" t="s">
        <v>4</v>
      </c>
      <c r="G6" s="12" t="s">
        <v>5</v>
      </c>
      <c r="H6" s="13" t="s">
        <v>6</v>
      </c>
      <c r="I6" s="14" t="s">
        <v>7</v>
      </c>
      <c r="J6" s="15" t="s">
        <v>8</v>
      </c>
      <c r="K6" s="16" t="s">
        <v>9</v>
      </c>
      <c r="L6" s="17" t="s">
        <v>10</v>
      </c>
      <c r="M6" s="18" t="s">
        <v>11</v>
      </c>
      <c r="P6">
        <v>0</v>
      </c>
      <c r="Q6">
        <v>0</v>
      </c>
      <c r="R6">
        <v>0</v>
      </c>
      <c r="T6">
        <v>0</v>
      </c>
      <c r="U6">
        <v>0</v>
      </c>
    </row>
    <row r="7" spans="2:23" ht="21.75" customHeight="1" thickTop="1" x14ac:dyDescent="0.25">
      <c r="B7" s="19" t="s">
        <v>12</v>
      </c>
      <c r="C7" s="131">
        <v>200</v>
      </c>
      <c r="D7" s="21">
        <v>5</v>
      </c>
      <c r="E7" s="22"/>
      <c r="F7" s="23" t="s">
        <v>13</v>
      </c>
      <c r="G7" s="24">
        <f>C7*D7+C7*E7</f>
        <v>1000</v>
      </c>
      <c r="H7" s="25">
        <v>0</v>
      </c>
      <c r="I7" s="26">
        <f t="shared" ref="I7:I16" si="0">H7+G7</f>
        <v>1000</v>
      </c>
      <c r="J7" s="27">
        <v>5000</v>
      </c>
      <c r="K7" s="28">
        <v>500</v>
      </c>
      <c r="L7" s="29">
        <f>I7-K7</f>
        <v>500</v>
      </c>
      <c r="M7" t="s">
        <v>14</v>
      </c>
      <c r="O7" s="30"/>
      <c r="P7">
        <v>1</v>
      </c>
      <c r="Q7">
        <v>2</v>
      </c>
      <c r="R7">
        <v>1</v>
      </c>
      <c r="S7">
        <v>0</v>
      </c>
      <c r="T7">
        <v>0</v>
      </c>
      <c r="U7">
        <v>0</v>
      </c>
    </row>
    <row r="8" spans="2:23" ht="21.75" customHeight="1" x14ac:dyDescent="0.3">
      <c r="B8" s="31" t="s">
        <v>15</v>
      </c>
      <c r="C8" s="32">
        <v>266.67</v>
      </c>
      <c r="D8" s="33">
        <v>6</v>
      </c>
      <c r="E8" s="211"/>
      <c r="F8" s="35" t="s">
        <v>13</v>
      </c>
      <c r="G8" s="36">
        <f>C8*D8-0.02</f>
        <v>1600</v>
      </c>
      <c r="H8" s="37">
        <v>-267.76</v>
      </c>
      <c r="I8" s="26">
        <f t="shared" si="0"/>
        <v>1332.24</v>
      </c>
      <c r="J8" s="38">
        <v>0</v>
      </c>
      <c r="K8" s="39">
        <v>0</v>
      </c>
      <c r="L8" s="40">
        <f t="shared" ref="L8:L15" si="1">I8-K8</f>
        <v>1332.24</v>
      </c>
      <c r="M8" t="s">
        <v>16</v>
      </c>
      <c r="N8" s="41"/>
      <c r="O8" s="30"/>
      <c r="P8">
        <v>1</v>
      </c>
      <c r="Q8">
        <v>3</v>
      </c>
      <c r="R8">
        <v>2</v>
      </c>
      <c r="S8">
        <v>0</v>
      </c>
      <c r="T8">
        <v>1</v>
      </c>
      <c r="U8">
        <v>2</v>
      </c>
      <c r="V8">
        <v>2</v>
      </c>
    </row>
    <row r="9" spans="2:23" ht="21.75" customHeight="1" x14ac:dyDescent="0.25">
      <c r="B9" s="31" t="s">
        <v>19</v>
      </c>
      <c r="C9" s="32">
        <v>240</v>
      </c>
      <c r="D9" s="34">
        <v>5</v>
      </c>
      <c r="E9" s="34"/>
      <c r="F9" s="35" t="s">
        <v>13</v>
      </c>
      <c r="G9" s="36">
        <v>1200</v>
      </c>
      <c r="H9" s="25"/>
      <c r="I9" s="26">
        <f t="shared" si="0"/>
        <v>1200</v>
      </c>
      <c r="J9" s="38"/>
      <c r="K9" s="45"/>
      <c r="L9" s="40">
        <f t="shared" si="1"/>
        <v>1200</v>
      </c>
      <c r="M9" t="s">
        <v>14</v>
      </c>
      <c r="O9" s="46"/>
      <c r="P9">
        <v>1</v>
      </c>
      <c r="Q9">
        <v>2</v>
      </c>
      <c r="R9">
        <v>3</v>
      </c>
      <c r="T9">
        <v>0</v>
      </c>
      <c r="U9">
        <v>0</v>
      </c>
    </row>
    <row r="10" spans="2:23" ht="31.5" x14ac:dyDescent="0.25">
      <c r="B10" s="47" t="s">
        <v>20</v>
      </c>
      <c r="C10" s="32">
        <v>250</v>
      </c>
      <c r="D10" s="34">
        <v>6</v>
      </c>
      <c r="E10" s="34"/>
      <c r="F10" s="48">
        <v>100</v>
      </c>
      <c r="G10" s="36">
        <v>1600</v>
      </c>
      <c r="H10" s="25"/>
      <c r="I10" s="26">
        <f t="shared" si="0"/>
        <v>1600</v>
      </c>
      <c r="J10" s="38"/>
      <c r="K10" s="45"/>
      <c r="L10" s="40">
        <f t="shared" si="1"/>
        <v>1600</v>
      </c>
      <c r="M10" t="s">
        <v>16</v>
      </c>
      <c r="N10" s="49"/>
      <c r="O10" s="30"/>
      <c r="P10">
        <v>2</v>
      </c>
      <c r="Q10">
        <v>2</v>
      </c>
      <c r="R10">
        <v>2</v>
      </c>
      <c r="T10">
        <v>0</v>
      </c>
      <c r="U10">
        <v>0</v>
      </c>
    </row>
    <row r="11" spans="2:23" ht="21.75" customHeight="1" x14ac:dyDescent="0.3">
      <c r="B11" s="50"/>
      <c r="C11" s="32"/>
      <c r="D11" s="51"/>
      <c r="E11" s="34"/>
      <c r="F11" s="48"/>
      <c r="G11" s="36">
        <v>0</v>
      </c>
      <c r="H11" s="52"/>
      <c r="I11" s="26">
        <f t="shared" si="0"/>
        <v>0</v>
      </c>
      <c r="J11" s="53"/>
      <c r="K11" s="54"/>
      <c r="L11" s="40">
        <f t="shared" si="1"/>
        <v>0</v>
      </c>
      <c r="O11" s="55"/>
      <c r="P11" s="55">
        <v>0</v>
      </c>
      <c r="Q11" s="55">
        <v>0</v>
      </c>
      <c r="R11">
        <v>0</v>
      </c>
      <c r="T11" s="55">
        <v>0</v>
      </c>
      <c r="U11" s="55">
        <v>0</v>
      </c>
    </row>
    <row r="12" spans="2:23" ht="21.75" customHeight="1" x14ac:dyDescent="0.3">
      <c r="B12" s="50" t="s">
        <v>21</v>
      </c>
      <c r="C12" s="32">
        <v>200</v>
      </c>
      <c r="D12" s="51"/>
      <c r="E12" s="34"/>
      <c r="F12" s="48"/>
      <c r="G12" s="36">
        <v>0</v>
      </c>
      <c r="H12" s="52"/>
      <c r="I12" s="26">
        <f t="shared" si="0"/>
        <v>0</v>
      </c>
      <c r="J12" s="53"/>
      <c r="K12" s="54"/>
      <c r="L12" s="40">
        <f t="shared" si="1"/>
        <v>0</v>
      </c>
      <c r="O12" s="55"/>
      <c r="P12" s="55">
        <v>0</v>
      </c>
      <c r="Q12" s="55">
        <v>0</v>
      </c>
      <c r="R12">
        <v>0</v>
      </c>
      <c r="T12" s="55">
        <v>0</v>
      </c>
      <c r="U12" s="55">
        <v>0</v>
      </c>
    </row>
    <row r="13" spans="2:23" ht="21.75" customHeight="1" x14ac:dyDescent="0.25">
      <c r="B13" s="50" t="s">
        <v>35</v>
      </c>
      <c r="C13" s="132">
        <v>240</v>
      </c>
      <c r="D13" s="33">
        <v>5</v>
      </c>
      <c r="E13" s="33"/>
      <c r="F13" s="59"/>
      <c r="G13" s="60">
        <v>1200</v>
      </c>
      <c r="H13" s="61"/>
      <c r="I13" s="26">
        <f t="shared" si="0"/>
        <v>1200</v>
      </c>
      <c r="J13" s="53"/>
      <c r="K13" s="62"/>
      <c r="L13" s="40">
        <f t="shared" si="1"/>
        <v>1200</v>
      </c>
      <c r="M13" t="s">
        <v>14</v>
      </c>
      <c r="N13" s="64"/>
      <c r="O13" s="64"/>
      <c r="P13" s="65">
        <v>1</v>
      </c>
      <c r="Q13" s="66">
        <v>2</v>
      </c>
      <c r="R13">
        <v>3</v>
      </c>
      <c r="S13">
        <v>0</v>
      </c>
      <c r="T13">
        <v>0</v>
      </c>
      <c r="U13">
        <v>0</v>
      </c>
    </row>
    <row r="14" spans="2:23" ht="18.75" x14ac:dyDescent="0.3">
      <c r="B14" s="67"/>
      <c r="C14" s="133"/>
      <c r="D14" s="69"/>
      <c r="E14" s="69"/>
      <c r="F14" s="70"/>
      <c r="G14" s="71">
        <v>0</v>
      </c>
      <c r="H14" s="72"/>
      <c r="I14" s="26">
        <f t="shared" si="0"/>
        <v>0</v>
      </c>
      <c r="J14" s="53"/>
      <c r="K14" s="62"/>
      <c r="L14" s="40">
        <f t="shared" si="1"/>
        <v>0</v>
      </c>
      <c r="M14" s="73"/>
      <c r="N14" s="65"/>
      <c r="O14" s="65"/>
      <c r="P14" s="65">
        <v>0</v>
      </c>
      <c r="Q14" s="66">
        <v>0</v>
      </c>
      <c r="R14">
        <v>0</v>
      </c>
      <c r="T14">
        <v>0</v>
      </c>
      <c r="U14">
        <v>0</v>
      </c>
    </row>
    <row r="15" spans="2:23" ht="19.5" thickBot="1" x14ac:dyDescent="0.35">
      <c r="B15" s="137" t="s">
        <v>40</v>
      </c>
      <c r="C15" s="134">
        <v>240</v>
      </c>
      <c r="D15" s="135">
        <v>5</v>
      </c>
      <c r="E15" s="146"/>
      <c r="F15" s="147"/>
      <c r="G15" s="136">
        <v>1200</v>
      </c>
      <c r="H15" s="78"/>
      <c r="I15" s="79">
        <f t="shared" si="0"/>
        <v>1200</v>
      </c>
      <c r="J15" s="53"/>
      <c r="K15" s="80"/>
      <c r="L15" s="40">
        <f t="shared" si="1"/>
        <v>1200</v>
      </c>
      <c r="M15" s="81"/>
      <c r="N15" s="82"/>
      <c r="O15" s="81"/>
      <c r="P15">
        <v>0</v>
      </c>
      <c r="Q15">
        <v>5</v>
      </c>
      <c r="R15">
        <v>2</v>
      </c>
      <c r="T15">
        <v>0</v>
      </c>
      <c r="U15">
        <v>0</v>
      </c>
    </row>
    <row r="16" spans="2:23" ht="20.25" thickTop="1" thickBot="1" x14ac:dyDescent="0.35">
      <c r="B16" s="83" t="s">
        <v>25</v>
      </c>
      <c r="C16" s="84">
        <v>428.57</v>
      </c>
      <c r="D16" s="85">
        <v>5</v>
      </c>
      <c r="E16" s="86"/>
      <c r="F16" s="87"/>
      <c r="G16" s="84">
        <v>3000</v>
      </c>
      <c r="H16" s="88">
        <v>-684.59</v>
      </c>
      <c r="I16" s="89">
        <f t="shared" si="0"/>
        <v>2315.41</v>
      </c>
      <c r="J16" s="90"/>
      <c r="K16" s="91"/>
      <c r="L16" s="92">
        <f>I16-K16</f>
        <v>2315.41</v>
      </c>
      <c r="M16" t="s">
        <v>14</v>
      </c>
      <c r="P16" s="76">
        <v>2</v>
      </c>
      <c r="Q16" s="76">
        <v>5</v>
      </c>
      <c r="R16" s="76">
        <v>3</v>
      </c>
      <c r="S16" s="76">
        <v>0</v>
      </c>
      <c r="T16" s="76">
        <v>0</v>
      </c>
      <c r="U16" s="76">
        <v>3</v>
      </c>
      <c r="V16" s="139">
        <v>0</v>
      </c>
      <c r="W16" s="139">
        <v>1</v>
      </c>
    </row>
    <row r="17" spans="2:24" ht="15.75" customHeight="1" thickBot="1" x14ac:dyDescent="0.3">
      <c r="B17" s="93"/>
      <c r="C17" s="46"/>
      <c r="D17" s="94"/>
      <c r="E17" s="95"/>
      <c r="G17" s="96"/>
      <c r="H17" s="97"/>
      <c r="J17" s="98"/>
      <c r="K17" s="99"/>
      <c r="L17" s="99"/>
      <c r="M17" s="100"/>
      <c r="O17" s="101"/>
      <c r="P17" s="101">
        <f t="shared" ref="P17:W17" si="2">SUM(P6:P16)</f>
        <v>8</v>
      </c>
      <c r="Q17" s="101">
        <f t="shared" si="2"/>
        <v>21</v>
      </c>
      <c r="R17" s="101">
        <f t="shared" si="2"/>
        <v>16</v>
      </c>
      <c r="S17" s="101">
        <f t="shared" si="2"/>
        <v>0</v>
      </c>
      <c r="T17" s="101">
        <f t="shared" si="2"/>
        <v>1</v>
      </c>
      <c r="U17" s="101">
        <f t="shared" si="2"/>
        <v>5</v>
      </c>
      <c r="V17" s="101">
        <f t="shared" si="2"/>
        <v>2</v>
      </c>
      <c r="W17" s="101">
        <f t="shared" si="2"/>
        <v>1</v>
      </c>
    </row>
    <row r="18" spans="2:24" ht="21.75" customHeight="1" thickBot="1" x14ac:dyDescent="0.35">
      <c r="C18" s="87"/>
      <c r="D18" s="102"/>
      <c r="E18" s="103"/>
      <c r="F18" s="104" t="s">
        <v>26</v>
      </c>
      <c r="G18" s="105">
        <f>SUM(G7:G17)</f>
        <v>10800</v>
      </c>
      <c r="H18" s="106">
        <f t="shared" ref="H18" si="3">SUM(H7:H16)</f>
        <v>-952.35</v>
      </c>
      <c r="I18" s="107">
        <f>SUM(G18:H18)</f>
        <v>9847.65</v>
      </c>
      <c r="J18" s="108"/>
      <c r="K18" s="109">
        <f>SUM(K7:K16)</f>
        <v>500</v>
      </c>
      <c r="L18" s="110"/>
      <c r="O18" s="101"/>
      <c r="P18" s="101"/>
      <c r="Q18" s="101"/>
      <c r="R18" s="101"/>
    </row>
    <row r="19" spans="2:24" ht="15.75" customHeight="1" x14ac:dyDescent="0.3">
      <c r="M19" s="123"/>
      <c r="N19" s="66"/>
      <c r="O19" s="101"/>
      <c r="P19" s="128">
        <f>P17*P4</f>
        <v>4000</v>
      </c>
      <c r="Q19" s="128">
        <f t="shared" ref="Q19:W19" si="4">Q17*Q4</f>
        <v>4200</v>
      </c>
      <c r="R19" s="128">
        <f t="shared" si="4"/>
        <v>1600</v>
      </c>
      <c r="S19" s="150">
        <f t="shared" si="4"/>
        <v>0</v>
      </c>
      <c r="T19" s="128">
        <f t="shared" si="4"/>
        <v>20</v>
      </c>
      <c r="U19" s="128">
        <f>U17*U4</f>
        <v>25</v>
      </c>
      <c r="V19" s="128">
        <f t="shared" si="4"/>
        <v>2</v>
      </c>
      <c r="W19" s="128">
        <f t="shared" si="4"/>
        <v>0.5</v>
      </c>
      <c r="X19" s="129">
        <f>SUM(P19:W19)</f>
        <v>9847.5</v>
      </c>
    </row>
    <row r="20" spans="2:24" ht="15" customHeight="1" x14ac:dyDescent="0.35">
      <c r="B20" s="111"/>
      <c r="D20" s="112"/>
      <c r="E20" s="112"/>
      <c r="F20" s="112"/>
      <c r="G20" s="112"/>
      <c r="H20" s="112"/>
      <c r="I20" s="112"/>
      <c r="J20" s="112"/>
      <c r="M20" s="66"/>
      <c r="N20" s="66"/>
      <c r="O20" s="66"/>
      <c r="P20" s="46"/>
      <c r="Q20" s="87"/>
      <c r="R20" s="87"/>
      <c r="S20" s="87"/>
      <c r="T20" s="87"/>
      <c r="U20" s="87"/>
      <c r="V20" s="87"/>
      <c r="W20" s="87"/>
    </row>
    <row r="21" spans="2:24" ht="21" customHeight="1" x14ac:dyDescent="0.35">
      <c r="C21" s="46" t="s">
        <v>31</v>
      </c>
      <c r="D21" s="113"/>
      <c r="E21" s="112"/>
      <c r="F21" s="112"/>
      <c r="G21" s="112"/>
      <c r="H21" s="112"/>
      <c r="I21" s="112"/>
      <c r="J21" s="112"/>
      <c r="K21" s="66"/>
      <c r="L21" s="66"/>
    </row>
    <row r="22" spans="2:24" x14ac:dyDescent="0.25">
      <c r="B22" s="93"/>
      <c r="C22" s="66"/>
      <c r="D22" s="49"/>
      <c r="E22" s="94"/>
      <c r="F22" s="94"/>
      <c r="G22" s="66"/>
      <c r="H22" s="66"/>
      <c r="I22" s="66"/>
      <c r="J22" s="66"/>
      <c r="K22" s="66"/>
      <c r="L22" s="66"/>
    </row>
    <row r="23" spans="2:24" ht="18.75" x14ac:dyDescent="0.3">
      <c r="B23" s="93"/>
      <c r="C23" s="46"/>
      <c r="D23" s="114"/>
      <c r="E23" s="94"/>
      <c r="F23" s="94"/>
      <c r="G23" s="115"/>
      <c r="H23" s="115"/>
      <c r="I23" s="115"/>
      <c r="J23" s="66"/>
      <c r="K23" s="66"/>
      <c r="L23" s="66"/>
    </row>
    <row r="24" spans="2:24" x14ac:dyDescent="0.25">
      <c r="B24" s="93"/>
      <c r="C24" s="49"/>
      <c r="D24" s="49"/>
      <c r="E24" s="94"/>
      <c r="F24" s="94"/>
      <c r="G24" s="66"/>
      <c r="H24" s="66"/>
      <c r="I24" s="66"/>
      <c r="J24" s="66"/>
      <c r="K24" s="66"/>
      <c r="L24" s="66"/>
    </row>
    <row r="25" spans="2:24" ht="18.75" x14ac:dyDescent="0.3">
      <c r="C25" s="114"/>
      <c r="D25" s="66"/>
      <c r="E25" s="66"/>
      <c r="F25" s="66"/>
      <c r="G25" s="66"/>
      <c r="H25" s="66"/>
      <c r="I25" s="66"/>
      <c r="J25" s="66"/>
      <c r="K25" s="66"/>
      <c r="L25" s="66"/>
    </row>
    <row r="26" spans="2:24" x14ac:dyDescent="0.25">
      <c r="C26" s="49"/>
    </row>
  </sheetData>
  <mergeCells count="1">
    <mergeCell ref="C2:K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6"/>
  <sheetViews>
    <sheetView topLeftCell="J1" workbookViewId="0">
      <selection activeCell="Q20" sqref="Q20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4" max="4" width="9.7109375" customWidth="1"/>
    <col min="5" max="5" width="9.140625" customWidth="1"/>
    <col min="6" max="6" width="9.28515625" customWidth="1"/>
    <col min="7" max="7" width="11.28515625" bestFit="1" customWidth="1"/>
    <col min="8" max="8" width="12.28515625" bestFit="1" customWidth="1"/>
    <col min="9" max="9" width="14.140625" bestFit="1" customWidth="1"/>
    <col min="10" max="10" width="11.28515625" bestFit="1" customWidth="1"/>
    <col min="12" max="12" width="13.42578125" customWidth="1"/>
  </cols>
  <sheetData>
    <row r="2" spans="2:23" ht="18.75" customHeight="1" x14ac:dyDescent="0.35">
      <c r="C2" s="214" t="s">
        <v>54</v>
      </c>
      <c r="D2" s="214"/>
      <c r="E2" s="214"/>
      <c r="F2" s="214"/>
      <c r="G2" s="214"/>
      <c r="H2" s="214"/>
      <c r="I2" s="214"/>
      <c r="J2" s="214"/>
      <c r="K2" s="214"/>
      <c r="L2" s="157"/>
      <c r="M2" s="3"/>
      <c r="N2" s="3"/>
      <c r="O2" s="3"/>
      <c r="P2" s="3"/>
    </row>
    <row r="3" spans="2:23" ht="15" customHeight="1" x14ac:dyDescent="0.3">
      <c r="M3" s="3"/>
      <c r="N3" s="3"/>
      <c r="O3" s="3"/>
      <c r="P3" s="3"/>
    </row>
    <row r="4" spans="2:23" ht="18.75" x14ac:dyDescent="0.3">
      <c r="B4" s="4" t="s">
        <v>0</v>
      </c>
      <c r="H4" s="5"/>
      <c r="I4" s="5"/>
      <c r="J4" s="5"/>
      <c r="K4" s="5"/>
      <c r="L4" s="6"/>
      <c r="P4" s="140">
        <v>500</v>
      </c>
      <c r="Q4" s="140">
        <v>200</v>
      </c>
      <c r="R4" s="140">
        <v>100</v>
      </c>
      <c r="S4" s="140">
        <v>50</v>
      </c>
      <c r="T4" s="140">
        <v>20</v>
      </c>
      <c r="U4" s="140">
        <v>5</v>
      </c>
      <c r="V4" s="140">
        <v>1</v>
      </c>
      <c r="W4" s="140">
        <v>0.5</v>
      </c>
    </row>
    <row r="5" spans="2:23" ht="15.75" thickBot="1" x14ac:dyDescent="0.3">
      <c r="J5" s="7"/>
    </row>
    <row r="6" spans="2:23" ht="32.25" thickTop="1" thickBot="1" x14ac:dyDescent="0.35">
      <c r="B6" s="8"/>
      <c r="C6" s="9" t="s">
        <v>1</v>
      </c>
      <c r="D6" s="10" t="s">
        <v>2</v>
      </c>
      <c r="E6" s="9" t="s">
        <v>3</v>
      </c>
      <c r="F6" s="11" t="s">
        <v>4</v>
      </c>
      <c r="G6" s="12" t="s">
        <v>5</v>
      </c>
      <c r="H6" s="13" t="s">
        <v>6</v>
      </c>
      <c r="I6" s="14" t="s">
        <v>7</v>
      </c>
      <c r="J6" s="15" t="s">
        <v>8</v>
      </c>
      <c r="K6" s="16" t="s">
        <v>9</v>
      </c>
      <c r="L6" s="17" t="s">
        <v>10</v>
      </c>
      <c r="M6" s="18" t="s">
        <v>11</v>
      </c>
      <c r="P6">
        <v>0</v>
      </c>
      <c r="Q6">
        <v>0</v>
      </c>
      <c r="R6">
        <v>0</v>
      </c>
      <c r="T6">
        <v>0</v>
      </c>
      <c r="U6">
        <v>0</v>
      </c>
    </row>
    <row r="7" spans="2:23" ht="21.75" customHeight="1" thickTop="1" x14ac:dyDescent="0.25">
      <c r="B7" s="19" t="s">
        <v>12</v>
      </c>
      <c r="C7" s="131">
        <v>200</v>
      </c>
      <c r="D7" s="21">
        <v>5</v>
      </c>
      <c r="E7" s="22"/>
      <c r="F7" s="23" t="s">
        <v>13</v>
      </c>
      <c r="G7" s="24">
        <f>C7*D7+C7*E7</f>
        <v>1000</v>
      </c>
      <c r="H7" s="25">
        <v>0</v>
      </c>
      <c r="I7" s="26">
        <f t="shared" ref="I7:I16" si="0">H7+G7</f>
        <v>1000</v>
      </c>
      <c r="J7" s="27">
        <v>4500</v>
      </c>
      <c r="K7" s="28">
        <v>500</v>
      </c>
      <c r="L7" s="29">
        <f>I7-K7</f>
        <v>500</v>
      </c>
      <c r="M7" t="s">
        <v>14</v>
      </c>
      <c r="O7" s="30"/>
      <c r="P7">
        <v>1</v>
      </c>
      <c r="Q7">
        <v>2</v>
      </c>
      <c r="R7">
        <v>1</v>
      </c>
      <c r="S7">
        <v>0</v>
      </c>
      <c r="T7">
        <v>0</v>
      </c>
      <c r="U7">
        <v>0</v>
      </c>
    </row>
    <row r="8" spans="2:23" ht="21.75" customHeight="1" x14ac:dyDescent="0.3">
      <c r="B8" s="31" t="s">
        <v>15</v>
      </c>
      <c r="C8" s="32">
        <v>266.67</v>
      </c>
      <c r="D8" s="33">
        <v>6</v>
      </c>
      <c r="E8" s="34"/>
      <c r="F8" s="35" t="s">
        <v>13</v>
      </c>
      <c r="G8" s="36">
        <f>C8*D8-0.02</f>
        <v>1600</v>
      </c>
      <c r="H8" s="37">
        <v>-267.76</v>
      </c>
      <c r="I8" s="26">
        <f t="shared" si="0"/>
        <v>1332.24</v>
      </c>
      <c r="J8" s="38">
        <v>3300</v>
      </c>
      <c r="K8" s="39">
        <v>800</v>
      </c>
      <c r="L8" s="40">
        <f t="shared" ref="L8:L15" si="1">I8-K8</f>
        <v>532.24</v>
      </c>
      <c r="M8" t="s">
        <v>16</v>
      </c>
      <c r="N8" s="41"/>
      <c r="O8" s="30"/>
      <c r="P8">
        <v>1</v>
      </c>
      <c r="Q8">
        <v>3</v>
      </c>
      <c r="R8">
        <v>2</v>
      </c>
      <c r="S8">
        <v>0</v>
      </c>
      <c r="T8">
        <v>1</v>
      </c>
      <c r="U8">
        <v>2</v>
      </c>
      <c r="V8">
        <v>2</v>
      </c>
    </row>
    <row r="9" spans="2:23" ht="21.75" customHeight="1" x14ac:dyDescent="0.25">
      <c r="B9" s="31" t="s">
        <v>19</v>
      </c>
      <c r="C9" s="32">
        <v>240</v>
      </c>
      <c r="D9" s="34">
        <v>5</v>
      </c>
      <c r="E9" s="34"/>
      <c r="F9" s="35" t="s">
        <v>13</v>
      </c>
      <c r="G9" s="36">
        <v>1200</v>
      </c>
      <c r="H9" s="25"/>
      <c r="I9" s="26">
        <f t="shared" si="0"/>
        <v>1200</v>
      </c>
      <c r="J9" s="38"/>
      <c r="K9" s="45"/>
      <c r="L9" s="40">
        <f t="shared" si="1"/>
        <v>1200</v>
      </c>
      <c r="M9" t="s">
        <v>14</v>
      </c>
      <c r="O9" s="46"/>
      <c r="P9">
        <v>1</v>
      </c>
      <c r="Q9">
        <v>2</v>
      </c>
      <c r="R9">
        <v>3</v>
      </c>
      <c r="T9">
        <v>0</v>
      </c>
      <c r="U9">
        <v>0</v>
      </c>
    </row>
    <row r="10" spans="2:23" ht="31.5" x14ac:dyDescent="0.25">
      <c r="B10" s="47" t="s">
        <v>20</v>
      </c>
      <c r="C10" s="32">
        <v>250</v>
      </c>
      <c r="D10" s="34">
        <v>6</v>
      </c>
      <c r="E10" s="34"/>
      <c r="F10" s="48">
        <v>100</v>
      </c>
      <c r="G10" s="36">
        <v>1600</v>
      </c>
      <c r="H10" s="25"/>
      <c r="I10" s="26">
        <f t="shared" si="0"/>
        <v>1600</v>
      </c>
      <c r="J10" s="38"/>
      <c r="K10" s="45"/>
      <c r="L10" s="40">
        <f t="shared" si="1"/>
        <v>1600</v>
      </c>
      <c r="M10" t="s">
        <v>16</v>
      </c>
      <c r="N10" s="49"/>
      <c r="O10" s="30"/>
      <c r="P10">
        <v>2</v>
      </c>
      <c r="Q10">
        <v>2</v>
      </c>
      <c r="R10">
        <v>2</v>
      </c>
      <c r="T10">
        <v>0</v>
      </c>
      <c r="U10">
        <v>0</v>
      </c>
    </row>
    <row r="11" spans="2:23" ht="21.75" customHeight="1" x14ac:dyDescent="0.3">
      <c r="B11" s="50"/>
      <c r="C11" s="32"/>
      <c r="D11" s="51"/>
      <c r="E11" s="34"/>
      <c r="F11" s="48"/>
      <c r="G11" s="36">
        <v>0</v>
      </c>
      <c r="H11" s="52"/>
      <c r="I11" s="26">
        <f t="shared" si="0"/>
        <v>0</v>
      </c>
      <c r="J11" s="53"/>
      <c r="K11" s="54"/>
      <c r="L11" s="40">
        <f t="shared" si="1"/>
        <v>0</v>
      </c>
      <c r="O11" s="55"/>
      <c r="P11" s="55">
        <v>0</v>
      </c>
      <c r="Q11" s="55">
        <v>0</v>
      </c>
      <c r="R11">
        <v>0</v>
      </c>
      <c r="T11" s="55">
        <v>0</v>
      </c>
      <c r="U11" s="55">
        <v>0</v>
      </c>
    </row>
    <row r="12" spans="2:23" ht="21.75" customHeight="1" x14ac:dyDescent="0.3">
      <c r="B12" s="50" t="s">
        <v>21</v>
      </c>
      <c r="C12" s="32">
        <v>200</v>
      </c>
      <c r="D12" s="51"/>
      <c r="E12" s="34"/>
      <c r="F12" s="48"/>
      <c r="G12" s="36">
        <v>0</v>
      </c>
      <c r="H12" s="52"/>
      <c r="I12" s="26">
        <f t="shared" si="0"/>
        <v>0</v>
      </c>
      <c r="J12" s="53"/>
      <c r="K12" s="54"/>
      <c r="L12" s="40">
        <f t="shared" si="1"/>
        <v>0</v>
      </c>
      <c r="O12" s="55"/>
      <c r="P12" s="55">
        <v>0</v>
      </c>
      <c r="Q12" s="55">
        <v>0</v>
      </c>
      <c r="R12">
        <v>0</v>
      </c>
      <c r="T12" s="55">
        <v>0</v>
      </c>
      <c r="U12" s="55">
        <v>0</v>
      </c>
    </row>
    <row r="13" spans="2:23" ht="21.75" customHeight="1" x14ac:dyDescent="0.25">
      <c r="B13" s="50" t="s">
        <v>35</v>
      </c>
      <c r="C13" s="132">
        <v>240</v>
      </c>
      <c r="D13" s="33">
        <v>5</v>
      </c>
      <c r="E13" s="33">
        <v>1</v>
      </c>
      <c r="F13" s="59"/>
      <c r="G13" s="60">
        <v>1440</v>
      </c>
      <c r="H13" s="61"/>
      <c r="I13" s="26">
        <f t="shared" si="0"/>
        <v>1440</v>
      </c>
      <c r="J13" s="53"/>
      <c r="K13" s="62"/>
      <c r="L13" s="40">
        <f t="shared" si="1"/>
        <v>1440</v>
      </c>
      <c r="M13" t="s">
        <v>14</v>
      </c>
      <c r="N13" s="64"/>
      <c r="O13" s="64"/>
      <c r="P13" s="65">
        <v>1</v>
      </c>
      <c r="Q13" s="66">
        <v>3</v>
      </c>
      <c r="R13">
        <v>3</v>
      </c>
      <c r="S13">
        <v>0</v>
      </c>
      <c r="T13">
        <v>2</v>
      </c>
      <c r="U13">
        <v>0</v>
      </c>
    </row>
    <row r="14" spans="2:23" ht="18.75" x14ac:dyDescent="0.3">
      <c r="B14" s="67"/>
      <c r="C14" s="133"/>
      <c r="D14" s="69"/>
      <c r="E14" s="69"/>
      <c r="F14" s="70"/>
      <c r="G14" s="71">
        <v>0</v>
      </c>
      <c r="H14" s="72"/>
      <c r="I14" s="26">
        <f t="shared" si="0"/>
        <v>0</v>
      </c>
      <c r="J14" s="53"/>
      <c r="K14" s="62"/>
      <c r="L14" s="40">
        <f t="shared" si="1"/>
        <v>0</v>
      </c>
      <c r="M14" s="73"/>
      <c r="N14" s="65"/>
      <c r="O14" s="65"/>
      <c r="P14" s="65">
        <v>0</v>
      </c>
      <c r="Q14" s="66">
        <v>0</v>
      </c>
      <c r="R14">
        <v>0</v>
      </c>
      <c r="T14">
        <v>0</v>
      </c>
      <c r="U14">
        <v>0</v>
      </c>
    </row>
    <row r="15" spans="2:23" ht="19.5" thickBot="1" x14ac:dyDescent="0.35">
      <c r="B15" s="137" t="s">
        <v>40</v>
      </c>
      <c r="C15" s="134">
        <v>240</v>
      </c>
      <c r="D15" s="135">
        <v>5</v>
      </c>
      <c r="E15" s="146"/>
      <c r="F15" s="147"/>
      <c r="G15" s="136">
        <v>1200</v>
      </c>
      <c r="H15" s="78"/>
      <c r="I15" s="79">
        <f t="shared" si="0"/>
        <v>1200</v>
      </c>
      <c r="J15" s="53"/>
      <c r="K15" s="80"/>
      <c r="L15" s="40">
        <f t="shared" si="1"/>
        <v>1200</v>
      </c>
      <c r="M15" s="81"/>
      <c r="N15" s="82"/>
      <c r="O15" s="81"/>
      <c r="P15">
        <v>0</v>
      </c>
      <c r="Q15">
        <v>5</v>
      </c>
      <c r="R15">
        <v>2</v>
      </c>
      <c r="T15">
        <v>0</v>
      </c>
      <c r="U15">
        <v>0</v>
      </c>
    </row>
    <row r="16" spans="2:23" ht="20.25" thickTop="1" thickBot="1" x14ac:dyDescent="0.35">
      <c r="B16" s="83" t="s">
        <v>25</v>
      </c>
      <c r="C16" s="84">
        <v>428.57</v>
      </c>
      <c r="D16" s="85">
        <v>5</v>
      </c>
      <c r="E16" s="86">
        <v>1</v>
      </c>
      <c r="F16" s="87"/>
      <c r="G16" s="84">
        <v>3428.56</v>
      </c>
      <c r="H16" s="88">
        <v>-684.59</v>
      </c>
      <c r="I16" s="89">
        <f t="shared" si="0"/>
        <v>2743.97</v>
      </c>
      <c r="J16" s="90"/>
      <c r="K16" s="91"/>
      <c r="L16" s="92">
        <f>I16-K16</f>
        <v>2743.97</v>
      </c>
      <c r="M16" t="s">
        <v>14</v>
      </c>
      <c r="P16" s="76">
        <v>2</v>
      </c>
      <c r="Q16" s="76">
        <v>6</v>
      </c>
      <c r="R16" s="76">
        <v>3</v>
      </c>
      <c r="S16" s="76">
        <v>4</v>
      </c>
      <c r="T16" s="76">
        <v>2</v>
      </c>
      <c r="U16" s="76">
        <v>0</v>
      </c>
      <c r="V16" s="139">
        <v>4</v>
      </c>
      <c r="W16" s="139">
        <v>0</v>
      </c>
    </row>
    <row r="17" spans="2:24" ht="15.75" customHeight="1" thickBot="1" x14ac:dyDescent="0.3">
      <c r="B17" s="93"/>
      <c r="C17" s="46"/>
      <c r="D17" s="94"/>
      <c r="E17" s="95"/>
      <c r="G17" s="96"/>
      <c r="H17" s="97"/>
      <c r="J17" s="98"/>
      <c r="K17" s="99"/>
      <c r="L17" s="99"/>
      <c r="M17" s="100"/>
      <c r="O17" s="101"/>
      <c r="P17" s="101">
        <f t="shared" ref="P17:W17" si="2">SUM(P6:P16)</f>
        <v>8</v>
      </c>
      <c r="Q17" s="101">
        <f t="shared" si="2"/>
        <v>23</v>
      </c>
      <c r="R17" s="101">
        <f t="shared" si="2"/>
        <v>16</v>
      </c>
      <c r="S17" s="101">
        <f t="shared" si="2"/>
        <v>4</v>
      </c>
      <c r="T17" s="101">
        <f t="shared" si="2"/>
        <v>5</v>
      </c>
      <c r="U17" s="101">
        <f t="shared" si="2"/>
        <v>2</v>
      </c>
      <c r="V17" s="101">
        <f t="shared" si="2"/>
        <v>6</v>
      </c>
      <c r="W17" s="101">
        <f t="shared" si="2"/>
        <v>0</v>
      </c>
    </row>
    <row r="18" spans="2:24" ht="21.75" customHeight="1" thickBot="1" x14ac:dyDescent="0.35">
      <c r="C18" s="87"/>
      <c r="D18" s="102"/>
      <c r="E18" s="103"/>
      <c r="F18" s="104" t="s">
        <v>26</v>
      </c>
      <c r="G18" s="105">
        <f>SUM(G7:G17)</f>
        <v>11468.56</v>
      </c>
      <c r="H18" s="106">
        <f t="shared" ref="H18" si="3">SUM(H7:H16)</f>
        <v>-952.35</v>
      </c>
      <c r="I18" s="107">
        <f>SUM(G18:H18)</f>
        <v>10516.21</v>
      </c>
      <c r="J18" s="108"/>
      <c r="K18" s="109">
        <f>SUM(K7:K16)</f>
        <v>1300</v>
      </c>
      <c r="L18" s="110"/>
      <c r="O18" s="101"/>
      <c r="P18" s="101"/>
      <c r="Q18" s="101"/>
      <c r="R18" s="101"/>
    </row>
    <row r="19" spans="2:24" ht="15.75" customHeight="1" x14ac:dyDescent="0.3">
      <c r="M19" s="123"/>
      <c r="N19" s="66"/>
      <c r="O19" s="101"/>
      <c r="P19" s="128">
        <f>P17*P4</f>
        <v>4000</v>
      </c>
      <c r="Q19" s="128">
        <f t="shared" ref="Q19:W19" si="4">Q17*Q4</f>
        <v>4600</v>
      </c>
      <c r="R19" s="128">
        <f t="shared" si="4"/>
        <v>1600</v>
      </c>
      <c r="S19" s="150">
        <f t="shared" si="4"/>
        <v>200</v>
      </c>
      <c r="T19" s="128">
        <f t="shared" si="4"/>
        <v>100</v>
      </c>
      <c r="U19" s="128">
        <f>U17*U4</f>
        <v>10</v>
      </c>
      <c r="V19" s="128">
        <f t="shared" si="4"/>
        <v>6</v>
      </c>
      <c r="W19" s="128">
        <f t="shared" si="4"/>
        <v>0</v>
      </c>
      <c r="X19" s="129">
        <f>SUM(P19:W19)</f>
        <v>10516</v>
      </c>
    </row>
    <row r="20" spans="2:24" ht="15" customHeight="1" x14ac:dyDescent="0.35">
      <c r="B20" s="111"/>
      <c r="D20" s="112"/>
      <c r="E20" s="112"/>
      <c r="F20" s="112"/>
      <c r="G20" s="112"/>
      <c r="H20" s="112"/>
      <c r="I20" s="112"/>
      <c r="J20" s="112"/>
      <c r="M20" s="66"/>
      <c r="N20" s="66"/>
      <c r="O20" s="66"/>
      <c r="P20" s="46"/>
      <c r="Q20" s="87"/>
      <c r="R20" s="87"/>
      <c r="S20" s="87"/>
      <c r="T20" s="87"/>
      <c r="U20" s="87"/>
      <c r="V20" s="87"/>
      <c r="W20" s="87"/>
    </row>
    <row r="21" spans="2:24" ht="21" customHeight="1" x14ac:dyDescent="0.35">
      <c r="C21" s="46" t="s">
        <v>31</v>
      </c>
      <c r="D21" s="113"/>
      <c r="E21" s="112"/>
      <c r="F21" s="112"/>
      <c r="G21" s="112"/>
      <c r="H21" s="112"/>
      <c r="I21" s="112"/>
      <c r="J21" s="112"/>
      <c r="K21" s="66"/>
      <c r="L21" s="66"/>
    </row>
    <row r="22" spans="2:24" x14ac:dyDescent="0.25">
      <c r="B22" s="93"/>
      <c r="C22" s="66"/>
      <c r="D22" s="49"/>
      <c r="E22" s="94"/>
      <c r="F22" s="94"/>
      <c r="G22" s="66"/>
      <c r="H22" s="66"/>
      <c r="I22" s="66"/>
      <c r="J22" s="66"/>
      <c r="K22" s="66"/>
      <c r="L22" s="66"/>
    </row>
    <row r="23" spans="2:24" ht="18.75" x14ac:dyDescent="0.3">
      <c r="B23" s="93"/>
      <c r="C23" s="46"/>
      <c r="D23" s="114"/>
      <c r="E23" s="94"/>
      <c r="F23" s="94"/>
      <c r="G23" s="115"/>
      <c r="H23" s="115"/>
      <c r="I23" s="115"/>
      <c r="J23" s="66"/>
      <c r="K23" s="66"/>
      <c r="L23" s="66"/>
    </row>
    <row r="24" spans="2:24" x14ac:dyDescent="0.25">
      <c r="B24" s="93"/>
      <c r="C24" s="49"/>
      <c r="D24" s="49"/>
      <c r="E24" s="94"/>
      <c r="F24" s="94"/>
      <c r="G24" s="66"/>
      <c r="H24" s="66"/>
      <c r="I24" s="66"/>
      <c r="J24" s="66"/>
      <c r="K24" s="66"/>
      <c r="L24" s="66"/>
    </row>
    <row r="25" spans="2:24" ht="18.75" x14ac:dyDescent="0.3">
      <c r="C25" s="114"/>
      <c r="D25" s="66"/>
      <c r="E25" s="66"/>
      <c r="F25" s="66"/>
      <c r="G25" s="66"/>
      <c r="H25" s="66"/>
      <c r="I25" s="66"/>
      <c r="J25" s="66"/>
      <c r="K25" s="66"/>
      <c r="L25" s="66"/>
    </row>
    <row r="26" spans="2:24" x14ac:dyDescent="0.25">
      <c r="C26" s="49"/>
    </row>
  </sheetData>
  <mergeCells count="1">
    <mergeCell ref="C2:K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6"/>
  <sheetViews>
    <sheetView workbookViewId="0">
      <selection sqref="A1:XFD1048576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4" max="4" width="9.7109375" customWidth="1"/>
    <col min="5" max="5" width="9.140625" customWidth="1"/>
    <col min="6" max="6" width="9.28515625" customWidth="1"/>
    <col min="7" max="7" width="11.28515625" bestFit="1" customWidth="1"/>
    <col min="8" max="8" width="12.28515625" bestFit="1" customWidth="1"/>
    <col min="9" max="9" width="14.140625" bestFit="1" customWidth="1"/>
    <col min="10" max="10" width="11.28515625" bestFit="1" customWidth="1"/>
    <col min="12" max="12" width="13.42578125" customWidth="1"/>
  </cols>
  <sheetData>
    <row r="2" spans="2:23" ht="18.75" customHeight="1" x14ac:dyDescent="0.35">
      <c r="C2" s="214" t="s">
        <v>55</v>
      </c>
      <c r="D2" s="214"/>
      <c r="E2" s="214"/>
      <c r="F2" s="214"/>
      <c r="G2" s="214"/>
      <c r="H2" s="214"/>
      <c r="I2" s="214"/>
      <c r="J2" s="214"/>
      <c r="K2" s="214"/>
      <c r="L2" s="158"/>
      <c r="M2" s="3"/>
      <c r="N2" s="3"/>
      <c r="O2" s="3"/>
      <c r="P2" s="3"/>
    </row>
    <row r="3" spans="2:23" ht="15" customHeight="1" x14ac:dyDescent="0.3">
      <c r="M3" s="3"/>
      <c r="N3" s="3"/>
      <c r="O3" s="3"/>
      <c r="P3" s="3"/>
    </row>
    <row r="4" spans="2:23" ht="18.75" x14ac:dyDescent="0.3">
      <c r="B4" s="4" t="s">
        <v>0</v>
      </c>
      <c r="H4" s="5"/>
      <c r="I4" s="5"/>
      <c r="J4" s="5"/>
      <c r="K4" s="5"/>
      <c r="L4" s="6"/>
      <c r="P4" s="140">
        <v>500</v>
      </c>
      <c r="Q4" s="140">
        <v>200</v>
      </c>
      <c r="R4" s="140">
        <v>100</v>
      </c>
      <c r="S4" s="140">
        <v>50</v>
      </c>
      <c r="T4" s="140">
        <v>20</v>
      </c>
      <c r="U4" s="140">
        <v>5</v>
      </c>
      <c r="V4" s="140">
        <v>1</v>
      </c>
      <c r="W4" s="140">
        <v>0.5</v>
      </c>
    </row>
    <row r="5" spans="2:23" ht="15.75" thickBot="1" x14ac:dyDescent="0.3">
      <c r="J5" s="7"/>
    </row>
    <row r="6" spans="2:23" ht="32.25" thickTop="1" thickBot="1" x14ac:dyDescent="0.35">
      <c r="B6" s="8"/>
      <c r="C6" s="9" t="s">
        <v>1</v>
      </c>
      <c r="D6" s="10" t="s">
        <v>2</v>
      </c>
      <c r="E6" s="9" t="s">
        <v>3</v>
      </c>
      <c r="F6" s="11" t="s">
        <v>4</v>
      </c>
      <c r="G6" s="12" t="s">
        <v>5</v>
      </c>
      <c r="H6" s="13" t="s">
        <v>6</v>
      </c>
      <c r="I6" s="14" t="s">
        <v>7</v>
      </c>
      <c r="J6" s="15" t="s">
        <v>8</v>
      </c>
      <c r="K6" s="16" t="s">
        <v>9</v>
      </c>
      <c r="L6" s="17" t="s">
        <v>10</v>
      </c>
      <c r="M6" s="18" t="s">
        <v>11</v>
      </c>
      <c r="P6">
        <v>0</v>
      </c>
      <c r="Q6">
        <v>0</v>
      </c>
      <c r="R6">
        <v>0</v>
      </c>
      <c r="T6">
        <v>0</v>
      </c>
      <c r="U6">
        <v>0</v>
      </c>
    </row>
    <row r="7" spans="2:23" ht="21.75" customHeight="1" thickTop="1" x14ac:dyDescent="0.25">
      <c r="B7" s="19" t="s">
        <v>12</v>
      </c>
      <c r="C7" s="131">
        <v>200</v>
      </c>
      <c r="D7" s="21">
        <v>5</v>
      </c>
      <c r="E7" s="22"/>
      <c r="F7" s="23" t="s">
        <v>13</v>
      </c>
      <c r="G7" s="24">
        <f>C7*D7+C7*E7</f>
        <v>1000</v>
      </c>
      <c r="H7" s="25">
        <v>0</v>
      </c>
      <c r="I7" s="26">
        <f t="shared" ref="I7:I16" si="0">H7+G7</f>
        <v>1000</v>
      </c>
      <c r="J7" s="27">
        <v>4000</v>
      </c>
      <c r="K7" s="28">
        <v>500</v>
      </c>
      <c r="L7" s="29">
        <f>I7-K7</f>
        <v>500</v>
      </c>
      <c r="M7" t="s">
        <v>14</v>
      </c>
      <c r="O7" s="30"/>
      <c r="P7">
        <v>1</v>
      </c>
      <c r="Q7">
        <v>2</v>
      </c>
      <c r="R7">
        <v>1</v>
      </c>
      <c r="S7">
        <v>0</v>
      </c>
      <c r="T7">
        <v>0</v>
      </c>
      <c r="U7">
        <v>0</v>
      </c>
    </row>
    <row r="8" spans="2:23" ht="21.75" customHeight="1" x14ac:dyDescent="0.3">
      <c r="B8" s="31" t="s">
        <v>15</v>
      </c>
      <c r="C8" s="32">
        <v>266.67</v>
      </c>
      <c r="D8" s="33">
        <v>6</v>
      </c>
      <c r="E8" s="34"/>
      <c r="F8" s="35" t="s">
        <v>13</v>
      </c>
      <c r="G8" s="36">
        <f>C8*D8-0.02</f>
        <v>1600</v>
      </c>
      <c r="H8" s="37">
        <v>-267.76</v>
      </c>
      <c r="I8" s="26">
        <f t="shared" si="0"/>
        <v>1332.24</v>
      </c>
      <c r="J8" s="38">
        <v>2500</v>
      </c>
      <c r="K8" s="39">
        <v>800</v>
      </c>
      <c r="L8" s="40">
        <f t="shared" ref="L8:L15" si="1">I8-K8</f>
        <v>532.24</v>
      </c>
      <c r="M8" t="s">
        <v>16</v>
      </c>
      <c r="N8" s="41"/>
      <c r="O8" s="30"/>
      <c r="P8">
        <v>1</v>
      </c>
      <c r="Q8">
        <v>3</v>
      </c>
      <c r="R8">
        <v>2</v>
      </c>
      <c r="S8">
        <v>0</v>
      </c>
      <c r="T8">
        <v>1</v>
      </c>
      <c r="U8">
        <v>2</v>
      </c>
      <c r="V8">
        <v>2</v>
      </c>
    </row>
    <row r="9" spans="2:23" ht="21.75" customHeight="1" x14ac:dyDescent="0.25">
      <c r="B9" s="31" t="s">
        <v>19</v>
      </c>
      <c r="C9" s="32">
        <v>240</v>
      </c>
      <c r="D9" s="34">
        <v>5</v>
      </c>
      <c r="E9" s="34"/>
      <c r="F9" s="35" t="s">
        <v>13</v>
      </c>
      <c r="G9" s="36">
        <v>1200</v>
      </c>
      <c r="H9" s="25"/>
      <c r="I9" s="26">
        <f t="shared" si="0"/>
        <v>1200</v>
      </c>
      <c r="J9" s="38"/>
      <c r="K9" s="45"/>
      <c r="L9" s="40">
        <f t="shared" si="1"/>
        <v>1200</v>
      </c>
      <c r="M9" t="s">
        <v>14</v>
      </c>
      <c r="O9" s="46"/>
      <c r="P9">
        <v>1</v>
      </c>
      <c r="Q9">
        <v>2</v>
      </c>
      <c r="R9">
        <v>3</v>
      </c>
      <c r="T9">
        <v>0</v>
      </c>
      <c r="U9">
        <v>0</v>
      </c>
    </row>
    <row r="10" spans="2:23" ht="31.5" x14ac:dyDescent="0.25">
      <c r="B10" s="47" t="s">
        <v>20</v>
      </c>
      <c r="C10" s="32">
        <v>250</v>
      </c>
      <c r="D10" s="34">
        <v>6</v>
      </c>
      <c r="E10" s="34"/>
      <c r="F10" s="48">
        <v>100</v>
      </c>
      <c r="G10" s="36">
        <v>1600</v>
      </c>
      <c r="H10" s="25"/>
      <c r="I10" s="26">
        <f t="shared" si="0"/>
        <v>1600</v>
      </c>
      <c r="J10" s="38"/>
      <c r="K10" s="45"/>
      <c r="L10" s="40">
        <f t="shared" si="1"/>
        <v>1600</v>
      </c>
      <c r="M10" t="s">
        <v>16</v>
      </c>
      <c r="N10" s="49"/>
      <c r="O10" s="30"/>
      <c r="P10">
        <v>2</v>
      </c>
      <c r="Q10">
        <v>2</v>
      </c>
      <c r="R10">
        <v>2</v>
      </c>
      <c r="T10">
        <v>0</v>
      </c>
      <c r="U10">
        <v>0</v>
      </c>
    </row>
    <row r="11" spans="2:23" ht="21.75" customHeight="1" x14ac:dyDescent="0.3">
      <c r="B11" s="50"/>
      <c r="C11" s="32"/>
      <c r="D11" s="51"/>
      <c r="E11" s="34"/>
      <c r="F11" s="48"/>
      <c r="G11" s="36">
        <v>0</v>
      </c>
      <c r="H11" s="52"/>
      <c r="I11" s="26">
        <f t="shared" si="0"/>
        <v>0</v>
      </c>
      <c r="J11" s="53"/>
      <c r="K11" s="54"/>
      <c r="L11" s="40">
        <f t="shared" si="1"/>
        <v>0</v>
      </c>
      <c r="O11" s="55"/>
      <c r="P11" s="55">
        <v>0</v>
      </c>
      <c r="Q11" s="55">
        <v>0</v>
      </c>
      <c r="R11">
        <v>0</v>
      </c>
      <c r="T11" s="55">
        <v>0</v>
      </c>
      <c r="U11" s="55">
        <v>0</v>
      </c>
    </row>
    <row r="12" spans="2:23" ht="21.75" customHeight="1" x14ac:dyDescent="0.3">
      <c r="B12" s="50" t="s">
        <v>21</v>
      </c>
      <c r="C12" s="32">
        <v>200</v>
      </c>
      <c r="D12" s="51"/>
      <c r="E12" s="34"/>
      <c r="F12" s="48"/>
      <c r="G12" s="36">
        <v>0</v>
      </c>
      <c r="H12" s="52"/>
      <c r="I12" s="26">
        <f t="shared" si="0"/>
        <v>0</v>
      </c>
      <c r="J12" s="53"/>
      <c r="K12" s="54"/>
      <c r="L12" s="40">
        <f t="shared" si="1"/>
        <v>0</v>
      </c>
      <c r="O12" s="55"/>
      <c r="P12" s="55">
        <v>0</v>
      </c>
      <c r="Q12" s="55">
        <v>0</v>
      </c>
      <c r="R12">
        <v>0</v>
      </c>
      <c r="T12" s="55">
        <v>0</v>
      </c>
      <c r="U12" s="55">
        <v>0</v>
      </c>
    </row>
    <row r="13" spans="2:23" ht="21.75" customHeight="1" x14ac:dyDescent="0.25">
      <c r="B13" s="50" t="s">
        <v>35</v>
      </c>
      <c r="C13" s="132">
        <v>240</v>
      </c>
      <c r="D13" s="33">
        <v>5</v>
      </c>
      <c r="E13" s="33">
        <v>1</v>
      </c>
      <c r="F13" s="59"/>
      <c r="G13" s="60">
        <v>1440</v>
      </c>
      <c r="H13" s="61"/>
      <c r="I13" s="26">
        <f t="shared" si="0"/>
        <v>1440</v>
      </c>
      <c r="J13" s="53"/>
      <c r="K13" s="62"/>
      <c r="L13" s="40">
        <f t="shared" si="1"/>
        <v>1440</v>
      </c>
      <c r="M13" t="s">
        <v>14</v>
      </c>
      <c r="N13" s="64"/>
      <c r="O13" s="64"/>
      <c r="P13" s="65">
        <v>1</v>
      </c>
      <c r="Q13" s="66">
        <v>3</v>
      </c>
      <c r="R13">
        <v>3</v>
      </c>
      <c r="S13">
        <v>0</v>
      </c>
      <c r="T13">
        <v>2</v>
      </c>
      <c r="U13">
        <v>0</v>
      </c>
    </row>
    <row r="14" spans="2:23" ht="18.75" x14ac:dyDescent="0.3">
      <c r="B14" s="67"/>
      <c r="C14" s="133"/>
      <c r="D14" s="69"/>
      <c r="E14" s="69"/>
      <c r="F14" s="70"/>
      <c r="G14" s="71">
        <v>0</v>
      </c>
      <c r="H14" s="72"/>
      <c r="I14" s="26">
        <f t="shared" si="0"/>
        <v>0</v>
      </c>
      <c r="J14" s="53"/>
      <c r="K14" s="62"/>
      <c r="L14" s="40">
        <f t="shared" si="1"/>
        <v>0</v>
      </c>
      <c r="M14" s="73"/>
      <c r="N14" s="65"/>
      <c r="O14" s="65"/>
      <c r="P14" s="65">
        <v>0</v>
      </c>
      <c r="Q14" s="66">
        <v>0</v>
      </c>
      <c r="R14">
        <v>0</v>
      </c>
      <c r="T14">
        <v>0</v>
      </c>
      <c r="U14">
        <v>0</v>
      </c>
    </row>
    <row r="15" spans="2:23" ht="19.5" thickBot="1" x14ac:dyDescent="0.35">
      <c r="B15" s="137" t="s">
        <v>40</v>
      </c>
      <c r="C15" s="134">
        <v>240</v>
      </c>
      <c r="D15" s="135">
        <v>5</v>
      </c>
      <c r="E15" s="146"/>
      <c r="F15" s="147"/>
      <c r="G15" s="136">
        <v>1200</v>
      </c>
      <c r="H15" s="78"/>
      <c r="I15" s="79">
        <f t="shared" si="0"/>
        <v>1200</v>
      </c>
      <c r="J15" s="53"/>
      <c r="K15" s="80"/>
      <c r="L15" s="40">
        <f t="shared" si="1"/>
        <v>1200</v>
      </c>
      <c r="M15" s="81"/>
      <c r="N15" s="82"/>
      <c r="O15" s="81"/>
      <c r="P15">
        <v>0</v>
      </c>
      <c r="Q15">
        <v>5</v>
      </c>
      <c r="R15">
        <v>2</v>
      </c>
      <c r="T15">
        <v>0</v>
      </c>
      <c r="U15">
        <v>0</v>
      </c>
    </row>
    <row r="16" spans="2:23" ht="20.25" thickTop="1" thickBot="1" x14ac:dyDescent="0.35">
      <c r="B16" s="83" t="s">
        <v>25</v>
      </c>
      <c r="C16" s="84">
        <v>464.29</v>
      </c>
      <c r="D16" s="85">
        <v>5</v>
      </c>
      <c r="E16" s="86">
        <v>1</v>
      </c>
      <c r="F16" s="87"/>
      <c r="G16" s="84">
        <v>3714.32</v>
      </c>
      <c r="H16" s="88">
        <v>-684.59</v>
      </c>
      <c r="I16" s="89">
        <f t="shared" si="0"/>
        <v>3029.73</v>
      </c>
      <c r="J16" s="90"/>
      <c r="K16" s="91"/>
      <c r="L16" s="92">
        <f>I16-K16</f>
        <v>3029.73</v>
      </c>
      <c r="M16" t="s">
        <v>14</v>
      </c>
      <c r="P16" s="76">
        <v>3</v>
      </c>
      <c r="Q16" s="76">
        <v>5</v>
      </c>
      <c r="R16" s="76">
        <v>3</v>
      </c>
      <c r="S16" s="76">
        <v>4</v>
      </c>
      <c r="T16" s="76">
        <v>1</v>
      </c>
      <c r="U16" s="76">
        <v>2</v>
      </c>
      <c r="V16" s="139"/>
      <c r="W16" s="139">
        <v>0</v>
      </c>
    </row>
    <row r="17" spans="2:24" ht="15.75" customHeight="1" thickBot="1" x14ac:dyDescent="0.3">
      <c r="B17" s="93"/>
      <c r="C17" s="46"/>
      <c r="D17" s="94"/>
      <c r="E17" s="95"/>
      <c r="G17" s="96"/>
      <c r="H17" s="97"/>
      <c r="J17" s="98"/>
      <c r="K17" s="99"/>
      <c r="L17" s="99"/>
      <c r="M17" s="100"/>
      <c r="O17" s="101"/>
      <c r="P17" s="101">
        <f t="shared" ref="P17:W17" si="2">SUM(P6:P16)</f>
        <v>9</v>
      </c>
      <c r="Q17" s="101">
        <f t="shared" si="2"/>
        <v>22</v>
      </c>
      <c r="R17" s="101">
        <f t="shared" si="2"/>
        <v>16</v>
      </c>
      <c r="S17" s="101">
        <f t="shared" si="2"/>
        <v>4</v>
      </c>
      <c r="T17" s="101">
        <f t="shared" si="2"/>
        <v>4</v>
      </c>
      <c r="U17" s="101">
        <f t="shared" si="2"/>
        <v>4</v>
      </c>
      <c r="V17" s="101">
        <f t="shared" si="2"/>
        <v>2</v>
      </c>
      <c r="W17" s="101">
        <f t="shared" si="2"/>
        <v>0</v>
      </c>
    </row>
    <row r="18" spans="2:24" ht="21.75" customHeight="1" thickBot="1" x14ac:dyDescent="0.35">
      <c r="C18" s="87"/>
      <c r="D18" s="102"/>
      <c r="E18" s="103"/>
      <c r="F18" s="104" t="s">
        <v>26</v>
      </c>
      <c r="G18" s="105">
        <f>SUM(G7:G17)</f>
        <v>11754.32</v>
      </c>
      <c r="H18" s="106">
        <f t="shared" ref="H18" si="3">SUM(H7:H16)</f>
        <v>-952.35</v>
      </c>
      <c r="I18" s="107">
        <f>SUM(G18:H18)</f>
        <v>10801.97</v>
      </c>
      <c r="J18" s="108"/>
      <c r="K18" s="109">
        <f>SUM(K7:K16)</f>
        <v>1300</v>
      </c>
      <c r="L18" s="110"/>
      <c r="O18" s="101"/>
      <c r="P18" s="101"/>
      <c r="Q18" s="101"/>
      <c r="R18" s="101"/>
    </row>
    <row r="19" spans="2:24" ht="15.75" customHeight="1" x14ac:dyDescent="0.3">
      <c r="M19" s="123"/>
      <c r="N19" s="66"/>
      <c r="O19" s="101"/>
      <c r="P19" s="128">
        <f>P17*P4</f>
        <v>4500</v>
      </c>
      <c r="Q19" s="128">
        <f t="shared" ref="Q19:W19" si="4">Q17*Q4</f>
        <v>4400</v>
      </c>
      <c r="R19" s="128">
        <f t="shared" si="4"/>
        <v>1600</v>
      </c>
      <c r="S19" s="150">
        <f t="shared" si="4"/>
        <v>200</v>
      </c>
      <c r="T19" s="128">
        <f t="shared" si="4"/>
        <v>80</v>
      </c>
      <c r="U19" s="128">
        <f>U17*U4</f>
        <v>20</v>
      </c>
      <c r="V19" s="128">
        <f t="shared" si="4"/>
        <v>2</v>
      </c>
      <c r="W19" s="128">
        <f t="shared" si="4"/>
        <v>0</v>
      </c>
      <c r="X19" s="129">
        <f>SUM(P19:W19)</f>
        <v>10802</v>
      </c>
    </row>
    <row r="20" spans="2:24" ht="15" customHeight="1" x14ac:dyDescent="0.35">
      <c r="B20" s="111"/>
      <c r="D20" s="112"/>
      <c r="E20" s="112"/>
      <c r="F20" s="112"/>
      <c r="G20" s="112"/>
      <c r="H20" s="112"/>
      <c r="I20" s="112"/>
      <c r="J20" s="112"/>
      <c r="M20" s="66"/>
      <c r="N20" s="66"/>
      <c r="O20" s="66"/>
      <c r="P20" s="46"/>
      <c r="Q20" s="87"/>
      <c r="R20" s="87"/>
      <c r="S20" s="87"/>
      <c r="T20" s="87"/>
      <c r="U20" s="87"/>
      <c r="V20" s="87"/>
      <c r="W20" s="87"/>
    </row>
    <row r="21" spans="2:24" ht="21" customHeight="1" x14ac:dyDescent="0.35">
      <c r="C21" s="46" t="s">
        <v>31</v>
      </c>
      <c r="D21" s="113"/>
      <c r="E21" s="112"/>
      <c r="F21" s="112"/>
      <c r="G21" s="112"/>
      <c r="H21" s="112"/>
      <c r="I21" s="112"/>
      <c r="J21" s="112"/>
      <c r="K21" s="66"/>
      <c r="L21" s="66"/>
    </row>
    <row r="22" spans="2:24" x14ac:dyDescent="0.25">
      <c r="B22" s="93"/>
      <c r="C22" s="66"/>
      <c r="D22" s="49"/>
      <c r="E22" s="94"/>
      <c r="F22" s="94"/>
      <c r="G22" s="66"/>
      <c r="H22" s="66"/>
      <c r="I22" s="66"/>
      <c r="J22" s="66"/>
      <c r="K22" s="66"/>
      <c r="L22" s="66"/>
    </row>
    <row r="23" spans="2:24" ht="18.75" x14ac:dyDescent="0.3">
      <c r="B23" s="93"/>
      <c r="C23" s="46"/>
      <c r="D23" s="114"/>
      <c r="E23" s="94"/>
      <c r="F23" s="94"/>
      <c r="G23" s="115"/>
      <c r="H23" s="115"/>
      <c r="I23" s="115"/>
      <c r="J23" s="66"/>
      <c r="K23" s="66"/>
      <c r="L23" s="66"/>
    </row>
    <row r="24" spans="2:24" x14ac:dyDescent="0.25">
      <c r="B24" s="93"/>
      <c r="C24" s="49"/>
      <c r="D24" s="49"/>
      <c r="E24" s="94"/>
      <c r="F24" s="94"/>
      <c r="G24" s="66"/>
      <c r="H24" s="66"/>
      <c r="I24" s="66"/>
      <c r="J24" s="66"/>
      <c r="K24" s="66"/>
      <c r="L24" s="66"/>
    </row>
    <row r="25" spans="2:24" ht="18.75" x14ac:dyDescent="0.3">
      <c r="C25" s="114"/>
      <c r="D25" s="66"/>
      <c r="E25" s="66"/>
      <c r="F25" s="66"/>
      <c r="G25" s="66"/>
      <c r="H25" s="66"/>
      <c r="I25" s="66"/>
      <c r="J25" s="66"/>
      <c r="K25" s="66"/>
      <c r="L25" s="66"/>
    </row>
    <row r="26" spans="2:24" x14ac:dyDescent="0.25">
      <c r="C26" s="49"/>
    </row>
  </sheetData>
  <mergeCells count="1">
    <mergeCell ref="C2:K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6"/>
  <sheetViews>
    <sheetView workbookViewId="0">
      <selection activeCell="J13" sqref="J13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4" max="4" width="9.7109375" customWidth="1"/>
    <col min="5" max="5" width="9.140625" customWidth="1"/>
    <col min="6" max="6" width="9.28515625" customWidth="1"/>
    <col min="7" max="7" width="11.28515625" bestFit="1" customWidth="1"/>
    <col min="8" max="8" width="12.28515625" bestFit="1" customWidth="1"/>
    <col min="9" max="9" width="14.140625" bestFit="1" customWidth="1"/>
    <col min="10" max="10" width="11.28515625" bestFit="1" customWidth="1"/>
    <col min="12" max="12" width="13.42578125" customWidth="1"/>
  </cols>
  <sheetData>
    <row r="2" spans="2:23" ht="18.75" customHeight="1" x14ac:dyDescent="0.35">
      <c r="C2" s="214" t="s">
        <v>56</v>
      </c>
      <c r="D2" s="214"/>
      <c r="E2" s="214"/>
      <c r="F2" s="214"/>
      <c r="G2" s="214"/>
      <c r="H2" s="214"/>
      <c r="I2" s="214"/>
      <c r="J2" s="214"/>
      <c r="K2" s="214"/>
      <c r="L2" s="159"/>
      <c r="M2" s="3"/>
      <c r="N2" s="3"/>
      <c r="O2" s="3"/>
      <c r="P2" s="3"/>
    </row>
    <row r="3" spans="2:23" ht="15" customHeight="1" x14ac:dyDescent="0.3">
      <c r="M3" s="3"/>
      <c r="N3" s="3"/>
      <c r="O3" s="3"/>
      <c r="P3" s="3"/>
    </row>
    <row r="4" spans="2:23" ht="18.75" x14ac:dyDescent="0.3">
      <c r="B4" s="4" t="s">
        <v>0</v>
      </c>
      <c r="H4" s="5"/>
      <c r="I4" s="5"/>
      <c r="J4" s="5"/>
      <c r="K4" s="5"/>
      <c r="L4" s="6"/>
      <c r="P4" s="140">
        <v>500</v>
      </c>
      <c r="Q4" s="140">
        <v>200</v>
      </c>
      <c r="R4" s="140">
        <v>100</v>
      </c>
      <c r="S4" s="140">
        <v>50</v>
      </c>
      <c r="T4" s="140">
        <v>20</v>
      </c>
      <c r="U4" s="140">
        <v>5</v>
      </c>
      <c r="V4" s="140">
        <v>1</v>
      </c>
      <c r="W4" s="140">
        <v>0.5</v>
      </c>
    </row>
    <row r="5" spans="2:23" ht="15.75" thickBot="1" x14ac:dyDescent="0.3">
      <c r="J5" s="7"/>
    </row>
    <row r="6" spans="2:23" ht="32.25" thickTop="1" thickBot="1" x14ac:dyDescent="0.35">
      <c r="B6" s="8"/>
      <c r="C6" s="9" t="s">
        <v>1</v>
      </c>
      <c r="D6" s="10" t="s">
        <v>2</v>
      </c>
      <c r="E6" s="9" t="s">
        <v>3</v>
      </c>
      <c r="F6" s="11" t="s">
        <v>4</v>
      </c>
      <c r="G6" s="12" t="s">
        <v>5</v>
      </c>
      <c r="H6" s="13" t="s">
        <v>6</v>
      </c>
      <c r="I6" s="14" t="s">
        <v>7</v>
      </c>
      <c r="J6" s="15" t="s">
        <v>8</v>
      </c>
      <c r="K6" s="16" t="s">
        <v>9</v>
      </c>
      <c r="L6" s="17" t="s">
        <v>10</v>
      </c>
      <c r="M6" s="18" t="s">
        <v>11</v>
      </c>
      <c r="P6">
        <v>0</v>
      </c>
      <c r="Q6">
        <v>0</v>
      </c>
      <c r="R6">
        <v>0</v>
      </c>
      <c r="T6">
        <v>0</v>
      </c>
      <c r="U6">
        <v>0</v>
      </c>
    </row>
    <row r="7" spans="2:23" ht="21.75" customHeight="1" thickTop="1" x14ac:dyDescent="0.25">
      <c r="B7" s="19" t="s">
        <v>12</v>
      </c>
      <c r="C7" s="131">
        <v>200</v>
      </c>
      <c r="D7" s="21">
        <v>5</v>
      </c>
      <c r="E7" s="22"/>
      <c r="F7" s="23" t="s">
        <v>13</v>
      </c>
      <c r="G7" s="24">
        <f>C7*D7+C7*E7</f>
        <v>1000</v>
      </c>
      <c r="H7" s="25">
        <v>0</v>
      </c>
      <c r="I7" s="26">
        <f t="shared" ref="I7:I16" si="0">H7+G7</f>
        <v>1000</v>
      </c>
      <c r="J7" s="27">
        <v>3500</v>
      </c>
      <c r="K7" s="28">
        <v>500</v>
      </c>
      <c r="L7" s="29">
        <f>I7-K7</f>
        <v>500</v>
      </c>
      <c r="M7" t="s">
        <v>14</v>
      </c>
      <c r="O7" s="30"/>
      <c r="P7">
        <v>1</v>
      </c>
      <c r="Q7">
        <v>2</v>
      </c>
      <c r="R7">
        <v>1</v>
      </c>
      <c r="S7">
        <v>0</v>
      </c>
      <c r="T7">
        <v>0</v>
      </c>
      <c r="U7">
        <v>0</v>
      </c>
    </row>
    <row r="8" spans="2:23" ht="21.75" customHeight="1" x14ac:dyDescent="0.3">
      <c r="B8" s="31" t="s">
        <v>15</v>
      </c>
      <c r="C8" s="32">
        <v>266.67</v>
      </c>
      <c r="D8" s="33">
        <v>6</v>
      </c>
      <c r="E8" s="34"/>
      <c r="F8" s="35" t="s">
        <v>13</v>
      </c>
      <c r="G8" s="36">
        <f>C8*D8-0.02</f>
        <v>1600</v>
      </c>
      <c r="H8" s="37">
        <v>-267.76</v>
      </c>
      <c r="I8" s="26">
        <f t="shared" si="0"/>
        <v>1332.24</v>
      </c>
      <c r="J8" s="38">
        <v>1700</v>
      </c>
      <c r="K8" s="39">
        <v>800</v>
      </c>
      <c r="L8" s="40">
        <f t="shared" ref="L8:L15" si="1">I8-K8</f>
        <v>532.24</v>
      </c>
      <c r="M8" t="s">
        <v>16</v>
      </c>
      <c r="N8" s="41"/>
      <c r="O8" s="30"/>
      <c r="P8">
        <v>1</v>
      </c>
      <c r="Q8">
        <v>3</v>
      </c>
      <c r="R8">
        <v>2</v>
      </c>
      <c r="S8">
        <v>0</v>
      </c>
      <c r="T8">
        <v>1</v>
      </c>
      <c r="U8">
        <v>2</v>
      </c>
      <c r="V8">
        <v>2</v>
      </c>
    </row>
    <row r="9" spans="2:23" ht="21.75" customHeight="1" x14ac:dyDescent="0.25">
      <c r="B9" s="31" t="s">
        <v>19</v>
      </c>
      <c r="C9" s="32">
        <v>240</v>
      </c>
      <c r="D9" s="34">
        <v>5</v>
      </c>
      <c r="E9" s="34"/>
      <c r="F9" s="35" t="s">
        <v>13</v>
      </c>
      <c r="G9" s="36">
        <v>1200</v>
      </c>
      <c r="H9" s="25"/>
      <c r="I9" s="26">
        <f t="shared" si="0"/>
        <v>1200</v>
      </c>
      <c r="J9" s="38"/>
      <c r="K9" s="45"/>
      <c r="L9" s="40">
        <f t="shared" si="1"/>
        <v>1200</v>
      </c>
      <c r="M9" t="s">
        <v>14</v>
      </c>
      <c r="O9" s="46"/>
      <c r="P9">
        <v>1</v>
      </c>
      <c r="Q9">
        <v>2</v>
      </c>
      <c r="R9">
        <v>3</v>
      </c>
      <c r="T9">
        <v>0</v>
      </c>
      <c r="U9">
        <v>0</v>
      </c>
    </row>
    <row r="10" spans="2:23" ht="31.5" x14ac:dyDescent="0.25">
      <c r="B10" s="47" t="s">
        <v>20</v>
      </c>
      <c r="C10" s="32">
        <v>250</v>
      </c>
      <c r="D10" s="34">
        <v>6</v>
      </c>
      <c r="E10" s="34"/>
      <c r="F10" s="48">
        <v>100</v>
      </c>
      <c r="G10" s="36">
        <v>1600</v>
      </c>
      <c r="H10" s="25"/>
      <c r="I10" s="26">
        <f t="shared" si="0"/>
        <v>1600</v>
      </c>
      <c r="J10" s="38"/>
      <c r="K10" s="45"/>
      <c r="L10" s="40">
        <f t="shared" si="1"/>
        <v>1600</v>
      </c>
      <c r="M10" t="s">
        <v>16</v>
      </c>
      <c r="N10" s="49"/>
      <c r="O10" s="30"/>
      <c r="P10">
        <v>2</v>
      </c>
      <c r="Q10">
        <v>2</v>
      </c>
      <c r="R10">
        <v>2</v>
      </c>
      <c r="T10">
        <v>0</v>
      </c>
      <c r="U10">
        <v>0</v>
      </c>
    </row>
    <row r="11" spans="2:23" ht="21.75" customHeight="1" x14ac:dyDescent="0.3">
      <c r="B11" s="50"/>
      <c r="C11" s="32"/>
      <c r="D11" s="51"/>
      <c r="E11" s="34"/>
      <c r="F11" s="48"/>
      <c r="G11" s="36">
        <v>0</v>
      </c>
      <c r="H11" s="52"/>
      <c r="I11" s="26">
        <f t="shared" si="0"/>
        <v>0</v>
      </c>
      <c r="J11" s="53"/>
      <c r="K11" s="54"/>
      <c r="L11" s="40">
        <f t="shared" si="1"/>
        <v>0</v>
      </c>
      <c r="O11" s="55"/>
      <c r="P11" s="55">
        <v>0</v>
      </c>
      <c r="Q11" s="55">
        <v>0</v>
      </c>
      <c r="R11">
        <v>0</v>
      </c>
      <c r="T11" s="55">
        <v>0</v>
      </c>
      <c r="U11" s="55">
        <v>0</v>
      </c>
    </row>
    <row r="12" spans="2:23" ht="21.75" customHeight="1" x14ac:dyDescent="0.3">
      <c r="B12" s="50" t="s">
        <v>21</v>
      </c>
      <c r="C12" s="32">
        <v>200</v>
      </c>
      <c r="D12" s="51"/>
      <c r="E12" s="34"/>
      <c r="F12" s="48"/>
      <c r="G12" s="36">
        <v>0</v>
      </c>
      <c r="H12" s="52"/>
      <c r="I12" s="26">
        <f t="shared" si="0"/>
        <v>0</v>
      </c>
      <c r="J12" s="53"/>
      <c r="K12" s="54"/>
      <c r="L12" s="40">
        <f t="shared" si="1"/>
        <v>0</v>
      </c>
      <c r="O12" s="55"/>
      <c r="P12" s="55">
        <v>0</v>
      </c>
      <c r="Q12" s="55">
        <v>0</v>
      </c>
      <c r="R12">
        <v>0</v>
      </c>
      <c r="T12" s="55">
        <v>0</v>
      </c>
      <c r="U12" s="55">
        <v>0</v>
      </c>
    </row>
    <row r="13" spans="2:23" ht="21.75" customHeight="1" x14ac:dyDescent="0.25">
      <c r="B13" s="50" t="s">
        <v>35</v>
      </c>
      <c r="C13" s="132">
        <v>240</v>
      </c>
      <c r="D13" s="33">
        <v>5</v>
      </c>
      <c r="E13" s="33">
        <v>1</v>
      </c>
      <c r="F13" s="59"/>
      <c r="G13" s="60">
        <v>1440</v>
      </c>
      <c r="H13" s="61"/>
      <c r="I13" s="26">
        <f t="shared" si="0"/>
        <v>1440</v>
      </c>
      <c r="J13" s="53"/>
      <c r="K13" s="62"/>
      <c r="L13" s="40">
        <f t="shared" si="1"/>
        <v>1440</v>
      </c>
      <c r="M13" t="s">
        <v>14</v>
      </c>
      <c r="N13" s="64"/>
      <c r="O13" s="64"/>
      <c r="P13" s="65">
        <v>1</v>
      </c>
      <c r="Q13" s="66">
        <v>3</v>
      </c>
      <c r="R13">
        <v>3</v>
      </c>
      <c r="S13">
        <v>0</v>
      </c>
      <c r="T13">
        <v>2</v>
      </c>
      <c r="U13">
        <v>0</v>
      </c>
    </row>
    <row r="14" spans="2:23" ht="18.75" x14ac:dyDescent="0.3">
      <c r="B14" s="67"/>
      <c r="C14" s="133"/>
      <c r="D14" s="69"/>
      <c r="E14" s="69"/>
      <c r="F14" s="70"/>
      <c r="G14" s="71">
        <v>0</v>
      </c>
      <c r="H14" s="72"/>
      <c r="I14" s="26">
        <f t="shared" si="0"/>
        <v>0</v>
      </c>
      <c r="J14" s="53"/>
      <c r="K14" s="62"/>
      <c r="L14" s="40">
        <f t="shared" si="1"/>
        <v>0</v>
      </c>
      <c r="M14" s="73"/>
      <c r="N14" s="65"/>
      <c r="O14" s="65"/>
      <c r="P14" s="65">
        <v>0</v>
      </c>
      <c r="Q14" s="66">
        <v>0</v>
      </c>
      <c r="R14">
        <v>0</v>
      </c>
      <c r="T14">
        <v>0</v>
      </c>
      <c r="U14">
        <v>0</v>
      </c>
    </row>
    <row r="15" spans="2:23" ht="19.5" thickBot="1" x14ac:dyDescent="0.35">
      <c r="B15" s="137" t="s">
        <v>40</v>
      </c>
      <c r="C15" s="134">
        <v>240</v>
      </c>
      <c r="D15" s="135">
        <v>5</v>
      </c>
      <c r="E15" s="146"/>
      <c r="F15" s="147"/>
      <c r="G15" s="136">
        <v>1200</v>
      </c>
      <c r="H15" s="78"/>
      <c r="I15" s="79">
        <f t="shared" si="0"/>
        <v>1200</v>
      </c>
      <c r="J15" s="53"/>
      <c r="K15" s="80"/>
      <c r="L15" s="40">
        <f t="shared" si="1"/>
        <v>1200</v>
      </c>
      <c r="M15" s="81"/>
      <c r="N15" s="82"/>
      <c r="O15" s="81"/>
      <c r="P15">
        <v>0</v>
      </c>
      <c r="Q15">
        <v>5</v>
      </c>
      <c r="R15">
        <v>2</v>
      </c>
      <c r="T15">
        <v>0</v>
      </c>
      <c r="U15">
        <v>0</v>
      </c>
    </row>
    <row r="16" spans="2:23" ht="20.25" thickTop="1" thickBot="1" x14ac:dyDescent="0.35">
      <c r="B16" s="83" t="s">
        <v>25</v>
      </c>
      <c r="C16" s="84">
        <v>464.29</v>
      </c>
      <c r="D16" s="85">
        <v>5</v>
      </c>
      <c r="E16" s="86">
        <v>1</v>
      </c>
      <c r="F16" s="87"/>
      <c r="G16" s="84">
        <v>3714.32</v>
      </c>
      <c r="H16" s="88">
        <v>-684.59</v>
      </c>
      <c r="I16" s="89">
        <f t="shared" si="0"/>
        <v>3029.73</v>
      </c>
      <c r="J16" s="90">
        <v>500</v>
      </c>
      <c r="K16" s="161">
        <v>250</v>
      </c>
      <c r="L16" s="92">
        <f>I16-K16</f>
        <v>2779.73</v>
      </c>
      <c r="M16" t="s">
        <v>14</v>
      </c>
      <c r="P16" s="76">
        <v>3</v>
      </c>
      <c r="Q16" s="76">
        <v>5</v>
      </c>
      <c r="R16" s="76">
        <v>3</v>
      </c>
      <c r="S16" s="76">
        <v>4</v>
      </c>
      <c r="T16" s="76">
        <v>1</v>
      </c>
      <c r="U16" s="76">
        <v>2</v>
      </c>
      <c r="V16" s="139"/>
      <c r="W16" s="139">
        <v>0</v>
      </c>
    </row>
    <row r="17" spans="2:24" ht="15.75" customHeight="1" thickBot="1" x14ac:dyDescent="0.3">
      <c r="B17" s="93"/>
      <c r="C17" s="46"/>
      <c r="D17" s="94"/>
      <c r="E17" s="95"/>
      <c r="G17" s="96"/>
      <c r="H17" s="97"/>
      <c r="J17" s="98"/>
      <c r="K17" s="99"/>
      <c r="L17" s="99"/>
      <c r="M17" s="100"/>
      <c r="O17" s="101"/>
      <c r="P17" s="101">
        <f t="shared" ref="P17:W17" si="2">SUM(P6:P16)</f>
        <v>9</v>
      </c>
      <c r="Q17" s="101">
        <f t="shared" si="2"/>
        <v>22</v>
      </c>
      <c r="R17" s="101">
        <f t="shared" si="2"/>
        <v>16</v>
      </c>
      <c r="S17" s="101">
        <f t="shared" si="2"/>
        <v>4</v>
      </c>
      <c r="T17" s="101">
        <f t="shared" si="2"/>
        <v>4</v>
      </c>
      <c r="U17" s="101">
        <f t="shared" si="2"/>
        <v>4</v>
      </c>
      <c r="V17" s="101">
        <f t="shared" si="2"/>
        <v>2</v>
      </c>
      <c r="W17" s="101">
        <f t="shared" si="2"/>
        <v>0</v>
      </c>
    </row>
    <row r="18" spans="2:24" ht="21.75" customHeight="1" thickBot="1" x14ac:dyDescent="0.35">
      <c r="C18" s="87"/>
      <c r="D18" s="102"/>
      <c r="E18" s="103"/>
      <c r="F18" s="104" t="s">
        <v>26</v>
      </c>
      <c r="G18" s="105">
        <f>SUM(G7:G17)</f>
        <v>11754.32</v>
      </c>
      <c r="H18" s="106">
        <f t="shared" ref="H18" si="3">SUM(H7:H16)</f>
        <v>-952.35</v>
      </c>
      <c r="I18" s="107">
        <f>SUM(G18:H18)</f>
        <v>10801.97</v>
      </c>
      <c r="J18" s="108"/>
      <c r="K18" s="162">
        <f>SUM(K7:K16)</f>
        <v>1550</v>
      </c>
      <c r="L18" s="110"/>
      <c r="O18" s="101"/>
      <c r="P18" s="101"/>
      <c r="Q18" s="101"/>
      <c r="R18" s="101"/>
    </row>
    <row r="19" spans="2:24" ht="15.75" customHeight="1" x14ac:dyDescent="0.3">
      <c r="M19" s="123"/>
      <c r="N19" s="66"/>
      <c r="O19" s="101"/>
      <c r="P19" s="128">
        <f>P17*P4</f>
        <v>4500</v>
      </c>
      <c r="Q19" s="128">
        <f t="shared" ref="Q19:W19" si="4">Q17*Q4</f>
        <v>4400</v>
      </c>
      <c r="R19" s="128">
        <f t="shared" si="4"/>
        <v>1600</v>
      </c>
      <c r="S19" s="150">
        <f t="shared" si="4"/>
        <v>200</v>
      </c>
      <c r="T19" s="128">
        <f t="shared" si="4"/>
        <v>80</v>
      </c>
      <c r="U19" s="128">
        <f>U17*U4</f>
        <v>20</v>
      </c>
      <c r="V19" s="128">
        <f t="shared" si="4"/>
        <v>2</v>
      </c>
      <c r="W19" s="128">
        <f t="shared" si="4"/>
        <v>0</v>
      </c>
      <c r="X19" s="129">
        <f>SUM(P19:W19)</f>
        <v>10802</v>
      </c>
    </row>
    <row r="20" spans="2:24" ht="15" customHeight="1" x14ac:dyDescent="0.35">
      <c r="B20" s="111"/>
      <c r="D20" s="112"/>
      <c r="E20" s="112"/>
      <c r="F20" s="112"/>
      <c r="G20" s="112"/>
      <c r="H20" s="112"/>
      <c r="I20" s="112"/>
      <c r="J20" s="112"/>
      <c r="M20" s="66"/>
      <c r="N20" s="66"/>
      <c r="O20" s="66"/>
      <c r="P20" s="46"/>
      <c r="Q20" s="87"/>
      <c r="R20" s="87"/>
      <c r="S20" s="87"/>
      <c r="T20" s="87"/>
      <c r="U20" s="87"/>
      <c r="V20" s="87"/>
      <c r="W20" s="87"/>
    </row>
    <row r="21" spans="2:24" ht="21" customHeight="1" x14ac:dyDescent="0.35">
      <c r="C21" s="46" t="s">
        <v>31</v>
      </c>
      <c r="D21" s="113"/>
      <c r="E21" s="112"/>
      <c r="F21" s="112"/>
      <c r="G21" s="112"/>
      <c r="H21" s="112"/>
      <c r="I21" s="112"/>
      <c r="J21" s="112"/>
      <c r="K21" s="66"/>
      <c r="L21" s="66"/>
    </row>
    <row r="22" spans="2:24" x14ac:dyDescent="0.25">
      <c r="B22" s="93"/>
      <c r="C22" s="66"/>
      <c r="D22" s="49"/>
      <c r="E22" s="94"/>
      <c r="F22" s="94"/>
      <c r="G22" s="66"/>
      <c r="H22" s="66"/>
      <c r="I22" s="66"/>
      <c r="J22" s="66"/>
      <c r="K22" s="66"/>
      <c r="L22" s="66"/>
    </row>
    <row r="23" spans="2:24" ht="18.75" x14ac:dyDescent="0.3">
      <c r="B23" s="93"/>
      <c r="C23" s="46"/>
      <c r="D23" s="114"/>
      <c r="E23" s="94"/>
      <c r="F23" s="94"/>
      <c r="G23" s="115"/>
      <c r="H23" s="115"/>
      <c r="I23" s="115"/>
      <c r="J23" s="66"/>
      <c r="K23" s="66"/>
      <c r="L23" s="66"/>
    </row>
    <row r="24" spans="2:24" x14ac:dyDescent="0.25">
      <c r="B24" s="93"/>
      <c r="C24" s="49"/>
      <c r="D24" s="49"/>
      <c r="E24" s="94"/>
      <c r="F24" s="94"/>
      <c r="G24" s="66"/>
      <c r="H24" s="66"/>
      <c r="I24" s="66"/>
      <c r="J24" s="66"/>
      <c r="K24" s="66"/>
      <c r="L24" s="66"/>
    </row>
    <row r="25" spans="2:24" ht="18.75" x14ac:dyDescent="0.3">
      <c r="C25" s="114"/>
      <c r="D25" s="66"/>
      <c r="E25" s="66"/>
      <c r="F25" s="66"/>
      <c r="G25" s="66"/>
      <c r="H25" s="66"/>
      <c r="I25" s="66"/>
      <c r="J25" s="66"/>
      <c r="K25" s="66"/>
      <c r="L25" s="66"/>
    </row>
    <row r="26" spans="2:24" x14ac:dyDescent="0.25">
      <c r="C26" s="49"/>
    </row>
  </sheetData>
  <mergeCells count="1">
    <mergeCell ref="C2:K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6"/>
  <sheetViews>
    <sheetView topLeftCell="D1" workbookViewId="0">
      <selection activeCell="H21" sqref="H21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4" max="4" width="9.7109375" customWidth="1"/>
    <col min="5" max="5" width="9.140625" customWidth="1"/>
    <col min="6" max="6" width="9.28515625" customWidth="1"/>
    <col min="7" max="7" width="11.28515625" bestFit="1" customWidth="1"/>
    <col min="8" max="8" width="12.28515625" bestFit="1" customWidth="1"/>
    <col min="9" max="9" width="14.140625" bestFit="1" customWidth="1"/>
    <col min="10" max="10" width="11.28515625" bestFit="1" customWidth="1"/>
    <col min="12" max="12" width="13.42578125" customWidth="1"/>
  </cols>
  <sheetData>
    <row r="2" spans="2:23" ht="18.75" customHeight="1" x14ac:dyDescent="0.35">
      <c r="C2" s="214" t="s">
        <v>57</v>
      </c>
      <c r="D2" s="214"/>
      <c r="E2" s="214"/>
      <c r="F2" s="214"/>
      <c r="G2" s="214"/>
      <c r="H2" s="214"/>
      <c r="I2" s="214"/>
      <c r="J2" s="214"/>
      <c r="K2" s="214"/>
      <c r="L2" s="160"/>
      <c r="M2" s="3"/>
      <c r="N2" s="3"/>
      <c r="O2" s="3"/>
      <c r="P2" s="3"/>
    </row>
    <row r="3" spans="2:23" ht="15" customHeight="1" x14ac:dyDescent="0.3">
      <c r="M3" s="3"/>
      <c r="N3" s="3"/>
      <c r="O3" s="3"/>
      <c r="P3" s="3"/>
    </row>
    <row r="4" spans="2:23" ht="18.75" x14ac:dyDescent="0.3">
      <c r="B4" s="4" t="s">
        <v>0</v>
      </c>
      <c r="H4" s="5"/>
      <c r="I4" s="5"/>
      <c r="J4" s="5"/>
      <c r="K4" s="5"/>
      <c r="L4" s="6"/>
      <c r="P4" s="140">
        <v>500</v>
      </c>
      <c r="Q4" s="140">
        <v>200</v>
      </c>
      <c r="R4" s="140">
        <v>100</v>
      </c>
      <c r="S4" s="140">
        <v>50</v>
      </c>
      <c r="T4" s="140">
        <v>20</v>
      </c>
      <c r="U4" s="140">
        <v>5</v>
      </c>
      <c r="V4" s="140">
        <v>1</v>
      </c>
      <c r="W4" s="140">
        <v>0.5</v>
      </c>
    </row>
    <row r="5" spans="2:23" ht="15.75" thickBot="1" x14ac:dyDescent="0.3">
      <c r="J5" s="7"/>
    </row>
    <row r="6" spans="2:23" ht="32.25" thickTop="1" thickBot="1" x14ac:dyDescent="0.35">
      <c r="B6" s="8"/>
      <c r="C6" s="9" t="s">
        <v>1</v>
      </c>
      <c r="D6" s="10" t="s">
        <v>2</v>
      </c>
      <c r="E6" s="9" t="s">
        <v>3</v>
      </c>
      <c r="F6" s="11" t="s">
        <v>4</v>
      </c>
      <c r="G6" s="12" t="s">
        <v>5</v>
      </c>
      <c r="H6" s="13" t="s">
        <v>6</v>
      </c>
      <c r="I6" s="14" t="s">
        <v>7</v>
      </c>
      <c r="J6" s="15" t="s">
        <v>8</v>
      </c>
      <c r="K6" s="16" t="s">
        <v>9</v>
      </c>
      <c r="L6" s="17" t="s">
        <v>10</v>
      </c>
      <c r="M6" s="18" t="s">
        <v>11</v>
      </c>
      <c r="P6">
        <v>0</v>
      </c>
      <c r="Q6">
        <v>0</v>
      </c>
      <c r="R6">
        <v>0</v>
      </c>
      <c r="T6">
        <v>0</v>
      </c>
      <c r="U6">
        <v>0</v>
      </c>
    </row>
    <row r="7" spans="2:23" ht="21.75" customHeight="1" thickTop="1" x14ac:dyDescent="0.25">
      <c r="B7" s="19" t="s">
        <v>12</v>
      </c>
      <c r="C7" s="131">
        <v>200</v>
      </c>
      <c r="D7" s="21">
        <v>5</v>
      </c>
      <c r="E7" s="22"/>
      <c r="F7" s="23" t="s">
        <v>13</v>
      </c>
      <c r="G7" s="24">
        <f>C7*D7+C7*E7</f>
        <v>1000</v>
      </c>
      <c r="H7" s="25">
        <v>0</v>
      </c>
      <c r="I7" s="26">
        <f t="shared" ref="I7:I16" si="0">H7+G7</f>
        <v>1000</v>
      </c>
      <c r="J7" s="27">
        <v>3000</v>
      </c>
      <c r="K7" s="28">
        <v>500</v>
      </c>
      <c r="L7" s="29">
        <f>I7-K7</f>
        <v>500</v>
      </c>
      <c r="M7" t="s">
        <v>14</v>
      </c>
      <c r="O7" s="30"/>
      <c r="P7">
        <v>1</v>
      </c>
      <c r="Q7">
        <v>2</v>
      </c>
      <c r="R7">
        <v>1</v>
      </c>
      <c r="S7">
        <v>0</v>
      </c>
      <c r="T7">
        <v>0</v>
      </c>
      <c r="U7">
        <v>0</v>
      </c>
    </row>
    <row r="8" spans="2:23" ht="21.75" customHeight="1" x14ac:dyDescent="0.3">
      <c r="B8" s="31" t="s">
        <v>15</v>
      </c>
      <c r="C8" s="32">
        <v>266.67</v>
      </c>
      <c r="D8" s="33">
        <v>6</v>
      </c>
      <c r="E8" s="34"/>
      <c r="F8" s="35" t="s">
        <v>13</v>
      </c>
      <c r="G8" s="36">
        <f>C8*D8-0.02</f>
        <v>1600</v>
      </c>
      <c r="H8" s="37">
        <v>-267.76</v>
      </c>
      <c r="I8" s="26">
        <f t="shared" si="0"/>
        <v>1332.24</v>
      </c>
      <c r="J8" s="38">
        <v>900</v>
      </c>
      <c r="K8" s="39">
        <v>900</v>
      </c>
      <c r="L8" s="40">
        <f t="shared" ref="L8:L15" si="1">I8-K8</f>
        <v>432.24</v>
      </c>
      <c r="M8" t="s">
        <v>16</v>
      </c>
      <c r="N8" s="41"/>
      <c r="O8" s="30"/>
      <c r="P8">
        <v>1</v>
      </c>
      <c r="Q8">
        <v>3</v>
      </c>
      <c r="R8">
        <v>2</v>
      </c>
      <c r="S8">
        <v>0</v>
      </c>
      <c r="T8">
        <v>1</v>
      </c>
      <c r="U8">
        <v>2</v>
      </c>
      <c r="V8">
        <v>2</v>
      </c>
    </row>
    <row r="9" spans="2:23" ht="21.75" customHeight="1" x14ac:dyDescent="0.25">
      <c r="B9" s="31" t="s">
        <v>19</v>
      </c>
      <c r="C9" s="32">
        <v>240</v>
      </c>
      <c r="D9" s="34">
        <v>5</v>
      </c>
      <c r="E9" s="34"/>
      <c r="F9" s="35" t="s">
        <v>13</v>
      </c>
      <c r="G9" s="36">
        <v>1200</v>
      </c>
      <c r="H9" s="25"/>
      <c r="I9" s="26">
        <f t="shared" si="0"/>
        <v>1200</v>
      </c>
      <c r="J9" s="38"/>
      <c r="K9" s="45"/>
      <c r="L9" s="40">
        <f t="shared" si="1"/>
        <v>1200</v>
      </c>
      <c r="M9" t="s">
        <v>14</v>
      </c>
      <c r="O9" s="46"/>
      <c r="P9">
        <v>1</v>
      </c>
      <c r="Q9">
        <v>2</v>
      </c>
      <c r="R9">
        <v>3</v>
      </c>
      <c r="T9">
        <v>0</v>
      </c>
      <c r="U9">
        <v>0</v>
      </c>
    </row>
    <row r="10" spans="2:23" ht="31.5" x14ac:dyDescent="0.25">
      <c r="B10" s="47" t="s">
        <v>20</v>
      </c>
      <c r="C10" s="32">
        <v>250</v>
      </c>
      <c r="D10" s="34">
        <v>6</v>
      </c>
      <c r="E10" s="34"/>
      <c r="F10" s="48">
        <v>100</v>
      </c>
      <c r="G10" s="36">
        <v>1600</v>
      </c>
      <c r="H10" s="25"/>
      <c r="I10" s="26">
        <f t="shared" si="0"/>
        <v>1600</v>
      </c>
      <c r="J10" s="38"/>
      <c r="K10" s="45"/>
      <c r="L10" s="40">
        <f t="shared" si="1"/>
        <v>1600</v>
      </c>
      <c r="M10" t="s">
        <v>16</v>
      </c>
      <c r="N10" s="49"/>
      <c r="O10" s="30"/>
      <c r="P10">
        <v>2</v>
      </c>
      <c r="Q10">
        <v>2</v>
      </c>
      <c r="R10">
        <v>2</v>
      </c>
      <c r="T10">
        <v>0</v>
      </c>
      <c r="U10">
        <v>0</v>
      </c>
    </row>
    <row r="11" spans="2:23" ht="21.75" customHeight="1" x14ac:dyDescent="0.3">
      <c r="B11" s="50"/>
      <c r="C11" s="32"/>
      <c r="D11" s="51"/>
      <c r="E11" s="34"/>
      <c r="F11" s="48"/>
      <c r="G11" s="36">
        <v>0</v>
      </c>
      <c r="H11" s="52"/>
      <c r="I11" s="26">
        <f t="shared" si="0"/>
        <v>0</v>
      </c>
      <c r="J11" s="53"/>
      <c r="K11" s="54"/>
      <c r="L11" s="40">
        <f t="shared" si="1"/>
        <v>0</v>
      </c>
      <c r="O11" s="55"/>
      <c r="P11" s="55">
        <v>0</v>
      </c>
      <c r="Q11" s="55">
        <v>0</v>
      </c>
      <c r="R11">
        <v>0</v>
      </c>
      <c r="T11" s="55">
        <v>0</v>
      </c>
      <c r="U11" s="55">
        <v>0</v>
      </c>
    </row>
    <row r="12" spans="2:23" ht="21.75" customHeight="1" x14ac:dyDescent="0.3">
      <c r="B12" s="50" t="s">
        <v>21</v>
      </c>
      <c r="C12" s="32">
        <v>200</v>
      </c>
      <c r="D12" s="51"/>
      <c r="E12" s="34"/>
      <c r="F12" s="48"/>
      <c r="G12" s="36">
        <v>0</v>
      </c>
      <c r="H12" s="52"/>
      <c r="I12" s="26">
        <f t="shared" si="0"/>
        <v>0</v>
      </c>
      <c r="J12" s="53"/>
      <c r="K12" s="54"/>
      <c r="L12" s="40">
        <f t="shared" si="1"/>
        <v>0</v>
      </c>
      <c r="O12" s="55"/>
      <c r="P12" s="55">
        <v>0</v>
      </c>
      <c r="Q12" s="55">
        <v>0</v>
      </c>
      <c r="R12">
        <v>0</v>
      </c>
      <c r="T12" s="55">
        <v>0</v>
      </c>
      <c r="U12" s="55">
        <v>0</v>
      </c>
    </row>
    <row r="13" spans="2:23" ht="21.75" customHeight="1" x14ac:dyDescent="0.25">
      <c r="B13" s="50" t="s">
        <v>35</v>
      </c>
      <c r="C13" s="132">
        <v>240</v>
      </c>
      <c r="D13" s="33">
        <v>5</v>
      </c>
      <c r="E13" s="33">
        <v>1</v>
      </c>
      <c r="F13" s="59"/>
      <c r="G13" s="60">
        <v>1440</v>
      </c>
      <c r="H13" s="61"/>
      <c r="I13" s="26">
        <f t="shared" si="0"/>
        <v>1440</v>
      </c>
      <c r="J13" s="53"/>
      <c r="K13" s="62"/>
      <c r="L13" s="40">
        <f t="shared" si="1"/>
        <v>1440</v>
      </c>
      <c r="M13" t="s">
        <v>14</v>
      </c>
      <c r="N13" s="64"/>
      <c r="O13" s="64"/>
      <c r="P13" s="65">
        <v>1</v>
      </c>
      <c r="Q13" s="66">
        <v>3</v>
      </c>
      <c r="R13">
        <v>3</v>
      </c>
      <c r="S13">
        <v>0</v>
      </c>
      <c r="T13">
        <v>2</v>
      </c>
      <c r="U13">
        <v>0</v>
      </c>
    </row>
    <row r="14" spans="2:23" ht="18.75" x14ac:dyDescent="0.3">
      <c r="B14" s="67"/>
      <c r="C14" s="133"/>
      <c r="D14" s="69"/>
      <c r="E14" s="69"/>
      <c r="F14" s="70"/>
      <c r="G14" s="71">
        <v>0</v>
      </c>
      <c r="H14" s="72"/>
      <c r="I14" s="26">
        <f t="shared" si="0"/>
        <v>0</v>
      </c>
      <c r="J14" s="53"/>
      <c r="K14" s="62"/>
      <c r="L14" s="40">
        <f t="shared" si="1"/>
        <v>0</v>
      </c>
      <c r="M14" s="73"/>
      <c r="N14" s="65"/>
      <c r="O14" s="65"/>
      <c r="P14" s="65">
        <v>0</v>
      </c>
      <c r="Q14" s="66">
        <v>0</v>
      </c>
      <c r="R14">
        <v>0</v>
      </c>
      <c r="T14">
        <v>0</v>
      </c>
      <c r="U14">
        <v>0</v>
      </c>
    </row>
    <row r="15" spans="2:23" ht="19.5" thickBot="1" x14ac:dyDescent="0.35">
      <c r="B15" s="137" t="s">
        <v>40</v>
      </c>
      <c r="C15" s="134">
        <v>240</v>
      </c>
      <c r="D15" s="135">
        <v>5</v>
      </c>
      <c r="E15" s="146"/>
      <c r="F15" s="147"/>
      <c r="G15" s="136">
        <v>1200</v>
      </c>
      <c r="H15" s="78"/>
      <c r="I15" s="79">
        <f t="shared" si="0"/>
        <v>1200</v>
      </c>
      <c r="J15" s="53"/>
      <c r="K15" s="80"/>
      <c r="L15" s="40">
        <f t="shared" si="1"/>
        <v>1200</v>
      </c>
      <c r="M15" s="81"/>
      <c r="N15" s="82"/>
      <c r="O15" s="81"/>
      <c r="P15">
        <v>0</v>
      </c>
      <c r="Q15">
        <v>5</v>
      </c>
      <c r="R15">
        <v>2</v>
      </c>
      <c r="T15">
        <v>0</v>
      </c>
      <c r="U15">
        <v>0</v>
      </c>
    </row>
    <row r="16" spans="2:23" ht="20.25" thickTop="1" thickBot="1" x14ac:dyDescent="0.35">
      <c r="B16" s="83" t="s">
        <v>25</v>
      </c>
      <c r="C16" s="84">
        <v>464.29</v>
      </c>
      <c r="D16" s="85">
        <v>5</v>
      </c>
      <c r="E16" s="86">
        <v>1</v>
      </c>
      <c r="F16" s="87"/>
      <c r="G16" s="84">
        <v>3714.32</v>
      </c>
      <c r="H16" s="88">
        <v>-684.59</v>
      </c>
      <c r="I16" s="89">
        <f t="shared" si="0"/>
        <v>3029.73</v>
      </c>
      <c r="J16" s="90">
        <v>250</v>
      </c>
      <c r="K16" s="161">
        <v>250</v>
      </c>
      <c r="L16" s="92">
        <f>I16-K16</f>
        <v>2779.73</v>
      </c>
      <c r="M16" t="s">
        <v>14</v>
      </c>
      <c r="P16" s="76">
        <v>3</v>
      </c>
      <c r="Q16" s="76">
        <v>5</v>
      </c>
      <c r="R16" s="76">
        <v>3</v>
      </c>
      <c r="S16" s="76">
        <v>4</v>
      </c>
      <c r="T16" s="76">
        <v>1</v>
      </c>
      <c r="U16" s="76">
        <v>2</v>
      </c>
      <c r="V16" s="139"/>
      <c r="W16" s="139">
        <v>0</v>
      </c>
    </row>
    <row r="17" spans="2:24" ht="15.75" customHeight="1" thickBot="1" x14ac:dyDescent="0.3">
      <c r="B17" s="93"/>
      <c r="C17" s="46"/>
      <c r="D17" s="94"/>
      <c r="E17" s="95"/>
      <c r="G17" s="96"/>
      <c r="H17" s="97"/>
      <c r="J17" s="98"/>
      <c r="K17" s="99"/>
      <c r="L17" s="99"/>
      <c r="M17" s="100"/>
      <c r="O17" s="101"/>
      <c r="P17" s="101">
        <f t="shared" ref="P17:W17" si="2">SUM(P6:P16)</f>
        <v>9</v>
      </c>
      <c r="Q17" s="101">
        <f t="shared" si="2"/>
        <v>22</v>
      </c>
      <c r="R17" s="101">
        <f t="shared" si="2"/>
        <v>16</v>
      </c>
      <c r="S17" s="101">
        <f t="shared" si="2"/>
        <v>4</v>
      </c>
      <c r="T17" s="101">
        <f t="shared" si="2"/>
        <v>4</v>
      </c>
      <c r="U17" s="101">
        <f t="shared" si="2"/>
        <v>4</v>
      </c>
      <c r="V17" s="101">
        <f t="shared" si="2"/>
        <v>2</v>
      </c>
      <c r="W17" s="101">
        <f t="shared" si="2"/>
        <v>0</v>
      </c>
    </row>
    <row r="18" spans="2:24" ht="21.75" customHeight="1" thickBot="1" x14ac:dyDescent="0.35">
      <c r="C18" s="87"/>
      <c r="D18" s="102"/>
      <c r="E18" s="103"/>
      <c r="F18" s="104" t="s">
        <v>26</v>
      </c>
      <c r="G18" s="105">
        <f>SUM(G7:G17)</f>
        <v>11754.32</v>
      </c>
      <c r="H18" s="106">
        <f t="shared" ref="H18" si="3">SUM(H7:H16)</f>
        <v>-952.35</v>
      </c>
      <c r="I18" s="107">
        <f>SUM(G18:H18)</f>
        <v>10801.97</v>
      </c>
      <c r="J18" s="108"/>
      <c r="K18" s="162">
        <f>SUM(K7:K16)</f>
        <v>1650</v>
      </c>
      <c r="L18" s="110"/>
      <c r="O18" s="101"/>
      <c r="P18" s="101"/>
      <c r="Q18" s="101"/>
      <c r="R18" s="101"/>
    </row>
    <row r="19" spans="2:24" ht="15.75" customHeight="1" x14ac:dyDescent="0.3">
      <c r="M19" s="123"/>
      <c r="N19" s="66"/>
      <c r="O19" s="101"/>
      <c r="P19" s="128">
        <f>P17*P4</f>
        <v>4500</v>
      </c>
      <c r="Q19" s="128">
        <f t="shared" ref="Q19:W19" si="4">Q17*Q4</f>
        <v>4400</v>
      </c>
      <c r="R19" s="128">
        <f t="shared" si="4"/>
        <v>1600</v>
      </c>
      <c r="S19" s="150">
        <f t="shared" si="4"/>
        <v>200</v>
      </c>
      <c r="T19" s="128">
        <f t="shared" si="4"/>
        <v>80</v>
      </c>
      <c r="U19" s="128">
        <f>U17*U4</f>
        <v>20</v>
      </c>
      <c r="V19" s="128">
        <f t="shared" si="4"/>
        <v>2</v>
      </c>
      <c r="W19" s="128">
        <f t="shared" si="4"/>
        <v>0</v>
      </c>
      <c r="X19" s="129">
        <f>SUM(P19:W19)</f>
        <v>10802</v>
      </c>
    </row>
    <row r="20" spans="2:24" ht="15" customHeight="1" x14ac:dyDescent="0.35">
      <c r="B20" s="111"/>
      <c r="D20" s="112"/>
      <c r="E20" s="112"/>
      <c r="F20" s="112"/>
      <c r="G20" s="112"/>
      <c r="H20" s="112"/>
      <c r="I20" s="112"/>
      <c r="J20" s="112"/>
      <c r="M20" s="66"/>
      <c r="N20" s="66"/>
      <c r="O20" s="66"/>
      <c r="P20" s="46"/>
      <c r="Q20" s="87"/>
      <c r="R20" s="87"/>
      <c r="S20" s="87"/>
      <c r="T20" s="87"/>
      <c r="U20" s="87"/>
      <c r="V20" s="87"/>
      <c r="W20" s="87"/>
    </row>
    <row r="21" spans="2:24" ht="21" customHeight="1" x14ac:dyDescent="0.35">
      <c r="C21" s="46" t="s">
        <v>31</v>
      </c>
      <c r="D21" s="113"/>
      <c r="E21" s="112"/>
      <c r="F21" s="112"/>
      <c r="G21" s="112"/>
      <c r="H21" s="112"/>
      <c r="I21" s="112"/>
      <c r="J21" s="112"/>
      <c r="K21" s="66"/>
      <c r="L21" s="66"/>
    </row>
    <row r="22" spans="2:24" x14ac:dyDescent="0.25">
      <c r="B22" s="93"/>
      <c r="C22" s="66"/>
      <c r="D22" s="49"/>
      <c r="E22" s="94"/>
      <c r="F22" s="94"/>
      <c r="G22" s="66"/>
      <c r="H22" s="66"/>
      <c r="I22" s="66"/>
      <c r="J22" s="66"/>
      <c r="K22" s="66"/>
      <c r="L22" s="66"/>
    </row>
    <row r="23" spans="2:24" ht="18.75" x14ac:dyDescent="0.3">
      <c r="B23" s="93"/>
      <c r="C23" s="46"/>
      <c r="D23" s="114"/>
      <c r="E23" s="94"/>
      <c r="F23" s="94"/>
      <c r="G23" s="115"/>
      <c r="H23" s="115"/>
      <c r="I23" s="115"/>
      <c r="J23" s="66"/>
      <c r="K23" s="66"/>
      <c r="L23" s="66"/>
    </row>
    <row r="24" spans="2:24" x14ac:dyDescent="0.25">
      <c r="B24" s="93"/>
      <c r="C24" s="49"/>
      <c r="D24" s="49"/>
      <c r="E24" s="94"/>
      <c r="F24" s="94"/>
      <c r="G24" s="66"/>
      <c r="H24" s="66"/>
      <c r="I24" s="66"/>
      <c r="J24" s="66"/>
      <c r="K24" s="66"/>
      <c r="L24" s="66"/>
    </row>
    <row r="25" spans="2:24" ht="18.75" x14ac:dyDescent="0.3">
      <c r="C25" s="114"/>
      <c r="D25" s="66"/>
      <c r="E25" s="66"/>
      <c r="F25" s="66"/>
      <c r="G25" s="66"/>
      <c r="H25" s="66"/>
      <c r="I25" s="66"/>
      <c r="J25" s="66"/>
      <c r="K25" s="66"/>
      <c r="L25" s="66"/>
    </row>
    <row r="26" spans="2:24" x14ac:dyDescent="0.25">
      <c r="C26" s="49"/>
    </row>
  </sheetData>
  <mergeCells count="1">
    <mergeCell ref="C2:K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6"/>
  <sheetViews>
    <sheetView workbookViewId="0">
      <selection activeCell="F25" sqref="F25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4" max="4" width="9.7109375" customWidth="1"/>
    <col min="5" max="5" width="9.140625" customWidth="1"/>
    <col min="6" max="6" width="9.28515625" customWidth="1"/>
    <col min="7" max="7" width="11.28515625" bestFit="1" customWidth="1"/>
    <col min="8" max="8" width="12.28515625" bestFit="1" customWidth="1"/>
    <col min="9" max="9" width="14.140625" bestFit="1" customWidth="1"/>
    <col min="10" max="10" width="11.28515625" bestFit="1" customWidth="1"/>
    <col min="12" max="12" width="13.42578125" customWidth="1"/>
  </cols>
  <sheetData>
    <row r="2" spans="2:23" ht="18.75" customHeight="1" x14ac:dyDescent="0.35">
      <c r="C2" s="214" t="s">
        <v>58</v>
      </c>
      <c r="D2" s="214"/>
      <c r="E2" s="214"/>
      <c r="F2" s="214"/>
      <c r="G2" s="214"/>
      <c r="H2" s="214"/>
      <c r="I2" s="214"/>
      <c r="J2" s="214"/>
      <c r="K2" s="214"/>
      <c r="L2" s="163"/>
      <c r="M2" s="3"/>
      <c r="N2" s="3"/>
      <c r="O2" s="3"/>
      <c r="P2" s="3"/>
    </row>
    <row r="3" spans="2:23" ht="15" customHeight="1" x14ac:dyDescent="0.3">
      <c r="M3" s="3"/>
      <c r="N3" s="3"/>
      <c r="O3" s="3"/>
      <c r="P3" s="3"/>
    </row>
    <row r="4" spans="2:23" ht="18.75" x14ac:dyDescent="0.3">
      <c r="B4" s="4" t="s">
        <v>0</v>
      </c>
      <c r="H4" s="5"/>
      <c r="I4" s="5"/>
      <c r="J4" s="5"/>
      <c r="K4" s="5"/>
      <c r="L4" s="6"/>
      <c r="P4" s="140">
        <v>500</v>
      </c>
      <c r="Q4" s="140">
        <v>200</v>
      </c>
      <c r="R4" s="140">
        <v>100</v>
      </c>
      <c r="S4" s="140">
        <v>50</v>
      </c>
      <c r="T4" s="140">
        <v>20</v>
      </c>
      <c r="U4" s="140">
        <v>5</v>
      </c>
      <c r="V4" s="140">
        <v>1</v>
      </c>
      <c r="W4" s="140">
        <v>0.5</v>
      </c>
    </row>
    <row r="5" spans="2:23" ht="15.75" thickBot="1" x14ac:dyDescent="0.3">
      <c r="J5" s="7"/>
    </row>
    <row r="6" spans="2:23" ht="32.25" thickTop="1" thickBot="1" x14ac:dyDescent="0.35">
      <c r="B6" s="8"/>
      <c r="C6" s="9" t="s">
        <v>1</v>
      </c>
      <c r="D6" s="10" t="s">
        <v>2</v>
      </c>
      <c r="E6" s="9" t="s">
        <v>3</v>
      </c>
      <c r="F6" s="11" t="s">
        <v>4</v>
      </c>
      <c r="G6" s="12" t="s">
        <v>5</v>
      </c>
      <c r="H6" s="13" t="s">
        <v>6</v>
      </c>
      <c r="I6" s="14" t="s">
        <v>7</v>
      </c>
      <c r="J6" s="15" t="s">
        <v>8</v>
      </c>
      <c r="K6" s="16" t="s">
        <v>9</v>
      </c>
      <c r="L6" s="17" t="s">
        <v>10</v>
      </c>
      <c r="M6" s="18" t="s">
        <v>11</v>
      </c>
      <c r="P6">
        <v>0</v>
      </c>
      <c r="Q6">
        <v>0</v>
      </c>
      <c r="R6">
        <v>0</v>
      </c>
      <c r="T6">
        <v>0</v>
      </c>
      <c r="U6">
        <v>0</v>
      </c>
    </row>
    <row r="7" spans="2:23" ht="21.75" customHeight="1" thickTop="1" x14ac:dyDescent="0.25">
      <c r="B7" s="19" t="s">
        <v>12</v>
      </c>
      <c r="C7" s="131">
        <v>200</v>
      </c>
      <c r="D7" s="21">
        <v>5</v>
      </c>
      <c r="E7" s="22"/>
      <c r="F7" s="23" t="s">
        <v>13</v>
      </c>
      <c r="G7" s="24">
        <f>C7*D7+C7*E7</f>
        <v>1000</v>
      </c>
      <c r="H7" s="25">
        <v>0</v>
      </c>
      <c r="I7" s="26">
        <f t="shared" ref="I7:I16" si="0">H7+G7</f>
        <v>1000</v>
      </c>
      <c r="J7" s="27">
        <v>2500</v>
      </c>
      <c r="K7" s="28">
        <v>500</v>
      </c>
      <c r="L7" s="29">
        <f>I7-K7</f>
        <v>500</v>
      </c>
      <c r="M7" t="s">
        <v>14</v>
      </c>
      <c r="O7" s="30"/>
      <c r="P7">
        <v>1</v>
      </c>
      <c r="Q7">
        <v>2</v>
      </c>
      <c r="R7">
        <v>1</v>
      </c>
      <c r="S7">
        <v>0</v>
      </c>
      <c r="T7">
        <v>0</v>
      </c>
      <c r="U7">
        <v>0</v>
      </c>
    </row>
    <row r="8" spans="2:23" ht="21.75" customHeight="1" x14ac:dyDescent="0.3">
      <c r="B8" s="31" t="s">
        <v>15</v>
      </c>
      <c r="C8" s="32">
        <v>266.67</v>
      </c>
      <c r="D8" s="33">
        <v>6</v>
      </c>
      <c r="E8" s="34"/>
      <c r="F8" s="35" t="s">
        <v>13</v>
      </c>
      <c r="G8" s="36">
        <f>C8*D8-0.02</f>
        <v>1600</v>
      </c>
      <c r="H8" s="37">
        <v>-267.76</v>
      </c>
      <c r="I8" s="26">
        <f t="shared" si="0"/>
        <v>1332.24</v>
      </c>
      <c r="J8" s="38">
        <v>0</v>
      </c>
      <c r="K8" s="39">
        <v>0</v>
      </c>
      <c r="L8" s="40">
        <f t="shared" ref="L8:L15" si="1">I8-K8</f>
        <v>1332.24</v>
      </c>
      <c r="M8" t="s">
        <v>16</v>
      </c>
      <c r="N8" s="41"/>
      <c r="O8" s="30"/>
      <c r="P8">
        <v>2</v>
      </c>
      <c r="Q8">
        <v>1</v>
      </c>
      <c r="R8">
        <v>1</v>
      </c>
      <c r="S8">
        <v>0</v>
      </c>
      <c r="T8">
        <v>1</v>
      </c>
      <c r="U8">
        <v>2</v>
      </c>
      <c r="V8">
        <v>2</v>
      </c>
    </row>
    <row r="9" spans="2:23" ht="21.75" customHeight="1" x14ac:dyDescent="0.25">
      <c r="B9" s="31" t="s">
        <v>19</v>
      </c>
      <c r="C9" s="32">
        <v>240</v>
      </c>
      <c r="D9" s="34">
        <v>5</v>
      </c>
      <c r="E9" s="34">
        <v>1</v>
      </c>
      <c r="F9" s="35" t="s">
        <v>13</v>
      </c>
      <c r="G9" s="36">
        <v>1440</v>
      </c>
      <c r="H9" s="25"/>
      <c r="I9" s="26">
        <f t="shared" si="0"/>
        <v>1440</v>
      </c>
      <c r="J9" s="38">
        <v>1100</v>
      </c>
      <c r="K9" s="45">
        <v>500</v>
      </c>
      <c r="L9" s="40">
        <f t="shared" si="1"/>
        <v>940</v>
      </c>
      <c r="M9" t="s">
        <v>14</v>
      </c>
      <c r="O9" s="46"/>
      <c r="P9">
        <v>2</v>
      </c>
      <c r="Q9">
        <v>1</v>
      </c>
      <c r="R9">
        <v>2</v>
      </c>
      <c r="T9">
        <v>2</v>
      </c>
      <c r="U9">
        <v>0</v>
      </c>
    </row>
    <row r="10" spans="2:23" ht="31.5" x14ac:dyDescent="0.25">
      <c r="B10" s="47" t="s">
        <v>20</v>
      </c>
      <c r="C10" s="32">
        <v>250</v>
      </c>
      <c r="D10" s="34">
        <v>6</v>
      </c>
      <c r="E10" s="34"/>
      <c r="F10" s="48">
        <v>100</v>
      </c>
      <c r="G10" s="36">
        <v>1600</v>
      </c>
      <c r="H10" s="25"/>
      <c r="I10" s="26">
        <f t="shared" si="0"/>
        <v>1600</v>
      </c>
      <c r="J10" s="38">
        <v>3300</v>
      </c>
      <c r="K10" s="45">
        <v>0</v>
      </c>
      <c r="L10" s="40">
        <f t="shared" si="1"/>
        <v>1600</v>
      </c>
      <c r="M10" t="s">
        <v>16</v>
      </c>
      <c r="N10" s="49"/>
      <c r="O10" s="30"/>
      <c r="P10">
        <v>2</v>
      </c>
      <c r="Q10">
        <v>2</v>
      </c>
      <c r="R10">
        <v>2</v>
      </c>
      <c r="T10">
        <v>0</v>
      </c>
      <c r="U10">
        <v>0</v>
      </c>
    </row>
    <row r="11" spans="2:23" ht="21.75" customHeight="1" x14ac:dyDescent="0.3">
      <c r="B11" s="50"/>
      <c r="C11" s="32"/>
      <c r="D11" s="51"/>
      <c r="E11" s="34"/>
      <c r="F11" s="48"/>
      <c r="G11" s="36">
        <v>0</v>
      </c>
      <c r="H11" s="52"/>
      <c r="I11" s="26">
        <f t="shared" si="0"/>
        <v>0</v>
      </c>
      <c r="J11" s="53"/>
      <c r="K11" s="54"/>
      <c r="L11" s="40">
        <f t="shared" si="1"/>
        <v>0</v>
      </c>
      <c r="O11" s="55"/>
      <c r="P11" s="55">
        <v>0</v>
      </c>
      <c r="Q11" s="55">
        <v>0</v>
      </c>
      <c r="R11">
        <v>0</v>
      </c>
      <c r="T11" s="55">
        <v>0</v>
      </c>
      <c r="U11" s="55">
        <v>0</v>
      </c>
    </row>
    <row r="12" spans="2:23" ht="21.75" customHeight="1" x14ac:dyDescent="0.3">
      <c r="B12" s="50" t="s">
        <v>21</v>
      </c>
      <c r="C12" s="32">
        <v>200</v>
      </c>
      <c r="D12" s="51"/>
      <c r="E12" s="34"/>
      <c r="F12" s="48"/>
      <c r="G12" s="36">
        <v>0</v>
      </c>
      <c r="H12" s="52"/>
      <c r="I12" s="26">
        <f t="shared" si="0"/>
        <v>0</v>
      </c>
      <c r="J12" s="53"/>
      <c r="K12" s="54"/>
      <c r="L12" s="40">
        <f t="shared" si="1"/>
        <v>0</v>
      </c>
      <c r="O12" s="55"/>
      <c r="P12" s="55">
        <v>0</v>
      </c>
      <c r="Q12" s="55">
        <v>0</v>
      </c>
      <c r="R12">
        <v>0</v>
      </c>
      <c r="T12" s="55">
        <v>0</v>
      </c>
      <c r="U12" s="55">
        <v>0</v>
      </c>
    </row>
    <row r="13" spans="2:23" ht="21.75" customHeight="1" x14ac:dyDescent="0.25">
      <c r="B13" s="50" t="s">
        <v>35</v>
      </c>
      <c r="C13" s="132">
        <v>240</v>
      </c>
      <c r="D13" s="33">
        <v>5</v>
      </c>
      <c r="E13" s="33">
        <v>1</v>
      </c>
      <c r="F13" s="59"/>
      <c r="G13" s="60">
        <v>1440</v>
      </c>
      <c r="H13" s="61"/>
      <c r="I13" s="26">
        <f t="shared" si="0"/>
        <v>1440</v>
      </c>
      <c r="J13" s="53"/>
      <c r="K13" s="62"/>
      <c r="L13" s="40">
        <f t="shared" si="1"/>
        <v>1440</v>
      </c>
      <c r="M13" t="s">
        <v>14</v>
      </c>
      <c r="N13" s="64"/>
      <c r="O13" s="64"/>
      <c r="P13" s="65">
        <v>1</v>
      </c>
      <c r="Q13" s="66">
        <v>3</v>
      </c>
      <c r="R13">
        <v>3</v>
      </c>
      <c r="S13">
        <v>0</v>
      </c>
      <c r="T13">
        <v>2</v>
      </c>
      <c r="U13">
        <v>0</v>
      </c>
    </row>
    <row r="14" spans="2:23" ht="18.75" x14ac:dyDescent="0.3">
      <c r="B14" s="67"/>
      <c r="C14" s="133"/>
      <c r="D14" s="69"/>
      <c r="E14" s="69"/>
      <c r="F14" s="70"/>
      <c r="G14" s="71">
        <v>0</v>
      </c>
      <c r="H14" s="72"/>
      <c r="I14" s="26">
        <f t="shared" si="0"/>
        <v>0</v>
      </c>
      <c r="J14" s="53"/>
      <c r="K14" s="62"/>
      <c r="L14" s="40">
        <f t="shared" si="1"/>
        <v>0</v>
      </c>
      <c r="M14" s="73"/>
      <c r="N14" s="65"/>
      <c r="O14" s="65"/>
      <c r="P14" s="65">
        <v>0</v>
      </c>
      <c r="Q14" s="66">
        <v>0</v>
      </c>
      <c r="R14">
        <v>0</v>
      </c>
      <c r="T14">
        <v>0</v>
      </c>
      <c r="U14">
        <v>0</v>
      </c>
    </row>
    <row r="15" spans="2:23" ht="19.5" thickBot="1" x14ac:dyDescent="0.35">
      <c r="B15" s="137" t="s">
        <v>40</v>
      </c>
      <c r="C15" s="134">
        <v>240</v>
      </c>
      <c r="D15" s="135">
        <v>5</v>
      </c>
      <c r="E15" s="146"/>
      <c r="F15" s="147"/>
      <c r="G15" s="136">
        <v>1200</v>
      </c>
      <c r="H15" s="78"/>
      <c r="I15" s="79">
        <f t="shared" si="0"/>
        <v>1200</v>
      </c>
      <c r="J15" s="53"/>
      <c r="K15" s="80"/>
      <c r="L15" s="40">
        <f t="shared" si="1"/>
        <v>1200</v>
      </c>
      <c r="M15" s="81"/>
      <c r="N15" s="82"/>
      <c r="O15" s="81"/>
      <c r="P15">
        <v>0</v>
      </c>
      <c r="Q15">
        <v>5</v>
      </c>
      <c r="R15">
        <v>2</v>
      </c>
      <c r="T15">
        <v>0</v>
      </c>
      <c r="U15">
        <v>0</v>
      </c>
    </row>
    <row r="16" spans="2:23" ht="20.25" thickTop="1" thickBot="1" x14ac:dyDescent="0.35">
      <c r="B16" s="83" t="s">
        <v>25</v>
      </c>
      <c r="C16" s="84">
        <v>464.29</v>
      </c>
      <c r="D16" s="85">
        <v>5</v>
      </c>
      <c r="E16" s="86">
        <v>2</v>
      </c>
      <c r="F16" s="87"/>
      <c r="G16" s="84">
        <v>4178.6099999999997</v>
      </c>
      <c r="H16" s="88">
        <v>-684.59</v>
      </c>
      <c r="I16" s="89">
        <f t="shared" si="0"/>
        <v>3494.0199999999995</v>
      </c>
      <c r="J16" s="90">
        <v>0</v>
      </c>
      <c r="K16" s="161">
        <v>0</v>
      </c>
      <c r="L16" s="92">
        <f>I16-K16</f>
        <v>3494.0199999999995</v>
      </c>
      <c r="M16" t="s">
        <v>14</v>
      </c>
      <c r="P16" s="76">
        <v>4</v>
      </c>
      <c r="Q16" s="76">
        <v>5</v>
      </c>
      <c r="R16" s="76">
        <v>3</v>
      </c>
      <c r="S16" s="76">
        <v>3</v>
      </c>
      <c r="T16" s="76">
        <v>2</v>
      </c>
      <c r="U16" s="76">
        <v>0</v>
      </c>
      <c r="V16" s="139">
        <v>4</v>
      </c>
      <c r="W16" s="139">
        <v>0</v>
      </c>
    </row>
    <row r="17" spans="2:24" ht="15.75" customHeight="1" thickBot="1" x14ac:dyDescent="0.3">
      <c r="B17" s="93"/>
      <c r="C17" s="46"/>
      <c r="D17" s="94"/>
      <c r="E17" s="95"/>
      <c r="G17" s="96"/>
      <c r="H17" s="97"/>
      <c r="J17" s="98"/>
      <c r="K17" s="99"/>
      <c r="L17" s="99"/>
      <c r="M17" s="100"/>
      <c r="O17" s="101"/>
      <c r="P17" s="101">
        <f t="shared" ref="P17:W17" si="2">SUM(P6:P16)</f>
        <v>12</v>
      </c>
      <c r="Q17" s="101">
        <f t="shared" si="2"/>
        <v>19</v>
      </c>
      <c r="R17" s="101">
        <f t="shared" si="2"/>
        <v>14</v>
      </c>
      <c r="S17" s="101">
        <f t="shared" si="2"/>
        <v>3</v>
      </c>
      <c r="T17" s="101">
        <f t="shared" si="2"/>
        <v>7</v>
      </c>
      <c r="U17" s="101">
        <f t="shared" si="2"/>
        <v>2</v>
      </c>
      <c r="V17" s="101">
        <f t="shared" si="2"/>
        <v>6</v>
      </c>
      <c r="W17" s="101">
        <f t="shared" si="2"/>
        <v>0</v>
      </c>
    </row>
    <row r="18" spans="2:24" ht="21.75" customHeight="1" thickBot="1" x14ac:dyDescent="0.35">
      <c r="C18" s="87"/>
      <c r="D18" s="102"/>
      <c r="E18" s="103"/>
      <c r="F18" s="104" t="s">
        <v>26</v>
      </c>
      <c r="G18" s="105">
        <f>SUM(G7:G17)</f>
        <v>12458.61</v>
      </c>
      <c r="H18" s="106">
        <f t="shared" ref="H18" si="3">SUM(H7:H16)</f>
        <v>-952.35</v>
      </c>
      <c r="I18" s="107">
        <f>SUM(G18:H18)</f>
        <v>11506.26</v>
      </c>
      <c r="J18" s="108"/>
      <c r="K18" s="162">
        <f>SUM(K7:K16)</f>
        <v>1000</v>
      </c>
      <c r="L18" s="110"/>
      <c r="O18" s="101"/>
      <c r="P18" s="101"/>
      <c r="Q18" s="101"/>
      <c r="R18" s="101"/>
    </row>
    <row r="19" spans="2:24" ht="15.75" customHeight="1" x14ac:dyDescent="0.3">
      <c r="M19" s="123"/>
      <c r="N19" s="66"/>
      <c r="O19" s="101"/>
      <c r="P19" s="128">
        <f>P17*P4</f>
        <v>6000</v>
      </c>
      <c r="Q19" s="128">
        <f t="shared" ref="Q19:W19" si="4">Q17*Q4</f>
        <v>3800</v>
      </c>
      <c r="R19" s="128">
        <f t="shared" si="4"/>
        <v>1400</v>
      </c>
      <c r="S19" s="150">
        <f t="shared" si="4"/>
        <v>150</v>
      </c>
      <c r="T19" s="128">
        <f t="shared" si="4"/>
        <v>140</v>
      </c>
      <c r="U19" s="128">
        <f>U17*U4</f>
        <v>10</v>
      </c>
      <c r="V19" s="128">
        <f t="shared" si="4"/>
        <v>6</v>
      </c>
      <c r="W19" s="128">
        <f t="shared" si="4"/>
        <v>0</v>
      </c>
      <c r="X19" s="129">
        <f>SUM(P19:W19)</f>
        <v>11506</v>
      </c>
    </row>
    <row r="20" spans="2:24" ht="15" customHeight="1" x14ac:dyDescent="0.35">
      <c r="B20" s="111"/>
      <c r="D20" s="112"/>
      <c r="E20" s="112"/>
      <c r="F20" s="112"/>
      <c r="G20" s="112"/>
      <c r="H20" s="112"/>
      <c r="I20" s="112"/>
      <c r="J20" s="112"/>
      <c r="M20" s="66"/>
      <c r="N20" s="66"/>
      <c r="O20" s="66"/>
      <c r="P20" s="46"/>
      <c r="Q20" s="87"/>
      <c r="R20" s="87"/>
      <c r="S20" s="87"/>
      <c r="T20" s="87"/>
      <c r="U20" s="87"/>
      <c r="V20" s="87"/>
      <c r="W20" s="87"/>
    </row>
    <row r="21" spans="2:24" ht="21" customHeight="1" x14ac:dyDescent="0.35">
      <c r="C21" s="46" t="s">
        <v>31</v>
      </c>
      <c r="D21" s="113"/>
      <c r="E21" s="112"/>
      <c r="F21" s="112"/>
      <c r="G21" s="112"/>
      <c r="H21" s="112"/>
      <c r="I21" s="112"/>
      <c r="J21" s="112"/>
      <c r="K21" s="66"/>
      <c r="L21" s="66"/>
    </row>
    <row r="22" spans="2:24" x14ac:dyDescent="0.25">
      <c r="B22" s="93"/>
      <c r="C22" s="66"/>
      <c r="D22" s="49"/>
      <c r="E22" s="94"/>
      <c r="F22" s="94"/>
      <c r="G22" s="66"/>
      <c r="H22" s="66"/>
      <c r="I22" s="66"/>
      <c r="J22" s="66"/>
      <c r="K22" s="66"/>
      <c r="L22" s="66"/>
    </row>
    <row r="23" spans="2:24" ht="18.75" x14ac:dyDescent="0.3">
      <c r="B23" s="93"/>
      <c r="C23" s="46"/>
      <c r="D23" s="114"/>
      <c r="E23" s="94"/>
      <c r="F23" s="94"/>
      <c r="G23" s="115"/>
      <c r="H23" s="115"/>
      <c r="I23" s="115"/>
      <c r="J23" s="66"/>
      <c r="K23" s="66"/>
      <c r="L23" s="66"/>
    </row>
    <row r="24" spans="2:24" x14ac:dyDescent="0.25">
      <c r="B24" s="93"/>
      <c r="C24" s="49"/>
      <c r="D24" s="49"/>
      <c r="E24" s="94"/>
      <c r="F24" s="94"/>
      <c r="G24" s="66"/>
      <c r="H24" s="66"/>
      <c r="I24" s="66"/>
      <c r="J24" s="66"/>
      <c r="K24" s="66"/>
      <c r="L24" s="66"/>
    </row>
    <row r="25" spans="2:24" ht="18.75" x14ac:dyDescent="0.3">
      <c r="C25" s="114"/>
      <c r="D25" s="66"/>
      <c r="E25" s="66"/>
      <c r="F25" s="66"/>
      <c r="G25" s="66"/>
      <c r="H25" s="66"/>
      <c r="I25" s="66"/>
      <c r="J25" s="66"/>
      <c r="K25" s="66"/>
      <c r="L25" s="66"/>
    </row>
    <row r="26" spans="2:24" x14ac:dyDescent="0.25">
      <c r="C26" s="49"/>
    </row>
  </sheetData>
  <mergeCells count="1">
    <mergeCell ref="C2:K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6"/>
  <sheetViews>
    <sheetView topLeftCell="F1" workbookViewId="0">
      <selection activeCell="J21" sqref="J21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4" max="4" width="9.7109375" customWidth="1"/>
    <col min="5" max="5" width="9.140625" customWidth="1"/>
    <col min="6" max="6" width="9.28515625" customWidth="1"/>
    <col min="7" max="7" width="11.28515625" bestFit="1" customWidth="1"/>
    <col min="8" max="8" width="12.28515625" bestFit="1" customWidth="1"/>
    <col min="9" max="9" width="14.140625" bestFit="1" customWidth="1"/>
    <col min="10" max="10" width="11.28515625" bestFit="1" customWidth="1"/>
    <col min="12" max="12" width="13.42578125" customWidth="1"/>
  </cols>
  <sheetData>
    <row r="2" spans="2:23" ht="18.75" customHeight="1" x14ac:dyDescent="0.35">
      <c r="C2" s="214" t="s">
        <v>59</v>
      </c>
      <c r="D2" s="214"/>
      <c r="E2" s="214"/>
      <c r="F2" s="214"/>
      <c r="G2" s="214"/>
      <c r="H2" s="214"/>
      <c r="I2" s="214"/>
      <c r="J2" s="214"/>
      <c r="K2" s="214"/>
      <c r="L2" s="164"/>
      <c r="M2" s="3"/>
      <c r="N2" s="3"/>
      <c r="O2" s="3"/>
      <c r="P2" s="3"/>
    </row>
    <row r="3" spans="2:23" ht="15" customHeight="1" x14ac:dyDescent="0.3">
      <c r="M3" s="3"/>
      <c r="N3" s="3"/>
      <c r="O3" s="3"/>
      <c r="P3" s="3"/>
    </row>
    <row r="4" spans="2:23" ht="18.75" x14ac:dyDescent="0.3">
      <c r="B4" s="4" t="s">
        <v>0</v>
      </c>
      <c r="H4" s="5"/>
      <c r="I4" s="5"/>
      <c r="J4" s="5"/>
      <c r="K4" s="5"/>
      <c r="L4" s="6"/>
      <c r="P4" s="140">
        <v>500</v>
      </c>
      <c r="Q4" s="140">
        <v>200</v>
      </c>
      <c r="R4" s="140">
        <v>100</v>
      </c>
      <c r="S4" s="140">
        <v>50</v>
      </c>
      <c r="T4" s="140">
        <v>20</v>
      </c>
      <c r="U4" s="140">
        <v>5</v>
      </c>
      <c r="V4" s="140">
        <v>1</v>
      </c>
      <c r="W4" s="140">
        <v>0.5</v>
      </c>
    </row>
    <row r="5" spans="2:23" ht="15.75" thickBot="1" x14ac:dyDescent="0.3">
      <c r="J5" s="7"/>
    </row>
    <row r="6" spans="2:23" ht="32.25" thickTop="1" thickBot="1" x14ac:dyDescent="0.35">
      <c r="B6" s="8"/>
      <c r="C6" s="9" t="s">
        <v>1</v>
      </c>
      <c r="D6" s="10" t="s">
        <v>2</v>
      </c>
      <c r="E6" s="9" t="s">
        <v>3</v>
      </c>
      <c r="F6" s="11" t="s">
        <v>4</v>
      </c>
      <c r="G6" s="12" t="s">
        <v>5</v>
      </c>
      <c r="H6" s="13" t="s">
        <v>6</v>
      </c>
      <c r="I6" s="14" t="s">
        <v>7</v>
      </c>
      <c r="J6" s="15" t="s">
        <v>8</v>
      </c>
      <c r="K6" s="16" t="s">
        <v>9</v>
      </c>
      <c r="L6" s="17" t="s">
        <v>10</v>
      </c>
      <c r="M6" s="18" t="s">
        <v>11</v>
      </c>
      <c r="P6">
        <v>0</v>
      </c>
      <c r="Q6">
        <v>0</v>
      </c>
      <c r="R6">
        <v>0</v>
      </c>
      <c r="T6">
        <v>0</v>
      </c>
      <c r="U6">
        <v>0</v>
      </c>
    </row>
    <row r="7" spans="2:23" ht="21.75" customHeight="1" thickTop="1" x14ac:dyDescent="0.25">
      <c r="B7" s="19" t="s">
        <v>12</v>
      </c>
      <c r="C7" s="131">
        <v>200</v>
      </c>
      <c r="D7" s="21">
        <v>5</v>
      </c>
      <c r="E7" s="22"/>
      <c r="F7" s="23" t="s">
        <v>13</v>
      </c>
      <c r="G7" s="24">
        <f>C7*D7+C7*E7</f>
        <v>1000</v>
      </c>
      <c r="H7" s="25">
        <v>0</v>
      </c>
      <c r="I7" s="26">
        <f t="shared" ref="I7:I16" si="0">H7+G7</f>
        <v>1000</v>
      </c>
      <c r="J7" s="27">
        <v>2000</v>
      </c>
      <c r="K7" s="28">
        <v>1000</v>
      </c>
      <c r="L7" s="29">
        <f>I7-K7</f>
        <v>0</v>
      </c>
      <c r="M7" t="s">
        <v>14</v>
      </c>
      <c r="O7" s="30"/>
      <c r="P7">
        <v>1</v>
      </c>
      <c r="Q7">
        <v>2</v>
      </c>
      <c r="R7">
        <v>1</v>
      </c>
      <c r="S7">
        <v>0</v>
      </c>
      <c r="T7">
        <v>0</v>
      </c>
      <c r="U7">
        <v>0</v>
      </c>
    </row>
    <row r="8" spans="2:23" ht="21.75" customHeight="1" x14ac:dyDescent="0.3">
      <c r="B8" s="31" t="s">
        <v>15</v>
      </c>
      <c r="C8" s="32">
        <v>266.67</v>
      </c>
      <c r="D8" s="33">
        <v>5</v>
      </c>
      <c r="E8" s="34"/>
      <c r="F8" s="35" t="s">
        <v>13</v>
      </c>
      <c r="G8" s="36">
        <f>C8*D8-0.02</f>
        <v>1333.3300000000002</v>
      </c>
      <c r="H8" s="37">
        <v>-267.76</v>
      </c>
      <c r="I8" s="26">
        <f t="shared" si="0"/>
        <v>1065.5700000000002</v>
      </c>
      <c r="J8" s="38">
        <v>0</v>
      </c>
      <c r="K8" s="39">
        <v>0</v>
      </c>
      <c r="L8" s="40">
        <f t="shared" ref="L8:L15" si="1">I8-K8</f>
        <v>1065.5700000000002</v>
      </c>
      <c r="M8" t="s">
        <v>16</v>
      </c>
      <c r="N8" s="41"/>
      <c r="O8" s="30"/>
      <c r="P8">
        <v>0</v>
      </c>
      <c r="Q8">
        <v>5</v>
      </c>
      <c r="R8">
        <v>0</v>
      </c>
      <c r="S8">
        <v>1</v>
      </c>
      <c r="T8">
        <v>0</v>
      </c>
      <c r="U8">
        <v>3</v>
      </c>
      <c r="V8">
        <v>0</v>
      </c>
      <c r="W8">
        <v>1</v>
      </c>
    </row>
    <row r="9" spans="2:23" ht="21.75" customHeight="1" x14ac:dyDescent="0.25">
      <c r="B9" s="31" t="s">
        <v>19</v>
      </c>
      <c r="C9" s="32">
        <v>240</v>
      </c>
      <c r="D9" s="34">
        <v>5</v>
      </c>
      <c r="E9" s="34">
        <v>1</v>
      </c>
      <c r="F9" s="35" t="s">
        <v>13</v>
      </c>
      <c r="G9" s="36">
        <v>1440</v>
      </c>
      <c r="H9" s="25"/>
      <c r="I9" s="26">
        <f t="shared" si="0"/>
        <v>1440</v>
      </c>
      <c r="J9" s="38">
        <v>600</v>
      </c>
      <c r="K9" s="45">
        <v>0</v>
      </c>
      <c r="L9" s="40">
        <f t="shared" si="1"/>
        <v>1440</v>
      </c>
      <c r="M9" t="s">
        <v>14</v>
      </c>
      <c r="O9" s="46"/>
      <c r="P9">
        <v>1</v>
      </c>
      <c r="Q9">
        <v>3</v>
      </c>
      <c r="R9">
        <v>2</v>
      </c>
      <c r="S9">
        <v>2</v>
      </c>
      <c r="T9">
        <v>2</v>
      </c>
      <c r="U9">
        <v>0</v>
      </c>
    </row>
    <row r="10" spans="2:23" ht="31.5" x14ac:dyDescent="0.25">
      <c r="B10" s="47" t="s">
        <v>20</v>
      </c>
      <c r="C10" s="32">
        <v>250</v>
      </c>
      <c r="D10" s="34">
        <v>6</v>
      </c>
      <c r="E10" s="34"/>
      <c r="F10" s="48">
        <v>100</v>
      </c>
      <c r="G10" s="36">
        <v>1600</v>
      </c>
      <c r="H10" s="25"/>
      <c r="I10" s="26">
        <f t="shared" si="0"/>
        <v>1600</v>
      </c>
      <c r="J10" s="38">
        <v>3300</v>
      </c>
      <c r="K10" s="45">
        <v>500</v>
      </c>
      <c r="L10" s="40">
        <f t="shared" si="1"/>
        <v>1100</v>
      </c>
      <c r="M10" t="s">
        <v>16</v>
      </c>
      <c r="N10" s="49"/>
      <c r="O10" s="30"/>
      <c r="P10">
        <v>2</v>
      </c>
      <c r="Q10">
        <v>2</v>
      </c>
      <c r="R10">
        <v>2</v>
      </c>
      <c r="T10">
        <v>0</v>
      </c>
      <c r="U10">
        <v>0</v>
      </c>
    </row>
    <row r="11" spans="2:23" ht="21.75" customHeight="1" x14ac:dyDescent="0.3">
      <c r="B11" s="50"/>
      <c r="C11" s="32"/>
      <c r="D11" s="51"/>
      <c r="E11" s="34"/>
      <c r="F11" s="48"/>
      <c r="G11" s="36">
        <v>0</v>
      </c>
      <c r="H11" s="52"/>
      <c r="I11" s="26">
        <f t="shared" si="0"/>
        <v>0</v>
      </c>
      <c r="J11" s="53"/>
      <c r="K11" s="54"/>
      <c r="L11" s="40">
        <f t="shared" si="1"/>
        <v>0</v>
      </c>
      <c r="O11" s="55"/>
      <c r="P11" s="55">
        <v>0</v>
      </c>
      <c r="Q11" s="55">
        <v>0</v>
      </c>
      <c r="R11">
        <v>0</v>
      </c>
      <c r="T11" s="55">
        <v>0</v>
      </c>
      <c r="U11" s="55">
        <v>0</v>
      </c>
    </row>
    <row r="12" spans="2:23" ht="21.75" customHeight="1" x14ac:dyDescent="0.3">
      <c r="B12" s="50" t="s">
        <v>21</v>
      </c>
      <c r="C12" s="32">
        <v>200</v>
      </c>
      <c r="D12" s="51"/>
      <c r="E12" s="34"/>
      <c r="F12" s="48"/>
      <c r="G12" s="36">
        <v>0</v>
      </c>
      <c r="H12" s="52"/>
      <c r="I12" s="26">
        <f t="shared" si="0"/>
        <v>0</v>
      </c>
      <c r="J12" s="53"/>
      <c r="K12" s="54"/>
      <c r="L12" s="40">
        <f t="shared" si="1"/>
        <v>0</v>
      </c>
      <c r="O12" s="55"/>
      <c r="P12" s="55">
        <v>0</v>
      </c>
      <c r="Q12" s="55">
        <v>0</v>
      </c>
      <c r="R12">
        <v>0</v>
      </c>
      <c r="T12" s="55">
        <v>0</v>
      </c>
      <c r="U12" s="55">
        <v>0</v>
      </c>
    </row>
    <row r="13" spans="2:23" ht="21.75" customHeight="1" x14ac:dyDescent="0.25">
      <c r="B13" s="50" t="s">
        <v>35</v>
      </c>
      <c r="C13" s="132">
        <v>240</v>
      </c>
      <c r="D13" s="33">
        <v>5</v>
      </c>
      <c r="E13" s="33"/>
      <c r="F13" s="59"/>
      <c r="G13" s="60">
        <v>1200</v>
      </c>
      <c r="H13" s="61"/>
      <c r="I13" s="26">
        <f t="shared" si="0"/>
        <v>1200</v>
      </c>
      <c r="J13" s="53"/>
      <c r="K13" s="62"/>
      <c r="L13" s="40">
        <f t="shared" si="1"/>
        <v>1200</v>
      </c>
      <c r="M13" t="s">
        <v>14</v>
      </c>
      <c r="N13" s="64"/>
      <c r="O13" s="64"/>
      <c r="P13" s="65">
        <v>1</v>
      </c>
      <c r="Q13" s="66">
        <v>3</v>
      </c>
      <c r="R13">
        <v>1</v>
      </c>
      <c r="S13">
        <v>0</v>
      </c>
      <c r="T13">
        <v>0</v>
      </c>
      <c r="U13">
        <v>0</v>
      </c>
    </row>
    <row r="14" spans="2:23" ht="18.75" x14ac:dyDescent="0.3">
      <c r="B14" s="67"/>
      <c r="C14" s="133"/>
      <c r="D14" s="69"/>
      <c r="E14" s="69"/>
      <c r="F14" s="70"/>
      <c r="G14" s="71">
        <v>0</v>
      </c>
      <c r="H14" s="72"/>
      <c r="I14" s="26">
        <f t="shared" si="0"/>
        <v>0</v>
      </c>
      <c r="J14" s="53"/>
      <c r="K14" s="62"/>
      <c r="L14" s="40">
        <f t="shared" si="1"/>
        <v>0</v>
      </c>
      <c r="M14" s="73"/>
      <c r="N14" s="65"/>
      <c r="O14" s="65"/>
      <c r="P14" s="65">
        <v>0</v>
      </c>
      <c r="Q14" s="66">
        <v>0</v>
      </c>
      <c r="R14">
        <v>0</v>
      </c>
      <c r="T14">
        <v>0</v>
      </c>
      <c r="U14">
        <v>0</v>
      </c>
    </row>
    <row r="15" spans="2:23" ht="19.5" thickBot="1" x14ac:dyDescent="0.35">
      <c r="B15" s="137" t="s">
        <v>40</v>
      </c>
      <c r="C15" s="134">
        <v>240</v>
      </c>
      <c r="D15" s="135">
        <v>5</v>
      </c>
      <c r="E15" s="146"/>
      <c r="F15" s="147"/>
      <c r="G15" s="136">
        <v>1200</v>
      </c>
      <c r="H15" s="78"/>
      <c r="I15" s="79">
        <f t="shared" si="0"/>
        <v>1200</v>
      </c>
      <c r="J15" s="53"/>
      <c r="K15" s="80"/>
      <c r="L15" s="40">
        <f t="shared" si="1"/>
        <v>1200</v>
      </c>
      <c r="M15" s="81"/>
      <c r="N15" s="82"/>
      <c r="O15" s="81"/>
      <c r="P15">
        <v>0</v>
      </c>
      <c r="Q15">
        <v>5</v>
      </c>
      <c r="R15">
        <v>2</v>
      </c>
      <c r="T15">
        <v>0</v>
      </c>
      <c r="U15">
        <v>0</v>
      </c>
    </row>
    <row r="16" spans="2:23" ht="20.25" thickTop="1" thickBot="1" x14ac:dyDescent="0.35">
      <c r="B16" s="83" t="s">
        <v>25</v>
      </c>
      <c r="C16" s="84">
        <v>464.29</v>
      </c>
      <c r="D16" s="85">
        <v>5</v>
      </c>
      <c r="E16" s="86"/>
      <c r="F16" s="87"/>
      <c r="G16" s="84">
        <v>3250</v>
      </c>
      <c r="H16" s="88">
        <v>-684.59</v>
      </c>
      <c r="I16" s="89">
        <f t="shared" si="0"/>
        <v>2565.41</v>
      </c>
      <c r="J16" s="90">
        <v>0</v>
      </c>
      <c r="K16" s="161">
        <v>0</v>
      </c>
      <c r="L16" s="92">
        <f>I16-K16</f>
        <v>2565.41</v>
      </c>
      <c r="M16" t="s">
        <v>14</v>
      </c>
      <c r="P16" s="76">
        <v>2</v>
      </c>
      <c r="Q16" s="76">
        <v>5</v>
      </c>
      <c r="R16" s="76">
        <v>4</v>
      </c>
      <c r="S16" s="76">
        <v>3</v>
      </c>
      <c r="T16" s="76">
        <v>0</v>
      </c>
      <c r="U16" s="76">
        <v>3</v>
      </c>
      <c r="V16" s="139">
        <v>0</v>
      </c>
      <c r="W16" s="139">
        <v>1</v>
      </c>
    </row>
    <row r="17" spans="2:24" ht="15.75" customHeight="1" thickBot="1" x14ac:dyDescent="0.3">
      <c r="B17" s="93"/>
      <c r="C17" s="46"/>
      <c r="D17" s="94"/>
      <c r="E17" s="95"/>
      <c r="G17" s="96"/>
      <c r="H17" s="97"/>
      <c r="J17" s="98"/>
      <c r="K17" s="99"/>
      <c r="L17" s="99"/>
      <c r="M17" s="100"/>
      <c r="O17" s="101"/>
      <c r="P17" s="101">
        <f t="shared" ref="P17:W17" si="2">SUM(P6:P16)</f>
        <v>7</v>
      </c>
      <c r="Q17" s="101">
        <f t="shared" si="2"/>
        <v>25</v>
      </c>
      <c r="R17" s="101">
        <f t="shared" si="2"/>
        <v>12</v>
      </c>
      <c r="S17" s="101">
        <f t="shared" si="2"/>
        <v>6</v>
      </c>
      <c r="T17" s="101">
        <f t="shared" si="2"/>
        <v>2</v>
      </c>
      <c r="U17" s="101">
        <f t="shared" si="2"/>
        <v>6</v>
      </c>
      <c r="V17" s="101">
        <f t="shared" si="2"/>
        <v>0</v>
      </c>
      <c r="W17" s="101">
        <f t="shared" si="2"/>
        <v>2</v>
      </c>
    </row>
    <row r="18" spans="2:24" ht="21.75" customHeight="1" thickBot="1" x14ac:dyDescent="0.35">
      <c r="C18" s="87"/>
      <c r="D18" s="102"/>
      <c r="E18" s="103"/>
      <c r="F18" s="104" t="s">
        <v>26</v>
      </c>
      <c r="G18" s="105">
        <f>SUM(G7:G17)</f>
        <v>11023.33</v>
      </c>
      <c r="H18" s="106">
        <f t="shared" ref="H18" si="3">SUM(H7:H16)</f>
        <v>-952.35</v>
      </c>
      <c r="I18" s="107">
        <f>SUM(G18:H18)</f>
        <v>10070.98</v>
      </c>
      <c r="J18" s="108"/>
      <c r="K18" s="162">
        <f>SUM(K7:K16)</f>
        <v>1500</v>
      </c>
      <c r="L18" s="110"/>
      <c r="O18" s="101"/>
      <c r="P18" s="101"/>
      <c r="Q18" s="101"/>
      <c r="R18" s="101"/>
    </row>
    <row r="19" spans="2:24" ht="15.75" customHeight="1" x14ac:dyDescent="0.3">
      <c r="M19" s="123"/>
      <c r="N19" s="66"/>
      <c r="O19" s="101"/>
      <c r="P19" s="128">
        <f>P17*P4</f>
        <v>3500</v>
      </c>
      <c r="Q19" s="128">
        <f t="shared" ref="Q19:W19" si="4">Q17*Q4</f>
        <v>5000</v>
      </c>
      <c r="R19" s="128">
        <f t="shared" si="4"/>
        <v>1200</v>
      </c>
      <c r="S19" s="150">
        <f t="shared" si="4"/>
        <v>300</v>
      </c>
      <c r="T19" s="128">
        <f t="shared" si="4"/>
        <v>40</v>
      </c>
      <c r="U19" s="128">
        <f>U17*U4</f>
        <v>30</v>
      </c>
      <c r="V19" s="128">
        <f t="shared" si="4"/>
        <v>0</v>
      </c>
      <c r="W19" s="128">
        <f t="shared" si="4"/>
        <v>1</v>
      </c>
      <c r="X19" s="129">
        <f>SUM(P19:W19)</f>
        <v>10071</v>
      </c>
    </row>
    <row r="20" spans="2:24" ht="15" customHeight="1" x14ac:dyDescent="0.35">
      <c r="B20" s="111"/>
      <c r="D20" s="112"/>
      <c r="E20" s="112"/>
      <c r="F20" s="112"/>
      <c r="G20" s="112"/>
      <c r="H20" s="112"/>
      <c r="I20" s="112"/>
      <c r="J20" s="112"/>
      <c r="M20" s="66"/>
      <c r="N20" s="66"/>
      <c r="O20" s="66"/>
      <c r="P20" s="46"/>
      <c r="Q20" s="87"/>
      <c r="R20" s="87"/>
      <c r="S20" s="87"/>
      <c r="T20" s="87"/>
      <c r="U20" s="87"/>
      <c r="V20" s="87"/>
      <c r="W20" s="87"/>
    </row>
    <row r="21" spans="2:24" ht="21" customHeight="1" x14ac:dyDescent="0.35">
      <c r="C21" s="46" t="s">
        <v>31</v>
      </c>
      <c r="D21" s="113"/>
      <c r="E21" s="112"/>
      <c r="F21" s="112"/>
      <c r="G21" s="112"/>
      <c r="H21" s="112"/>
      <c r="I21" s="112"/>
      <c r="J21" s="112"/>
      <c r="K21" s="66"/>
      <c r="L21" s="66"/>
    </row>
    <row r="22" spans="2:24" x14ac:dyDescent="0.25">
      <c r="B22" s="93"/>
      <c r="C22" s="66"/>
      <c r="D22" s="49"/>
      <c r="E22" s="94"/>
      <c r="F22" s="94"/>
      <c r="G22" s="66"/>
      <c r="H22" s="66"/>
      <c r="I22" s="66"/>
      <c r="J22" s="66"/>
      <c r="K22" s="66"/>
      <c r="L22" s="66"/>
    </row>
    <row r="23" spans="2:24" ht="18.75" x14ac:dyDescent="0.3">
      <c r="B23" s="93"/>
      <c r="C23" s="46"/>
      <c r="D23" s="114"/>
      <c r="E23" s="94"/>
      <c r="F23" s="94"/>
      <c r="G23" s="115"/>
      <c r="H23" s="115"/>
      <c r="I23" s="115"/>
      <c r="J23" s="66"/>
      <c r="K23" s="66"/>
      <c r="L23" s="66"/>
    </row>
    <row r="24" spans="2:24" x14ac:dyDescent="0.25">
      <c r="B24" s="93"/>
      <c r="C24" s="49"/>
      <c r="D24" s="49"/>
      <c r="E24" s="94"/>
      <c r="F24" s="94"/>
      <c r="G24" s="66"/>
      <c r="H24" s="66"/>
      <c r="I24" s="66"/>
      <c r="J24" s="66"/>
      <c r="K24" s="66"/>
      <c r="L24" s="66"/>
    </row>
    <row r="25" spans="2:24" ht="18.75" x14ac:dyDescent="0.3">
      <c r="C25" s="114"/>
      <c r="D25" s="66"/>
      <c r="E25" s="66"/>
      <c r="F25" s="66"/>
      <c r="G25" s="66"/>
      <c r="H25" s="66"/>
      <c r="I25" s="66"/>
      <c r="J25" s="66"/>
      <c r="K25" s="66"/>
      <c r="L25" s="66"/>
    </row>
    <row r="26" spans="2:24" x14ac:dyDescent="0.25">
      <c r="C26" s="49"/>
    </row>
  </sheetData>
  <mergeCells count="1">
    <mergeCell ref="C2:K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6"/>
  <sheetViews>
    <sheetView workbookViewId="0">
      <selection activeCell="J12" sqref="J12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4" max="4" width="9.7109375" customWidth="1"/>
    <col min="5" max="5" width="9.140625" customWidth="1"/>
    <col min="6" max="6" width="9.28515625" customWidth="1"/>
    <col min="7" max="7" width="11.28515625" bestFit="1" customWidth="1"/>
    <col min="8" max="8" width="12.28515625" bestFit="1" customWidth="1"/>
    <col min="9" max="9" width="14.140625" bestFit="1" customWidth="1"/>
    <col min="10" max="10" width="11.28515625" bestFit="1" customWidth="1"/>
    <col min="12" max="12" width="13.42578125" customWidth="1"/>
  </cols>
  <sheetData>
    <row r="2" spans="2:23" ht="18.75" customHeight="1" x14ac:dyDescent="0.35">
      <c r="C2" s="214" t="s">
        <v>60</v>
      </c>
      <c r="D2" s="214"/>
      <c r="E2" s="214"/>
      <c r="F2" s="214"/>
      <c r="G2" s="214"/>
      <c r="H2" s="214"/>
      <c r="I2" s="214"/>
      <c r="J2" s="214"/>
      <c r="K2" s="214"/>
      <c r="L2" s="165"/>
      <c r="M2" s="3"/>
      <c r="N2" s="3"/>
      <c r="O2" s="3"/>
      <c r="P2" s="3"/>
    </row>
    <row r="3" spans="2:23" ht="15" customHeight="1" x14ac:dyDescent="0.3">
      <c r="M3" s="3"/>
      <c r="N3" s="3"/>
      <c r="O3" s="3"/>
      <c r="P3" s="3"/>
    </row>
    <row r="4" spans="2:23" ht="18.75" x14ac:dyDescent="0.3">
      <c r="B4" s="4" t="s">
        <v>0</v>
      </c>
      <c r="H4" s="5"/>
      <c r="I4" s="5"/>
      <c r="J4" s="5"/>
      <c r="K4" s="5"/>
      <c r="L4" s="6"/>
      <c r="P4" s="140">
        <v>500</v>
      </c>
      <c r="Q4" s="140">
        <v>200</v>
      </c>
      <c r="R4" s="140">
        <v>100</v>
      </c>
      <c r="S4" s="140">
        <v>50</v>
      </c>
      <c r="T4" s="140">
        <v>20</v>
      </c>
      <c r="U4" s="140">
        <v>5</v>
      </c>
      <c r="V4" s="140">
        <v>1</v>
      </c>
      <c r="W4" s="140">
        <v>0.5</v>
      </c>
    </row>
    <row r="5" spans="2:23" ht="15.75" thickBot="1" x14ac:dyDescent="0.3">
      <c r="J5" s="7"/>
    </row>
    <row r="6" spans="2:23" ht="32.25" thickTop="1" thickBot="1" x14ac:dyDescent="0.35">
      <c r="B6" s="8"/>
      <c r="C6" s="9" t="s">
        <v>1</v>
      </c>
      <c r="D6" s="10" t="s">
        <v>2</v>
      </c>
      <c r="E6" s="9" t="s">
        <v>3</v>
      </c>
      <c r="F6" s="11" t="s">
        <v>4</v>
      </c>
      <c r="G6" s="12" t="s">
        <v>5</v>
      </c>
      <c r="H6" s="13" t="s">
        <v>6</v>
      </c>
      <c r="I6" s="14" t="s">
        <v>7</v>
      </c>
      <c r="J6" s="15" t="s">
        <v>8</v>
      </c>
      <c r="K6" s="16" t="s">
        <v>9</v>
      </c>
      <c r="L6" s="17" t="s">
        <v>10</v>
      </c>
      <c r="M6" s="18" t="s">
        <v>11</v>
      </c>
      <c r="P6">
        <v>0</v>
      </c>
      <c r="Q6">
        <v>0</v>
      </c>
      <c r="R6">
        <v>0</v>
      </c>
      <c r="T6">
        <v>0</v>
      </c>
      <c r="U6">
        <v>0</v>
      </c>
    </row>
    <row r="7" spans="2:23" ht="21.75" customHeight="1" thickTop="1" x14ac:dyDescent="0.25">
      <c r="B7" s="19" t="s">
        <v>12</v>
      </c>
      <c r="C7" s="131">
        <v>200</v>
      </c>
      <c r="D7" s="21">
        <v>5</v>
      </c>
      <c r="E7" s="22"/>
      <c r="F7" s="23" t="s">
        <v>13</v>
      </c>
      <c r="G7" s="24">
        <f>C7*D7+C7*E7</f>
        <v>1000</v>
      </c>
      <c r="H7" s="25">
        <v>0</v>
      </c>
      <c r="I7" s="26">
        <f t="shared" ref="I7:I16" si="0">H7+G7</f>
        <v>1000</v>
      </c>
      <c r="J7" s="27">
        <v>1000</v>
      </c>
      <c r="K7" s="28">
        <v>1000</v>
      </c>
      <c r="L7" s="29">
        <f>I7-K7</f>
        <v>0</v>
      </c>
      <c r="M7" t="s">
        <v>14</v>
      </c>
      <c r="O7" s="30"/>
      <c r="P7">
        <v>2</v>
      </c>
      <c r="Q7">
        <v>0</v>
      </c>
      <c r="R7">
        <v>0</v>
      </c>
      <c r="S7">
        <v>0</v>
      </c>
      <c r="T7">
        <v>0</v>
      </c>
      <c r="U7">
        <v>0</v>
      </c>
    </row>
    <row r="8" spans="2:23" ht="21.75" customHeight="1" x14ac:dyDescent="0.3">
      <c r="B8" s="31" t="s">
        <v>15</v>
      </c>
      <c r="C8" s="32">
        <v>266.67</v>
      </c>
      <c r="D8" s="33">
        <v>6</v>
      </c>
      <c r="E8" s="34"/>
      <c r="F8" s="35" t="s">
        <v>13</v>
      </c>
      <c r="G8" s="36">
        <f>C8*D8-0.02</f>
        <v>1600</v>
      </c>
      <c r="H8" s="37">
        <v>-267.76</v>
      </c>
      <c r="I8" s="26">
        <f t="shared" si="0"/>
        <v>1332.24</v>
      </c>
      <c r="J8" s="38">
        <v>0</v>
      </c>
      <c r="K8" s="39">
        <v>0</v>
      </c>
      <c r="L8" s="40">
        <f t="shared" ref="L8:L15" si="1">I8-K8</f>
        <v>1332.24</v>
      </c>
      <c r="M8" t="s">
        <v>16</v>
      </c>
      <c r="N8" s="41"/>
      <c r="O8" s="30"/>
      <c r="P8">
        <v>1</v>
      </c>
      <c r="Q8">
        <v>4</v>
      </c>
      <c r="R8">
        <v>0</v>
      </c>
      <c r="S8">
        <v>0</v>
      </c>
      <c r="T8">
        <v>1</v>
      </c>
      <c r="U8">
        <v>2</v>
      </c>
      <c r="V8">
        <v>2</v>
      </c>
      <c r="W8">
        <v>0</v>
      </c>
    </row>
    <row r="9" spans="2:23" ht="21.75" customHeight="1" x14ac:dyDescent="0.25">
      <c r="B9" s="31" t="s">
        <v>19</v>
      </c>
      <c r="C9" s="32">
        <v>240</v>
      </c>
      <c r="D9" s="34">
        <v>5</v>
      </c>
      <c r="E9" s="34"/>
      <c r="F9" s="35" t="s">
        <v>13</v>
      </c>
      <c r="G9" s="36">
        <v>1200</v>
      </c>
      <c r="H9" s="25"/>
      <c r="I9" s="26">
        <f t="shared" si="0"/>
        <v>1200</v>
      </c>
      <c r="J9" s="38">
        <v>500</v>
      </c>
      <c r="K9" s="45">
        <v>500</v>
      </c>
      <c r="L9" s="40">
        <f t="shared" si="1"/>
        <v>700</v>
      </c>
      <c r="M9" t="s">
        <v>14</v>
      </c>
      <c r="O9" s="46"/>
      <c r="P9">
        <v>1</v>
      </c>
      <c r="Q9">
        <v>3</v>
      </c>
      <c r="R9">
        <v>0</v>
      </c>
      <c r="S9">
        <v>2</v>
      </c>
      <c r="T9">
        <v>0</v>
      </c>
      <c r="U9">
        <v>0</v>
      </c>
    </row>
    <row r="10" spans="2:23" ht="31.5" x14ac:dyDescent="0.25">
      <c r="B10" s="47" t="s">
        <v>20</v>
      </c>
      <c r="C10" s="32">
        <v>250</v>
      </c>
      <c r="D10" s="34">
        <v>6</v>
      </c>
      <c r="E10" s="34"/>
      <c r="F10" s="48">
        <v>100</v>
      </c>
      <c r="G10" s="36">
        <v>1600</v>
      </c>
      <c r="H10" s="25"/>
      <c r="I10" s="26">
        <f t="shared" si="0"/>
        <v>1600</v>
      </c>
      <c r="J10" s="38">
        <v>2800</v>
      </c>
      <c r="K10" s="45">
        <v>500</v>
      </c>
      <c r="L10" s="40">
        <f t="shared" si="1"/>
        <v>1100</v>
      </c>
      <c r="M10" t="s">
        <v>16</v>
      </c>
      <c r="N10" s="49"/>
      <c r="O10" s="30"/>
      <c r="P10">
        <v>2</v>
      </c>
      <c r="Q10">
        <v>2</v>
      </c>
      <c r="R10">
        <v>2</v>
      </c>
      <c r="T10">
        <v>0</v>
      </c>
      <c r="U10">
        <v>0</v>
      </c>
    </row>
    <row r="11" spans="2:23" ht="21.75" customHeight="1" x14ac:dyDescent="0.3">
      <c r="B11" s="50"/>
      <c r="C11" s="32"/>
      <c r="D11" s="51"/>
      <c r="E11" s="34"/>
      <c r="F11" s="48"/>
      <c r="G11" s="36">
        <v>0</v>
      </c>
      <c r="H11" s="52"/>
      <c r="I11" s="26">
        <f t="shared" si="0"/>
        <v>0</v>
      </c>
      <c r="J11" s="53"/>
      <c r="K11" s="54"/>
      <c r="L11" s="40">
        <f t="shared" si="1"/>
        <v>0</v>
      </c>
      <c r="O11" s="55"/>
      <c r="P11" s="55">
        <v>0</v>
      </c>
      <c r="Q11" s="55">
        <v>0</v>
      </c>
      <c r="R11">
        <v>0</v>
      </c>
      <c r="T11" s="55">
        <v>0</v>
      </c>
      <c r="U11" s="55">
        <v>0</v>
      </c>
    </row>
    <row r="12" spans="2:23" ht="21.75" customHeight="1" x14ac:dyDescent="0.3">
      <c r="B12" s="50" t="s">
        <v>21</v>
      </c>
      <c r="C12" s="32">
        <v>200</v>
      </c>
      <c r="D12" s="51"/>
      <c r="E12" s="34"/>
      <c r="F12" s="48"/>
      <c r="G12" s="36">
        <v>0</v>
      </c>
      <c r="H12" s="52"/>
      <c r="I12" s="26">
        <f t="shared" si="0"/>
        <v>0</v>
      </c>
      <c r="J12" s="53"/>
      <c r="K12" s="54"/>
      <c r="L12" s="40">
        <f t="shared" si="1"/>
        <v>0</v>
      </c>
      <c r="O12" s="55"/>
      <c r="P12" s="55">
        <v>0</v>
      </c>
      <c r="Q12" s="55">
        <v>0</v>
      </c>
      <c r="R12">
        <v>0</v>
      </c>
      <c r="T12" s="55">
        <v>0</v>
      </c>
      <c r="U12" s="55">
        <v>0</v>
      </c>
    </row>
    <row r="13" spans="2:23" ht="21.75" customHeight="1" x14ac:dyDescent="0.25">
      <c r="B13" s="50" t="s">
        <v>35</v>
      </c>
      <c r="C13" s="132">
        <v>240</v>
      </c>
      <c r="D13" s="33">
        <v>5</v>
      </c>
      <c r="E13" s="33">
        <v>1</v>
      </c>
      <c r="F13" s="59"/>
      <c r="G13" s="60">
        <v>1440</v>
      </c>
      <c r="H13" s="61"/>
      <c r="I13" s="26">
        <f t="shared" si="0"/>
        <v>1440</v>
      </c>
      <c r="J13" s="53"/>
      <c r="K13" s="62"/>
      <c r="L13" s="40">
        <f t="shared" si="1"/>
        <v>1440</v>
      </c>
      <c r="M13" t="s">
        <v>14</v>
      </c>
      <c r="N13" s="64"/>
      <c r="O13" s="64"/>
      <c r="P13" s="65">
        <v>1</v>
      </c>
      <c r="Q13" s="66">
        <v>3</v>
      </c>
      <c r="R13">
        <v>3</v>
      </c>
      <c r="S13">
        <v>0</v>
      </c>
      <c r="T13">
        <v>2</v>
      </c>
      <c r="U13">
        <v>0</v>
      </c>
    </row>
    <row r="14" spans="2:23" ht="18.75" x14ac:dyDescent="0.3">
      <c r="B14" s="67"/>
      <c r="C14" s="133"/>
      <c r="D14" s="69"/>
      <c r="E14" s="69"/>
      <c r="F14" s="70"/>
      <c r="G14" s="71">
        <v>0</v>
      </c>
      <c r="H14" s="72"/>
      <c r="I14" s="26">
        <f t="shared" si="0"/>
        <v>0</v>
      </c>
      <c r="J14" s="53"/>
      <c r="K14" s="62"/>
      <c r="L14" s="40">
        <f t="shared" si="1"/>
        <v>0</v>
      </c>
      <c r="M14" s="73"/>
      <c r="N14" s="65"/>
      <c r="O14" s="65"/>
      <c r="P14" s="65">
        <v>0</v>
      </c>
      <c r="Q14" s="66">
        <v>0</v>
      </c>
      <c r="R14">
        <v>0</v>
      </c>
      <c r="T14">
        <v>0</v>
      </c>
      <c r="U14">
        <v>0</v>
      </c>
    </row>
    <row r="15" spans="2:23" ht="19.5" thickBot="1" x14ac:dyDescent="0.35">
      <c r="B15" s="137" t="s">
        <v>40</v>
      </c>
      <c r="C15" s="134">
        <v>240</v>
      </c>
      <c r="D15" s="135">
        <v>5</v>
      </c>
      <c r="E15" s="146"/>
      <c r="F15" s="147"/>
      <c r="G15" s="136">
        <v>1200</v>
      </c>
      <c r="H15" s="78"/>
      <c r="I15" s="79">
        <f t="shared" si="0"/>
        <v>1200</v>
      </c>
      <c r="J15" s="53"/>
      <c r="K15" s="80"/>
      <c r="L15" s="40">
        <f t="shared" si="1"/>
        <v>1200</v>
      </c>
      <c r="M15" s="81"/>
      <c r="N15" s="82"/>
      <c r="O15" s="81"/>
      <c r="P15">
        <v>0</v>
      </c>
      <c r="Q15">
        <v>5</v>
      </c>
      <c r="R15">
        <v>2</v>
      </c>
      <c r="T15">
        <v>0</v>
      </c>
      <c r="U15">
        <v>0</v>
      </c>
    </row>
    <row r="16" spans="2:23" ht="20.25" thickTop="1" thickBot="1" x14ac:dyDescent="0.35">
      <c r="B16" s="83" t="s">
        <v>25</v>
      </c>
      <c r="C16" s="84">
        <v>464.29</v>
      </c>
      <c r="D16" s="85">
        <v>5</v>
      </c>
      <c r="E16" s="86">
        <v>1</v>
      </c>
      <c r="F16" s="87"/>
      <c r="G16" s="84">
        <v>3714.32</v>
      </c>
      <c r="H16" s="88">
        <v>-684.59</v>
      </c>
      <c r="I16" s="89">
        <f t="shared" si="0"/>
        <v>3029.73</v>
      </c>
      <c r="J16" s="90">
        <v>0</v>
      </c>
      <c r="K16" s="161">
        <v>0</v>
      </c>
      <c r="L16" s="92">
        <f>I16-K16</f>
        <v>3029.73</v>
      </c>
      <c r="M16" t="s">
        <v>14</v>
      </c>
      <c r="P16" s="76">
        <v>3</v>
      </c>
      <c r="Q16" s="76">
        <v>5</v>
      </c>
      <c r="R16" s="76">
        <v>4</v>
      </c>
      <c r="S16" s="76">
        <v>2</v>
      </c>
      <c r="T16" s="76">
        <v>1</v>
      </c>
      <c r="U16" s="76">
        <v>2</v>
      </c>
      <c r="V16" s="139"/>
      <c r="W16" s="139"/>
    </row>
    <row r="17" spans="2:24" ht="15.75" customHeight="1" thickBot="1" x14ac:dyDescent="0.3">
      <c r="B17" s="93"/>
      <c r="C17" s="46"/>
      <c r="D17" s="94"/>
      <c r="E17" s="95"/>
      <c r="G17" s="96"/>
      <c r="H17" s="97"/>
      <c r="J17" s="98"/>
      <c r="K17" s="99"/>
      <c r="L17" s="99"/>
      <c r="M17" s="100"/>
      <c r="O17" s="101"/>
      <c r="P17" s="101">
        <f t="shared" ref="P17:W17" si="2">SUM(P6:P16)</f>
        <v>10</v>
      </c>
      <c r="Q17" s="101">
        <f t="shared" si="2"/>
        <v>22</v>
      </c>
      <c r="R17" s="101">
        <f t="shared" si="2"/>
        <v>11</v>
      </c>
      <c r="S17" s="101">
        <f t="shared" si="2"/>
        <v>4</v>
      </c>
      <c r="T17" s="101">
        <f t="shared" si="2"/>
        <v>4</v>
      </c>
      <c r="U17" s="101">
        <f t="shared" si="2"/>
        <v>4</v>
      </c>
      <c r="V17" s="101">
        <f t="shared" si="2"/>
        <v>2</v>
      </c>
      <c r="W17" s="101">
        <f t="shared" si="2"/>
        <v>0</v>
      </c>
    </row>
    <row r="18" spans="2:24" ht="21.75" customHeight="1" thickBot="1" x14ac:dyDescent="0.35">
      <c r="C18" s="87"/>
      <c r="D18" s="102"/>
      <c r="E18" s="103"/>
      <c r="F18" s="104" t="s">
        <v>26</v>
      </c>
      <c r="G18" s="105">
        <f>SUM(G7:G17)</f>
        <v>11754.32</v>
      </c>
      <c r="H18" s="106">
        <f t="shared" ref="H18" si="3">SUM(H7:H16)</f>
        <v>-952.35</v>
      </c>
      <c r="I18" s="107">
        <f>SUM(G18:H18)</f>
        <v>10801.97</v>
      </c>
      <c r="J18" s="108"/>
      <c r="K18" s="162">
        <f>SUM(K7:K16)</f>
        <v>2000</v>
      </c>
      <c r="L18" s="110"/>
      <c r="O18" s="101"/>
      <c r="P18" s="101"/>
      <c r="Q18" s="101"/>
      <c r="R18" s="101"/>
    </row>
    <row r="19" spans="2:24" ht="15.75" customHeight="1" x14ac:dyDescent="0.3">
      <c r="M19" s="123"/>
      <c r="N19" s="66"/>
      <c r="O19" s="101"/>
      <c r="P19" s="128">
        <f>P17*P4</f>
        <v>5000</v>
      </c>
      <c r="Q19" s="128">
        <f t="shared" ref="Q19:W19" si="4">Q17*Q4</f>
        <v>4400</v>
      </c>
      <c r="R19" s="128">
        <f t="shared" si="4"/>
        <v>1100</v>
      </c>
      <c r="S19" s="150">
        <f t="shared" si="4"/>
        <v>200</v>
      </c>
      <c r="T19" s="128">
        <f t="shared" si="4"/>
        <v>80</v>
      </c>
      <c r="U19" s="128">
        <f>U17*U4</f>
        <v>20</v>
      </c>
      <c r="V19" s="128">
        <f t="shared" si="4"/>
        <v>2</v>
      </c>
      <c r="W19" s="128">
        <f t="shared" si="4"/>
        <v>0</v>
      </c>
      <c r="X19" s="129">
        <f>SUM(P19:W19)</f>
        <v>10802</v>
      </c>
    </row>
    <row r="20" spans="2:24" ht="15" customHeight="1" x14ac:dyDescent="0.35">
      <c r="B20" s="111"/>
      <c r="D20" s="112"/>
      <c r="E20" s="112"/>
      <c r="F20" s="112"/>
      <c r="G20" s="112"/>
      <c r="H20" s="112"/>
      <c r="I20" s="112"/>
      <c r="J20" s="112"/>
      <c r="M20" s="66"/>
      <c r="N20" s="66"/>
      <c r="O20" s="66"/>
      <c r="P20" s="46"/>
      <c r="Q20" s="87"/>
      <c r="R20" s="87"/>
      <c r="S20" s="87"/>
      <c r="T20" s="87"/>
      <c r="U20" s="87"/>
      <c r="V20" s="87"/>
      <c r="W20" s="87"/>
    </row>
    <row r="21" spans="2:24" ht="21" customHeight="1" x14ac:dyDescent="0.35">
      <c r="C21" s="46" t="s">
        <v>31</v>
      </c>
      <c r="D21" s="113"/>
      <c r="E21" s="112"/>
      <c r="F21" s="112"/>
      <c r="G21" s="112"/>
      <c r="H21" s="112"/>
      <c r="I21" s="112"/>
      <c r="J21" s="112"/>
      <c r="K21" s="66"/>
      <c r="L21" s="66"/>
    </row>
    <row r="22" spans="2:24" x14ac:dyDescent="0.25">
      <c r="B22" s="93"/>
      <c r="C22" s="66"/>
      <c r="D22" s="49"/>
      <c r="E22" s="94"/>
      <c r="F22" s="94"/>
      <c r="G22" s="66"/>
      <c r="H22" s="66"/>
      <c r="I22" s="66"/>
      <c r="J22" s="66"/>
      <c r="K22" s="66"/>
      <c r="L22" s="66"/>
    </row>
    <row r="23" spans="2:24" ht="18.75" x14ac:dyDescent="0.3">
      <c r="B23" s="93"/>
      <c r="C23" s="46"/>
      <c r="D23" s="114"/>
      <c r="E23" s="94"/>
      <c r="F23" s="94"/>
      <c r="G23" s="115"/>
      <c r="H23" s="115"/>
      <c r="I23" s="115"/>
      <c r="J23" s="66"/>
      <c r="K23" s="66"/>
      <c r="L23" s="66"/>
    </row>
    <row r="24" spans="2:24" x14ac:dyDescent="0.25">
      <c r="B24" s="93"/>
      <c r="C24" s="49"/>
      <c r="D24" s="49"/>
      <c r="E24" s="94"/>
      <c r="F24" s="94"/>
      <c r="G24" s="66"/>
      <c r="H24" s="66"/>
      <c r="I24" s="66"/>
      <c r="J24" s="66"/>
      <c r="K24" s="66"/>
      <c r="L24" s="66"/>
    </row>
    <row r="25" spans="2:24" ht="18.75" x14ac:dyDescent="0.3">
      <c r="C25" s="114"/>
      <c r="D25" s="66"/>
      <c r="E25" s="66"/>
      <c r="F25" s="66"/>
      <c r="G25" s="66"/>
      <c r="H25" s="66"/>
      <c r="I25" s="66"/>
      <c r="J25" s="66"/>
      <c r="K25" s="66"/>
      <c r="L25" s="66"/>
    </row>
    <row r="26" spans="2:24" x14ac:dyDescent="0.25">
      <c r="C26" s="49"/>
    </row>
  </sheetData>
  <mergeCells count="1">
    <mergeCell ref="C2:K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6"/>
  <sheetViews>
    <sheetView topLeftCell="D1" workbookViewId="0">
      <selection activeCell="L21" sqref="L21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4" max="4" width="9.7109375" customWidth="1"/>
    <col min="5" max="5" width="9.140625" customWidth="1"/>
    <col min="6" max="6" width="9.28515625" customWidth="1"/>
    <col min="7" max="7" width="11.28515625" bestFit="1" customWidth="1"/>
    <col min="8" max="8" width="12.28515625" bestFit="1" customWidth="1"/>
    <col min="9" max="9" width="14.140625" bestFit="1" customWidth="1"/>
    <col min="10" max="10" width="11.28515625" bestFit="1" customWidth="1"/>
    <col min="12" max="12" width="13.42578125" customWidth="1"/>
  </cols>
  <sheetData>
    <row r="2" spans="2:23" ht="18.75" customHeight="1" x14ac:dyDescent="0.35">
      <c r="C2" s="214" t="s">
        <v>61</v>
      </c>
      <c r="D2" s="214"/>
      <c r="E2" s="214"/>
      <c r="F2" s="214"/>
      <c r="G2" s="214"/>
      <c r="H2" s="214"/>
      <c r="I2" s="214"/>
      <c r="J2" s="214"/>
      <c r="K2" s="214"/>
      <c r="L2" s="166"/>
      <c r="M2" s="3"/>
      <c r="N2" s="3"/>
      <c r="O2" s="3"/>
      <c r="P2" s="3"/>
    </row>
    <row r="3" spans="2:23" ht="15" customHeight="1" x14ac:dyDescent="0.3">
      <c r="M3" s="3"/>
      <c r="N3" s="3"/>
      <c r="O3" s="3"/>
      <c r="P3" s="3"/>
    </row>
    <row r="4" spans="2:23" ht="18.75" x14ac:dyDescent="0.3">
      <c r="B4" s="4" t="s">
        <v>0</v>
      </c>
      <c r="H4" s="5"/>
      <c r="I4" s="5"/>
      <c r="J4" s="5"/>
      <c r="K4" s="5"/>
      <c r="L4" s="6"/>
      <c r="P4" s="140">
        <v>500</v>
      </c>
      <c r="Q4" s="140">
        <v>200</v>
      </c>
      <c r="R4" s="140">
        <v>100</v>
      </c>
      <c r="S4" s="140">
        <v>50</v>
      </c>
      <c r="T4" s="140">
        <v>20</v>
      </c>
      <c r="U4" s="140">
        <v>5</v>
      </c>
      <c r="V4" s="140">
        <v>1</v>
      </c>
      <c r="W4" s="140">
        <v>0.5</v>
      </c>
    </row>
    <row r="5" spans="2:23" ht="15.75" thickBot="1" x14ac:dyDescent="0.3">
      <c r="J5" s="7"/>
    </row>
    <row r="6" spans="2:23" ht="32.25" thickTop="1" thickBot="1" x14ac:dyDescent="0.35">
      <c r="B6" s="8"/>
      <c r="C6" s="9" t="s">
        <v>1</v>
      </c>
      <c r="D6" s="10" t="s">
        <v>2</v>
      </c>
      <c r="E6" s="9" t="s">
        <v>3</v>
      </c>
      <c r="F6" s="11" t="s">
        <v>4</v>
      </c>
      <c r="G6" s="12" t="s">
        <v>5</v>
      </c>
      <c r="H6" s="13" t="s">
        <v>6</v>
      </c>
      <c r="I6" s="14" t="s">
        <v>7</v>
      </c>
      <c r="J6" s="15" t="s">
        <v>8</v>
      </c>
      <c r="K6" s="16" t="s">
        <v>9</v>
      </c>
      <c r="L6" s="17" t="s">
        <v>10</v>
      </c>
      <c r="M6" s="18" t="s">
        <v>11</v>
      </c>
      <c r="P6">
        <v>0</v>
      </c>
      <c r="Q6">
        <v>0</v>
      </c>
      <c r="R6">
        <v>0</v>
      </c>
      <c r="T6">
        <v>0</v>
      </c>
      <c r="U6">
        <v>0</v>
      </c>
    </row>
    <row r="7" spans="2:23" ht="21.75" customHeight="1" thickTop="1" x14ac:dyDescent="0.25">
      <c r="B7" s="19" t="s">
        <v>12</v>
      </c>
      <c r="C7" s="131">
        <v>200</v>
      </c>
      <c r="D7" s="21">
        <v>5</v>
      </c>
      <c r="E7" s="22"/>
      <c r="F7" s="23" t="s">
        <v>13</v>
      </c>
      <c r="G7" s="24">
        <f>C7*D7+C7*E7</f>
        <v>1000</v>
      </c>
      <c r="H7" s="25">
        <v>0</v>
      </c>
      <c r="I7" s="26">
        <f t="shared" ref="I7:I16" si="0">H7+G7</f>
        <v>1000</v>
      </c>
      <c r="J7" s="27">
        <v>0</v>
      </c>
      <c r="K7" s="28">
        <v>0</v>
      </c>
      <c r="L7" s="29">
        <f>I7-K7</f>
        <v>1000</v>
      </c>
      <c r="M7" t="s">
        <v>14</v>
      </c>
      <c r="O7" s="30"/>
      <c r="P7">
        <v>0</v>
      </c>
      <c r="Q7" s="168">
        <v>5</v>
      </c>
      <c r="R7">
        <v>0</v>
      </c>
      <c r="S7">
        <v>0</v>
      </c>
      <c r="T7">
        <v>0</v>
      </c>
      <c r="U7">
        <v>0</v>
      </c>
    </row>
    <row r="8" spans="2:23" ht="21.75" customHeight="1" x14ac:dyDescent="0.3">
      <c r="B8" s="31" t="s">
        <v>15</v>
      </c>
      <c r="C8" s="32">
        <v>266.67</v>
      </c>
      <c r="D8" s="33">
        <v>6</v>
      </c>
      <c r="E8" s="34"/>
      <c r="F8" s="35" t="s">
        <v>13</v>
      </c>
      <c r="G8" s="36">
        <f>C8*D8-0.02</f>
        <v>1600</v>
      </c>
      <c r="H8" s="37">
        <v>-267.76</v>
      </c>
      <c r="I8" s="26">
        <f t="shared" si="0"/>
        <v>1332.24</v>
      </c>
      <c r="J8" s="38">
        <v>0</v>
      </c>
      <c r="K8" s="39">
        <v>0</v>
      </c>
      <c r="L8" s="40">
        <f t="shared" ref="L8:L15" si="1">I8-K8</f>
        <v>1332.24</v>
      </c>
      <c r="M8" t="s">
        <v>16</v>
      </c>
      <c r="N8" s="41"/>
      <c r="O8" s="30"/>
      <c r="P8">
        <v>1</v>
      </c>
      <c r="Q8">
        <v>4</v>
      </c>
      <c r="R8">
        <v>0</v>
      </c>
      <c r="S8">
        <v>0</v>
      </c>
      <c r="T8">
        <v>1</v>
      </c>
      <c r="U8">
        <v>2</v>
      </c>
      <c r="V8">
        <v>2</v>
      </c>
      <c r="W8">
        <v>0</v>
      </c>
    </row>
    <row r="9" spans="2:23" ht="21.75" customHeight="1" x14ac:dyDescent="0.25">
      <c r="B9" s="31" t="s">
        <v>19</v>
      </c>
      <c r="C9" s="32">
        <v>240</v>
      </c>
      <c r="D9" s="34">
        <v>5</v>
      </c>
      <c r="E9" s="34"/>
      <c r="F9" s="35" t="s">
        <v>13</v>
      </c>
      <c r="G9" s="36">
        <v>1200</v>
      </c>
      <c r="H9" s="25"/>
      <c r="I9" s="26">
        <f t="shared" si="0"/>
        <v>1200</v>
      </c>
      <c r="J9" s="38">
        <v>0</v>
      </c>
      <c r="K9" s="45">
        <v>0</v>
      </c>
      <c r="L9" s="40">
        <f t="shared" si="1"/>
        <v>1200</v>
      </c>
      <c r="M9" t="s">
        <v>14</v>
      </c>
      <c r="O9" s="46"/>
      <c r="P9">
        <v>1</v>
      </c>
      <c r="Q9">
        <v>3</v>
      </c>
      <c r="R9">
        <v>0</v>
      </c>
      <c r="S9">
        <v>2</v>
      </c>
      <c r="T9">
        <v>0</v>
      </c>
      <c r="U9">
        <v>0</v>
      </c>
    </row>
    <row r="10" spans="2:23" ht="31.5" x14ac:dyDescent="0.25">
      <c r="B10" s="47" t="s">
        <v>20</v>
      </c>
      <c r="C10" s="32">
        <v>250</v>
      </c>
      <c r="D10" s="34">
        <v>6</v>
      </c>
      <c r="E10" s="34"/>
      <c r="F10" s="48">
        <v>100</v>
      </c>
      <c r="G10" s="36">
        <v>1600</v>
      </c>
      <c r="H10" s="25"/>
      <c r="I10" s="26">
        <f t="shared" si="0"/>
        <v>1600</v>
      </c>
      <c r="J10" s="38">
        <v>2300</v>
      </c>
      <c r="K10" s="45">
        <v>500</v>
      </c>
      <c r="L10" s="40">
        <f t="shared" si="1"/>
        <v>1100</v>
      </c>
      <c r="M10" t="s">
        <v>16</v>
      </c>
      <c r="N10" s="49"/>
      <c r="O10" s="30"/>
      <c r="P10">
        <v>2</v>
      </c>
      <c r="Q10">
        <v>2</v>
      </c>
      <c r="R10">
        <v>2</v>
      </c>
      <c r="T10">
        <v>0</v>
      </c>
      <c r="U10">
        <v>0</v>
      </c>
    </row>
    <row r="11" spans="2:23" ht="21.75" customHeight="1" x14ac:dyDescent="0.3">
      <c r="B11" s="50"/>
      <c r="C11" s="32"/>
      <c r="D11" s="51"/>
      <c r="E11" s="34"/>
      <c r="F11" s="48"/>
      <c r="G11" s="36">
        <v>0</v>
      </c>
      <c r="H11" s="52"/>
      <c r="I11" s="26">
        <f t="shared" si="0"/>
        <v>0</v>
      </c>
      <c r="J11" s="53"/>
      <c r="K11" s="54"/>
      <c r="L11" s="40">
        <f t="shared" si="1"/>
        <v>0</v>
      </c>
      <c r="O11" s="55"/>
      <c r="P11" s="55">
        <v>0</v>
      </c>
      <c r="Q11" s="55">
        <v>0</v>
      </c>
      <c r="R11">
        <v>0</v>
      </c>
      <c r="T11" s="55">
        <v>0</v>
      </c>
      <c r="U11" s="55">
        <v>0</v>
      </c>
    </row>
    <row r="12" spans="2:23" ht="21.75" customHeight="1" x14ac:dyDescent="0.3">
      <c r="B12" s="50" t="s">
        <v>21</v>
      </c>
      <c r="C12" s="32">
        <v>200</v>
      </c>
      <c r="D12" s="51"/>
      <c r="E12" s="34"/>
      <c r="F12" s="48"/>
      <c r="G12" s="36">
        <v>0</v>
      </c>
      <c r="H12" s="52"/>
      <c r="I12" s="26">
        <f t="shared" si="0"/>
        <v>0</v>
      </c>
      <c r="J12" s="53"/>
      <c r="K12" s="54"/>
      <c r="L12" s="40">
        <f t="shared" si="1"/>
        <v>0</v>
      </c>
      <c r="O12" s="55"/>
      <c r="P12" s="55">
        <v>0</v>
      </c>
      <c r="Q12" s="55">
        <v>0</v>
      </c>
      <c r="R12">
        <v>0</v>
      </c>
      <c r="T12" s="55">
        <v>0</v>
      </c>
      <c r="U12" s="55">
        <v>0</v>
      </c>
    </row>
    <row r="13" spans="2:23" ht="21.75" customHeight="1" x14ac:dyDescent="0.25">
      <c r="B13" s="50" t="s">
        <v>35</v>
      </c>
      <c r="C13" s="132">
        <v>240</v>
      </c>
      <c r="D13" s="33">
        <v>5</v>
      </c>
      <c r="E13" s="33">
        <v>1</v>
      </c>
      <c r="F13" s="59"/>
      <c r="G13" s="60">
        <v>1440</v>
      </c>
      <c r="H13" s="61"/>
      <c r="I13" s="26">
        <f t="shared" si="0"/>
        <v>1440</v>
      </c>
      <c r="J13" s="53"/>
      <c r="K13" s="62"/>
      <c r="L13" s="40">
        <f t="shared" si="1"/>
        <v>1440</v>
      </c>
      <c r="M13" t="s">
        <v>14</v>
      </c>
      <c r="N13" s="64"/>
      <c r="O13" s="64"/>
      <c r="P13" s="65">
        <v>1</v>
      </c>
      <c r="Q13" s="66">
        <v>3</v>
      </c>
      <c r="R13">
        <v>3</v>
      </c>
      <c r="S13">
        <v>0</v>
      </c>
      <c r="T13">
        <v>2</v>
      </c>
      <c r="U13">
        <v>0</v>
      </c>
    </row>
    <row r="14" spans="2:23" ht="18.75" x14ac:dyDescent="0.3">
      <c r="B14" s="67"/>
      <c r="C14" s="133"/>
      <c r="D14" s="69"/>
      <c r="E14" s="69"/>
      <c r="F14" s="70"/>
      <c r="G14" s="71">
        <v>0</v>
      </c>
      <c r="H14" s="72"/>
      <c r="I14" s="26">
        <f t="shared" si="0"/>
        <v>0</v>
      </c>
      <c r="J14" s="53"/>
      <c r="K14" s="62"/>
      <c r="L14" s="40">
        <f t="shared" si="1"/>
        <v>0</v>
      </c>
      <c r="M14" s="73"/>
      <c r="N14" s="65"/>
      <c r="O14" s="65"/>
      <c r="P14" s="65">
        <v>0</v>
      </c>
      <c r="Q14" s="66">
        <v>0</v>
      </c>
      <c r="R14">
        <v>0</v>
      </c>
      <c r="T14">
        <v>0</v>
      </c>
      <c r="U14">
        <v>0</v>
      </c>
    </row>
    <row r="15" spans="2:23" ht="19.5" thickBot="1" x14ac:dyDescent="0.35">
      <c r="B15" s="137" t="s">
        <v>40</v>
      </c>
      <c r="C15" s="134">
        <v>240</v>
      </c>
      <c r="D15" s="135">
        <v>5</v>
      </c>
      <c r="E15" s="146"/>
      <c r="F15" s="147"/>
      <c r="G15" s="136">
        <v>1200</v>
      </c>
      <c r="H15" s="78"/>
      <c r="I15" s="79">
        <f t="shared" si="0"/>
        <v>1200</v>
      </c>
      <c r="J15" s="53"/>
      <c r="K15" s="80"/>
      <c r="L15" s="40">
        <f t="shared" si="1"/>
        <v>1200</v>
      </c>
      <c r="M15" s="81"/>
      <c r="N15" s="82"/>
      <c r="O15" s="81"/>
      <c r="P15">
        <v>0</v>
      </c>
      <c r="Q15">
        <v>5</v>
      </c>
      <c r="R15">
        <v>2</v>
      </c>
      <c r="T15">
        <v>0</v>
      </c>
      <c r="U15">
        <v>0</v>
      </c>
    </row>
    <row r="16" spans="2:23" ht="20.25" thickTop="1" thickBot="1" x14ac:dyDescent="0.35">
      <c r="B16" s="83" t="s">
        <v>25</v>
      </c>
      <c r="C16" s="84">
        <v>464.29</v>
      </c>
      <c r="D16" s="85">
        <v>5</v>
      </c>
      <c r="E16" s="86">
        <v>1</v>
      </c>
      <c r="F16" s="87"/>
      <c r="G16" s="84">
        <v>3714.32</v>
      </c>
      <c r="H16" s="88">
        <v>-684.59</v>
      </c>
      <c r="I16" s="89">
        <f t="shared" si="0"/>
        <v>3029.73</v>
      </c>
      <c r="J16" s="90">
        <v>0</v>
      </c>
      <c r="K16" s="161">
        <v>0</v>
      </c>
      <c r="L16" s="92">
        <f>I16-K16</f>
        <v>3029.73</v>
      </c>
      <c r="M16" t="s">
        <v>14</v>
      </c>
      <c r="P16" s="76">
        <v>3</v>
      </c>
      <c r="Q16" s="76">
        <v>5</v>
      </c>
      <c r="R16" s="76">
        <v>4</v>
      </c>
      <c r="S16" s="76">
        <v>2</v>
      </c>
      <c r="T16" s="76">
        <v>1</v>
      </c>
      <c r="U16" s="76">
        <v>2</v>
      </c>
      <c r="V16" s="139"/>
      <c r="W16" s="139"/>
    </row>
    <row r="17" spans="2:24" ht="15.75" customHeight="1" thickBot="1" x14ac:dyDescent="0.3">
      <c r="B17" s="93"/>
      <c r="C17" s="46"/>
      <c r="D17" s="94"/>
      <c r="E17" s="95"/>
      <c r="G17" s="96"/>
      <c r="H17" s="97"/>
      <c r="J17" s="98"/>
      <c r="K17" s="99"/>
      <c r="L17" s="99"/>
      <c r="M17" s="100"/>
      <c r="O17" s="101"/>
      <c r="P17" s="101">
        <f t="shared" ref="P17:W17" si="2">SUM(P6:P16)</f>
        <v>8</v>
      </c>
      <c r="Q17" s="101">
        <f t="shared" si="2"/>
        <v>27</v>
      </c>
      <c r="R17" s="101">
        <f t="shared" si="2"/>
        <v>11</v>
      </c>
      <c r="S17" s="101">
        <f t="shared" si="2"/>
        <v>4</v>
      </c>
      <c r="T17" s="101">
        <f t="shared" si="2"/>
        <v>4</v>
      </c>
      <c r="U17" s="101">
        <f t="shared" si="2"/>
        <v>4</v>
      </c>
      <c r="V17" s="101">
        <f t="shared" si="2"/>
        <v>2</v>
      </c>
      <c r="W17" s="101">
        <f t="shared" si="2"/>
        <v>0</v>
      </c>
    </row>
    <row r="18" spans="2:24" ht="21.75" customHeight="1" thickBot="1" x14ac:dyDescent="0.35">
      <c r="C18" s="87"/>
      <c r="D18" s="102"/>
      <c r="E18" s="103"/>
      <c r="F18" s="104" t="s">
        <v>26</v>
      </c>
      <c r="G18" s="105">
        <f>SUM(G7:G17)</f>
        <v>11754.32</v>
      </c>
      <c r="H18" s="106">
        <f t="shared" ref="H18" si="3">SUM(H7:H16)</f>
        <v>-952.35</v>
      </c>
      <c r="I18" s="107">
        <f>SUM(G18:H18)</f>
        <v>10801.97</v>
      </c>
      <c r="J18" s="108"/>
      <c r="K18" s="162">
        <f>SUM(K7:K16)</f>
        <v>500</v>
      </c>
      <c r="L18" s="110"/>
      <c r="O18" s="101"/>
      <c r="P18" s="101"/>
      <c r="Q18" s="101"/>
      <c r="R18" s="101"/>
    </row>
    <row r="19" spans="2:24" ht="15.75" customHeight="1" x14ac:dyDescent="0.3">
      <c r="M19" s="123"/>
      <c r="N19" s="66"/>
      <c r="O19" s="101"/>
      <c r="P19" s="128">
        <f>P17*P4</f>
        <v>4000</v>
      </c>
      <c r="Q19" s="128">
        <f t="shared" ref="Q19:W19" si="4">Q17*Q4</f>
        <v>5400</v>
      </c>
      <c r="R19" s="128">
        <f t="shared" si="4"/>
        <v>1100</v>
      </c>
      <c r="S19" s="150">
        <f t="shared" si="4"/>
        <v>200</v>
      </c>
      <c r="T19" s="128">
        <f t="shared" si="4"/>
        <v>80</v>
      </c>
      <c r="U19" s="128">
        <f>U17*U4</f>
        <v>20</v>
      </c>
      <c r="V19" s="128">
        <f t="shared" si="4"/>
        <v>2</v>
      </c>
      <c r="W19" s="128">
        <f t="shared" si="4"/>
        <v>0</v>
      </c>
      <c r="X19" s="129">
        <f>SUM(P19:W19)</f>
        <v>10802</v>
      </c>
    </row>
    <row r="20" spans="2:24" ht="15" customHeight="1" x14ac:dyDescent="0.35">
      <c r="B20" s="111"/>
      <c r="D20" s="112"/>
      <c r="E20" s="112"/>
      <c r="F20" s="112"/>
      <c r="G20" s="112"/>
      <c r="H20" s="112"/>
      <c r="I20" s="112"/>
      <c r="J20" s="112"/>
      <c r="M20" s="66"/>
      <c r="N20" s="66"/>
      <c r="O20" s="66"/>
      <c r="P20" s="46"/>
      <c r="Q20" s="87"/>
      <c r="R20" s="87"/>
      <c r="S20" s="87"/>
      <c r="T20" s="87"/>
      <c r="U20" s="87"/>
      <c r="V20" s="87"/>
      <c r="W20" s="87"/>
    </row>
    <row r="21" spans="2:24" ht="21" customHeight="1" x14ac:dyDescent="0.35">
      <c r="C21" s="46" t="s">
        <v>31</v>
      </c>
      <c r="D21" s="113"/>
      <c r="E21" s="112"/>
      <c r="F21" s="112"/>
      <c r="G21" s="112"/>
      <c r="H21" s="112"/>
      <c r="I21" s="112"/>
      <c r="J21" s="112"/>
      <c r="K21" s="66"/>
      <c r="L21" s="66"/>
    </row>
    <row r="22" spans="2:24" x14ac:dyDescent="0.25">
      <c r="B22" s="93"/>
      <c r="C22" s="66"/>
      <c r="D22" s="49"/>
      <c r="E22" s="94"/>
      <c r="F22" s="94"/>
      <c r="G22" s="66"/>
      <c r="H22" s="66"/>
      <c r="I22" s="66"/>
      <c r="J22" s="66"/>
      <c r="K22" s="66"/>
      <c r="L22" s="66"/>
    </row>
    <row r="23" spans="2:24" ht="18.75" x14ac:dyDescent="0.3">
      <c r="B23" s="93"/>
      <c r="C23" s="46"/>
      <c r="D23" s="114"/>
      <c r="E23" s="94"/>
      <c r="F23" s="94"/>
      <c r="G23" s="115"/>
      <c r="H23" s="115"/>
      <c r="I23" s="115"/>
      <c r="J23" s="66"/>
      <c r="K23" s="66"/>
      <c r="L23" s="66"/>
    </row>
    <row r="24" spans="2:24" x14ac:dyDescent="0.25">
      <c r="B24" s="93"/>
      <c r="C24" s="49"/>
      <c r="D24" s="49"/>
      <c r="E24" s="94"/>
      <c r="F24" s="94"/>
      <c r="G24" s="66"/>
      <c r="H24" s="66"/>
      <c r="I24" s="66"/>
      <c r="J24" s="66"/>
      <c r="K24" s="66"/>
      <c r="L24" s="66"/>
    </row>
    <row r="25" spans="2:24" ht="18.75" x14ac:dyDescent="0.3">
      <c r="C25" s="114"/>
      <c r="D25" s="66"/>
      <c r="E25" s="66"/>
      <c r="F25" s="66"/>
      <c r="G25" s="66"/>
      <c r="H25" s="66"/>
      <c r="I25" s="66"/>
      <c r="J25" s="66"/>
      <c r="K25" s="66"/>
      <c r="L25" s="66"/>
    </row>
    <row r="26" spans="2:24" x14ac:dyDescent="0.25">
      <c r="C26" s="49"/>
    </row>
  </sheetData>
  <mergeCells count="1">
    <mergeCell ref="C2:K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7"/>
  <sheetViews>
    <sheetView workbookViewId="0">
      <selection activeCell="B21" sqref="B21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4" max="4" width="9.7109375" customWidth="1"/>
    <col min="5" max="5" width="9.140625" customWidth="1"/>
    <col min="6" max="6" width="9.28515625" customWidth="1"/>
    <col min="8" max="8" width="12.28515625" bestFit="1" customWidth="1"/>
    <col min="9" max="9" width="14.140625" bestFit="1" customWidth="1"/>
    <col min="12" max="12" width="13.42578125" customWidth="1"/>
  </cols>
  <sheetData>
    <row r="2" spans="2:17" ht="18.75" customHeight="1" x14ac:dyDescent="0.35">
      <c r="C2" s="214" t="s">
        <v>30</v>
      </c>
      <c r="D2" s="214"/>
      <c r="E2" s="214"/>
      <c r="F2" s="214"/>
      <c r="G2" s="214"/>
      <c r="H2" s="214"/>
      <c r="I2" s="214"/>
      <c r="J2" s="214"/>
      <c r="K2" s="214"/>
      <c r="L2" s="117"/>
      <c r="M2" s="3"/>
      <c r="N2" s="3"/>
      <c r="O2" s="3"/>
      <c r="P2" s="3"/>
    </row>
    <row r="3" spans="2:17" ht="15" customHeight="1" x14ac:dyDescent="0.3">
      <c r="M3" s="3"/>
      <c r="N3" s="3"/>
      <c r="O3" s="3"/>
      <c r="P3" s="3"/>
    </row>
    <row r="4" spans="2:17" ht="18.75" x14ac:dyDescent="0.3">
      <c r="B4" s="4" t="s">
        <v>0</v>
      </c>
      <c r="H4" s="5"/>
      <c r="I4" s="5"/>
      <c r="J4" s="5"/>
      <c r="K4" s="5"/>
      <c r="L4" s="6"/>
    </row>
    <row r="5" spans="2:17" ht="15.75" thickBot="1" x14ac:dyDescent="0.3">
      <c r="J5" s="7"/>
    </row>
    <row r="6" spans="2:17" ht="32.25" thickTop="1" thickBot="1" x14ac:dyDescent="0.35">
      <c r="B6" s="8"/>
      <c r="C6" s="9" t="s">
        <v>1</v>
      </c>
      <c r="D6" s="10" t="s">
        <v>2</v>
      </c>
      <c r="E6" s="9" t="s">
        <v>3</v>
      </c>
      <c r="F6" s="11" t="s">
        <v>4</v>
      </c>
      <c r="G6" s="12" t="s">
        <v>5</v>
      </c>
      <c r="H6" s="13" t="s">
        <v>6</v>
      </c>
      <c r="I6" s="14" t="s">
        <v>7</v>
      </c>
      <c r="J6" s="15" t="s">
        <v>8</v>
      </c>
      <c r="K6" s="16" t="s">
        <v>9</v>
      </c>
      <c r="L6" s="17" t="s">
        <v>10</v>
      </c>
      <c r="M6" s="18" t="s">
        <v>11</v>
      </c>
    </row>
    <row r="7" spans="2:17" ht="21.75" customHeight="1" thickTop="1" x14ac:dyDescent="0.25">
      <c r="B7" s="19" t="s">
        <v>12</v>
      </c>
      <c r="C7" s="20">
        <v>340</v>
      </c>
      <c r="D7" s="21">
        <v>4</v>
      </c>
      <c r="E7" s="22"/>
      <c r="F7" s="23" t="s">
        <v>13</v>
      </c>
      <c r="G7" s="24">
        <v>1360</v>
      </c>
      <c r="H7" s="25">
        <v>0</v>
      </c>
      <c r="I7" s="26">
        <f t="shared" ref="I7:I17" si="0">H7+G7</f>
        <v>1360</v>
      </c>
      <c r="J7" s="27">
        <v>3800</v>
      </c>
      <c r="K7" s="28">
        <v>1000</v>
      </c>
      <c r="L7" s="29">
        <f>I7-K7</f>
        <v>360</v>
      </c>
      <c r="M7" t="s">
        <v>14</v>
      </c>
      <c r="O7" s="30"/>
    </row>
    <row r="8" spans="2:17" ht="21.75" customHeight="1" x14ac:dyDescent="0.3">
      <c r="B8" s="31" t="s">
        <v>15</v>
      </c>
      <c r="C8" s="32">
        <v>266.67</v>
      </c>
      <c r="D8" s="33">
        <v>5</v>
      </c>
      <c r="E8" s="34"/>
      <c r="F8" s="35" t="s">
        <v>13</v>
      </c>
      <c r="G8" s="36">
        <f>C8*D8-0.02</f>
        <v>1333.3300000000002</v>
      </c>
      <c r="H8" s="37">
        <v>-257.70999999999998</v>
      </c>
      <c r="I8" s="26">
        <f t="shared" si="0"/>
        <v>1075.6200000000001</v>
      </c>
      <c r="J8" s="38">
        <v>0</v>
      </c>
      <c r="K8" s="39">
        <v>0</v>
      </c>
      <c r="L8" s="40">
        <f t="shared" ref="L8:L16" si="1">I8-K8</f>
        <v>1075.6200000000001</v>
      </c>
      <c r="M8" t="s">
        <v>16</v>
      </c>
      <c r="N8" s="41"/>
      <c r="O8" s="30"/>
    </row>
    <row r="9" spans="2:17" ht="21.75" customHeight="1" x14ac:dyDescent="0.25">
      <c r="B9" s="31" t="s">
        <v>17</v>
      </c>
      <c r="C9" s="42">
        <v>200</v>
      </c>
      <c r="D9" s="43">
        <v>4</v>
      </c>
      <c r="E9" s="34"/>
      <c r="F9" s="35" t="s">
        <v>13</v>
      </c>
      <c r="G9" s="36">
        <v>800</v>
      </c>
      <c r="H9" s="25"/>
      <c r="I9" s="26">
        <f t="shared" si="0"/>
        <v>800</v>
      </c>
      <c r="J9" s="44">
        <v>0</v>
      </c>
      <c r="K9" s="39">
        <v>0</v>
      </c>
      <c r="L9" s="40">
        <f t="shared" si="1"/>
        <v>800</v>
      </c>
      <c r="M9" t="s">
        <v>18</v>
      </c>
      <c r="N9" s="215"/>
      <c r="O9" s="215"/>
    </row>
    <row r="10" spans="2:17" ht="21.75" customHeight="1" x14ac:dyDescent="0.25">
      <c r="B10" s="31" t="s">
        <v>19</v>
      </c>
      <c r="C10" s="42">
        <v>240</v>
      </c>
      <c r="D10" s="34">
        <v>5</v>
      </c>
      <c r="E10" s="34">
        <v>1</v>
      </c>
      <c r="F10" s="35" t="s">
        <v>13</v>
      </c>
      <c r="G10" s="36">
        <v>1440</v>
      </c>
      <c r="H10" s="25"/>
      <c r="I10" s="26">
        <f t="shared" si="0"/>
        <v>1440</v>
      </c>
      <c r="J10" s="38">
        <v>0</v>
      </c>
      <c r="K10" s="45">
        <v>0</v>
      </c>
      <c r="L10" s="40">
        <f t="shared" si="1"/>
        <v>1440</v>
      </c>
      <c r="M10" t="s">
        <v>14</v>
      </c>
      <c r="O10" s="46"/>
    </row>
    <row r="11" spans="2:17" ht="31.5" x14ac:dyDescent="0.25">
      <c r="B11" s="47" t="s">
        <v>20</v>
      </c>
      <c r="C11" s="42">
        <v>250</v>
      </c>
      <c r="D11" s="34">
        <v>6</v>
      </c>
      <c r="E11" s="34">
        <v>0</v>
      </c>
      <c r="F11" s="48">
        <v>100</v>
      </c>
      <c r="G11" s="36">
        <v>1600</v>
      </c>
      <c r="H11" s="25"/>
      <c r="I11" s="26">
        <f t="shared" si="0"/>
        <v>1600</v>
      </c>
      <c r="J11" s="38">
        <v>300</v>
      </c>
      <c r="K11" s="45">
        <v>300</v>
      </c>
      <c r="L11" s="40">
        <f t="shared" si="1"/>
        <v>1300</v>
      </c>
      <c r="M11" t="s">
        <v>16</v>
      </c>
      <c r="N11" s="49"/>
      <c r="O11" s="30"/>
    </row>
    <row r="12" spans="2:17" ht="21.75" customHeight="1" x14ac:dyDescent="0.3">
      <c r="B12" s="50" t="s">
        <v>21</v>
      </c>
      <c r="C12" s="42">
        <v>200</v>
      </c>
      <c r="D12" s="51">
        <v>1</v>
      </c>
      <c r="E12" s="34"/>
      <c r="F12" s="48"/>
      <c r="G12" s="36">
        <v>200</v>
      </c>
      <c r="H12" s="52"/>
      <c r="I12" s="26">
        <f t="shared" si="0"/>
        <v>200</v>
      </c>
      <c r="J12" s="53"/>
      <c r="K12" s="54"/>
      <c r="L12" s="40">
        <f t="shared" si="1"/>
        <v>200</v>
      </c>
      <c r="O12" s="55"/>
      <c r="P12" s="55"/>
      <c r="Q12" s="55"/>
    </row>
    <row r="13" spans="2:17" ht="21.75" customHeight="1" x14ac:dyDescent="0.3">
      <c r="B13" s="50" t="s">
        <v>28</v>
      </c>
      <c r="C13" s="42"/>
      <c r="D13" s="51"/>
      <c r="E13" s="34"/>
      <c r="F13" s="48"/>
      <c r="G13" s="36">
        <v>2500</v>
      </c>
      <c r="H13" s="52"/>
      <c r="I13" s="26">
        <f t="shared" si="0"/>
        <v>2500</v>
      </c>
      <c r="J13" s="53"/>
      <c r="K13" s="54"/>
      <c r="L13" s="40">
        <f t="shared" si="1"/>
        <v>2500</v>
      </c>
      <c r="O13" s="55"/>
      <c r="P13" s="55"/>
      <c r="Q13" s="55"/>
    </row>
    <row r="14" spans="2:17" ht="21.75" customHeight="1" x14ac:dyDescent="0.3">
      <c r="B14" s="56" t="s">
        <v>22</v>
      </c>
      <c r="C14" s="57"/>
      <c r="D14" s="58"/>
      <c r="E14" s="33"/>
      <c r="F14" s="59"/>
      <c r="G14" s="60">
        <v>1440</v>
      </c>
      <c r="H14" s="61"/>
      <c r="I14" s="26">
        <f t="shared" si="0"/>
        <v>1440</v>
      </c>
      <c r="J14" s="53"/>
      <c r="K14" s="62"/>
      <c r="L14" s="40">
        <f t="shared" si="1"/>
        <v>1440</v>
      </c>
      <c r="M14" s="63"/>
      <c r="N14" s="64"/>
      <c r="O14" s="64"/>
      <c r="P14" s="65"/>
      <c r="Q14" s="66"/>
    </row>
    <row r="15" spans="2:17" ht="18.75" x14ac:dyDescent="0.3">
      <c r="B15" s="67" t="s">
        <v>23</v>
      </c>
      <c r="C15" s="68"/>
      <c r="D15" s="69"/>
      <c r="E15" s="69"/>
      <c r="F15" s="70"/>
      <c r="G15" s="71">
        <v>0</v>
      </c>
      <c r="H15" s="72"/>
      <c r="I15" s="26">
        <f t="shared" si="0"/>
        <v>0</v>
      </c>
      <c r="J15" s="53"/>
      <c r="K15" s="62"/>
      <c r="L15" s="40">
        <f t="shared" si="1"/>
        <v>0</v>
      </c>
      <c r="M15" s="73"/>
      <c r="N15" s="65"/>
      <c r="O15" s="65"/>
      <c r="P15" s="65"/>
      <c r="Q15" s="66"/>
    </row>
    <row r="16" spans="2:17" ht="19.5" thickBot="1" x14ac:dyDescent="0.35">
      <c r="C16" s="74"/>
      <c r="D16" s="75"/>
      <c r="E16" s="75"/>
      <c r="F16" s="76"/>
      <c r="G16" s="77"/>
      <c r="H16" s="78"/>
      <c r="I16" s="79">
        <f t="shared" si="0"/>
        <v>0</v>
      </c>
      <c r="J16" s="53"/>
      <c r="K16" s="80"/>
      <c r="L16" s="40">
        <f t="shared" si="1"/>
        <v>0</v>
      </c>
      <c r="M16" s="81"/>
      <c r="N16" s="82"/>
      <c r="O16" s="81"/>
    </row>
    <row r="17" spans="2:18" ht="20.25" thickTop="1" thickBot="1" x14ac:dyDescent="0.35">
      <c r="B17" s="83" t="s">
        <v>25</v>
      </c>
      <c r="C17" s="84">
        <v>428.57</v>
      </c>
      <c r="D17" s="85">
        <v>5</v>
      </c>
      <c r="E17" s="86">
        <v>2</v>
      </c>
      <c r="F17" s="87"/>
      <c r="G17" s="84">
        <v>3857</v>
      </c>
      <c r="H17" s="88">
        <v>-632</v>
      </c>
      <c r="I17" s="89">
        <f t="shared" si="0"/>
        <v>3225</v>
      </c>
      <c r="J17" s="90">
        <v>3000</v>
      </c>
      <c r="K17" s="91">
        <v>500</v>
      </c>
      <c r="L17" s="92">
        <f>I17-K17</f>
        <v>2725</v>
      </c>
      <c r="M17" t="s">
        <v>14</v>
      </c>
    </row>
    <row r="18" spans="2:18" ht="15.75" customHeight="1" thickBot="1" x14ac:dyDescent="0.3">
      <c r="B18" s="93"/>
      <c r="C18" s="46"/>
      <c r="D18" s="94"/>
      <c r="E18" s="95"/>
      <c r="G18" s="96"/>
      <c r="H18" s="97"/>
      <c r="J18" s="98"/>
      <c r="K18" s="99"/>
      <c r="L18" s="99"/>
      <c r="M18" s="100"/>
      <c r="O18" s="101"/>
      <c r="P18" s="101"/>
      <c r="Q18" s="101"/>
      <c r="R18" s="101"/>
    </row>
    <row r="19" spans="2:18" ht="21.75" customHeight="1" thickBot="1" x14ac:dyDescent="0.35">
      <c r="C19" s="87"/>
      <c r="D19" s="102" t="s">
        <v>31</v>
      </c>
      <c r="E19" s="103"/>
      <c r="F19" s="104" t="s">
        <v>26</v>
      </c>
      <c r="G19" s="105">
        <f>SUM(G7:G18)</f>
        <v>14530.33</v>
      </c>
      <c r="H19" s="106">
        <f t="shared" ref="H19" si="2">SUM(H7:H17)</f>
        <v>-889.71</v>
      </c>
      <c r="I19" s="107">
        <f>SUM(G19:H19)</f>
        <v>13640.619999999999</v>
      </c>
      <c r="J19" s="108"/>
      <c r="K19" s="109">
        <f>SUM(K7:K17)</f>
        <v>1800</v>
      </c>
      <c r="L19" s="110"/>
      <c r="O19" s="101"/>
      <c r="P19" s="101"/>
      <c r="Q19" s="101"/>
      <c r="R19" s="101"/>
    </row>
    <row r="20" spans="2:18" ht="15.75" customHeight="1" x14ac:dyDescent="0.25">
      <c r="O20" s="101"/>
      <c r="P20" s="101"/>
      <c r="Q20" s="101"/>
      <c r="R20" s="101"/>
    </row>
    <row r="21" spans="2:18" ht="15" customHeight="1" x14ac:dyDescent="0.35">
      <c r="B21" s="111"/>
      <c r="D21" s="112"/>
      <c r="E21" s="112"/>
      <c r="F21" s="112"/>
      <c r="G21" s="112"/>
      <c r="H21" s="112"/>
      <c r="I21" s="112"/>
      <c r="J21" s="112"/>
    </row>
    <row r="22" spans="2:18" ht="21" customHeight="1" x14ac:dyDescent="0.35">
      <c r="C22" s="46"/>
      <c r="D22" s="113"/>
      <c r="E22" s="112"/>
      <c r="F22" s="112"/>
      <c r="G22" s="112"/>
      <c r="H22" s="112"/>
      <c r="I22" s="112"/>
      <c r="J22" s="112"/>
      <c r="K22" s="66"/>
      <c r="L22" s="66"/>
    </row>
    <row r="23" spans="2:18" x14ac:dyDescent="0.25">
      <c r="B23" s="93"/>
      <c r="C23" s="66"/>
      <c r="D23" s="49"/>
      <c r="E23" s="94"/>
      <c r="F23" s="94"/>
      <c r="G23" s="66"/>
      <c r="H23" s="66"/>
      <c r="I23" s="66"/>
      <c r="J23" s="66"/>
      <c r="K23" s="66"/>
      <c r="L23" s="66"/>
    </row>
    <row r="24" spans="2:18" ht="18.75" x14ac:dyDescent="0.3">
      <c r="B24" s="93"/>
      <c r="C24" s="46"/>
      <c r="D24" s="114"/>
      <c r="E24" s="94"/>
      <c r="F24" s="94"/>
      <c r="G24" s="115"/>
      <c r="H24" s="115"/>
      <c r="I24" s="115"/>
      <c r="J24" s="66"/>
      <c r="K24" s="66"/>
      <c r="L24" s="66"/>
    </row>
    <row r="25" spans="2:18" x14ac:dyDescent="0.25">
      <c r="B25" s="93"/>
      <c r="C25" s="49"/>
      <c r="D25" s="49"/>
      <c r="E25" s="94"/>
      <c r="F25" s="94"/>
      <c r="G25" s="66"/>
      <c r="H25" s="66"/>
      <c r="I25" s="66"/>
      <c r="J25" s="66"/>
      <c r="K25" s="66"/>
      <c r="L25" s="66"/>
    </row>
    <row r="26" spans="2:18" ht="18.75" x14ac:dyDescent="0.3">
      <c r="C26" s="114"/>
      <c r="D26" s="66"/>
      <c r="E26" s="66"/>
      <c r="F26" s="66"/>
      <c r="G26" s="66"/>
      <c r="H26" s="66"/>
      <c r="I26" s="66"/>
      <c r="J26" s="66"/>
      <c r="K26" s="66"/>
      <c r="L26" s="66"/>
    </row>
    <row r="27" spans="2:18" x14ac:dyDescent="0.25">
      <c r="C27" s="49"/>
    </row>
  </sheetData>
  <mergeCells count="2">
    <mergeCell ref="C2:K2"/>
    <mergeCell ref="N9:O9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5"/>
  <sheetViews>
    <sheetView workbookViewId="0">
      <selection activeCell="F20" sqref="F20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4" max="4" width="9.7109375" customWidth="1"/>
    <col min="5" max="5" width="9.140625" customWidth="1"/>
    <col min="6" max="6" width="9.28515625" customWidth="1"/>
    <col min="7" max="7" width="11.28515625" bestFit="1" customWidth="1"/>
    <col min="8" max="8" width="12.28515625" bestFit="1" customWidth="1"/>
    <col min="9" max="9" width="14.140625" bestFit="1" customWidth="1"/>
    <col min="10" max="10" width="11.28515625" bestFit="1" customWidth="1"/>
    <col min="12" max="12" width="13.42578125" customWidth="1"/>
  </cols>
  <sheetData>
    <row r="2" spans="2:23" ht="18.75" customHeight="1" x14ac:dyDescent="0.35">
      <c r="C2" s="214" t="s">
        <v>62</v>
      </c>
      <c r="D2" s="214"/>
      <c r="E2" s="214"/>
      <c r="F2" s="214"/>
      <c r="G2" s="214"/>
      <c r="H2" s="214"/>
      <c r="I2" s="214"/>
      <c r="J2" s="214"/>
      <c r="K2" s="214"/>
      <c r="L2" s="167"/>
      <c r="M2" s="3"/>
      <c r="N2" s="3"/>
      <c r="O2" s="3"/>
      <c r="P2" s="3"/>
    </row>
    <row r="3" spans="2:23" ht="15" customHeight="1" x14ac:dyDescent="0.3">
      <c r="M3" s="3"/>
      <c r="N3" s="3"/>
      <c r="O3" s="3"/>
      <c r="P3" s="3"/>
    </row>
    <row r="4" spans="2:23" ht="18.75" x14ac:dyDescent="0.3">
      <c r="B4" s="4" t="s">
        <v>0</v>
      </c>
      <c r="H4" s="5"/>
      <c r="I4" s="5"/>
      <c r="J4" s="5"/>
      <c r="K4" s="5"/>
      <c r="L4" s="6"/>
      <c r="P4" s="140">
        <v>500</v>
      </c>
      <c r="Q4" s="140">
        <v>200</v>
      </c>
      <c r="R4" s="140">
        <v>100</v>
      </c>
      <c r="S4" s="140">
        <v>50</v>
      </c>
      <c r="T4" s="140">
        <v>20</v>
      </c>
      <c r="U4" s="140">
        <v>5</v>
      </c>
      <c r="V4" s="140">
        <v>1</v>
      </c>
      <c r="W4" s="140">
        <v>0.5</v>
      </c>
    </row>
    <row r="5" spans="2:23" ht="15.75" thickBot="1" x14ac:dyDescent="0.3">
      <c r="J5" s="7"/>
    </row>
    <row r="6" spans="2:23" ht="32.25" thickTop="1" thickBot="1" x14ac:dyDescent="0.35">
      <c r="B6" s="8"/>
      <c r="C6" s="9" t="s">
        <v>1</v>
      </c>
      <c r="D6" s="10" t="s">
        <v>2</v>
      </c>
      <c r="E6" s="9" t="s">
        <v>3</v>
      </c>
      <c r="F6" s="11" t="s">
        <v>4</v>
      </c>
      <c r="G6" s="12" t="s">
        <v>5</v>
      </c>
      <c r="H6" s="13" t="s">
        <v>6</v>
      </c>
      <c r="I6" s="14" t="s">
        <v>7</v>
      </c>
      <c r="J6" s="15" t="s">
        <v>8</v>
      </c>
      <c r="K6" s="16" t="s">
        <v>9</v>
      </c>
      <c r="L6" s="17" t="s">
        <v>10</v>
      </c>
      <c r="M6" s="18" t="s">
        <v>11</v>
      </c>
      <c r="P6">
        <v>0</v>
      </c>
      <c r="Q6">
        <v>0</v>
      </c>
      <c r="R6">
        <v>0</v>
      </c>
      <c r="T6">
        <v>0</v>
      </c>
      <c r="U6">
        <v>0</v>
      </c>
    </row>
    <row r="7" spans="2:23" ht="21.75" customHeight="1" thickTop="1" x14ac:dyDescent="0.25">
      <c r="B7" s="19" t="s">
        <v>12</v>
      </c>
      <c r="C7" s="131">
        <v>200</v>
      </c>
      <c r="D7" s="21">
        <v>5</v>
      </c>
      <c r="E7" s="22"/>
      <c r="F7" s="23" t="s">
        <v>13</v>
      </c>
      <c r="G7" s="24">
        <f>C7*D7+C7*E7</f>
        <v>1000</v>
      </c>
      <c r="H7" s="25">
        <v>0</v>
      </c>
      <c r="I7" s="26">
        <f t="shared" ref="I7:I15" si="0">H7+G7</f>
        <v>1000</v>
      </c>
      <c r="J7" s="27">
        <v>0</v>
      </c>
      <c r="K7" s="28">
        <v>0</v>
      </c>
      <c r="L7" s="29">
        <f>I7-K7</f>
        <v>1000</v>
      </c>
      <c r="M7" t="s">
        <v>14</v>
      </c>
      <c r="O7" s="30"/>
      <c r="P7">
        <v>0</v>
      </c>
      <c r="Q7" s="168">
        <v>5</v>
      </c>
      <c r="R7">
        <v>0</v>
      </c>
      <c r="S7">
        <v>0</v>
      </c>
      <c r="T7">
        <v>0</v>
      </c>
      <c r="U7">
        <v>0</v>
      </c>
    </row>
    <row r="8" spans="2:23" ht="21.75" customHeight="1" x14ac:dyDescent="0.3">
      <c r="B8" s="31" t="s">
        <v>15</v>
      </c>
      <c r="C8" s="32">
        <v>266.67</v>
      </c>
      <c r="D8" s="33">
        <v>6</v>
      </c>
      <c r="E8" s="34"/>
      <c r="F8" s="35" t="s">
        <v>13</v>
      </c>
      <c r="G8" s="36">
        <f>C8*D8-0.02</f>
        <v>1600</v>
      </c>
      <c r="H8" s="37">
        <v>-267.76</v>
      </c>
      <c r="I8" s="26">
        <f t="shared" si="0"/>
        <v>1332.24</v>
      </c>
      <c r="J8" s="38">
        <v>0</v>
      </c>
      <c r="K8" s="39">
        <v>0</v>
      </c>
      <c r="L8" s="40">
        <f t="shared" ref="L8:L14" si="1">I8-K8</f>
        <v>1332.24</v>
      </c>
      <c r="M8" t="s">
        <v>16</v>
      </c>
      <c r="N8" s="41"/>
      <c r="O8" s="30"/>
      <c r="P8">
        <v>1</v>
      </c>
      <c r="Q8">
        <v>4</v>
      </c>
      <c r="R8">
        <v>0</v>
      </c>
      <c r="S8">
        <v>0</v>
      </c>
      <c r="T8">
        <v>1</v>
      </c>
      <c r="U8">
        <v>2</v>
      </c>
      <c r="V8">
        <v>2</v>
      </c>
      <c r="W8">
        <v>0</v>
      </c>
    </row>
    <row r="9" spans="2:23" ht="21.75" customHeight="1" x14ac:dyDescent="0.25">
      <c r="B9" s="31" t="s">
        <v>19</v>
      </c>
      <c r="C9" s="32">
        <v>240</v>
      </c>
      <c r="D9" s="34">
        <v>5</v>
      </c>
      <c r="E9" s="34"/>
      <c r="F9" s="35" t="s">
        <v>13</v>
      </c>
      <c r="G9" s="36">
        <v>1200</v>
      </c>
      <c r="H9" s="25"/>
      <c r="I9" s="26">
        <f t="shared" si="0"/>
        <v>1200</v>
      </c>
      <c r="J9" s="38">
        <v>0</v>
      </c>
      <c r="K9" s="45">
        <v>0</v>
      </c>
      <c r="L9" s="40">
        <f t="shared" si="1"/>
        <v>1200</v>
      </c>
      <c r="M9" t="s">
        <v>14</v>
      </c>
      <c r="O9" s="46"/>
      <c r="P9">
        <v>1</v>
      </c>
      <c r="Q9">
        <v>3</v>
      </c>
      <c r="R9">
        <v>0</v>
      </c>
      <c r="S9">
        <v>2</v>
      </c>
      <c r="T9">
        <v>0</v>
      </c>
      <c r="U9">
        <v>0</v>
      </c>
    </row>
    <row r="10" spans="2:23" ht="31.5" x14ac:dyDescent="0.25">
      <c r="B10" s="47" t="s">
        <v>20</v>
      </c>
      <c r="C10" s="32">
        <v>250</v>
      </c>
      <c r="D10" s="34">
        <v>6</v>
      </c>
      <c r="E10" s="34"/>
      <c r="F10" s="48">
        <v>100</v>
      </c>
      <c r="G10" s="36">
        <v>1600</v>
      </c>
      <c r="H10" s="25"/>
      <c r="I10" s="26">
        <f t="shared" si="0"/>
        <v>1600</v>
      </c>
      <c r="J10" s="38">
        <v>1800</v>
      </c>
      <c r="K10" s="45">
        <v>500</v>
      </c>
      <c r="L10" s="40">
        <f t="shared" si="1"/>
        <v>1100</v>
      </c>
      <c r="M10" t="s">
        <v>16</v>
      </c>
      <c r="N10" s="49"/>
      <c r="O10" s="30"/>
      <c r="P10">
        <v>2</v>
      </c>
      <c r="Q10">
        <v>2</v>
      </c>
      <c r="R10">
        <v>2</v>
      </c>
      <c r="T10">
        <v>0</v>
      </c>
      <c r="U10">
        <v>0</v>
      </c>
    </row>
    <row r="11" spans="2:23" ht="21.75" customHeight="1" x14ac:dyDescent="0.3">
      <c r="B11" s="50"/>
      <c r="C11" s="32">
        <v>0</v>
      </c>
      <c r="D11" s="51"/>
      <c r="E11" s="34"/>
      <c r="F11" s="48"/>
      <c r="G11" s="36">
        <v>0</v>
      </c>
      <c r="H11" s="52"/>
      <c r="I11" s="26">
        <f t="shared" si="0"/>
        <v>0</v>
      </c>
      <c r="J11" s="53"/>
      <c r="K11" s="54"/>
      <c r="L11" s="40">
        <f t="shared" si="1"/>
        <v>0</v>
      </c>
      <c r="O11" s="55"/>
      <c r="P11" s="55">
        <v>0</v>
      </c>
      <c r="Q11" s="55">
        <v>0</v>
      </c>
      <c r="R11">
        <v>0</v>
      </c>
      <c r="T11" s="55">
        <v>0</v>
      </c>
      <c r="U11" s="55">
        <v>0</v>
      </c>
    </row>
    <row r="12" spans="2:23" ht="21.75" customHeight="1" x14ac:dyDescent="0.25">
      <c r="B12" s="50" t="s">
        <v>35</v>
      </c>
      <c r="C12" s="132">
        <v>240</v>
      </c>
      <c r="D12" s="33">
        <v>5</v>
      </c>
      <c r="E12" s="33">
        <v>1</v>
      </c>
      <c r="F12" s="59"/>
      <c r="G12" s="60">
        <v>1440</v>
      </c>
      <c r="H12" s="61"/>
      <c r="I12" s="26">
        <f t="shared" si="0"/>
        <v>1440</v>
      </c>
      <c r="J12" s="53"/>
      <c r="K12" s="62"/>
      <c r="L12" s="40">
        <f t="shared" si="1"/>
        <v>1440</v>
      </c>
      <c r="M12" t="s">
        <v>14</v>
      </c>
      <c r="N12" s="64"/>
      <c r="O12" s="64"/>
      <c r="P12" s="65">
        <v>1</v>
      </c>
      <c r="Q12" s="66">
        <v>3</v>
      </c>
      <c r="R12">
        <v>3</v>
      </c>
      <c r="S12">
        <v>0</v>
      </c>
      <c r="T12">
        <v>2</v>
      </c>
      <c r="U12">
        <v>0</v>
      </c>
    </row>
    <row r="13" spans="2:23" ht="18.75" x14ac:dyDescent="0.3">
      <c r="B13" s="67"/>
      <c r="C13" s="133"/>
      <c r="D13" s="69"/>
      <c r="E13" s="69"/>
      <c r="F13" s="70"/>
      <c r="G13" s="71">
        <v>0</v>
      </c>
      <c r="H13" s="72"/>
      <c r="I13" s="26">
        <f t="shared" si="0"/>
        <v>0</v>
      </c>
      <c r="J13" s="53"/>
      <c r="K13" s="62"/>
      <c r="L13" s="40">
        <f t="shared" si="1"/>
        <v>0</v>
      </c>
      <c r="M13" s="73"/>
      <c r="N13" s="65"/>
      <c r="O13" s="65"/>
      <c r="P13" s="65">
        <v>0</v>
      </c>
      <c r="Q13" s="66">
        <v>0</v>
      </c>
      <c r="R13">
        <v>0</v>
      </c>
      <c r="T13">
        <v>0</v>
      </c>
      <c r="U13">
        <v>0</v>
      </c>
    </row>
    <row r="14" spans="2:23" ht="19.5" thickBot="1" x14ac:dyDescent="0.35">
      <c r="B14" s="137" t="s">
        <v>40</v>
      </c>
      <c r="C14" s="134">
        <v>240</v>
      </c>
      <c r="D14" s="135">
        <v>5</v>
      </c>
      <c r="E14" s="146"/>
      <c r="F14" s="147"/>
      <c r="G14" s="136">
        <v>1200</v>
      </c>
      <c r="H14" s="78"/>
      <c r="I14" s="79">
        <f t="shared" si="0"/>
        <v>1200</v>
      </c>
      <c r="J14" s="53"/>
      <c r="K14" s="80"/>
      <c r="L14" s="40">
        <f t="shared" si="1"/>
        <v>1200</v>
      </c>
      <c r="M14" s="81"/>
      <c r="N14" s="82"/>
      <c r="O14" s="81"/>
      <c r="P14">
        <v>0</v>
      </c>
      <c r="Q14">
        <v>5</v>
      </c>
      <c r="R14">
        <v>2</v>
      </c>
      <c r="T14">
        <v>0</v>
      </c>
      <c r="U14">
        <v>0</v>
      </c>
    </row>
    <row r="15" spans="2:23" ht="20.25" thickTop="1" thickBot="1" x14ac:dyDescent="0.35">
      <c r="B15" s="83" t="s">
        <v>25</v>
      </c>
      <c r="C15" s="84">
        <v>464.29</v>
      </c>
      <c r="D15" s="85">
        <v>5</v>
      </c>
      <c r="E15" s="86">
        <v>1</v>
      </c>
      <c r="F15" s="87"/>
      <c r="G15" s="84">
        <v>3714.32</v>
      </c>
      <c r="H15" s="88">
        <v>-684.59</v>
      </c>
      <c r="I15" s="89">
        <f t="shared" si="0"/>
        <v>3029.73</v>
      </c>
      <c r="J15" s="90">
        <v>0</v>
      </c>
      <c r="K15" s="161">
        <v>0</v>
      </c>
      <c r="L15" s="92">
        <f>I15-K15</f>
        <v>3029.73</v>
      </c>
      <c r="M15" t="s">
        <v>14</v>
      </c>
      <c r="P15" s="76">
        <v>3</v>
      </c>
      <c r="Q15" s="76" t="s">
        <v>63</v>
      </c>
      <c r="R15" s="76">
        <v>4</v>
      </c>
      <c r="S15" s="76">
        <v>2</v>
      </c>
      <c r="T15" s="76">
        <v>1</v>
      </c>
      <c r="U15" s="76">
        <v>2</v>
      </c>
      <c r="V15" s="139"/>
      <c r="W15" s="139"/>
    </row>
    <row r="16" spans="2:23" ht="15.75" customHeight="1" thickBot="1" x14ac:dyDescent="0.3">
      <c r="B16" s="93"/>
      <c r="C16" s="46"/>
      <c r="D16" s="94"/>
      <c r="E16" s="95"/>
      <c r="G16" s="96"/>
      <c r="H16" s="97"/>
      <c r="J16" s="98"/>
      <c r="K16" s="99"/>
      <c r="L16" s="99"/>
      <c r="M16" s="100"/>
      <c r="O16" s="101"/>
      <c r="P16" s="101">
        <f t="shared" ref="P16:W16" si="2">SUM(P6:P15)</f>
        <v>8</v>
      </c>
      <c r="Q16" s="101">
        <f t="shared" si="2"/>
        <v>22</v>
      </c>
      <c r="R16" s="101">
        <f t="shared" si="2"/>
        <v>11</v>
      </c>
      <c r="S16" s="101">
        <f t="shared" si="2"/>
        <v>4</v>
      </c>
      <c r="T16" s="101">
        <f t="shared" si="2"/>
        <v>4</v>
      </c>
      <c r="U16" s="101">
        <f t="shared" si="2"/>
        <v>4</v>
      </c>
      <c r="V16" s="101">
        <f t="shared" si="2"/>
        <v>2</v>
      </c>
      <c r="W16" s="101">
        <f t="shared" si="2"/>
        <v>0</v>
      </c>
    </row>
    <row r="17" spans="2:24" ht="21.75" customHeight="1" thickBot="1" x14ac:dyDescent="0.35">
      <c r="C17" s="87"/>
      <c r="D17" s="102"/>
      <c r="E17" s="103"/>
      <c r="F17" s="104" t="s">
        <v>26</v>
      </c>
      <c r="G17" s="105">
        <f>SUM(G7:G16)</f>
        <v>11754.32</v>
      </c>
      <c r="H17" s="106">
        <f>SUM(H7:H15)</f>
        <v>-952.35</v>
      </c>
      <c r="I17" s="107">
        <f>SUM(G17:H17)</f>
        <v>10801.97</v>
      </c>
      <c r="J17" s="108"/>
      <c r="K17" s="162">
        <f>SUM(K7:K15)</f>
        <v>500</v>
      </c>
      <c r="L17" s="110"/>
      <c r="O17" s="101"/>
      <c r="P17" s="101"/>
      <c r="Q17" s="101"/>
      <c r="R17" s="101"/>
    </row>
    <row r="18" spans="2:24" ht="15.75" customHeight="1" x14ac:dyDescent="0.3">
      <c r="M18" s="123"/>
      <c r="N18" s="66"/>
      <c r="O18" s="101"/>
      <c r="P18" s="128">
        <f t="shared" ref="P18:W18" si="3">P16*P4</f>
        <v>4000</v>
      </c>
      <c r="Q18" s="128">
        <f t="shared" si="3"/>
        <v>4400</v>
      </c>
      <c r="R18" s="128">
        <f t="shared" si="3"/>
        <v>1100</v>
      </c>
      <c r="S18" s="150">
        <f t="shared" si="3"/>
        <v>200</v>
      </c>
      <c r="T18" s="128">
        <f t="shared" si="3"/>
        <v>80</v>
      </c>
      <c r="U18" s="128">
        <f t="shared" si="3"/>
        <v>20</v>
      </c>
      <c r="V18" s="128">
        <f t="shared" si="3"/>
        <v>2</v>
      </c>
      <c r="W18" s="128">
        <f t="shared" si="3"/>
        <v>0</v>
      </c>
      <c r="X18" s="129">
        <f>SUM(P18:W18)</f>
        <v>9802</v>
      </c>
    </row>
    <row r="19" spans="2:24" ht="15" customHeight="1" x14ac:dyDescent="0.35">
      <c r="B19" s="111"/>
      <c r="D19" s="112"/>
      <c r="E19" s="112"/>
      <c r="F19" s="112"/>
      <c r="G19" s="112"/>
      <c r="H19" s="112"/>
      <c r="I19" s="112"/>
      <c r="J19" s="112"/>
      <c r="M19" s="66"/>
      <c r="N19" s="66"/>
      <c r="O19" s="66"/>
      <c r="P19" s="46"/>
      <c r="Q19" s="87"/>
      <c r="R19" s="87"/>
      <c r="S19" s="87"/>
      <c r="T19" s="87"/>
      <c r="U19" s="87"/>
      <c r="V19" s="87"/>
      <c r="W19" s="87"/>
    </row>
    <row r="20" spans="2:24" ht="21" customHeight="1" x14ac:dyDescent="0.35">
      <c r="C20" s="46" t="s">
        <v>31</v>
      </c>
      <c r="D20" s="113"/>
      <c r="E20" s="112"/>
      <c r="F20" s="112"/>
      <c r="G20" s="112"/>
      <c r="H20" s="112"/>
      <c r="I20" s="112"/>
      <c r="J20" s="112"/>
      <c r="K20" s="66"/>
      <c r="L20" s="66"/>
    </row>
    <row r="21" spans="2:24" x14ac:dyDescent="0.25">
      <c r="B21" s="93"/>
      <c r="C21" s="66"/>
      <c r="D21" s="49"/>
      <c r="E21" s="94"/>
      <c r="F21" s="94"/>
      <c r="G21" s="66"/>
      <c r="H21" s="66"/>
      <c r="I21" s="66"/>
      <c r="J21" s="66"/>
      <c r="K21" s="66"/>
      <c r="L21" s="66"/>
    </row>
    <row r="22" spans="2:24" ht="18.75" x14ac:dyDescent="0.3">
      <c r="B22" s="93"/>
      <c r="C22" s="46"/>
      <c r="D22" s="114"/>
      <c r="E22" s="94"/>
      <c r="F22" s="94"/>
      <c r="G22" s="115"/>
      <c r="H22" s="115"/>
      <c r="I22" s="115"/>
      <c r="J22" s="66"/>
      <c r="K22" s="66"/>
      <c r="L22" s="66"/>
    </row>
    <row r="23" spans="2:24" x14ac:dyDescent="0.25">
      <c r="B23" s="93"/>
      <c r="C23" s="49"/>
      <c r="D23" s="49"/>
      <c r="E23" s="94"/>
      <c r="F23" s="94"/>
      <c r="G23" s="66"/>
      <c r="H23" s="66"/>
      <c r="I23" s="66"/>
      <c r="J23" s="66"/>
      <c r="K23" s="66"/>
      <c r="L23" s="66"/>
    </row>
    <row r="24" spans="2:24" ht="18.75" x14ac:dyDescent="0.3">
      <c r="C24" s="114"/>
      <c r="D24" s="66"/>
      <c r="E24" s="66"/>
      <c r="F24" s="66"/>
      <c r="G24" s="66"/>
      <c r="H24" s="66"/>
      <c r="I24" s="66"/>
      <c r="J24" s="66"/>
      <c r="K24" s="66"/>
      <c r="L24" s="66"/>
    </row>
    <row r="25" spans="2:24" x14ac:dyDescent="0.25">
      <c r="C25" s="49"/>
    </row>
  </sheetData>
  <mergeCells count="1">
    <mergeCell ref="C2:K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5"/>
  <sheetViews>
    <sheetView workbookViewId="0">
      <selection activeCell="H21" sqref="H21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4" max="4" width="9.7109375" customWidth="1"/>
    <col min="5" max="5" width="9.140625" customWidth="1"/>
    <col min="6" max="6" width="9.28515625" customWidth="1"/>
    <col min="7" max="7" width="11.28515625" bestFit="1" customWidth="1"/>
    <col min="8" max="8" width="12.28515625" bestFit="1" customWidth="1"/>
    <col min="9" max="9" width="14.140625" bestFit="1" customWidth="1"/>
    <col min="10" max="10" width="11.28515625" bestFit="1" customWidth="1"/>
    <col min="12" max="12" width="13.42578125" customWidth="1"/>
  </cols>
  <sheetData>
    <row r="2" spans="2:23" ht="18.75" customHeight="1" x14ac:dyDescent="0.35">
      <c r="C2" s="214" t="s">
        <v>64</v>
      </c>
      <c r="D2" s="214"/>
      <c r="E2" s="214"/>
      <c r="F2" s="214"/>
      <c r="G2" s="214"/>
      <c r="H2" s="214"/>
      <c r="I2" s="214"/>
      <c r="J2" s="214"/>
      <c r="K2" s="214"/>
      <c r="L2" s="169"/>
      <c r="M2" s="3"/>
      <c r="N2" s="3"/>
      <c r="O2" s="3"/>
      <c r="P2" s="3"/>
    </row>
    <row r="3" spans="2:23" ht="15" customHeight="1" x14ac:dyDescent="0.3">
      <c r="M3" s="3"/>
      <c r="N3" s="3"/>
      <c r="O3" s="3"/>
      <c r="P3" s="3"/>
    </row>
    <row r="4" spans="2:23" ht="18.75" x14ac:dyDescent="0.3">
      <c r="B4" s="4" t="s">
        <v>0</v>
      </c>
      <c r="H4" s="5"/>
      <c r="I4" s="5"/>
      <c r="J4" s="5"/>
      <c r="K4" s="5"/>
      <c r="L4" s="6"/>
      <c r="P4" s="140">
        <v>500</v>
      </c>
      <c r="Q4" s="140">
        <v>200</v>
      </c>
      <c r="R4" s="140">
        <v>100</v>
      </c>
      <c r="S4" s="140">
        <v>50</v>
      </c>
      <c r="T4" s="140">
        <v>20</v>
      </c>
      <c r="U4" s="140">
        <v>5</v>
      </c>
      <c r="V4" s="140">
        <v>1</v>
      </c>
      <c r="W4" s="140">
        <v>0.5</v>
      </c>
    </row>
    <row r="5" spans="2:23" ht="15.75" thickBot="1" x14ac:dyDescent="0.3">
      <c r="J5" s="7"/>
    </row>
    <row r="6" spans="2:23" ht="32.25" thickTop="1" thickBot="1" x14ac:dyDescent="0.35">
      <c r="B6" s="8"/>
      <c r="C6" s="9" t="s">
        <v>1</v>
      </c>
      <c r="D6" s="10" t="s">
        <v>2</v>
      </c>
      <c r="E6" s="9" t="s">
        <v>3</v>
      </c>
      <c r="F6" s="11" t="s">
        <v>4</v>
      </c>
      <c r="G6" s="12" t="s">
        <v>5</v>
      </c>
      <c r="H6" s="13" t="s">
        <v>6</v>
      </c>
      <c r="I6" s="14" t="s">
        <v>7</v>
      </c>
      <c r="J6" s="15" t="s">
        <v>8</v>
      </c>
      <c r="K6" s="16" t="s">
        <v>9</v>
      </c>
      <c r="L6" s="17" t="s">
        <v>10</v>
      </c>
      <c r="M6" s="18" t="s">
        <v>11</v>
      </c>
      <c r="P6">
        <v>0</v>
      </c>
      <c r="Q6">
        <v>0</v>
      </c>
      <c r="R6">
        <v>0</v>
      </c>
      <c r="T6">
        <v>0</v>
      </c>
      <c r="U6">
        <v>0</v>
      </c>
    </row>
    <row r="7" spans="2:23" ht="21.75" customHeight="1" thickTop="1" x14ac:dyDescent="0.25">
      <c r="B7" s="19" t="s">
        <v>12</v>
      </c>
      <c r="C7" s="131">
        <v>200</v>
      </c>
      <c r="D7" s="21">
        <v>5</v>
      </c>
      <c r="E7" s="22"/>
      <c r="F7" s="23" t="s">
        <v>13</v>
      </c>
      <c r="G7" s="24">
        <f>C7*D7+C7*E7</f>
        <v>1000</v>
      </c>
      <c r="H7" s="25">
        <v>0</v>
      </c>
      <c r="I7" s="26">
        <f t="shared" ref="I7:I15" si="0">H7+G7</f>
        <v>1000</v>
      </c>
      <c r="J7" s="27">
        <v>0</v>
      </c>
      <c r="K7" s="28">
        <v>0</v>
      </c>
      <c r="L7" s="29">
        <f>I7-K7</f>
        <v>1000</v>
      </c>
      <c r="M7" t="s">
        <v>14</v>
      </c>
      <c r="O7" s="30"/>
      <c r="P7">
        <v>0</v>
      </c>
      <c r="Q7" s="168">
        <v>5</v>
      </c>
      <c r="R7">
        <v>0</v>
      </c>
      <c r="S7">
        <v>0</v>
      </c>
      <c r="T7">
        <v>0</v>
      </c>
      <c r="U7">
        <v>0</v>
      </c>
    </row>
    <row r="8" spans="2:23" ht="21.75" customHeight="1" x14ac:dyDescent="0.3">
      <c r="B8" s="31" t="s">
        <v>15</v>
      </c>
      <c r="C8" s="32">
        <v>266.67</v>
      </c>
      <c r="D8" s="33">
        <v>5</v>
      </c>
      <c r="E8" s="34"/>
      <c r="F8" s="35" t="s">
        <v>13</v>
      </c>
      <c r="G8" s="36">
        <f>C8*D8-0.02</f>
        <v>1333.3300000000002</v>
      </c>
      <c r="H8" s="37">
        <v>-267.76</v>
      </c>
      <c r="I8" s="26">
        <f t="shared" si="0"/>
        <v>1065.5700000000002</v>
      </c>
      <c r="J8" s="38">
        <v>0</v>
      </c>
      <c r="K8" s="39">
        <v>0</v>
      </c>
      <c r="L8" s="40">
        <f t="shared" ref="L8:L14" si="1">I8-K8</f>
        <v>1065.5700000000002</v>
      </c>
      <c r="M8" t="s">
        <v>16</v>
      </c>
      <c r="N8" s="41"/>
      <c r="O8" s="30"/>
      <c r="P8">
        <v>0</v>
      </c>
      <c r="Q8">
        <v>5</v>
      </c>
      <c r="R8">
        <v>0</v>
      </c>
      <c r="S8">
        <v>1</v>
      </c>
      <c r="T8">
        <v>0</v>
      </c>
      <c r="U8">
        <v>3</v>
      </c>
      <c r="V8">
        <v>0</v>
      </c>
      <c r="W8">
        <v>1</v>
      </c>
    </row>
    <row r="9" spans="2:23" ht="21.75" customHeight="1" x14ac:dyDescent="0.25">
      <c r="B9" s="31" t="s">
        <v>19</v>
      </c>
      <c r="C9" s="32">
        <v>240</v>
      </c>
      <c r="D9" s="34">
        <v>5</v>
      </c>
      <c r="E9" s="34"/>
      <c r="F9" s="35" t="s">
        <v>13</v>
      </c>
      <c r="G9" s="36">
        <v>1200</v>
      </c>
      <c r="H9" s="25"/>
      <c r="I9" s="26">
        <f t="shared" si="0"/>
        <v>1200</v>
      </c>
      <c r="J9" s="38">
        <v>0</v>
      </c>
      <c r="K9" s="45">
        <v>0</v>
      </c>
      <c r="L9" s="40">
        <f t="shared" si="1"/>
        <v>1200</v>
      </c>
      <c r="M9" t="s">
        <v>14</v>
      </c>
      <c r="O9" s="46"/>
      <c r="P9">
        <v>1</v>
      </c>
      <c r="Q9">
        <v>3</v>
      </c>
      <c r="R9">
        <v>0</v>
      </c>
      <c r="S9">
        <v>2</v>
      </c>
      <c r="T9">
        <v>0</v>
      </c>
      <c r="U9">
        <v>0</v>
      </c>
    </row>
    <row r="10" spans="2:23" ht="31.5" x14ac:dyDescent="0.25">
      <c r="B10" s="47" t="s">
        <v>20</v>
      </c>
      <c r="C10" s="32">
        <v>250</v>
      </c>
      <c r="D10" s="34">
        <v>6</v>
      </c>
      <c r="E10" s="34"/>
      <c r="F10" s="48">
        <v>100</v>
      </c>
      <c r="G10" s="36">
        <v>1600</v>
      </c>
      <c r="H10" s="25"/>
      <c r="I10" s="26">
        <f t="shared" si="0"/>
        <v>1600</v>
      </c>
      <c r="J10" s="38">
        <v>1300</v>
      </c>
      <c r="K10" s="45">
        <v>500</v>
      </c>
      <c r="L10" s="40">
        <f t="shared" si="1"/>
        <v>1100</v>
      </c>
      <c r="M10" t="s">
        <v>16</v>
      </c>
      <c r="N10" s="49"/>
      <c r="O10" s="30"/>
      <c r="P10">
        <v>2</v>
      </c>
      <c r="Q10">
        <v>2</v>
      </c>
      <c r="R10">
        <v>2</v>
      </c>
      <c r="T10">
        <v>0</v>
      </c>
      <c r="U10">
        <v>0</v>
      </c>
    </row>
    <row r="11" spans="2:23" ht="21.75" customHeight="1" x14ac:dyDescent="0.3">
      <c r="B11" s="50"/>
      <c r="C11" s="32">
        <v>0</v>
      </c>
      <c r="D11" s="51"/>
      <c r="E11" s="34"/>
      <c r="F11" s="48"/>
      <c r="G11" s="36">
        <v>0</v>
      </c>
      <c r="H11" s="52"/>
      <c r="I11" s="26">
        <f t="shared" si="0"/>
        <v>0</v>
      </c>
      <c r="J11" s="53"/>
      <c r="K11" s="54"/>
      <c r="L11" s="40">
        <f t="shared" si="1"/>
        <v>0</v>
      </c>
      <c r="O11" s="55"/>
      <c r="P11" s="55">
        <v>0</v>
      </c>
      <c r="Q11" s="55">
        <v>0</v>
      </c>
      <c r="R11">
        <v>0</v>
      </c>
      <c r="T11" s="55">
        <v>0</v>
      </c>
      <c r="U11" s="55">
        <v>0</v>
      </c>
    </row>
    <row r="12" spans="2:23" ht="21.75" customHeight="1" x14ac:dyDescent="0.25">
      <c r="B12" s="50" t="s">
        <v>35</v>
      </c>
      <c r="C12" s="132">
        <v>240</v>
      </c>
      <c r="D12" s="33">
        <v>5</v>
      </c>
      <c r="E12" s="33">
        <v>1</v>
      </c>
      <c r="F12" s="59"/>
      <c r="G12" s="60">
        <v>1440</v>
      </c>
      <c r="H12" s="61"/>
      <c r="I12" s="26">
        <f t="shared" si="0"/>
        <v>1440</v>
      </c>
      <c r="J12" s="53"/>
      <c r="K12" s="62"/>
      <c r="L12" s="40">
        <f t="shared" si="1"/>
        <v>1440</v>
      </c>
      <c r="M12" t="s">
        <v>14</v>
      </c>
      <c r="N12" s="64"/>
      <c r="O12" s="64"/>
      <c r="P12" s="65">
        <v>1</v>
      </c>
      <c r="Q12" s="66">
        <v>3</v>
      </c>
      <c r="R12">
        <v>3</v>
      </c>
      <c r="S12">
        <v>0</v>
      </c>
      <c r="T12">
        <v>2</v>
      </c>
      <c r="U12">
        <v>0</v>
      </c>
    </row>
    <row r="13" spans="2:23" ht="18.75" x14ac:dyDescent="0.3">
      <c r="B13" s="67"/>
      <c r="C13" s="133"/>
      <c r="D13" s="69"/>
      <c r="E13" s="69"/>
      <c r="F13" s="70"/>
      <c r="G13" s="71">
        <v>0</v>
      </c>
      <c r="H13" s="72"/>
      <c r="I13" s="26">
        <f t="shared" si="0"/>
        <v>0</v>
      </c>
      <c r="J13" s="53"/>
      <c r="K13" s="62"/>
      <c r="L13" s="40">
        <f t="shared" si="1"/>
        <v>0</v>
      </c>
      <c r="M13" s="73"/>
      <c r="N13" s="65"/>
      <c r="O13" s="65"/>
      <c r="P13" s="65">
        <v>0</v>
      </c>
      <c r="Q13" s="66">
        <v>0</v>
      </c>
      <c r="R13">
        <v>0</v>
      </c>
      <c r="T13">
        <v>0</v>
      </c>
      <c r="U13">
        <v>0</v>
      </c>
    </row>
    <row r="14" spans="2:23" ht="19.5" thickBot="1" x14ac:dyDescent="0.35">
      <c r="B14" s="137" t="s">
        <v>40</v>
      </c>
      <c r="C14" s="134">
        <v>240</v>
      </c>
      <c r="D14" s="135">
        <v>3</v>
      </c>
      <c r="E14" s="146"/>
      <c r="F14" s="147"/>
      <c r="G14" s="136">
        <v>720</v>
      </c>
      <c r="H14" s="78"/>
      <c r="I14" s="79">
        <f t="shared" si="0"/>
        <v>720</v>
      </c>
      <c r="J14" s="53"/>
      <c r="K14" s="80"/>
      <c r="L14" s="40">
        <f t="shared" si="1"/>
        <v>720</v>
      </c>
      <c r="M14" s="81"/>
      <c r="N14" s="82"/>
      <c r="O14" s="81"/>
      <c r="P14">
        <v>0</v>
      </c>
      <c r="Q14">
        <v>2</v>
      </c>
      <c r="R14">
        <v>3</v>
      </c>
      <c r="T14">
        <v>1</v>
      </c>
      <c r="U14">
        <v>0</v>
      </c>
    </row>
    <row r="15" spans="2:23" ht="20.25" thickTop="1" thickBot="1" x14ac:dyDescent="0.35">
      <c r="B15" s="83" t="s">
        <v>25</v>
      </c>
      <c r="C15" s="84">
        <v>464.29</v>
      </c>
      <c r="D15" s="85">
        <v>5</v>
      </c>
      <c r="E15" s="86">
        <v>1</v>
      </c>
      <c r="F15" s="87"/>
      <c r="G15" s="84">
        <v>3714.32</v>
      </c>
      <c r="H15" s="88">
        <v>-684.59</v>
      </c>
      <c r="I15" s="89">
        <f t="shared" si="0"/>
        <v>3029.73</v>
      </c>
      <c r="J15" s="90">
        <v>0</v>
      </c>
      <c r="K15" s="161">
        <v>0</v>
      </c>
      <c r="L15" s="92">
        <f>I15-K15</f>
        <v>3029.73</v>
      </c>
      <c r="M15" t="s">
        <v>14</v>
      </c>
      <c r="P15" s="76">
        <v>3</v>
      </c>
      <c r="Q15" s="76">
        <v>5</v>
      </c>
      <c r="R15" s="76">
        <v>4</v>
      </c>
      <c r="S15" s="76">
        <v>2</v>
      </c>
      <c r="T15" s="76">
        <v>1</v>
      </c>
      <c r="U15" s="76">
        <v>1</v>
      </c>
      <c r="V15" s="139">
        <v>4</v>
      </c>
      <c r="W15" s="139">
        <v>1</v>
      </c>
    </row>
    <row r="16" spans="2:23" ht="15.75" customHeight="1" thickBot="1" x14ac:dyDescent="0.3">
      <c r="B16" s="93"/>
      <c r="C16" s="46"/>
      <c r="D16" s="94"/>
      <c r="E16" s="95"/>
      <c r="G16" s="96"/>
      <c r="H16" s="97"/>
      <c r="J16" s="98"/>
      <c r="K16" s="99"/>
      <c r="L16" s="99"/>
      <c r="M16" s="100"/>
      <c r="O16" s="101"/>
      <c r="P16" s="101">
        <f t="shared" ref="P16:W16" si="2">SUM(P6:P15)</f>
        <v>7</v>
      </c>
      <c r="Q16" s="101">
        <f t="shared" si="2"/>
        <v>25</v>
      </c>
      <c r="R16" s="101">
        <f t="shared" si="2"/>
        <v>12</v>
      </c>
      <c r="S16" s="101">
        <f t="shared" si="2"/>
        <v>5</v>
      </c>
      <c r="T16" s="101">
        <f t="shared" si="2"/>
        <v>4</v>
      </c>
      <c r="U16" s="101">
        <f t="shared" si="2"/>
        <v>4</v>
      </c>
      <c r="V16" s="101">
        <f t="shared" si="2"/>
        <v>4</v>
      </c>
      <c r="W16" s="101">
        <f t="shared" si="2"/>
        <v>2</v>
      </c>
    </row>
    <row r="17" spans="2:24" ht="21.75" customHeight="1" thickBot="1" x14ac:dyDescent="0.35">
      <c r="C17" s="87"/>
      <c r="D17" s="102"/>
      <c r="E17" s="103"/>
      <c r="F17" s="104" t="s">
        <v>26</v>
      </c>
      <c r="G17" s="105">
        <f>SUM(G7:G16)</f>
        <v>11007.65</v>
      </c>
      <c r="H17" s="106">
        <f>SUM(H7:H15)</f>
        <v>-952.35</v>
      </c>
      <c r="I17" s="107">
        <f>SUM(G17:H17)</f>
        <v>10055.299999999999</v>
      </c>
      <c r="J17" s="108"/>
      <c r="K17" s="162">
        <f>SUM(K7:K15)</f>
        <v>500</v>
      </c>
      <c r="L17" s="110"/>
      <c r="O17" s="101"/>
      <c r="P17" s="101"/>
      <c r="Q17" s="101"/>
      <c r="R17" s="101"/>
    </row>
    <row r="18" spans="2:24" ht="15.75" customHeight="1" x14ac:dyDescent="0.3">
      <c r="M18" s="123"/>
      <c r="N18" s="66"/>
      <c r="O18" s="101"/>
      <c r="P18" s="128">
        <f t="shared" ref="P18:W18" si="3">P16*P4</f>
        <v>3500</v>
      </c>
      <c r="Q18" s="128">
        <f t="shared" si="3"/>
        <v>5000</v>
      </c>
      <c r="R18" s="128">
        <f t="shared" si="3"/>
        <v>1200</v>
      </c>
      <c r="S18" s="150">
        <f t="shared" si="3"/>
        <v>250</v>
      </c>
      <c r="T18" s="128">
        <f t="shared" si="3"/>
        <v>80</v>
      </c>
      <c r="U18" s="128">
        <f t="shared" si="3"/>
        <v>20</v>
      </c>
      <c r="V18" s="128">
        <f t="shared" si="3"/>
        <v>4</v>
      </c>
      <c r="W18" s="128">
        <f t="shared" si="3"/>
        <v>1</v>
      </c>
      <c r="X18" s="129">
        <f>SUM(P18:W18)</f>
        <v>10055</v>
      </c>
    </row>
    <row r="19" spans="2:24" ht="15" customHeight="1" x14ac:dyDescent="0.35">
      <c r="B19" s="111"/>
      <c r="D19" s="112"/>
      <c r="E19" s="112"/>
      <c r="F19" s="112"/>
      <c r="G19" s="112"/>
      <c r="H19" s="112"/>
      <c r="I19" s="112"/>
      <c r="J19" s="112"/>
      <c r="M19" s="66"/>
      <c r="N19" s="66"/>
      <c r="O19" s="66"/>
      <c r="P19" s="46"/>
      <c r="Q19" s="87"/>
      <c r="R19" s="87"/>
      <c r="S19" s="87"/>
      <c r="T19" s="87"/>
      <c r="U19" s="87"/>
      <c r="V19" s="87"/>
      <c r="W19" s="87"/>
    </row>
    <row r="20" spans="2:24" ht="21" customHeight="1" x14ac:dyDescent="0.35">
      <c r="C20" s="46" t="s">
        <v>31</v>
      </c>
      <c r="D20" s="113"/>
      <c r="E20" s="112"/>
      <c r="F20" s="112"/>
      <c r="G20" s="112"/>
      <c r="H20" s="112"/>
      <c r="I20" s="112"/>
      <c r="J20" s="112"/>
      <c r="K20" s="66"/>
      <c r="L20" s="66"/>
    </row>
    <row r="21" spans="2:24" x14ac:dyDescent="0.25">
      <c r="B21" s="93"/>
      <c r="C21" s="66"/>
      <c r="D21" s="49"/>
      <c r="E21" s="94"/>
      <c r="F21" s="94"/>
      <c r="G21" s="66"/>
      <c r="H21" s="66"/>
      <c r="I21" s="66"/>
      <c r="J21" s="66"/>
      <c r="K21" s="66"/>
      <c r="L21" s="66"/>
    </row>
    <row r="22" spans="2:24" ht="18.75" x14ac:dyDescent="0.3">
      <c r="B22" s="93"/>
      <c r="C22" s="46"/>
      <c r="D22" s="114"/>
      <c r="E22" s="94"/>
      <c r="F22" s="94"/>
      <c r="G22" s="115"/>
      <c r="H22" s="115"/>
      <c r="I22" s="115"/>
      <c r="J22" s="66"/>
      <c r="K22" s="66"/>
      <c r="L22" s="66"/>
    </row>
    <row r="23" spans="2:24" x14ac:dyDescent="0.25">
      <c r="B23" s="93"/>
      <c r="C23" s="49"/>
      <c r="D23" s="49"/>
      <c r="E23" s="94"/>
      <c r="F23" s="94"/>
      <c r="G23" s="66"/>
      <c r="H23" s="66"/>
      <c r="I23" s="66"/>
      <c r="J23" s="66"/>
      <c r="K23" s="66"/>
      <c r="L23" s="66"/>
    </row>
    <row r="24" spans="2:24" ht="18.75" x14ac:dyDescent="0.3">
      <c r="C24" s="114"/>
      <c r="D24" s="66"/>
      <c r="E24" s="66"/>
      <c r="F24" s="66"/>
      <c r="G24" s="66"/>
      <c r="H24" s="66"/>
      <c r="I24" s="66"/>
      <c r="J24" s="66"/>
      <c r="K24" s="66"/>
      <c r="L24" s="66"/>
    </row>
    <row r="25" spans="2:24" x14ac:dyDescent="0.25">
      <c r="C25" s="49"/>
    </row>
  </sheetData>
  <mergeCells count="1">
    <mergeCell ref="C2:K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5"/>
  <sheetViews>
    <sheetView workbookViewId="0">
      <selection sqref="A1:XFD1048576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4" max="4" width="9.7109375" customWidth="1"/>
    <col min="5" max="5" width="9.140625" customWidth="1"/>
    <col min="6" max="6" width="9.28515625" customWidth="1"/>
    <col min="7" max="7" width="11.28515625" bestFit="1" customWidth="1"/>
    <col min="8" max="8" width="12.28515625" bestFit="1" customWidth="1"/>
    <col min="9" max="9" width="14.140625" bestFit="1" customWidth="1"/>
    <col min="10" max="10" width="11.28515625" bestFit="1" customWidth="1"/>
    <col min="12" max="12" width="13.42578125" customWidth="1"/>
  </cols>
  <sheetData>
    <row r="2" spans="2:23" ht="18.75" customHeight="1" x14ac:dyDescent="0.35">
      <c r="C2" s="214" t="s">
        <v>65</v>
      </c>
      <c r="D2" s="214"/>
      <c r="E2" s="214"/>
      <c r="F2" s="214"/>
      <c r="G2" s="214"/>
      <c r="H2" s="214"/>
      <c r="I2" s="214"/>
      <c r="J2" s="214"/>
      <c r="K2" s="214"/>
      <c r="L2" s="170"/>
      <c r="M2" s="3"/>
      <c r="N2" s="3"/>
      <c r="O2" s="3"/>
      <c r="P2" s="3"/>
    </row>
    <row r="3" spans="2:23" ht="15" customHeight="1" x14ac:dyDescent="0.3">
      <c r="M3" s="3"/>
      <c r="N3" s="3"/>
      <c r="O3" s="3"/>
      <c r="P3" s="3"/>
    </row>
    <row r="4" spans="2:23" ht="18.75" x14ac:dyDescent="0.3">
      <c r="B4" s="4" t="s">
        <v>0</v>
      </c>
      <c r="H4" s="5"/>
      <c r="I4" s="5"/>
      <c r="J4" s="5"/>
      <c r="K4" s="5"/>
      <c r="L4" s="6"/>
      <c r="P4" s="140">
        <v>500</v>
      </c>
      <c r="Q4" s="140">
        <v>200</v>
      </c>
      <c r="R4" s="140">
        <v>100</v>
      </c>
      <c r="S4" s="140">
        <v>50</v>
      </c>
      <c r="T4" s="140">
        <v>20</v>
      </c>
      <c r="U4" s="140">
        <v>5</v>
      </c>
      <c r="V4" s="140">
        <v>1</v>
      </c>
      <c r="W4" s="140">
        <v>0.5</v>
      </c>
    </row>
    <row r="5" spans="2:23" ht="15.75" thickBot="1" x14ac:dyDescent="0.3">
      <c r="J5" s="7"/>
    </row>
    <row r="6" spans="2:23" ht="32.25" thickTop="1" thickBot="1" x14ac:dyDescent="0.35">
      <c r="B6" s="8"/>
      <c r="C6" s="9" t="s">
        <v>1</v>
      </c>
      <c r="D6" s="10" t="s">
        <v>2</v>
      </c>
      <c r="E6" s="9" t="s">
        <v>3</v>
      </c>
      <c r="F6" s="11" t="s">
        <v>4</v>
      </c>
      <c r="G6" s="12" t="s">
        <v>5</v>
      </c>
      <c r="H6" s="13" t="s">
        <v>6</v>
      </c>
      <c r="I6" s="14" t="s">
        <v>7</v>
      </c>
      <c r="J6" s="15" t="s">
        <v>8</v>
      </c>
      <c r="K6" s="16" t="s">
        <v>9</v>
      </c>
      <c r="L6" s="17" t="s">
        <v>10</v>
      </c>
      <c r="M6" s="18" t="s">
        <v>11</v>
      </c>
      <c r="P6">
        <v>0</v>
      </c>
      <c r="Q6">
        <v>0</v>
      </c>
      <c r="R6">
        <v>0</v>
      </c>
      <c r="T6">
        <v>0</v>
      </c>
      <c r="U6">
        <v>0</v>
      </c>
    </row>
    <row r="7" spans="2:23" ht="21.75" customHeight="1" thickTop="1" x14ac:dyDescent="0.25">
      <c r="B7" s="19" t="s">
        <v>66</v>
      </c>
      <c r="C7" s="131">
        <v>320</v>
      </c>
      <c r="D7" s="21">
        <v>5</v>
      </c>
      <c r="E7" s="22"/>
      <c r="F7" s="23" t="s">
        <v>13</v>
      </c>
      <c r="G7" s="24">
        <f>C7*D7+C7*E7</f>
        <v>1600</v>
      </c>
      <c r="H7" s="25">
        <v>0</v>
      </c>
      <c r="I7" s="26">
        <f t="shared" ref="I7:I15" si="0">H7+G7</f>
        <v>1600</v>
      </c>
      <c r="J7" s="27">
        <v>0</v>
      </c>
      <c r="K7" s="28">
        <v>0</v>
      </c>
      <c r="L7" s="29">
        <f>I7-K7</f>
        <v>1600</v>
      </c>
      <c r="M7" t="s">
        <v>14</v>
      </c>
      <c r="O7" s="30"/>
      <c r="P7">
        <v>0</v>
      </c>
      <c r="Q7" s="168">
        <v>5</v>
      </c>
      <c r="R7">
        <v>4</v>
      </c>
      <c r="S7">
        <v>4</v>
      </c>
      <c r="T7">
        <v>0</v>
      </c>
      <c r="U7">
        <v>0</v>
      </c>
    </row>
    <row r="8" spans="2:23" ht="21.75" customHeight="1" x14ac:dyDescent="0.3">
      <c r="B8" s="31" t="s">
        <v>15</v>
      </c>
      <c r="C8" s="32">
        <v>266.67</v>
      </c>
      <c r="D8" s="33">
        <v>5</v>
      </c>
      <c r="E8" s="34"/>
      <c r="F8" s="35" t="s">
        <v>13</v>
      </c>
      <c r="G8" s="36">
        <f>C8*D8-0.02</f>
        <v>1333.3300000000002</v>
      </c>
      <c r="H8" s="37">
        <v>-267.76</v>
      </c>
      <c r="I8" s="26">
        <f t="shared" si="0"/>
        <v>1065.5700000000002</v>
      </c>
      <c r="J8" s="38">
        <v>0</v>
      </c>
      <c r="K8" s="39">
        <v>0</v>
      </c>
      <c r="L8" s="40">
        <f t="shared" ref="L8:L14" si="1">I8-K8</f>
        <v>1065.5700000000002</v>
      </c>
      <c r="M8" t="s">
        <v>16</v>
      </c>
      <c r="N8" s="41"/>
      <c r="O8" s="30"/>
      <c r="P8">
        <v>0</v>
      </c>
      <c r="Q8">
        <v>5</v>
      </c>
      <c r="R8">
        <v>0</v>
      </c>
      <c r="S8">
        <v>1</v>
      </c>
      <c r="T8">
        <v>0</v>
      </c>
      <c r="U8">
        <v>3</v>
      </c>
      <c r="V8">
        <v>0</v>
      </c>
      <c r="W8">
        <v>1</v>
      </c>
    </row>
    <row r="9" spans="2:23" ht="21.75" customHeight="1" x14ac:dyDescent="0.25">
      <c r="B9" s="31" t="s">
        <v>19</v>
      </c>
      <c r="C9" s="32">
        <v>240</v>
      </c>
      <c r="D9" s="34">
        <v>5</v>
      </c>
      <c r="E9" s="34"/>
      <c r="F9" s="35" t="s">
        <v>13</v>
      </c>
      <c r="G9" s="36">
        <v>1200</v>
      </c>
      <c r="H9" s="25"/>
      <c r="I9" s="26">
        <f t="shared" si="0"/>
        <v>1200</v>
      </c>
      <c r="J9" s="38">
        <v>0</v>
      </c>
      <c r="K9" s="45">
        <v>0</v>
      </c>
      <c r="L9" s="40">
        <f t="shared" si="1"/>
        <v>1200</v>
      </c>
      <c r="M9" t="s">
        <v>14</v>
      </c>
      <c r="O9" s="46"/>
      <c r="P9">
        <v>1</v>
      </c>
      <c r="Q9">
        <v>3</v>
      </c>
      <c r="R9">
        <v>0</v>
      </c>
      <c r="S9">
        <v>2</v>
      </c>
      <c r="T9">
        <v>0</v>
      </c>
      <c r="U9">
        <v>0</v>
      </c>
    </row>
    <row r="10" spans="2:23" ht="31.5" x14ac:dyDescent="0.25">
      <c r="B10" s="47" t="s">
        <v>20</v>
      </c>
      <c r="C10" s="32">
        <v>250</v>
      </c>
      <c r="D10" s="34">
        <v>6</v>
      </c>
      <c r="E10" s="34"/>
      <c r="F10" s="48">
        <v>100</v>
      </c>
      <c r="G10" s="36">
        <v>1600</v>
      </c>
      <c r="H10" s="25"/>
      <c r="I10" s="26">
        <f t="shared" si="0"/>
        <v>1600</v>
      </c>
      <c r="J10" s="38">
        <v>800</v>
      </c>
      <c r="K10" s="45">
        <v>500</v>
      </c>
      <c r="L10" s="40">
        <f t="shared" si="1"/>
        <v>1100</v>
      </c>
      <c r="M10" t="s">
        <v>16</v>
      </c>
      <c r="N10" s="49"/>
      <c r="O10" s="30"/>
      <c r="P10">
        <v>2</v>
      </c>
      <c r="Q10">
        <v>2</v>
      </c>
      <c r="R10">
        <v>2</v>
      </c>
      <c r="T10">
        <v>0</v>
      </c>
      <c r="U10">
        <v>0</v>
      </c>
    </row>
    <row r="11" spans="2:23" ht="21.75" customHeight="1" x14ac:dyDescent="0.3">
      <c r="B11" s="50"/>
      <c r="C11" s="32">
        <v>0</v>
      </c>
      <c r="D11" s="51"/>
      <c r="E11" s="34"/>
      <c r="F11" s="48"/>
      <c r="G11" s="36">
        <v>0</v>
      </c>
      <c r="H11" s="52"/>
      <c r="I11" s="26">
        <f t="shared" si="0"/>
        <v>0</v>
      </c>
      <c r="J11" s="53"/>
      <c r="K11" s="54"/>
      <c r="L11" s="40">
        <f t="shared" si="1"/>
        <v>0</v>
      </c>
      <c r="O11" s="55"/>
      <c r="P11" s="55">
        <v>0</v>
      </c>
      <c r="Q11" s="55">
        <v>0</v>
      </c>
      <c r="R11">
        <v>0</v>
      </c>
      <c r="T11" s="55">
        <v>0</v>
      </c>
      <c r="U11" s="55">
        <v>0</v>
      </c>
    </row>
    <row r="12" spans="2:23" ht="21.75" customHeight="1" x14ac:dyDescent="0.25">
      <c r="B12" s="50" t="s">
        <v>35</v>
      </c>
      <c r="C12" s="132">
        <v>240</v>
      </c>
      <c r="D12" s="33">
        <v>5</v>
      </c>
      <c r="E12" s="33"/>
      <c r="F12" s="59"/>
      <c r="G12" s="60">
        <v>1200</v>
      </c>
      <c r="H12" s="61"/>
      <c r="I12" s="26">
        <f t="shared" si="0"/>
        <v>1200</v>
      </c>
      <c r="J12" s="53"/>
      <c r="K12" s="62"/>
      <c r="L12" s="40">
        <f t="shared" si="1"/>
        <v>1200</v>
      </c>
      <c r="M12" t="s">
        <v>14</v>
      </c>
      <c r="N12" s="64"/>
      <c r="O12" s="64"/>
      <c r="P12" s="65">
        <v>1</v>
      </c>
      <c r="Q12" s="66">
        <v>3</v>
      </c>
      <c r="R12">
        <v>0</v>
      </c>
      <c r="S12">
        <v>2</v>
      </c>
      <c r="T12">
        <v>0</v>
      </c>
      <c r="U12">
        <v>0</v>
      </c>
    </row>
    <row r="13" spans="2:23" ht="18.75" x14ac:dyDescent="0.3">
      <c r="B13" s="67"/>
      <c r="C13" s="133"/>
      <c r="D13" s="69"/>
      <c r="E13" s="69"/>
      <c r="F13" s="70"/>
      <c r="G13" s="71">
        <v>0</v>
      </c>
      <c r="H13" s="72"/>
      <c r="I13" s="26">
        <f t="shared" si="0"/>
        <v>0</v>
      </c>
      <c r="J13" s="53"/>
      <c r="K13" s="62"/>
      <c r="L13" s="40">
        <f t="shared" si="1"/>
        <v>0</v>
      </c>
      <c r="M13" s="73"/>
      <c r="N13" s="65"/>
      <c r="O13" s="65"/>
      <c r="P13" s="65">
        <v>0</v>
      </c>
      <c r="Q13" s="66">
        <v>0</v>
      </c>
      <c r="R13">
        <v>0</v>
      </c>
      <c r="T13">
        <v>0</v>
      </c>
      <c r="U13">
        <v>0</v>
      </c>
    </row>
    <row r="14" spans="2:23" ht="19.5" thickBot="1" x14ac:dyDescent="0.35">
      <c r="B14" s="137" t="s">
        <v>40</v>
      </c>
      <c r="C14" s="134">
        <v>240</v>
      </c>
      <c r="D14" s="135">
        <v>5</v>
      </c>
      <c r="E14" s="146"/>
      <c r="F14" s="147"/>
      <c r="G14" s="136">
        <v>1200</v>
      </c>
      <c r="H14" s="78"/>
      <c r="I14" s="79">
        <f t="shared" si="0"/>
        <v>1200</v>
      </c>
      <c r="J14" s="53"/>
      <c r="K14" s="80"/>
      <c r="L14" s="40">
        <f t="shared" si="1"/>
        <v>1200</v>
      </c>
      <c r="M14" s="81"/>
      <c r="N14" s="82"/>
      <c r="O14" s="81"/>
      <c r="P14">
        <v>0</v>
      </c>
      <c r="Q14">
        <v>5</v>
      </c>
      <c r="R14">
        <v>2</v>
      </c>
      <c r="T14">
        <v>0</v>
      </c>
      <c r="U14">
        <v>0</v>
      </c>
    </row>
    <row r="15" spans="2:23" ht="20.25" thickTop="1" thickBot="1" x14ac:dyDescent="0.35">
      <c r="B15" s="83" t="s">
        <v>25</v>
      </c>
      <c r="C15" s="84">
        <v>464.29</v>
      </c>
      <c r="D15" s="85">
        <v>5</v>
      </c>
      <c r="E15" s="86"/>
      <c r="F15" s="87"/>
      <c r="G15" s="84">
        <v>3250</v>
      </c>
      <c r="H15" s="88">
        <v>-684.59</v>
      </c>
      <c r="I15" s="89">
        <f t="shared" si="0"/>
        <v>2565.41</v>
      </c>
      <c r="J15" s="90">
        <v>3000</v>
      </c>
      <c r="K15" s="161">
        <v>0</v>
      </c>
      <c r="L15" s="92">
        <f>I15-K15</f>
        <v>2565.41</v>
      </c>
      <c r="M15" t="s">
        <v>14</v>
      </c>
      <c r="P15" s="76">
        <v>2</v>
      </c>
      <c r="Q15" s="76">
        <v>5</v>
      </c>
      <c r="R15" s="76">
        <v>4</v>
      </c>
      <c r="S15" s="76">
        <v>3</v>
      </c>
      <c r="T15" s="76">
        <v>0</v>
      </c>
      <c r="U15" s="76">
        <v>3</v>
      </c>
      <c r="V15" s="139">
        <v>0</v>
      </c>
      <c r="W15" s="139">
        <v>1</v>
      </c>
    </row>
    <row r="16" spans="2:23" ht="15.75" customHeight="1" thickBot="1" x14ac:dyDescent="0.3">
      <c r="B16" s="93"/>
      <c r="C16" s="46"/>
      <c r="D16" s="94"/>
      <c r="E16" s="95"/>
      <c r="G16" s="96"/>
      <c r="H16" s="97"/>
      <c r="J16" s="98"/>
      <c r="K16" s="99"/>
      <c r="L16" s="99"/>
      <c r="M16" s="100"/>
      <c r="O16" s="101"/>
      <c r="P16" s="101">
        <f t="shared" ref="P16:V16" si="2">SUM(P6:P15)</f>
        <v>6</v>
      </c>
      <c r="Q16" s="101">
        <f t="shared" si="2"/>
        <v>28</v>
      </c>
      <c r="R16" s="101">
        <f t="shared" si="2"/>
        <v>12</v>
      </c>
      <c r="S16" s="101">
        <f t="shared" si="2"/>
        <v>12</v>
      </c>
      <c r="T16" s="101">
        <f t="shared" si="2"/>
        <v>0</v>
      </c>
      <c r="U16" s="101">
        <f t="shared" si="2"/>
        <v>6</v>
      </c>
      <c r="V16" s="101">
        <f t="shared" si="2"/>
        <v>0</v>
      </c>
      <c r="W16" s="101">
        <f>SUM(W6:W15)</f>
        <v>2</v>
      </c>
    </row>
    <row r="17" spans="2:24" ht="21.75" customHeight="1" thickBot="1" x14ac:dyDescent="0.35">
      <c r="C17" s="87"/>
      <c r="D17" s="102"/>
      <c r="E17" s="103"/>
      <c r="F17" s="104" t="s">
        <v>26</v>
      </c>
      <c r="G17" s="105">
        <f>SUM(G7:G16)</f>
        <v>11383.33</v>
      </c>
      <c r="H17" s="106">
        <f>SUM(H7:H15)</f>
        <v>-952.35</v>
      </c>
      <c r="I17" s="107">
        <f>SUM(G17:H17)</f>
        <v>10430.98</v>
      </c>
      <c r="J17" s="108"/>
      <c r="K17" s="162">
        <f>SUM(K7:K15)</f>
        <v>500</v>
      </c>
      <c r="L17" s="110"/>
      <c r="O17" s="101"/>
      <c r="P17" s="101"/>
      <c r="Q17" s="101"/>
      <c r="R17" s="101"/>
    </row>
    <row r="18" spans="2:24" ht="15.75" customHeight="1" x14ac:dyDescent="0.3">
      <c r="M18" s="123"/>
      <c r="N18" s="66"/>
      <c r="O18" s="101"/>
      <c r="P18" s="128">
        <f t="shared" ref="P18:W18" si="3">P16*P4</f>
        <v>3000</v>
      </c>
      <c r="Q18" s="128">
        <f t="shared" si="3"/>
        <v>5600</v>
      </c>
      <c r="R18" s="128">
        <f t="shared" si="3"/>
        <v>1200</v>
      </c>
      <c r="S18" s="150">
        <f t="shared" si="3"/>
        <v>600</v>
      </c>
      <c r="T18" s="128">
        <f t="shared" si="3"/>
        <v>0</v>
      </c>
      <c r="U18" s="128">
        <f t="shared" si="3"/>
        <v>30</v>
      </c>
      <c r="V18" s="128">
        <f t="shared" si="3"/>
        <v>0</v>
      </c>
      <c r="W18" s="128">
        <f t="shared" si="3"/>
        <v>1</v>
      </c>
      <c r="X18" s="129">
        <f>SUM(P18:W18)</f>
        <v>10431</v>
      </c>
    </row>
    <row r="19" spans="2:24" ht="15" customHeight="1" x14ac:dyDescent="0.35">
      <c r="B19" s="111"/>
      <c r="D19" s="112"/>
      <c r="E19" s="112"/>
      <c r="F19" s="112"/>
      <c r="G19" s="112"/>
      <c r="H19" s="112"/>
      <c r="I19" s="112"/>
      <c r="J19" s="112"/>
      <c r="M19" s="66"/>
      <c r="N19" s="66"/>
      <c r="O19" s="66"/>
      <c r="P19" s="46"/>
      <c r="Q19" s="87"/>
      <c r="R19" s="87"/>
      <c r="S19" s="87"/>
      <c r="T19" s="87"/>
      <c r="U19" s="87"/>
      <c r="V19" s="87"/>
      <c r="W19" s="87"/>
    </row>
    <row r="20" spans="2:24" ht="21" customHeight="1" x14ac:dyDescent="0.35">
      <c r="C20" s="46" t="s">
        <v>31</v>
      </c>
      <c r="D20" s="113"/>
      <c r="E20" s="112"/>
      <c r="F20" s="112"/>
      <c r="G20" s="112"/>
      <c r="H20" s="112"/>
      <c r="I20" s="112"/>
      <c r="J20" s="112"/>
      <c r="K20" s="66"/>
      <c r="L20" s="66"/>
    </row>
    <row r="21" spans="2:24" x14ac:dyDescent="0.25">
      <c r="B21" s="93"/>
      <c r="C21" s="66"/>
      <c r="D21" s="49"/>
      <c r="E21" s="94"/>
      <c r="F21" s="94"/>
      <c r="G21" s="66"/>
      <c r="H21" s="66"/>
      <c r="I21" s="66"/>
      <c r="J21" s="66"/>
      <c r="K21" s="66"/>
      <c r="L21" s="66"/>
    </row>
    <row r="22" spans="2:24" ht="18.75" x14ac:dyDescent="0.3">
      <c r="B22" s="93"/>
      <c r="C22" s="46"/>
      <c r="D22" s="114"/>
      <c r="E22" s="94"/>
      <c r="F22" s="94"/>
      <c r="G22" s="115"/>
      <c r="H22" s="115"/>
      <c r="I22" s="115"/>
      <c r="J22" s="66"/>
      <c r="K22" s="66"/>
      <c r="L22" s="66"/>
    </row>
    <row r="23" spans="2:24" x14ac:dyDescent="0.25">
      <c r="B23" s="93"/>
      <c r="C23" s="49"/>
      <c r="D23" s="49"/>
      <c r="E23" s="94"/>
      <c r="F23" s="94"/>
      <c r="G23" s="66"/>
      <c r="H23" s="66"/>
      <c r="I23" s="66"/>
      <c r="J23" s="66"/>
      <c r="K23" s="66"/>
      <c r="L23" s="66"/>
    </row>
    <row r="24" spans="2:24" ht="18.75" x14ac:dyDescent="0.3">
      <c r="C24" s="114"/>
      <c r="D24" s="66"/>
      <c r="E24" s="66"/>
      <c r="F24" s="66"/>
      <c r="G24" s="66"/>
      <c r="H24" s="66"/>
      <c r="I24" s="66"/>
      <c r="J24" s="66"/>
      <c r="K24" s="66"/>
      <c r="L24" s="66"/>
    </row>
    <row r="25" spans="2:24" x14ac:dyDescent="0.25">
      <c r="C25" s="49"/>
    </row>
  </sheetData>
  <mergeCells count="1">
    <mergeCell ref="C2:K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5"/>
  <sheetViews>
    <sheetView workbookViewId="0">
      <selection activeCell="J16" sqref="J16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4" max="4" width="9.7109375" customWidth="1"/>
    <col min="5" max="5" width="9.140625" customWidth="1"/>
    <col min="6" max="6" width="9.28515625" customWidth="1"/>
    <col min="7" max="7" width="11.28515625" bestFit="1" customWidth="1"/>
    <col min="8" max="8" width="12.28515625" bestFit="1" customWidth="1"/>
    <col min="9" max="9" width="14.140625" bestFit="1" customWidth="1"/>
    <col min="10" max="10" width="11.28515625" bestFit="1" customWidth="1"/>
    <col min="12" max="12" width="13.42578125" customWidth="1"/>
  </cols>
  <sheetData>
    <row r="2" spans="2:23" ht="18.75" customHeight="1" x14ac:dyDescent="0.35">
      <c r="C2" s="214" t="s">
        <v>67</v>
      </c>
      <c r="D2" s="214"/>
      <c r="E2" s="214"/>
      <c r="F2" s="214"/>
      <c r="G2" s="214"/>
      <c r="H2" s="214"/>
      <c r="I2" s="214"/>
      <c r="J2" s="214"/>
      <c r="K2" s="214"/>
      <c r="L2" s="171"/>
      <c r="M2" s="3"/>
      <c r="N2" s="3"/>
      <c r="O2" s="3"/>
      <c r="P2" s="3"/>
    </row>
    <row r="3" spans="2:23" ht="15" customHeight="1" x14ac:dyDescent="0.3">
      <c r="M3" s="3"/>
      <c r="N3" s="3"/>
      <c r="O3" s="3"/>
      <c r="P3" s="3"/>
    </row>
    <row r="4" spans="2:23" ht="18.75" x14ac:dyDescent="0.3">
      <c r="B4" s="4" t="s">
        <v>0</v>
      </c>
      <c r="H4" s="5"/>
      <c r="I4" s="5"/>
      <c r="J4" s="5"/>
      <c r="K4" s="5"/>
      <c r="L4" s="6"/>
      <c r="P4" s="140">
        <v>500</v>
      </c>
      <c r="Q4" s="140">
        <v>200</v>
      </c>
      <c r="R4" s="140">
        <v>100</v>
      </c>
      <c r="S4" s="140">
        <v>50</v>
      </c>
      <c r="T4" s="140">
        <v>20</v>
      </c>
      <c r="U4" s="140">
        <v>5</v>
      </c>
      <c r="V4" s="140">
        <v>1</v>
      </c>
      <c r="W4" s="140">
        <v>0.5</v>
      </c>
    </row>
    <row r="5" spans="2:23" ht="15.75" thickBot="1" x14ac:dyDescent="0.3">
      <c r="J5" s="7"/>
    </row>
    <row r="6" spans="2:23" ht="32.25" thickTop="1" thickBot="1" x14ac:dyDescent="0.35">
      <c r="B6" s="8"/>
      <c r="C6" s="9" t="s">
        <v>1</v>
      </c>
      <c r="D6" s="10" t="s">
        <v>2</v>
      </c>
      <c r="E6" s="9" t="s">
        <v>3</v>
      </c>
      <c r="F6" s="11" t="s">
        <v>4</v>
      </c>
      <c r="G6" s="12" t="s">
        <v>5</v>
      </c>
      <c r="H6" s="13" t="s">
        <v>6</v>
      </c>
      <c r="I6" s="14" t="s">
        <v>7</v>
      </c>
      <c r="J6" s="15" t="s">
        <v>8</v>
      </c>
      <c r="K6" s="16" t="s">
        <v>9</v>
      </c>
      <c r="L6" s="17" t="s">
        <v>10</v>
      </c>
      <c r="M6" s="18" t="s">
        <v>11</v>
      </c>
      <c r="P6">
        <v>0</v>
      </c>
      <c r="Q6">
        <v>0</v>
      </c>
      <c r="R6">
        <v>0</v>
      </c>
      <c r="T6">
        <v>0</v>
      </c>
      <c r="U6">
        <v>0</v>
      </c>
    </row>
    <row r="7" spans="2:23" ht="21.75" customHeight="1" thickTop="1" x14ac:dyDescent="0.25">
      <c r="B7" s="19" t="s">
        <v>66</v>
      </c>
      <c r="C7" s="131">
        <v>320</v>
      </c>
      <c r="D7" s="21">
        <v>5</v>
      </c>
      <c r="E7" s="22"/>
      <c r="F7" s="23" t="s">
        <v>13</v>
      </c>
      <c r="G7" s="24">
        <f>C7*D7+C7*E7</f>
        <v>1600</v>
      </c>
      <c r="H7" s="25">
        <v>0</v>
      </c>
      <c r="I7" s="26">
        <f t="shared" ref="I7:I15" si="0">H7+G7</f>
        <v>1600</v>
      </c>
      <c r="J7" s="27">
        <v>0</v>
      </c>
      <c r="K7" s="28">
        <v>0</v>
      </c>
      <c r="L7" s="29">
        <f>I7-K7</f>
        <v>1600</v>
      </c>
      <c r="M7" t="s">
        <v>14</v>
      </c>
      <c r="O7" s="30"/>
      <c r="P7">
        <v>0</v>
      </c>
      <c r="Q7" s="168">
        <v>5</v>
      </c>
      <c r="R7">
        <v>4</v>
      </c>
      <c r="S7">
        <v>4</v>
      </c>
      <c r="T7">
        <v>0</v>
      </c>
      <c r="U7">
        <v>0</v>
      </c>
    </row>
    <row r="8" spans="2:23" ht="21.75" customHeight="1" x14ac:dyDescent="0.3">
      <c r="B8" s="31" t="s">
        <v>15</v>
      </c>
      <c r="C8" s="32">
        <v>266.67</v>
      </c>
      <c r="D8" s="33">
        <v>6</v>
      </c>
      <c r="E8" s="34"/>
      <c r="F8" s="35" t="s">
        <v>13</v>
      </c>
      <c r="G8" s="36">
        <f>C8*D8-0.02</f>
        <v>1600</v>
      </c>
      <c r="H8" s="37">
        <v>-267.76</v>
      </c>
      <c r="I8" s="26">
        <f t="shared" si="0"/>
        <v>1332.24</v>
      </c>
      <c r="J8" s="38">
        <v>0</v>
      </c>
      <c r="K8" s="39">
        <v>0</v>
      </c>
      <c r="L8" s="40">
        <f t="shared" ref="L8:L14" si="1">I8-K8</f>
        <v>1332.24</v>
      </c>
      <c r="M8" t="s">
        <v>16</v>
      </c>
      <c r="N8" s="41"/>
      <c r="O8" s="30"/>
      <c r="P8">
        <v>1</v>
      </c>
      <c r="Q8">
        <v>4</v>
      </c>
      <c r="R8">
        <v>0</v>
      </c>
      <c r="S8">
        <v>0</v>
      </c>
      <c r="T8">
        <v>1</v>
      </c>
      <c r="U8">
        <v>2</v>
      </c>
      <c r="V8">
        <v>2</v>
      </c>
      <c r="W8">
        <v>0</v>
      </c>
    </row>
    <row r="9" spans="2:23" ht="21.75" customHeight="1" x14ac:dyDescent="0.25">
      <c r="B9" s="31" t="s">
        <v>19</v>
      </c>
      <c r="C9" s="32">
        <v>240</v>
      </c>
      <c r="D9" s="34">
        <v>5</v>
      </c>
      <c r="E9" s="34">
        <v>1</v>
      </c>
      <c r="F9" s="35" t="s">
        <v>13</v>
      </c>
      <c r="G9" s="36">
        <v>1440</v>
      </c>
      <c r="H9" s="25"/>
      <c r="I9" s="26">
        <f t="shared" si="0"/>
        <v>1440</v>
      </c>
      <c r="J9" s="38">
        <v>0</v>
      </c>
      <c r="K9" s="45">
        <v>0</v>
      </c>
      <c r="L9" s="40">
        <f t="shared" si="1"/>
        <v>1440</v>
      </c>
      <c r="M9" t="s">
        <v>14</v>
      </c>
      <c r="O9" s="46"/>
      <c r="P9">
        <v>1</v>
      </c>
      <c r="Q9">
        <v>3</v>
      </c>
      <c r="R9">
        <v>3</v>
      </c>
      <c r="S9">
        <v>0</v>
      </c>
      <c r="T9">
        <v>2</v>
      </c>
      <c r="U9">
        <v>0</v>
      </c>
    </row>
    <row r="10" spans="2:23" ht="31.5" x14ac:dyDescent="0.25">
      <c r="B10" s="47" t="s">
        <v>20</v>
      </c>
      <c r="C10" s="32">
        <v>250</v>
      </c>
      <c r="D10" s="34">
        <v>6</v>
      </c>
      <c r="E10" s="34"/>
      <c r="F10" s="48">
        <v>100</v>
      </c>
      <c r="G10" s="36">
        <v>1600</v>
      </c>
      <c r="H10" s="25"/>
      <c r="I10" s="26">
        <f t="shared" si="0"/>
        <v>1600</v>
      </c>
      <c r="J10" s="38">
        <v>300</v>
      </c>
      <c r="K10" s="45">
        <v>300</v>
      </c>
      <c r="L10" s="40">
        <f t="shared" si="1"/>
        <v>1300</v>
      </c>
      <c r="M10" t="s">
        <v>16</v>
      </c>
      <c r="N10" s="49"/>
      <c r="O10" s="30"/>
      <c r="P10">
        <v>2</v>
      </c>
      <c r="Q10">
        <v>2</v>
      </c>
      <c r="R10">
        <v>2</v>
      </c>
      <c r="T10">
        <v>0</v>
      </c>
      <c r="U10">
        <v>0</v>
      </c>
    </row>
    <row r="11" spans="2:23" ht="21.75" customHeight="1" x14ac:dyDescent="0.3">
      <c r="B11" s="50"/>
      <c r="C11" s="32">
        <v>0</v>
      </c>
      <c r="D11" s="51"/>
      <c r="E11" s="34"/>
      <c r="F11" s="48"/>
      <c r="G11" s="36">
        <v>0</v>
      </c>
      <c r="H11" s="52"/>
      <c r="I11" s="26">
        <f t="shared" si="0"/>
        <v>0</v>
      </c>
      <c r="J11" s="53"/>
      <c r="K11" s="54"/>
      <c r="L11" s="40">
        <f t="shared" si="1"/>
        <v>0</v>
      </c>
      <c r="O11" s="55"/>
      <c r="P11" s="55">
        <v>0</v>
      </c>
      <c r="Q11" s="55">
        <v>0</v>
      </c>
      <c r="R11">
        <v>0</v>
      </c>
      <c r="T11" s="55">
        <v>0</v>
      </c>
      <c r="U11" s="55">
        <v>0</v>
      </c>
    </row>
    <row r="12" spans="2:23" ht="21.75" customHeight="1" x14ac:dyDescent="0.25">
      <c r="B12" s="50" t="s">
        <v>35</v>
      </c>
      <c r="C12" s="132">
        <v>240</v>
      </c>
      <c r="D12" s="33">
        <v>5</v>
      </c>
      <c r="E12" s="33">
        <v>1</v>
      </c>
      <c r="F12" s="59"/>
      <c r="G12" s="60">
        <v>1440</v>
      </c>
      <c r="H12" s="61"/>
      <c r="I12" s="26">
        <f t="shared" si="0"/>
        <v>1440</v>
      </c>
      <c r="J12" s="53"/>
      <c r="K12" s="62"/>
      <c r="L12" s="40">
        <f t="shared" si="1"/>
        <v>1440</v>
      </c>
      <c r="M12" t="s">
        <v>14</v>
      </c>
      <c r="N12" s="64"/>
      <c r="O12" s="64"/>
      <c r="P12" s="65">
        <v>1</v>
      </c>
      <c r="Q12" s="66">
        <v>3</v>
      </c>
      <c r="R12">
        <v>2</v>
      </c>
      <c r="S12">
        <v>2</v>
      </c>
      <c r="T12">
        <v>2</v>
      </c>
      <c r="U12">
        <v>0</v>
      </c>
    </row>
    <row r="13" spans="2:23" ht="18.75" x14ac:dyDescent="0.3">
      <c r="B13" s="67"/>
      <c r="C13" s="133"/>
      <c r="D13" s="69"/>
      <c r="E13" s="69"/>
      <c r="F13" s="70"/>
      <c r="G13" s="71">
        <v>0</v>
      </c>
      <c r="H13" s="72"/>
      <c r="I13" s="26">
        <f t="shared" si="0"/>
        <v>0</v>
      </c>
      <c r="J13" s="53"/>
      <c r="K13" s="62"/>
      <c r="L13" s="40">
        <f t="shared" si="1"/>
        <v>0</v>
      </c>
      <c r="M13" s="73"/>
      <c r="N13" s="65"/>
      <c r="O13" s="65"/>
      <c r="P13" s="65">
        <v>0</v>
      </c>
      <c r="Q13" s="66">
        <v>0</v>
      </c>
      <c r="R13">
        <v>0</v>
      </c>
      <c r="T13">
        <v>0</v>
      </c>
      <c r="U13">
        <v>0</v>
      </c>
    </row>
    <row r="14" spans="2:23" ht="19.5" thickBot="1" x14ac:dyDescent="0.35">
      <c r="B14" s="137" t="s">
        <v>40</v>
      </c>
      <c r="C14" s="134">
        <v>240</v>
      </c>
      <c r="D14" s="135">
        <v>5</v>
      </c>
      <c r="E14" s="146"/>
      <c r="F14" s="147"/>
      <c r="G14" s="136">
        <v>1200</v>
      </c>
      <c r="H14" s="78"/>
      <c r="I14" s="79">
        <f t="shared" si="0"/>
        <v>1200</v>
      </c>
      <c r="J14" s="53"/>
      <c r="K14" s="80"/>
      <c r="L14" s="40">
        <f t="shared" si="1"/>
        <v>1200</v>
      </c>
      <c r="M14" s="81"/>
      <c r="N14" s="82"/>
      <c r="O14" s="81"/>
      <c r="P14">
        <v>0</v>
      </c>
      <c r="Q14">
        <v>5</v>
      </c>
      <c r="R14">
        <v>2</v>
      </c>
      <c r="T14">
        <v>0</v>
      </c>
      <c r="U14">
        <v>0</v>
      </c>
    </row>
    <row r="15" spans="2:23" ht="20.25" thickTop="1" thickBot="1" x14ac:dyDescent="0.35">
      <c r="B15" s="83" t="s">
        <v>25</v>
      </c>
      <c r="C15" s="84">
        <v>464.29</v>
      </c>
      <c r="D15" s="85">
        <v>5</v>
      </c>
      <c r="E15" s="86">
        <v>1</v>
      </c>
      <c r="F15" s="87"/>
      <c r="G15" s="84">
        <v>3714.32</v>
      </c>
      <c r="H15" s="88">
        <v>-684.59</v>
      </c>
      <c r="I15" s="89">
        <f t="shared" si="0"/>
        <v>3029.73</v>
      </c>
      <c r="J15" s="90">
        <v>3300</v>
      </c>
      <c r="K15" s="161">
        <v>300</v>
      </c>
      <c r="L15" s="92">
        <f>I15-K15</f>
        <v>2729.73</v>
      </c>
      <c r="M15" t="s">
        <v>14</v>
      </c>
      <c r="P15" s="76">
        <v>2</v>
      </c>
      <c r="Q15" s="76">
        <v>6</v>
      </c>
      <c r="R15" s="76">
        <v>5</v>
      </c>
      <c r="S15" s="76">
        <v>6</v>
      </c>
      <c r="T15" s="76">
        <v>1</v>
      </c>
      <c r="U15" s="76">
        <v>2</v>
      </c>
      <c r="V15" s="139">
        <v>0</v>
      </c>
      <c r="W15" s="139">
        <v>0</v>
      </c>
    </row>
    <row r="16" spans="2:23" ht="15.75" customHeight="1" thickBot="1" x14ac:dyDescent="0.3">
      <c r="B16" s="93"/>
      <c r="C16" s="46"/>
      <c r="D16" s="94"/>
      <c r="E16" s="95"/>
      <c r="G16" s="96"/>
      <c r="H16" s="97"/>
      <c r="J16" s="98"/>
      <c r="K16" s="99"/>
      <c r="L16" s="99"/>
      <c r="M16" s="100"/>
      <c r="O16" s="101"/>
      <c r="P16" s="101">
        <f t="shared" ref="P16:V16" si="2">SUM(P6:P15)</f>
        <v>7</v>
      </c>
      <c r="Q16" s="101">
        <f t="shared" si="2"/>
        <v>28</v>
      </c>
      <c r="R16" s="101">
        <f t="shared" si="2"/>
        <v>18</v>
      </c>
      <c r="S16" s="101">
        <f t="shared" si="2"/>
        <v>12</v>
      </c>
      <c r="T16" s="101">
        <f t="shared" si="2"/>
        <v>6</v>
      </c>
      <c r="U16" s="101">
        <f t="shared" si="2"/>
        <v>4</v>
      </c>
      <c r="V16" s="101">
        <f t="shared" si="2"/>
        <v>2</v>
      </c>
      <c r="W16" s="101">
        <f>SUM(W6:W15)</f>
        <v>0</v>
      </c>
    </row>
    <row r="17" spans="2:24" ht="21.75" customHeight="1" thickBot="1" x14ac:dyDescent="0.35">
      <c r="C17" s="87"/>
      <c r="D17" s="102"/>
      <c r="E17" s="103"/>
      <c r="F17" s="104" t="s">
        <v>26</v>
      </c>
      <c r="G17" s="105">
        <f>SUM(G7:G16)</f>
        <v>12594.32</v>
      </c>
      <c r="H17" s="106">
        <f>SUM(H7:H15)</f>
        <v>-952.35</v>
      </c>
      <c r="I17" s="107">
        <f>SUM(G17:H17)</f>
        <v>11641.97</v>
      </c>
      <c r="J17" s="108"/>
      <c r="K17" s="162">
        <f>SUM(K7:K15)</f>
        <v>600</v>
      </c>
      <c r="L17" s="110"/>
      <c r="O17" s="101"/>
      <c r="P17" s="101"/>
      <c r="Q17" s="101"/>
      <c r="R17" s="101"/>
    </row>
    <row r="18" spans="2:24" ht="15.75" customHeight="1" x14ac:dyDescent="0.3">
      <c r="M18" s="123"/>
      <c r="N18" s="66"/>
      <c r="O18" s="101"/>
      <c r="P18" s="128">
        <f t="shared" ref="P18:W18" si="3">P16*P4</f>
        <v>3500</v>
      </c>
      <c r="Q18" s="128">
        <f t="shared" si="3"/>
        <v>5600</v>
      </c>
      <c r="R18" s="128">
        <f t="shared" si="3"/>
        <v>1800</v>
      </c>
      <c r="S18" s="150">
        <f t="shared" si="3"/>
        <v>600</v>
      </c>
      <c r="T18" s="128">
        <f t="shared" si="3"/>
        <v>120</v>
      </c>
      <c r="U18" s="128">
        <f t="shared" si="3"/>
        <v>20</v>
      </c>
      <c r="V18" s="128">
        <f t="shared" si="3"/>
        <v>2</v>
      </c>
      <c r="W18" s="128">
        <f t="shared" si="3"/>
        <v>0</v>
      </c>
      <c r="X18" s="129">
        <f>SUM(P18:W18)</f>
        <v>11642</v>
      </c>
    </row>
    <row r="19" spans="2:24" ht="15" customHeight="1" x14ac:dyDescent="0.35">
      <c r="B19" s="111"/>
      <c r="D19" s="112"/>
      <c r="E19" s="112"/>
      <c r="F19" s="112"/>
      <c r="G19" s="112"/>
      <c r="H19" s="112"/>
      <c r="I19" s="112"/>
      <c r="J19" s="112"/>
      <c r="M19" s="66"/>
      <c r="N19" s="66"/>
      <c r="O19" s="66"/>
      <c r="P19" s="46"/>
      <c r="Q19" s="87"/>
      <c r="R19" s="87"/>
      <c r="S19" s="87"/>
      <c r="T19" s="87"/>
      <c r="U19" s="87"/>
      <c r="V19" s="87"/>
      <c r="W19" s="87"/>
    </row>
    <row r="20" spans="2:24" ht="21" customHeight="1" x14ac:dyDescent="0.35">
      <c r="C20" s="46" t="s">
        <v>31</v>
      </c>
      <c r="D20" s="113"/>
      <c r="E20" s="112"/>
      <c r="F20" s="112"/>
      <c r="G20" s="112"/>
      <c r="H20" s="112"/>
      <c r="I20" s="112"/>
      <c r="J20" s="112"/>
      <c r="K20" s="66"/>
      <c r="L20" s="66"/>
    </row>
    <row r="21" spans="2:24" x14ac:dyDescent="0.25">
      <c r="B21" s="93"/>
      <c r="C21" s="66"/>
      <c r="D21" s="49"/>
      <c r="E21" s="94"/>
      <c r="F21" s="94"/>
      <c r="G21" s="66"/>
      <c r="H21" s="66"/>
      <c r="I21" s="66"/>
      <c r="J21" s="66"/>
      <c r="K21" s="66"/>
      <c r="L21" s="66"/>
    </row>
    <row r="22" spans="2:24" ht="18.75" x14ac:dyDescent="0.3">
      <c r="B22" s="93"/>
      <c r="C22" s="46"/>
      <c r="D22" s="114"/>
      <c r="E22" s="94"/>
      <c r="F22" s="94"/>
      <c r="G22" s="115"/>
      <c r="H22" s="115"/>
      <c r="I22" s="115"/>
      <c r="J22" s="66"/>
      <c r="K22" s="66"/>
      <c r="L22" s="66"/>
    </row>
    <row r="23" spans="2:24" x14ac:dyDescent="0.25">
      <c r="B23" s="93"/>
      <c r="C23" s="49"/>
      <c r="D23" s="49"/>
      <c r="E23" s="94"/>
      <c r="F23" s="94"/>
      <c r="G23" s="66"/>
      <c r="H23" s="66"/>
      <c r="I23" s="66"/>
      <c r="J23" s="66"/>
      <c r="K23" s="66"/>
      <c r="L23" s="66"/>
    </row>
    <row r="24" spans="2:24" ht="18.75" x14ac:dyDescent="0.3">
      <c r="C24" s="114"/>
      <c r="D24" s="66"/>
      <c r="E24" s="66"/>
      <c r="F24" s="66"/>
      <c r="G24" s="66"/>
      <c r="H24" s="66"/>
      <c r="I24" s="66"/>
      <c r="J24" s="66"/>
      <c r="K24" s="66"/>
      <c r="L24" s="66"/>
    </row>
    <row r="25" spans="2:24" x14ac:dyDescent="0.25">
      <c r="C25" s="49"/>
    </row>
  </sheetData>
  <mergeCells count="1">
    <mergeCell ref="C2:K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5"/>
  <sheetViews>
    <sheetView workbookViewId="0">
      <selection activeCell="J16" sqref="J16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4" max="4" width="9.7109375" customWidth="1"/>
    <col min="5" max="5" width="9.140625" customWidth="1"/>
    <col min="6" max="6" width="9.28515625" customWidth="1"/>
    <col min="7" max="7" width="11.28515625" bestFit="1" customWidth="1"/>
    <col min="8" max="8" width="12.28515625" bestFit="1" customWidth="1"/>
    <col min="9" max="9" width="14.140625" bestFit="1" customWidth="1"/>
    <col min="10" max="10" width="11.28515625" bestFit="1" customWidth="1"/>
    <col min="12" max="12" width="13.42578125" customWidth="1"/>
  </cols>
  <sheetData>
    <row r="2" spans="2:23" ht="18.75" customHeight="1" x14ac:dyDescent="0.35">
      <c r="C2" s="214" t="s">
        <v>68</v>
      </c>
      <c r="D2" s="214"/>
      <c r="E2" s="214"/>
      <c r="F2" s="214"/>
      <c r="G2" s="214"/>
      <c r="H2" s="214"/>
      <c r="I2" s="214"/>
      <c r="J2" s="214"/>
      <c r="K2" s="214"/>
      <c r="L2" s="172"/>
      <c r="M2" s="3"/>
      <c r="N2" s="3"/>
      <c r="O2" s="3"/>
      <c r="P2" s="3"/>
    </row>
    <row r="3" spans="2:23" ht="15" customHeight="1" x14ac:dyDescent="0.3">
      <c r="M3" s="3"/>
      <c r="N3" s="3"/>
      <c r="O3" s="3"/>
      <c r="P3" s="3"/>
    </row>
    <row r="4" spans="2:23" ht="18.75" x14ac:dyDescent="0.3">
      <c r="B4" s="4" t="s">
        <v>0</v>
      </c>
      <c r="H4" s="5"/>
      <c r="I4" s="5"/>
      <c r="J4" s="5"/>
      <c r="K4" s="5"/>
      <c r="L4" s="6"/>
      <c r="P4" s="140">
        <v>500</v>
      </c>
      <c r="Q4" s="140">
        <v>200</v>
      </c>
      <c r="R4" s="140">
        <v>100</v>
      </c>
      <c r="S4" s="140">
        <v>50</v>
      </c>
      <c r="T4" s="140">
        <v>20</v>
      </c>
      <c r="U4" s="140">
        <v>5</v>
      </c>
      <c r="V4" s="140">
        <v>1</v>
      </c>
      <c r="W4" s="140">
        <v>0.5</v>
      </c>
    </row>
    <row r="5" spans="2:23" ht="15.75" thickBot="1" x14ac:dyDescent="0.3">
      <c r="J5" s="7"/>
    </row>
    <row r="6" spans="2:23" ht="32.25" thickTop="1" thickBot="1" x14ac:dyDescent="0.35">
      <c r="B6" s="8"/>
      <c r="C6" s="9" t="s">
        <v>1</v>
      </c>
      <c r="D6" s="10" t="s">
        <v>2</v>
      </c>
      <c r="E6" s="9" t="s">
        <v>3</v>
      </c>
      <c r="F6" s="11" t="s">
        <v>4</v>
      </c>
      <c r="G6" s="12" t="s">
        <v>5</v>
      </c>
      <c r="H6" s="13" t="s">
        <v>6</v>
      </c>
      <c r="I6" s="14" t="s">
        <v>7</v>
      </c>
      <c r="J6" s="15" t="s">
        <v>8</v>
      </c>
      <c r="K6" s="16" t="s">
        <v>9</v>
      </c>
      <c r="L6" s="17" t="s">
        <v>10</v>
      </c>
      <c r="M6" s="18" t="s">
        <v>11</v>
      </c>
      <c r="P6">
        <v>0</v>
      </c>
      <c r="Q6">
        <v>0</v>
      </c>
      <c r="R6">
        <v>0</v>
      </c>
      <c r="T6">
        <v>0</v>
      </c>
      <c r="U6">
        <v>0</v>
      </c>
    </row>
    <row r="7" spans="2:23" ht="21.75" customHeight="1" thickTop="1" x14ac:dyDescent="0.25">
      <c r="B7" s="19" t="s">
        <v>66</v>
      </c>
      <c r="C7" s="131">
        <v>320</v>
      </c>
      <c r="D7" s="21">
        <v>5</v>
      </c>
      <c r="E7" s="22"/>
      <c r="F7" s="23" t="s">
        <v>13</v>
      </c>
      <c r="G7" s="24">
        <f>C7*D7+C7*E7</f>
        <v>1600</v>
      </c>
      <c r="H7" s="25">
        <v>0</v>
      </c>
      <c r="I7" s="26">
        <f t="shared" ref="I7:I15" si="0">H7+G7</f>
        <v>1600</v>
      </c>
      <c r="J7" s="27">
        <v>0</v>
      </c>
      <c r="K7" s="28">
        <v>0</v>
      </c>
      <c r="L7" s="29">
        <f>I7-K7</f>
        <v>1600</v>
      </c>
      <c r="M7" t="s">
        <v>14</v>
      </c>
      <c r="O7" s="30"/>
      <c r="P7">
        <v>0</v>
      </c>
      <c r="Q7" s="168">
        <v>5</v>
      </c>
      <c r="R7">
        <v>4</v>
      </c>
      <c r="S7">
        <v>4</v>
      </c>
      <c r="T7">
        <v>0</v>
      </c>
      <c r="U7">
        <v>0</v>
      </c>
    </row>
    <row r="8" spans="2:23" ht="21.75" customHeight="1" x14ac:dyDescent="0.3">
      <c r="B8" s="31" t="s">
        <v>15</v>
      </c>
      <c r="C8" s="32">
        <v>266.67</v>
      </c>
      <c r="D8" s="33">
        <v>6</v>
      </c>
      <c r="E8" s="34"/>
      <c r="F8" s="35" t="s">
        <v>13</v>
      </c>
      <c r="G8" s="36">
        <f>C8*D8-0.02</f>
        <v>1600</v>
      </c>
      <c r="H8" s="37">
        <v>-267.76</v>
      </c>
      <c r="I8" s="26">
        <f t="shared" si="0"/>
        <v>1332.24</v>
      </c>
      <c r="J8" s="38">
        <v>0</v>
      </c>
      <c r="K8" s="39">
        <v>0</v>
      </c>
      <c r="L8" s="40">
        <f t="shared" ref="L8:L14" si="1">I8-K8</f>
        <v>1332.24</v>
      </c>
      <c r="M8" t="s">
        <v>16</v>
      </c>
      <c r="N8" s="41"/>
      <c r="O8" s="30"/>
      <c r="P8">
        <v>1</v>
      </c>
      <c r="Q8">
        <v>4</v>
      </c>
      <c r="R8">
        <v>0</v>
      </c>
      <c r="S8">
        <v>0</v>
      </c>
      <c r="T8">
        <v>1</v>
      </c>
      <c r="U8">
        <v>2</v>
      </c>
      <c r="V8">
        <v>2</v>
      </c>
      <c r="W8">
        <v>0</v>
      </c>
    </row>
    <row r="9" spans="2:23" ht="21.75" customHeight="1" x14ac:dyDescent="0.25">
      <c r="B9" s="31" t="s">
        <v>19</v>
      </c>
      <c r="C9" s="32">
        <v>240</v>
      </c>
      <c r="D9" s="34">
        <v>5</v>
      </c>
      <c r="E9" s="34"/>
      <c r="F9" s="35" t="s">
        <v>13</v>
      </c>
      <c r="G9" s="36">
        <v>1200</v>
      </c>
      <c r="H9" s="25"/>
      <c r="I9" s="26">
        <f t="shared" si="0"/>
        <v>1200</v>
      </c>
      <c r="J9" s="38">
        <v>0</v>
      </c>
      <c r="K9" s="45">
        <v>0</v>
      </c>
      <c r="L9" s="40">
        <f t="shared" si="1"/>
        <v>1200</v>
      </c>
      <c r="M9" t="s">
        <v>14</v>
      </c>
      <c r="O9" s="46"/>
      <c r="P9">
        <v>1</v>
      </c>
      <c r="Q9">
        <v>3</v>
      </c>
      <c r="R9">
        <v>0</v>
      </c>
      <c r="S9">
        <v>2</v>
      </c>
      <c r="T9">
        <v>0</v>
      </c>
      <c r="U9">
        <v>0</v>
      </c>
    </row>
    <row r="10" spans="2:23" ht="31.5" x14ac:dyDescent="0.25">
      <c r="B10" s="47" t="s">
        <v>20</v>
      </c>
      <c r="C10" s="32">
        <v>250</v>
      </c>
      <c r="D10" s="34">
        <v>6</v>
      </c>
      <c r="E10" s="34"/>
      <c r="F10" s="48">
        <v>100</v>
      </c>
      <c r="G10" s="36">
        <v>1600</v>
      </c>
      <c r="H10" s="25"/>
      <c r="I10" s="26">
        <f t="shared" si="0"/>
        <v>1600</v>
      </c>
      <c r="J10" s="38">
        <v>0</v>
      </c>
      <c r="K10" s="45">
        <v>0</v>
      </c>
      <c r="L10" s="40">
        <f t="shared" si="1"/>
        <v>1600</v>
      </c>
      <c r="M10" t="s">
        <v>16</v>
      </c>
      <c r="N10" s="49"/>
      <c r="O10" s="30"/>
      <c r="P10">
        <v>2</v>
      </c>
      <c r="Q10">
        <v>2</v>
      </c>
      <c r="R10">
        <v>2</v>
      </c>
      <c r="T10">
        <v>0</v>
      </c>
      <c r="U10">
        <v>0</v>
      </c>
    </row>
    <row r="11" spans="2:23" ht="21.75" customHeight="1" x14ac:dyDescent="0.3">
      <c r="B11" s="50"/>
      <c r="C11" s="32">
        <v>0</v>
      </c>
      <c r="D11" s="51"/>
      <c r="E11" s="34"/>
      <c r="F11" s="48"/>
      <c r="G11" s="36">
        <v>0</v>
      </c>
      <c r="H11" s="52"/>
      <c r="I11" s="26">
        <f t="shared" si="0"/>
        <v>0</v>
      </c>
      <c r="J11" s="53"/>
      <c r="K11" s="54"/>
      <c r="L11" s="40">
        <f t="shared" si="1"/>
        <v>0</v>
      </c>
      <c r="O11" s="55"/>
      <c r="P11" s="55">
        <v>0</v>
      </c>
      <c r="Q11" s="55">
        <v>0</v>
      </c>
      <c r="R11">
        <v>0</v>
      </c>
      <c r="T11" s="55">
        <v>0</v>
      </c>
      <c r="U11" s="55">
        <v>0</v>
      </c>
    </row>
    <row r="12" spans="2:23" ht="21.75" customHeight="1" x14ac:dyDescent="0.25">
      <c r="B12" s="50" t="s">
        <v>35</v>
      </c>
      <c r="C12" s="132">
        <v>240</v>
      </c>
      <c r="D12" s="33">
        <v>5</v>
      </c>
      <c r="E12" s="33"/>
      <c r="F12" s="59"/>
      <c r="G12" s="60">
        <v>1200</v>
      </c>
      <c r="H12" s="61"/>
      <c r="I12" s="26">
        <f t="shared" si="0"/>
        <v>1200</v>
      </c>
      <c r="J12" s="53"/>
      <c r="K12" s="62"/>
      <c r="L12" s="40">
        <f t="shared" si="1"/>
        <v>1200</v>
      </c>
      <c r="M12" t="s">
        <v>14</v>
      </c>
      <c r="N12" s="64"/>
      <c r="O12" s="64"/>
      <c r="P12" s="65">
        <v>1</v>
      </c>
      <c r="Q12" s="66">
        <v>3</v>
      </c>
      <c r="R12">
        <v>0</v>
      </c>
      <c r="S12">
        <v>2</v>
      </c>
      <c r="T12">
        <v>0</v>
      </c>
      <c r="U12">
        <v>0</v>
      </c>
    </row>
    <row r="13" spans="2:23" ht="18.75" x14ac:dyDescent="0.3">
      <c r="B13" s="67"/>
      <c r="C13" s="133"/>
      <c r="D13" s="69"/>
      <c r="E13" s="69"/>
      <c r="F13" s="70"/>
      <c r="G13" s="71">
        <v>0</v>
      </c>
      <c r="H13" s="72"/>
      <c r="I13" s="26">
        <f t="shared" si="0"/>
        <v>0</v>
      </c>
      <c r="J13" s="53"/>
      <c r="K13" s="62"/>
      <c r="L13" s="40">
        <f t="shared" si="1"/>
        <v>0</v>
      </c>
      <c r="M13" s="73"/>
      <c r="N13" s="65"/>
      <c r="O13" s="65"/>
      <c r="P13" s="65">
        <v>0</v>
      </c>
      <c r="Q13" s="66">
        <v>0</v>
      </c>
      <c r="R13">
        <v>0</v>
      </c>
      <c r="T13">
        <v>0</v>
      </c>
      <c r="U13">
        <v>0</v>
      </c>
    </row>
    <row r="14" spans="2:23" ht="19.5" thickBot="1" x14ac:dyDescent="0.35">
      <c r="B14" s="137" t="s">
        <v>40</v>
      </c>
      <c r="C14" s="134">
        <v>240</v>
      </c>
      <c r="D14" s="135">
        <v>5</v>
      </c>
      <c r="E14" s="146"/>
      <c r="F14" s="147"/>
      <c r="G14" s="136">
        <v>1200</v>
      </c>
      <c r="H14" s="78"/>
      <c r="I14" s="26">
        <f t="shared" si="0"/>
        <v>1200</v>
      </c>
      <c r="J14" s="53"/>
      <c r="K14" s="80"/>
      <c r="L14" s="40">
        <f t="shared" si="1"/>
        <v>1200</v>
      </c>
      <c r="M14" s="81"/>
      <c r="N14" s="82"/>
      <c r="O14" s="81"/>
      <c r="P14">
        <v>0</v>
      </c>
      <c r="Q14">
        <v>5</v>
      </c>
      <c r="R14">
        <v>2</v>
      </c>
      <c r="T14">
        <v>0</v>
      </c>
      <c r="U14">
        <v>0</v>
      </c>
    </row>
    <row r="15" spans="2:23" ht="20.25" thickTop="1" thickBot="1" x14ac:dyDescent="0.35">
      <c r="B15" s="83" t="s">
        <v>25</v>
      </c>
      <c r="C15" s="84">
        <v>464.29</v>
      </c>
      <c r="D15" s="85">
        <v>5</v>
      </c>
      <c r="E15" s="86"/>
      <c r="F15" s="87"/>
      <c r="G15" s="84">
        <v>3250</v>
      </c>
      <c r="H15" s="88">
        <v>0</v>
      </c>
      <c r="I15" s="89">
        <f t="shared" si="0"/>
        <v>3250</v>
      </c>
      <c r="J15" s="90">
        <v>3000</v>
      </c>
      <c r="K15" s="161">
        <v>0</v>
      </c>
      <c r="L15" s="92">
        <f>I15-K15</f>
        <v>3250</v>
      </c>
      <c r="M15" t="s">
        <v>14</v>
      </c>
      <c r="P15" s="76">
        <v>3</v>
      </c>
      <c r="Q15" s="76">
        <v>5</v>
      </c>
      <c r="R15" s="76">
        <v>5</v>
      </c>
      <c r="S15" s="76">
        <v>5</v>
      </c>
      <c r="T15" s="76">
        <v>0</v>
      </c>
      <c r="U15" s="76">
        <v>0</v>
      </c>
      <c r="V15" s="139">
        <v>0</v>
      </c>
      <c r="W15" s="139">
        <v>0</v>
      </c>
    </row>
    <row r="16" spans="2:23" ht="15.75" customHeight="1" thickBot="1" x14ac:dyDescent="0.3">
      <c r="B16" s="93"/>
      <c r="C16" s="46"/>
      <c r="D16" s="94"/>
      <c r="E16" s="95"/>
      <c r="G16" s="96"/>
      <c r="H16" s="97"/>
      <c r="J16" s="98"/>
      <c r="K16" s="99"/>
      <c r="L16" s="99"/>
      <c r="M16" s="100"/>
      <c r="O16" s="101"/>
      <c r="P16" s="101">
        <f>SUM(P6:P15)</f>
        <v>8</v>
      </c>
      <c r="Q16" s="101">
        <f t="shared" ref="Q16:V16" si="2">SUM(Q6:Q15)</f>
        <v>27</v>
      </c>
      <c r="R16" s="101">
        <f t="shared" si="2"/>
        <v>13</v>
      </c>
      <c r="S16" s="101">
        <f t="shared" si="2"/>
        <v>13</v>
      </c>
      <c r="T16" s="101">
        <f t="shared" si="2"/>
        <v>1</v>
      </c>
      <c r="U16" s="101">
        <f t="shared" si="2"/>
        <v>2</v>
      </c>
      <c r="V16" s="101">
        <f t="shared" si="2"/>
        <v>2</v>
      </c>
      <c r="W16" s="101">
        <f>SUM(W6:W15)</f>
        <v>0</v>
      </c>
    </row>
    <row r="17" spans="2:24" ht="21.75" customHeight="1" thickBot="1" x14ac:dyDescent="0.35">
      <c r="C17" s="87"/>
      <c r="D17" s="102"/>
      <c r="E17" s="103"/>
      <c r="F17" s="104" t="s">
        <v>26</v>
      </c>
      <c r="G17" s="105">
        <f>SUM(G7:G16)</f>
        <v>11650</v>
      </c>
      <c r="H17" s="106">
        <f>SUM(H7:H15)</f>
        <v>-267.76</v>
      </c>
      <c r="I17" s="107">
        <f>SUM(G17:H17)</f>
        <v>11382.24</v>
      </c>
      <c r="J17" s="108"/>
      <c r="K17" s="162">
        <f>SUM(K7:K15)</f>
        <v>0</v>
      </c>
      <c r="L17" s="110"/>
      <c r="O17" s="101"/>
      <c r="P17" s="101"/>
      <c r="Q17" s="101"/>
      <c r="R17" s="101"/>
    </row>
    <row r="18" spans="2:24" ht="15.75" customHeight="1" x14ac:dyDescent="0.3">
      <c r="M18" s="123"/>
      <c r="N18" s="66"/>
      <c r="O18" s="101"/>
      <c r="P18" s="128">
        <f t="shared" ref="P18:W18" si="3">P16*P4</f>
        <v>4000</v>
      </c>
      <c r="Q18" s="128">
        <f t="shared" si="3"/>
        <v>5400</v>
      </c>
      <c r="R18" s="128">
        <f t="shared" si="3"/>
        <v>1300</v>
      </c>
      <c r="S18" s="150">
        <f t="shared" si="3"/>
        <v>650</v>
      </c>
      <c r="T18" s="128">
        <f t="shared" si="3"/>
        <v>20</v>
      </c>
      <c r="U18" s="128">
        <f t="shared" si="3"/>
        <v>10</v>
      </c>
      <c r="V18" s="128">
        <f t="shared" si="3"/>
        <v>2</v>
      </c>
      <c r="W18" s="128">
        <f t="shared" si="3"/>
        <v>0</v>
      </c>
      <c r="X18" s="129">
        <f>SUM(P18:W18)</f>
        <v>11382</v>
      </c>
    </row>
    <row r="19" spans="2:24" ht="15" customHeight="1" x14ac:dyDescent="0.35">
      <c r="B19" s="111"/>
      <c r="D19" s="112"/>
      <c r="E19" s="112"/>
      <c r="F19" s="112"/>
      <c r="G19" s="112"/>
      <c r="H19" s="112"/>
      <c r="I19" s="112"/>
      <c r="J19" s="112"/>
      <c r="M19" s="66"/>
      <c r="N19" s="66"/>
      <c r="O19" s="66"/>
      <c r="P19" s="46"/>
      <c r="Q19" s="87"/>
      <c r="R19" s="87"/>
      <c r="S19" s="87"/>
      <c r="T19" s="87"/>
      <c r="U19" s="87"/>
      <c r="V19" s="87"/>
      <c r="W19" s="87"/>
    </row>
    <row r="20" spans="2:24" ht="21" customHeight="1" x14ac:dyDescent="0.35">
      <c r="C20" s="46" t="s">
        <v>31</v>
      </c>
      <c r="D20" s="113"/>
      <c r="E20" s="112"/>
      <c r="F20" s="112"/>
      <c r="G20" s="112"/>
      <c r="H20" s="112"/>
      <c r="I20" s="112"/>
      <c r="J20" s="112"/>
      <c r="K20" s="66"/>
      <c r="L20" s="66"/>
    </row>
    <row r="21" spans="2:24" x14ac:dyDescent="0.25">
      <c r="B21" s="93"/>
      <c r="C21" s="66"/>
      <c r="D21" s="49"/>
      <c r="E21" s="94"/>
      <c r="F21" s="94"/>
      <c r="G21" s="66"/>
      <c r="H21" s="66"/>
      <c r="I21" s="66"/>
      <c r="J21" s="66"/>
      <c r="K21" s="66"/>
      <c r="L21" s="66"/>
    </row>
    <row r="22" spans="2:24" ht="18.75" x14ac:dyDescent="0.3">
      <c r="B22" s="93"/>
      <c r="C22" s="46"/>
      <c r="D22" s="114"/>
      <c r="E22" s="94"/>
      <c r="F22" s="94"/>
      <c r="G22" s="115"/>
      <c r="H22" s="115"/>
      <c r="I22" s="115"/>
      <c r="J22" s="66"/>
      <c r="K22" s="66"/>
      <c r="L22" s="66"/>
    </row>
    <row r="23" spans="2:24" x14ac:dyDescent="0.25">
      <c r="B23" s="93"/>
      <c r="C23" s="49"/>
      <c r="D23" s="49"/>
      <c r="E23" s="94"/>
      <c r="F23" s="94"/>
      <c r="G23" s="66"/>
      <c r="H23" s="66"/>
      <c r="I23" s="66"/>
      <c r="J23" s="66"/>
      <c r="K23" s="66"/>
      <c r="L23" s="66"/>
    </row>
    <row r="24" spans="2:24" ht="18.75" x14ac:dyDescent="0.3">
      <c r="C24" s="114"/>
      <c r="D24" s="66"/>
      <c r="E24" s="66"/>
      <c r="F24" s="66"/>
      <c r="G24" s="66"/>
      <c r="H24" s="66"/>
      <c r="I24" s="66"/>
      <c r="J24" s="66"/>
      <c r="K24" s="66"/>
      <c r="L24" s="66"/>
    </row>
    <row r="25" spans="2:24" x14ac:dyDescent="0.25">
      <c r="C25" s="49"/>
    </row>
  </sheetData>
  <mergeCells count="1">
    <mergeCell ref="C2:K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5"/>
  <sheetViews>
    <sheetView workbookViewId="0">
      <selection activeCell="D22" sqref="D22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4" max="4" width="9.7109375" customWidth="1"/>
    <col min="5" max="5" width="9.140625" customWidth="1"/>
    <col min="6" max="6" width="9.28515625" customWidth="1"/>
    <col min="7" max="7" width="11.28515625" bestFit="1" customWidth="1"/>
    <col min="8" max="8" width="12.28515625" bestFit="1" customWidth="1"/>
    <col min="9" max="9" width="14.140625" bestFit="1" customWidth="1"/>
    <col min="10" max="10" width="11.28515625" bestFit="1" customWidth="1"/>
    <col min="12" max="12" width="13.42578125" customWidth="1"/>
  </cols>
  <sheetData>
    <row r="2" spans="2:23" ht="18.75" customHeight="1" x14ac:dyDescent="0.35">
      <c r="C2" s="214" t="s">
        <v>69</v>
      </c>
      <c r="D2" s="214"/>
      <c r="E2" s="214"/>
      <c r="F2" s="214"/>
      <c r="G2" s="214"/>
      <c r="H2" s="214"/>
      <c r="I2" s="214"/>
      <c r="J2" s="214"/>
      <c r="K2" s="214"/>
      <c r="L2" s="173"/>
      <c r="M2" s="3"/>
      <c r="N2" s="3"/>
      <c r="O2" s="3"/>
      <c r="P2" s="3"/>
    </row>
    <row r="3" spans="2:23" ht="15" customHeight="1" x14ac:dyDescent="0.3">
      <c r="M3" s="3"/>
      <c r="N3" s="3"/>
      <c r="O3" s="3"/>
      <c r="P3" s="3"/>
    </row>
    <row r="4" spans="2:23" ht="18.75" x14ac:dyDescent="0.3">
      <c r="B4" s="4" t="s">
        <v>0</v>
      </c>
      <c r="H4" s="5"/>
      <c r="I4" s="5"/>
      <c r="J4" s="5"/>
      <c r="K4" s="5"/>
      <c r="L4" s="6"/>
      <c r="P4" s="140">
        <v>500</v>
      </c>
      <c r="Q4" s="140">
        <v>200</v>
      </c>
      <c r="R4" s="140">
        <v>100</v>
      </c>
      <c r="S4" s="140">
        <v>50</v>
      </c>
      <c r="T4" s="140">
        <v>20</v>
      </c>
      <c r="U4" s="140">
        <v>5</v>
      </c>
      <c r="V4" s="140">
        <v>1</v>
      </c>
      <c r="W4" s="140">
        <v>0.5</v>
      </c>
    </row>
    <row r="5" spans="2:23" ht="15.75" thickBot="1" x14ac:dyDescent="0.3">
      <c r="J5" s="7"/>
    </row>
    <row r="6" spans="2:23" ht="32.25" thickTop="1" thickBot="1" x14ac:dyDescent="0.35">
      <c r="B6" s="8"/>
      <c r="C6" s="9" t="s">
        <v>1</v>
      </c>
      <c r="D6" s="10" t="s">
        <v>2</v>
      </c>
      <c r="E6" s="9" t="s">
        <v>3</v>
      </c>
      <c r="F6" s="11" t="s">
        <v>4</v>
      </c>
      <c r="G6" s="12" t="s">
        <v>5</v>
      </c>
      <c r="H6" s="13" t="s">
        <v>6</v>
      </c>
      <c r="I6" s="14" t="s">
        <v>7</v>
      </c>
      <c r="J6" s="15" t="s">
        <v>8</v>
      </c>
      <c r="K6" s="16" t="s">
        <v>9</v>
      </c>
      <c r="L6" s="17" t="s">
        <v>10</v>
      </c>
      <c r="M6" s="18" t="s">
        <v>11</v>
      </c>
      <c r="P6">
        <v>0</v>
      </c>
      <c r="Q6">
        <v>0</v>
      </c>
      <c r="R6">
        <v>0</v>
      </c>
      <c r="T6">
        <v>0</v>
      </c>
      <c r="U6">
        <v>0</v>
      </c>
    </row>
    <row r="7" spans="2:23" ht="21.75" customHeight="1" thickTop="1" x14ac:dyDescent="0.25">
      <c r="B7" s="19" t="s">
        <v>66</v>
      </c>
      <c r="C7" s="131">
        <v>320</v>
      </c>
      <c r="D7" s="21">
        <v>5</v>
      </c>
      <c r="E7" s="22"/>
      <c r="F7" s="23" t="s">
        <v>13</v>
      </c>
      <c r="G7" s="24">
        <f>C7*D7+C7*E7</f>
        <v>1600</v>
      </c>
      <c r="H7" s="25">
        <v>0</v>
      </c>
      <c r="I7" s="26">
        <f t="shared" ref="I7:I15" si="0">H7+G7</f>
        <v>1600</v>
      </c>
      <c r="J7" s="27">
        <v>0</v>
      </c>
      <c r="K7" s="28">
        <v>0</v>
      </c>
      <c r="L7" s="29">
        <f>I7-K7</f>
        <v>1600</v>
      </c>
      <c r="M7" t="s">
        <v>14</v>
      </c>
      <c r="O7" s="30"/>
      <c r="P7">
        <v>0</v>
      </c>
      <c r="Q7" s="168">
        <v>5</v>
      </c>
      <c r="R7">
        <v>4</v>
      </c>
      <c r="S7">
        <v>4</v>
      </c>
      <c r="T7">
        <v>0</v>
      </c>
      <c r="U7">
        <v>0</v>
      </c>
    </row>
    <row r="8" spans="2:23" ht="21.75" customHeight="1" x14ac:dyDescent="0.3">
      <c r="B8" s="31" t="s">
        <v>15</v>
      </c>
      <c r="C8" s="32">
        <v>266.67</v>
      </c>
      <c r="D8" s="33">
        <v>6</v>
      </c>
      <c r="E8" s="34"/>
      <c r="F8" s="35" t="s">
        <v>13</v>
      </c>
      <c r="G8" s="36">
        <f>C8*D8-0.02</f>
        <v>1600</v>
      </c>
      <c r="H8" s="37">
        <v>-267.76</v>
      </c>
      <c r="I8" s="26">
        <f t="shared" si="0"/>
        <v>1332.24</v>
      </c>
      <c r="J8" s="38">
        <v>0</v>
      </c>
      <c r="K8" s="39">
        <v>0</v>
      </c>
      <c r="L8" s="40">
        <f t="shared" ref="L8:L14" si="1">I8-K8</f>
        <v>1332.24</v>
      </c>
      <c r="M8" t="s">
        <v>16</v>
      </c>
      <c r="N8" s="41"/>
      <c r="O8" s="30"/>
      <c r="P8">
        <v>1</v>
      </c>
      <c r="Q8">
        <v>4</v>
      </c>
      <c r="R8">
        <v>0</v>
      </c>
      <c r="S8">
        <v>0</v>
      </c>
      <c r="T8">
        <v>1</v>
      </c>
      <c r="U8">
        <v>2</v>
      </c>
      <c r="V8">
        <v>2</v>
      </c>
      <c r="W8">
        <v>0</v>
      </c>
    </row>
    <row r="9" spans="2:23" ht="21.75" customHeight="1" x14ac:dyDescent="0.25">
      <c r="B9" s="31" t="s">
        <v>19</v>
      </c>
      <c r="C9" s="32">
        <v>240</v>
      </c>
      <c r="D9" s="34">
        <v>5</v>
      </c>
      <c r="E9" s="34">
        <v>1</v>
      </c>
      <c r="F9" s="35" t="s">
        <v>13</v>
      </c>
      <c r="G9" s="36">
        <f>C9*D9+240</f>
        <v>1440</v>
      </c>
      <c r="H9" s="25"/>
      <c r="I9" s="26">
        <f t="shared" si="0"/>
        <v>1440</v>
      </c>
      <c r="J9" s="38">
        <v>0</v>
      </c>
      <c r="K9" s="45">
        <v>0</v>
      </c>
      <c r="L9" s="40">
        <f t="shared" si="1"/>
        <v>1440</v>
      </c>
      <c r="M9" t="s">
        <v>14</v>
      </c>
      <c r="O9" s="46"/>
      <c r="P9">
        <v>1</v>
      </c>
      <c r="Q9">
        <v>4</v>
      </c>
      <c r="R9">
        <v>0</v>
      </c>
      <c r="S9">
        <v>2</v>
      </c>
      <c r="T9">
        <v>2</v>
      </c>
      <c r="U9">
        <v>0</v>
      </c>
    </row>
    <row r="10" spans="2:23" ht="31.5" x14ac:dyDescent="0.25">
      <c r="B10" s="47" t="s">
        <v>20</v>
      </c>
      <c r="C10" s="32">
        <v>250</v>
      </c>
      <c r="D10" s="34">
        <v>6</v>
      </c>
      <c r="E10" s="34"/>
      <c r="F10" s="48">
        <v>100</v>
      </c>
      <c r="G10" s="36">
        <v>1600</v>
      </c>
      <c r="H10" s="25"/>
      <c r="I10" s="26">
        <f t="shared" si="0"/>
        <v>1600</v>
      </c>
      <c r="J10" s="38">
        <v>0</v>
      </c>
      <c r="K10" s="45">
        <v>0</v>
      </c>
      <c r="L10" s="40">
        <f t="shared" si="1"/>
        <v>1600</v>
      </c>
      <c r="M10" t="s">
        <v>16</v>
      </c>
      <c r="N10" s="49"/>
      <c r="O10" s="30"/>
      <c r="P10">
        <v>2</v>
      </c>
      <c r="Q10">
        <v>2</v>
      </c>
      <c r="R10">
        <v>2</v>
      </c>
      <c r="T10">
        <v>0</v>
      </c>
      <c r="U10">
        <v>0</v>
      </c>
    </row>
    <row r="11" spans="2:23" ht="21.75" customHeight="1" x14ac:dyDescent="0.3">
      <c r="B11" s="50"/>
      <c r="C11" s="32">
        <v>0</v>
      </c>
      <c r="D11" s="51"/>
      <c r="E11" s="34"/>
      <c r="F11" s="48"/>
      <c r="G11" s="36">
        <v>0</v>
      </c>
      <c r="H11" s="52"/>
      <c r="I11" s="26">
        <f t="shared" si="0"/>
        <v>0</v>
      </c>
      <c r="J11" s="53"/>
      <c r="K11" s="54"/>
      <c r="L11" s="40">
        <f t="shared" si="1"/>
        <v>0</v>
      </c>
      <c r="O11" s="55"/>
      <c r="P11" s="55">
        <v>0</v>
      </c>
      <c r="Q11" s="55">
        <v>0</v>
      </c>
      <c r="R11">
        <v>0</v>
      </c>
      <c r="T11" s="55">
        <v>0</v>
      </c>
      <c r="U11" s="55">
        <v>0</v>
      </c>
    </row>
    <row r="12" spans="2:23" ht="21.75" customHeight="1" x14ac:dyDescent="0.25">
      <c r="B12" s="50" t="s">
        <v>35</v>
      </c>
      <c r="C12" s="132">
        <v>240</v>
      </c>
      <c r="D12" s="33">
        <v>5</v>
      </c>
      <c r="E12" s="33"/>
      <c r="F12" s="59"/>
      <c r="G12" s="60">
        <v>1200</v>
      </c>
      <c r="H12" s="61"/>
      <c r="I12" s="26">
        <f t="shared" si="0"/>
        <v>1200</v>
      </c>
      <c r="J12" s="53"/>
      <c r="K12" s="62"/>
      <c r="L12" s="40">
        <f t="shared" si="1"/>
        <v>1200</v>
      </c>
      <c r="M12" t="s">
        <v>14</v>
      </c>
      <c r="N12" s="64"/>
      <c r="O12" s="64"/>
      <c r="P12" s="65">
        <v>1</v>
      </c>
      <c r="Q12" s="66">
        <v>3</v>
      </c>
      <c r="R12">
        <v>0</v>
      </c>
      <c r="S12">
        <v>2</v>
      </c>
      <c r="T12">
        <v>0</v>
      </c>
      <c r="U12">
        <v>0</v>
      </c>
    </row>
    <row r="13" spans="2:23" ht="18.75" x14ac:dyDescent="0.3">
      <c r="B13" s="67"/>
      <c r="C13" s="133"/>
      <c r="D13" s="69"/>
      <c r="E13" s="69"/>
      <c r="F13" s="70"/>
      <c r="G13" s="71">
        <v>0</v>
      </c>
      <c r="H13" s="72"/>
      <c r="I13" s="26">
        <f t="shared" si="0"/>
        <v>0</v>
      </c>
      <c r="J13" s="53"/>
      <c r="K13" s="62"/>
      <c r="L13" s="40">
        <f t="shared" si="1"/>
        <v>0</v>
      </c>
      <c r="M13" s="73"/>
      <c r="N13" s="65"/>
      <c r="O13" s="65"/>
      <c r="P13" s="65">
        <v>0</v>
      </c>
      <c r="Q13" s="66">
        <v>0</v>
      </c>
      <c r="R13">
        <v>0</v>
      </c>
      <c r="T13">
        <v>0</v>
      </c>
      <c r="U13">
        <v>0</v>
      </c>
    </row>
    <row r="14" spans="2:23" ht="19.5" thickBot="1" x14ac:dyDescent="0.35">
      <c r="B14" s="137" t="s">
        <v>40</v>
      </c>
      <c r="C14" s="134">
        <v>240</v>
      </c>
      <c r="D14" s="135">
        <v>5</v>
      </c>
      <c r="E14" s="146"/>
      <c r="F14" s="147"/>
      <c r="G14" s="136">
        <v>1200</v>
      </c>
      <c r="H14" s="78"/>
      <c r="I14" s="26">
        <f t="shared" si="0"/>
        <v>1200</v>
      </c>
      <c r="J14" s="53"/>
      <c r="K14" s="80"/>
      <c r="L14" s="40">
        <f t="shared" si="1"/>
        <v>1200</v>
      </c>
      <c r="M14" s="81"/>
      <c r="N14" s="82"/>
      <c r="O14" s="81"/>
      <c r="P14">
        <v>0</v>
      </c>
      <c r="Q14">
        <v>5</v>
      </c>
      <c r="R14">
        <v>2</v>
      </c>
      <c r="T14">
        <v>0</v>
      </c>
      <c r="U14">
        <v>0</v>
      </c>
    </row>
    <row r="15" spans="2:23" ht="20.25" thickTop="1" thickBot="1" x14ac:dyDescent="0.35">
      <c r="B15" s="83" t="s">
        <v>25</v>
      </c>
      <c r="C15" s="84">
        <v>464.29</v>
      </c>
      <c r="D15" s="85">
        <v>5</v>
      </c>
      <c r="E15" s="86"/>
      <c r="F15" s="87"/>
      <c r="G15" s="84">
        <v>3250</v>
      </c>
      <c r="H15" s="88">
        <v>0</v>
      </c>
      <c r="I15" s="89">
        <f t="shared" si="0"/>
        <v>3250</v>
      </c>
      <c r="J15" s="90">
        <v>3000</v>
      </c>
      <c r="K15" s="175">
        <v>300</v>
      </c>
      <c r="L15" s="92">
        <f>I15-K15</f>
        <v>2950</v>
      </c>
      <c r="M15" t="s">
        <v>14</v>
      </c>
      <c r="P15" s="76">
        <v>3</v>
      </c>
      <c r="Q15" s="76">
        <v>5</v>
      </c>
      <c r="R15" s="76">
        <v>5</v>
      </c>
      <c r="S15" s="76">
        <v>5</v>
      </c>
      <c r="T15" s="76">
        <v>0</v>
      </c>
      <c r="U15" s="76">
        <v>0</v>
      </c>
      <c r="V15" s="139">
        <v>0</v>
      </c>
      <c r="W15" s="139">
        <v>0</v>
      </c>
    </row>
    <row r="16" spans="2:23" ht="15.75" customHeight="1" thickBot="1" x14ac:dyDescent="0.3">
      <c r="B16" s="93"/>
      <c r="C16" s="46"/>
      <c r="D16" s="94"/>
      <c r="E16" s="95"/>
      <c r="G16" s="96"/>
      <c r="H16" s="97"/>
      <c r="J16" s="98"/>
      <c r="K16" s="99"/>
      <c r="L16" s="99"/>
      <c r="M16" s="100"/>
      <c r="O16" s="101"/>
      <c r="P16" s="101">
        <f>SUM(P6:P15)</f>
        <v>8</v>
      </c>
      <c r="Q16" s="101">
        <f t="shared" ref="Q16:V16" si="2">SUM(Q6:Q15)</f>
        <v>28</v>
      </c>
      <c r="R16" s="101">
        <f t="shared" si="2"/>
        <v>13</v>
      </c>
      <c r="S16" s="101">
        <f t="shared" si="2"/>
        <v>13</v>
      </c>
      <c r="T16" s="101">
        <f t="shared" si="2"/>
        <v>3</v>
      </c>
      <c r="U16" s="101">
        <f t="shared" si="2"/>
        <v>2</v>
      </c>
      <c r="V16" s="101">
        <f t="shared" si="2"/>
        <v>2</v>
      </c>
      <c r="W16" s="101">
        <f>SUM(W6:W15)</f>
        <v>0</v>
      </c>
    </row>
    <row r="17" spans="2:24" ht="21.75" customHeight="1" thickBot="1" x14ac:dyDescent="0.35">
      <c r="C17" s="87"/>
      <c r="D17" s="102"/>
      <c r="E17" s="103"/>
      <c r="F17" s="104" t="s">
        <v>26</v>
      </c>
      <c r="G17" s="105">
        <f>SUM(G7:G16)</f>
        <v>11890</v>
      </c>
      <c r="H17" s="106">
        <f>SUM(H7:H15)</f>
        <v>-267.76</v>
      </c>
      <c r="I17" s="107">
        <f>SUM(G17:H17)</f>
        <v>11622.24</v>
      </c>
      <c r="J17" s="162">
        <f>SUM(J7:J15)</f>
        <v>3000</v>
      </c>
      <c r="K17" s="162">
        <f>SUM(K7:K15)</f>
        <v>300</v>
      </c>
      <c r="L17" s="110"/>
      <c r="O17" s="101"/>
      <c r="P17" s="101"/>
      <c r="Q17" s="101"/>
      <c r="R17" s="101"/>
    </row>
    <row r="18" spans="2:24" ht="15.75" customHeight="1" x14ac:dyDescent="0.3">
      <c r="M18" s="123"/>
      <c r="N18" s="66"/>
      <c r="O18" s="101"/>
      <c r="P18" s="128">
        <f t="shared" ref="P18:W18" si="3">P16*P4</f>
        <v>4000</v>
      </c>
      <c r="Q18" s="128">
        <f t="shared" si="3"/>
        <v>5600</v>
      </c>
      <c r="R18" s="128">
        <f t="shared" si="3"/>
        <v>1300</v>
      </c>
      <c r="S18" s="150">
        <f t="shared" si="3"/>
        <v>650</v>
      </c>
      <c r="T18" s="128">
        <f t="shared" si="3"/>
        <v>60</v>
      </c>
      <c r="U18" s="128">
        <f t="shared" si="3"/>
        <v>10</v>
      </c>
      <c r="V18" s="128">
        <f t="shared" si="3"/>
        <v>2</v>
      </c>
      <c r="W18" s="128">
        <f t="shared" si="3"/>
        <v>0</v>
      </c>
      <c r="X18" s="129">
        <f>SUM(P18:W18)</f>
        <v>11622</v>
      </c>
    </row>
    <row r="19" spans="2:24" ht="15" customHeight="1" x14ac:dyDescent="0.35">
      <c r="B19" s="111"/>
      <c r="D19" s="112"/>
      <c r="E19" s="112"/>
      <c r="F19" s="112"/>
      <c r="G19" s="112"/>
      <c r="H19" s="112"/>
      <c r="I19" s="112"/>
      <c r="J19" s="112"/>
      <c r="M19" s="66"/>
      <c r="N19" s="66"/>
      <c r="O19" s="66"/>
      <c r="P19" s="46"/>
      <c r="Q19" s="87"/>
      <c r="R19" s="87"/>
      <c r="S19" s="87"/>
      <c r="T19" s="87"/>
      <c r="U19" s="87"/>
      <c r="V19" s="87"/>
      <c r="W19" s="87"/>
    </row>
    <row r="20" spans="2:24" ht="21" customHeight="1" x14ac:dyDescent="0.35">
      <c r="C20" s="46" t="s">
        <v>31</v>
      </c>
      <c r="D20" s="113"/>
      <c r="E20" s="112"/>
      <c r="F20" s="112"/>
      <c r="G20" s="112"/>
      <c r="H20" s="112"/>
      <c r="I20" s="112"/>
      <c r="J20" s="112"/>
      <c r="K20" s="66"/>
      <c r="L20" s="66"/>
    </row>
    <row r="21" spans="2:24" x14ac:dyDescent="0.25">
      <c r="B21" s="93"/>
      <c r="C21" s="66"/>
      <c r="D21" s="49"/>
      <c r="E21" s="94"/>
      <c r="F21" s="94"/>
      <c r="G21" s="66"/>
      <c r="H21" s="66"/>
      <c r="I21" s="66"/>
      <c r="J21" s="66"/>
      <c r="K21" s="66"/>
      <c r="L21" s="66"/>
    </row>
    <row r="22" spans="2:24" ht="18.75" x14ac:dyDescent="0.3">
      <c r="B22" s="93"/>
      <c r="C22" s="46"/>
      <c r="D22" s="114"/>
      <c r="E22" s="94"/>
      <c r="F22" s="94"/>
      <c r="G22" s="115"/>
      <c r="H22" s="115"/>
      <c r="I22" s="115"/>
      <c r="J22" s="66"/>
      <c r="K22" s="66"/>
      <c r="L22" s="66"/>
    </row>
    <row r="23" spans="2:24" x14ac:dyDescent="0.25">
      <c r="B23" s="93"/>
      <c r="C23" s="49"/>
      <c r="D23" s="49"/>
      <c r="E23" s="94"/>
      <c r="F23" s="94"/>
      <c r="G23" s="66"/>
      <c r="H23" s="66"/>
      <c r="I23" s="66"/>
      <c r="J23" s="66"/>
      <c r="K23" s="66"/>
      <c r="L23" s="66"/>
    </row>
    <row r="24" spans="2:24" ht="18.75" x14ac:dyDescent="0.3">
      <c r="C24" s="114"/>
      <c r="D24" s="66"/>
      <c r="E24" s="66"/>
      <c r="F24" s="66"/>
      <c r="G24" s="66"/>
      <c r="H24" s="66"/>
      <c r="I24" s="66"/>
      <c r="J24" s="66"/>
      <c r="K24" s="66"/>
      <c r="L24" s="66"/>
    </row>
    <row r="25" spans="2:24" x14ac:dyDescent="0.25">
      <c r="C25" s="49"/>
    </row>
  </sheetData>
  <mergeCells count="1">
    <mergeCell ref="C2:K2"/>
  </mergeCells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5"/>
  <sheetViews>
    <sheetView workbookViewId="0">
      <selection activeCell="F22" sqref="F22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4" max="4" width="9.7109375" customWidth="1"/>
    <col min="5" max="5" width="9.140625" customWidth="1"/>
    <col min="6" max="6" width="9.28515625" customWidth="1"/>
    <col min="7" max="7" width="11.28515625" bestFit="1" customWidth="1"/>
    <col min="8" max="8" width="12.28515625" bestFit="1" customWidth="1"/>
    <col min="9" max="9" width="14.140625" bestFit="1" customWidth="1"/>
    <col min="10" max="10" width="11.28515625" bestFit="1" customWidth="1"/>
    <col min="12" max="12" width="13.42578125" customWidth="1"/>
  </cols>
  <sheetData>
    <row r="2" spans="2:23" ht="18.75" customHeight="1" x14ac:dyDescent="0.35">
      <c r="C2" s="214" t="s">
        <v>70</v>
      </c>
      <c r="D2" s="214"/>
      <c r="E2" s="214"/>
      <c r="F2" s="214"/>
      <c r="G2" s="214"/>
      <c r="H2" s="214"/>
      <c r="I2" s="214"/>
      <c r="J2" s="214"/>
      <c r="K2" s="214"/>
      <c r="L2" s="174"/>
      <c r="M2" s="3"/>
      <c r="N2" s="3"/>
      <c r="O2" s="3"/>
      <c r="P2" s="3"/>
    </row>
    <row r="3" spans="2:23" ht="15" customHeight="1" x14ac:dyDescent="0.3">
      <c r="M3" s="3"/>
      <c r="N3" s="3"/>
      <c r="O3" s="3"/>
      <c r="P3" s="3"/>
    </row>
    <row r="4" spans="2:23" ht="18.75" x14ac:dyDescent="0.3">
      <c r="B4" s="4" t="s">
        <v>0</v>
      </c>
      <c r="H4" s="5"/>
      <c r="I4" s="5"/>
      <c r="J4" s="5"/>
      <c r="K4" s="5"/>
      <c r="L4" s="6"/>
      <c r="P4" s="140">
        <v>500</v>
      </c>
      <c r="Q4" s="140">
        <v>200</v>
      </c>
      <c r="R4" s="140">
        <v>100</v>
      </c>
      <c r="S4" s="140">
        <v>50</v>
      </c>
      <c r="T4" s="140">
        <v>20</v>
      </c>
      <c r="U4" s="140">
        <v>5</v>
      </c>
      <c r="V4" s="140">
        <v>1</v>
      </c>
      <c r="W4" s="140">
        <v>0.5</v>
      </c>
    </row>
    <row r="5" spans="2:23" ht="15.75" thickBot="1" x14ac:dyDescent="0.3">
      <c r="J5" s="7"/>
    </row>
    <row r="6" spans="2:23" ht="32.25" thickTop="1" thickBot="1" x14ac:dyDescent="0.35">
      <c r="B6" s="8"/>
      <c r="C6" s="9" t="s">
        <v>1</v>
      </c>
      <c r="D6" s="10" t="s">
        <v>2</v>
      </c>
      <c r="E6" s="9" t="s">
        <v>3</v>
      </c>
      <c r="F6" s="11" t="s">
        <v>4</v>
      </c>
      <c r="G6" s="12" t="s">
        <v>5</v>
      </c>
      <c r="H6" s="13" t="s">
        <v>6</v>
      </c>
      <c r="I6" s="14" t="s">
        <v>7</v>
      </c>
      <c r="J6" s="15" t="s">
        <v>8</v>
      </c>
      <c r="K6" s="16" t="s">
        <v>9</v>
      </c>
      <c r="L6" s="17" t="s">
        <v>10</v>
      </c>
      <c r="M6" s="18" t="s">
        <v>11</v>
      </c>
      <c r="P6">
        <v>0</v>
      </c>
      <c r="Q6">
        <v>0</v>
      </c>
      <c r="R6">
        <v>0</v>
      </c>
      <c r="T6">
        <v>0</v>
      </c>
      <c r="U6">
        <v>0</v>
      </c>
    </row>
    <row r="7" spans="2:23" ht="21.75" customHeight="1" thickTop="1" x14ac:dyDescent="0.25">
      <c r="B7" s="19" t="s">
        <v>66</v>
      </c>
      <c r="C7" s="131">
        <v>320</v>
      </c>
      <c r="D7" s="21">
        <v>5</v>
      </c>
      <c r="E7" s="22"/>
      <c r="F7" s="23" t="s">
        <v>13</v>
      </c>
      <c r="G7" s="24">
        <f>C7*D7+C7*E7</f>
        <v>1600</v>
      </c>
      <c r="H7" s="25">
        <v>0</v>
      </c>
      <c r="I7" s="26">
        <f t="shared" ref="I7:I15" si="0">H7+G7</f>
        <v>1600</v>
      </c>
      <c r="J7" s="27">
        <v>0</v>
      </c>
      <c r="K7" s="28">
        <v>0</v>
      </c>
      <c r="L7" s="29">
        <f>I7-K7</f>
        <v>1600</v>
      </c>
      <c r="M7" t="s">
        <v>14</v>
      </c>
      <c r="O7" s="30"/>
      <c r="P7">
        <v>0</v>
      </c>
      <c r="Q7" s="168">
        <v>5</v>
      </c>
      <c r="R7">
        <v>4</v>
      </c>
      <c r="S7">
        <v>4</v>
      </c>
      <c r="T7">
        <v>0</v>
      </c>
      <c r="U7">
        <v>0</v>
      </c>
    </row>
    <row r="8" spans="2:23" ht="21.75" customHeight="1" x14ac:dyDescent="0.3">
      <c r="B8" s="31" t="s">
        <v>15</v>
      </c>
      <c r="C8" s="32">
        <v>266.67</v>
      </c>
      <c r="D8" s="33">
        <v>6</v>
      </c>
      <c r="E8" s="34"/>
      <c r="F8" s="35" t="s">
        <v>13</v>
      </c>
      <c r="G8" s="36">
        <f>C8*D8-0.02</f>
        <v>1600</v>
      </c>
      <c r="H8" s="37">
        <v>-267.76</v>
      </c>
      <c r="I8" s="26">
        <f t="shared" si="0"/>
        <v>1332.24</v>
      </c>
      <c r="J8" s="38">
        <v>0</v>
      </c>
      <c r="K8" s="39">
        <v>0</v>
      </c>
      <c r="L8" s="40">
        <f t="shared" ref="L8:L14" si="1">I8-K8</f>
        <v>1332.24</v>
      </c>
      <c r="M8" t="s">
        <v>16</v>
      </c>
      <c r="N8" s="41"/>
      <c r="O8" s="30"/>
      <c r="P8">
        <v>1</v>
      </c>
      <c r="Q8">
        <v>4</v>
      </c>
      <c r="R8">
        <v>0</v>
      </c>
      <c r="S8">
        <v>0</v>
      </c>
      <c r="T8">
        <v>1</v>
      </c>
      <c r="U8">
        <v>2</v>
      </c>
      <c r="V8">
        <v>2</v>
      </c>
      <c r="W8">
        <v>0</v>
      </c>
    </row>
    <row r="9" spans="2:23" ht="21.75" customHeight="1" x14ac:dyDescent="0.25">
      <c r="B9" s="31" t="s">
        <v>19</v>
      </c>
      <c r="C9" s="32">
        <v>240</v>
      </c>
      <c r="D9" s="34">
        <v>5</v>
      </c>
      <c r="E9" s="34">
        <v>1</v>
      </c>
      <c r="F9" s="35" t="s">
        <v>13</v>
      </c>
      <c r="G9" s="36">
        <f>C9*D9+240</f>
        <v>1440</v>
      </c>
      <c r="H9" s="25"/>
      <c r="I9" s="26">
        <f t="shared" si="0"/>
        <v>1440</v>
      </c>
      <c r="J9" s="38">
        <v>500</v>
      </c>
      <c r="K9" s="45">
        <v>300</v>
      </c>
      <c r="L9" s="40">
        <f t="shared" si="1"/>
        <v>1140</v>
      </c>
      <c r="M9" t="s">
        <v>14</v>
      </c>
      <c r="O9" s="46"/>
      <c r="P9">
        <v>0</v>
      </c>
      <c r="Q9">
        <v>5</v>
      </c>
      <c r="R9">
        <v>3</v>
      </c>
      <c r="S9">
        <v>2</v>
      </c>
      <c r="T9">
        <v>2</v>
      </c>
      <c r="U9">
        <v>0</v>
      </c>
    </row>
    <row r="10" spans="2:23" ht="31.5" x14ac:dyDescent="0.25">
      <c r="B10" s="47" t="s">
        <v>20</v>
      </c>
      <c r="C10" s="32">
        <v>250</v>
      </c>
      <c r="D10" s="34">
        <v>6</v>
      </c>
      <c r="E10" s="34"/>
      <c r="F10" s="48">
        <v>100</v>
      </c>
      <c r="G10" s="36">
        <v>1600</v>
      </c>
      <c r="H10" s="25"/>
      <c r="I10" s="26">
        <f t="shared" si="0"/>
        <v>1600</v>
      </c>
      <c r="J10" s="38">
        <v>0</v>
      </c>
      <c r="K10" s="45">
        <v>0</v>
      </c>
      <c r="L10" s="40">
        <f t="shared" si="1"/>
        <v>1600</v>
      </c>
      <c r="M10" t="s">
        <v>16</v>
      </c>
      <c r="N10" s="49"/>
      <c r="O10" s="30"/>
      <c r="P10">
        <v>0</v>
      </c>
      <c r="Q10">
        <v>5</v>
      </c>
      <c r="R10">
        <v>4</v>
      </c>
      <c r="S10">
        <v>4</v>
      </c>
      <c r="T10">
        <v>0</v>
      </c>
      <c r="U10">
        <v>0</v>
      </c>
    </row>
    <row r="11" spans="2:23" ht="21.75" customHeight="1" x14ac:dyDescent="0.3">
      <c r="B11" s="50"/>
      <c r="C11" s="32">
        <v>0</v>
      </c>
      <c r="D11" s="51"/>
      <c r="E11" s="34"/>
      <c r="F11" s="48"/>
      <c r="G11" s="36">
        <v>0</v>
      </c>
      <c r="H11" s="52"/>
      <c r="I11" s="26">
        <f t="shared" si="0"/>
        <v>0</v>
      </c>
      <c r="J11" s="53"/>
      <c r="K11" s="54"/>
      <c r="L11" s="40">
        <f t="shared" si="1"/>
        <v>0</v>
      </c>
      <c r="O11" s="55"/>
      <c r="P11" s="55">
        <v>0</v>
      </c>
      <c r="Q11" s="55">
        <v>0</v>
      </c>
      <c r="R11">
        <v>0</v>
      </c>
      <c r="T11" s="55">
        <v>0</v>
      </c>
      <c r="U11" s="55">
        <v>0</v>
      </c>
    </row>
    <row r="12" spans="2:23" ht="21.75" customHeight="1" x14ac:dyDescent="0.25">
      <c r="B12" s="50" t="s">
        <v>35</v>
      </c>
      <c r="C12" s="132">
        <v>240</v>
      </c>
      <c r="D12" s="33">
        <v>5</v>
      </c>
      <c r="E12" s="33">
        <v>1</v>
      </c>
      <c r="F12" s="59"/>
      <c r="G12" s="60">
        <v>1440</v>
      </c>
      <c r="H12" s="61"/>
      <c r="I12" s="26">
        <f t="shared" si="0"/>
        <v>1440</v>
      </c>
      <c r="J12" s="53"/>
      <c r="K12" s="62"/>
      <c r="L12" s="40">
        <f t="shared" si="1"/>
        <v>1440</v>
      </c>
      <c r="M12" t="s">
        <v>14</v>
      </c>
      <c r="N12" s="64"/>
      <c r="O12" s="64"/>
      <c r="P12" s="65">
        <v>1</v>
      </c>
      <c r="Q12" s="66">
        <v>3</v>
      </c>
      <c r="R12">
        <v>3</v>
      </c>
      <c r="S12">
        <v>0</v>
      </c>
      <c r="T12">
        <v>2</v>
      </c>
      <c r="U12">
        <v>0</v>
      </c>
    </row>
    <row r="13" spans="2:23" ht="18.75" x14ac:dyDescent="0.3">
      <c r="B13" s="67"/>
      <c r="C13" s="133"/>
      <c r="D13" s="69"/>
      <c r="E13" s="69"/>
      <c r="F13" s="70"/>
      <c r="G13" s="71">
        <v>0</v>
      </c>
      <c r="H13" s="72"/>
      <c r="I13" s="26">
        <f t="shared" si="0"/>
        <v>0</v>
      </c>
      <c r="J13" s="53"/>
      <c r="K13" s="62"/>
      <c r="L13" s="40">
        <f t="shared" si="1"/>
        <v>0</v>
      </c>
      <c r="M13" s="73"/>
      <c r="N13" s="65"/>
      <c r="O13" s="65"/>
      <c r="P13" s="65">
        <v>0</v>
      </c>
      <c r="Q13" s="66">
        <v>0</v>
      </c>
      <c r="R13">
        <v>0</v>
      </c>
      <c r="T13">
        <v>0</v>
      </c>
      <c r="U13">
        <v>0</v>
      </c>
    </row>
    <row r="14" spans="2:23" ht="19.5" thickBot="1" x14ac:dyDescent="0.35">
      <c r="B14" s="137" t="s">
        <v>40</v>
      </c>
      <c r="C14" s="134">
        <v>240</v>
      </c>
      <c r="D14" s="135">
        <v>5</v>
      </c>
      <c r="E14" s="146"/>
      <c r="F14" s="147"/>
      <c r="G14" s="136">
        <v>1200</v>
      </c>
      <c r="H14" s="78"/>
      <c r="I14" s="26">
        <f t="shared" si="0"/>
        <v>1200</v>
      </c>
      <c r="J14" s="53"/>
      <c r="K14" s="80"/>
      <c r="L14" s="40">
        <f t="shared" si="1"/>
        <v>1200</v>
      </c>
      <c r="M14" s="81"/>
      <c r="N14" s="82"/>
      <c r="O14" s="81"/>
      <c r="P14">
        <v>0</v>
      </c>
      <c r="Q14">
        <v>5</v>
      </c>
      <c r="R14">
        <v>2</v>
      </c>
      <c r="T14">
        <v>0</v>
      </c>
      <c r="U14">
        <v>0</v>
      </c>
    </row>
    <row r="15" spans="2:23" ht="20.25" thickTop="1" thickBot="1" x14ac:dyDescent="0.35">
      <c r="B15" s="83" t="s">
        <v>25</v>
      </c>
      <c r="C15" s="84">
        <v>464.29</v>
      </c>
      <c r="D15" s="85">
        <v>5</v>
      </c>
      <c r="E15" s="86">
        <v>2</v>
      </c>
      <c r="F15" s="87"/>
      <c r="G15" s="84">
        <v>4178.6099999999997</v>
      </c>
      <c r="H15" s="88">
        <v>-684.59</v>
      </c>
      <c r="I15" s="89">
        <f t="shared" si="0"/>
        <v>3494.0199999999995</v>
      </c>
      <c r="J15" s="90">
        <v>2700</v>
      </c>
      <c r="K15" s="175">
        <v>300</v>
      </c>
      <c r="L15" s="92">
        <f>I15-K15</f>
        <v>3194.0199999999995</v>
      </c>
      <c r="M15" t="s">
        <v>14</v>
      </c>
      <c r="P15" s="76">
        <v>3</v>
      </c>
      <c r="Q15" s="76">
        <v>5</v>
      </c>
      <c r="R15" s="76">
        <v>7</v>
      </c>
      <c r="S15" s="76">
        <v>5</v>
      </c>
      <c r="T15" s="76">
        <v>2</v>
      </c>
      <c r="U15" s="76">
        <v>0</v>
      </c>
      <c r="V15" s="139">
        <v>4</v>
      </c>
      <c r="W15" s="139">
        <v>0</v>
      </c>
    </row>
    <row r="16" spans="2:23" ht="15.75" customHeight="1" thickBot="1" x14ac:dyDescent="0.3">
      <c r="B16" s="93"/>
      <c r="C16" s="46"/>
      <c r="D16" s="94"/>
      <c r="E16" s="95"/>
      <c r="G16" s="96"/>
      <c r="H16" s="97"/>
      <c r="J16" s="98"/>
      <c r="K16" s="99"/>
      <c r="L16" s="99"/>
      <c r="M16" s="100"/>
      <c r="O16" s="101"/>
      <c r="P16" s="101">
        <f>SUM(P6:P15)</f>
        <v>5</v>
      </c>
      <c r="Q16" s="101">
        <f t="shared" ref="Q16:V16" si="2">SUM(Q6:Q15)</f>
        <v>32</v>
      </c>
      <c r="R16" s="101">
        <f t="shared" si="2"/>
        <v>23</v>
      </c>
      <c r="S16" s="101">
        <f t="shared" si="2"/>
        <v>15</v>
      </c>
      <c r="T16" s="101">
        <f t="shared" si="2"/>
        <v>7</v>
      </c>
      <c r="U16" s="101">
        <f t="shared" si="2"/>
        <v>2</v>
      </c>
      <c r="V16" s="101">
        <f t="shared" si="2"/>
        <v>6</v>
      </c>
      <c r="W16" s="101">
        <f>SUM(W6:W15)</f>
        <v>0</v>
      </c>
    </row>
    <row r="17" spans="2:24" ht="21.75" customHeight="1" thickBot="1" x14ac:dyDescent="0.35">
      <c r="C17" s="87"/>
      <c r="D17" s="102"/>
      <c r="E17" s="103"/>
      <c r="F17" s="104" t="s">
        <v>26</v>
      </c>
      <c r="G17" s="105">
        <f>SUM(G7:G16)</f>
        <v>13058.61</v>
      </c>
      <c r="H17" s="106">
        <f>SUM(H7:H15)</f>
        <v>-952.35</v>
      </c>
      <c r="I17" s="107">
        <f>SUM(G17:H17)</f>
        <v>12106.26</v>
      </c>
      <c r="J17" s="162">
        <f>SUM(J7:J15)</f>
        <v>3200</v>
      </c>
      <c r="K17" s="162">
        <f>SUM(K7:K15)</f>
        <v>600</v>
      </c>
      <c r="L17" s="110"/>
      <c r="O17" s="101"/>
      <c r="P17" s="101"/>
      <c r="Q17" s="101"/>
      <c r="R17" s="101"/>
    </row>
    <row r="18" spans="2:24" ht="15.75" customHeight="1" x14ac:dyDescent="0.3">
      <c r="M18" s="123"/>
      <c r="N18" s="66"/>
      <c r="O18" s="101"/>
      <c r="P18" s="128">
        <f t="shared" ref="P18:W18" si="3">P16*P4</f>
        <v>2500</v>
      </c>
      <c r="Q18" s="128">
        <f t="shared" si="3"/>
        <v>6400</v>
      </c>
      <c r="R18" s="128">
        <f t="shared" si="3"/>
        <v>2300</v>
      </c>
      <c r="S18" s="150">
        <f t="shared" si="3"/>
        <v>750</v>
      </c>
      <c r="T18" s="128">
        <f t="shared" si="3"/>
        <v>140</v>
      </c>
      <c r="U18" s="128">
        <f t="shared" si="3"/>
        <v>10</v>
      </c>
      <c r="V18" s="128">
        <f t="shared" si="3"/>
        <v>6</v>
      </c>
      <c r="W18" s="128">
        <f t="shared" si="3"/>
        <v>0</v>
      </c>
      <c r="X18" s="129">
        <f>SUM(P18:W18)</f>
        <v>12106</v>
      </c>
    </row>
    <row r="19" spans="2:24" ht="15" customHeight="1" x14ac:dyDescent="0.35">
      <c r="B19" s="111"/>
      <c r="D19" s="112"/>
      <c r="E19" s="112"/>
      <c r="F19" s="112"/>
      <c r="G19" s="112"/>
      <c r="H19" s="112"/>
      <c r="I19" s="112"/>
      <c r="J19" s="112"/>
      <c r="M19" s="66"/>
      <c r="N19" s="66"/>
      <c r="O19" s="66"/>
      <c r="P19" s="46"/>
      <c r="Q19" s="87"/>
      <c r="R19" s="87"/>
      <c r="S19" s="87"/>
      <c r="T19" s="87"/>
      <c r="U19" s="87"/>
      <c r="V19" s="87"/>
      <c r="W19" s="87"/>
    </row>
    <row r="20" spans="2:24" ht="21" customHeight="1" x14ac:dyDescent="0.35">
      <c r="C20" s="46"/>
      <c r="D20" s="113"/>
      <c r="E20" s="112"/>
      <c r="F20" s="112"/>
      <c r="G20" s="112"/>
      <c r="H20" s="112"/>
      <c r="I20" s="112"/>
      <c r="J20" s="112"/>
      <c r="K20" s="66"/>
      <c r="L20" s="66"/>
    </row>
    <row r="21" spans="2:24" x14ac:dyDescent="0.25">
      <c r="B21" s="93"/>
      <c r="C21" s="66"/>
      <c r="D21" s="49"/>
      <c r="E21" s="94"/>
      <c r="F21" s="94"/>
      <c r="G21" s="66"/>
      <c r="H21" s="66"/>
      <c r="I21" s="66"/>
      <c r="J21" s="66"/>
      <c r="K21" s="66"/>
      <c r="L21" s="66"/>
    </row>
    <row r="22" spans="2:24" ht="18.75" x14ac:dyDescent="0.3">
      <c r="B22" s="93"/>
      <c r="C22" s="46"/>
      <c r="D22" s="114"/>
      <c r="E22" s="94"/>
      <c r="F22" s="94"/>
      <c r="G22" s="115"/>
      <c r="H22" s="115"/>
      <c r="I22" s="115"/>
      <c r="J22" s="66"/>
      <c r="K22" s="66"/>
      <c r="L22" s="66"/>
    </row>
    <row r="23" spans="2:24" x14ac:dyDescent="0.25">
      <c r="B23" s="93"/>
      <c r="C23" s="49"/>
      <c r="D23" s="49"/>
      <c r="E23" s="94"/>
      <c r="F23" s="94"/>
      <c r="G23" s="66"/>
      <c r="H23" s="66"/>
      <c r="I23" s="66"/>
      <c r="J23" s="66"/>
      <c r="K23" s="66"/>
      <c r="L23" s="66"/>
    </row>
    <row r="24" spans="2:24" ht="18.75" x14ac:dyDescent="0.3">
      <c r="C24" s="114"/>
      <c r="D24" s="66"/>
      <c r="E24" s="66"/>
      <c r="F24" s="66"/>
      <c r="G24" s="66"/>
      <c r="H24" s="66"/>
      <c r="I24" s="66"/>
      <c r="J24" s="66"/>
      <c r="K24" s="66"/>
      <c r="L24" s="66"/>
    </row>
    <row r="25" spans="2:24" x14ac:dyDescent="0.25">
      <c r="C25" s="49"/>
    </row>
  </sheetData>
  <mergeCells count="1">
    <mergeCell ref="C2:K2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5"/>
  <sheetViews>
    <sheetView workbookViewId="0">
      <selection activeCell="F22" sqref="F22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4" max="4" width="9.7109375" customWidth="1"/>
    <col min="5" max="5" width="9.140625" customWidth="1"/>
    <col min="6" max="6" width="9.28515625" customWidth="1"/>
    <col min="7" max="7" width="11.28515625" bestFit="1" customWidth="1"/>
    <col min="8" max="8" width="12.28515625" bestFit="1" customWidth="1"/>
    <col min="9" max="9" width="14.140625" bestFit="1" customWidth="1"/>
    <col min="10" max="10" width="11.28515625" bestFit="1" customWidth="1"/>
    <col min="12" max="12" width="13.42578125" customWidth="1"/>
  </cols>
  <sheetData>
    <row r="2" spans="2:23" ht="18.75" customHeight="1" x14ac:dyDescent="0.35">
      <c r="C2" s="214" t="s">
        <v>71</v>
      </c>
      <c r="D2" s="214"/>
      <c r="E2" s="214"/>
      <c r="F2" s="214"/>
      <c r="G2" s="214"/>
      <c r="H2" s="214"/>
      <c r="I2" s="214"/>
      <c r="J2" s="214"/>
      <c r="K2" s="214"/>
      <c r="L2" s="176"/>
      <c r="M2" s="3"/>
      <c r="N2" s="3"/>
      <c r="O2" s="3"/>
      <c r="P2" s="3"/>
    </row>
    <row r="3" spans="2:23" ht="15" customHeight="1" x14ac:dyDescent="0.3">
      <c r="M3" s="3"/>
      <c r="N3" s="3"/>
      <c r="O3" s="3"/>
      <c r="P3" s="3"/>
    </row>
    <row r="4" spans="2:23" ht="18.75" x14ac:dyDescent="0.3">
      <c r="B4" s="4" t="s">
        <v>0</v>
      </c>
      <c r="H4" s="5"/>
      <c r="I4" s="5"/>
      <c r="J4" s="5"/>
      <c r="K4" s="5"/>
      <c r="L4" s="6"/>
      <c r="P4" s="140">
        <v>500</v>
      </c>
      <c r="Q4" s="140">
        <v>200</v>
      </c>
      <c r="R4" s="140">
        <v>100</v>
      </c>
      <c r="S4" s="140">
        <v>50</v>
      </c>
      <c r="T4" s="140">
        <v>20</v>
      </c>
      <c r="U4" s="140">
        <v>5</v>
      </c>
      <c r="V4" s="140">
        <v>1</v>
      </c>
      <c r="W4" s="140">
        <v>0.5</v>
      </c>
    </row>
    <row r="5" spans="2:23" ht="15.75" thickBot="1" x14ac:dyDescent="0.3">
      <c r="J5" s="7"/>
    </row>
    <row r="6" spans="2:23" ht="32.25" thickTop="1" thickBot="1" x14ac:dyDescent="0.35">
      <c r="B6" s="8"/>
      <c r="C6" s="9" t="s">
        <v>1</v>
      </c>
      <c r="D6" s="10" t="s">
        <v>2</v>
      </c>
      <c r="E6" s="9" t="s">
        <v>3</v>
      </c>
      <c r="F6" s="11" t="s">
        <v>4</v>
      </c>
      <c r="G6" s="12" t="s">
        <v>5</v>
      </c>
      <c r="H6" s="13" t="s">
        <v>6</v>
      </c>
      <c r="I6" s="14" t="s">
        <v>7</v>
      </c>
      <c r="J6" s="15" t="s">
        <v>8</v>
      </c>
      <c r="K6" s="16" t="s">
        <v>9</v>
      </c>
      <c r="L6" s="17" t="s">
        <v>10</v>
      </c>
      <c r="M6" s="18" t="s">
        <v>11</v>
      </c>
      <c r="P6">
        <v>0</v>
      </c>
      <c r="Q6">
        <v>0</v>
      </c>
      <c r="R6">
        <v>0</v>
      </c>
      <c r="T6">
        <v>0</v>
      </c>
      <c r="U6">
        <v>0</v>
      </c>
    </row>
    <row r="7" spans="2:23" ht="21.75" customHeight="1" thickTop="1" x14ac:dyDescent="0.25">
      <c r="B7" s="19" t="s">
        <v>66</v>
      </c>
      <c r="C7" s="131">
        <v>320</v>
      </c>
      <c r="D7" s="21">
        <v>5</v>
      </c>
      <c r="E7" s="22"/>
      <c r="F7" s="23" t="s">
        <v>13</v>
      </c>
      <c r="G7" s="24">
        <f>C7*D7+C7*E7</f>
        <v>1600</v>
      </c>
      <c r="H7" s="25">
        <v>0</v>
      </c>
      <c r="I7" s="26">
        <f t="shared" ref="I7:I15" si="0">H7+G7</f>
        <v>1600</v>
      </c>
      <c r="J7" s="27">
        <v>0</v>
      </c>
      <c r="K7" s="28">
        <v>0</v>
      </c>
      <c r="L7" s="29">
        <f>I7-K7</f>
        <v>1600</v>
      </c>
      <c r="M7" t="s">
        <v>14</v>
      </c>
      <c r="O7" s="30"/>
      <c r="P7">
        <v>0</v>
      </c>
      <c r="Q7" s="168">
        <v>5</v>
      </c>
      <c r="R7">
        <v>4</v>
      </c>
      <c r="S7">
        <v>4</v>
      </c>
      <c r="T7">
        <v>0</v>
      </c>
      <c r="U7">
        <v>0</v>
      </c>
    </row>
    <row r="8" spans="2:23" ht="21.75" customHeight="1" x14ac:dyDescent="0.3">
      <c r="B8" s="31" t="s">
        <v>15</v>
      </c>
      <c r="C8" s="32">
        <v>266.67</v>
      </c>
      <c r="D8" s="33">
        <v>2</v>
      </c>
      <c r="E8" s="34"/>
      <c r="F8" s="35" t="s">
        <v>13</v>
      </c>
      <c r="G8" s="36">
        <f>C8*D8-0.02</f>
        <v>533.32000000000005</v>
      </c>
      <c r="H8" s="37">
        <v>-267.76</v>
      </c>
      <c r="I8" s="26">
        <f t="shared" si="0"/>
        <v>265.56000000000006</v>
      </c>
      <c r="J8" s="38">
        <v>0</v>
      </c>
      <c r="K8" s="39">
        <v>0</v>
      </c>
      <c r="L8" s="40">
        <f t="shared" ref="L8:L14" si="1">I8-K8</f>
        <v>265.56000000000006</v>
      </c>
      <c r="M8" t="s">
        <v>16</v>
      </c>
      <c r="N8" s="41"/>
      <c r="O8" s="30"/>
      <c r="P8">
        <v>0</v>
      </c>
      <c r="Q8">
        <v>0</v>
      </c>
      <c r="R8">
        <v>2</v>
      </c>
      <c r="S8">
        <v>1</v>
      </c>
      <c r="T8">
        <v>0</v>
      </c>
      <c r="U8">
        <v>3</v>
      </c>
      <c r="V8">
        <v>0</v>
      </c>
      <c r="W8">
        <v>1</v>
      </c>
    </row>
    <row r="9" spans="2:23" ht="21.75" customHeight="1" x14ac:dyDescent="0.25">
      <c r="B9" s="31" t="s">
        <v>19</v>
      </c>
      <c r="C9" s="32">
        <v>240</v>
      </c>
      <c r="D9" s="34">
        <v>5</v>
      </c>
      <c r="E9" s="34">
        <v>1</v>
      </c>
      <c r="F9" s="35" t="s">
        <v>13</v>
      </c>
      <c r="G9" s="36">
        <f>C9*D9+240</f>
        <v>1440</v>
      </c>
      <c r="H9" s="25"/>
      <c r="I9" s="26">
        <f t="shared" si="0"/>
        <v>1440</v>
      </c>
      <c r="J9" s="38">
        <v>200</v>
      </c>
      <c r="K9" s="45">
        <v>200</v>
      </c>
      <c r="L9" s="40">
        <f t="shared" si="1"/>
        <v>1240</v>
      </c>
      <c r="M9" t="s">
        <v>14</v>
      </c>
      <c r="O9" s="46"/>
      <c r="P9">
        <v>0</v>
      </c>
      <c r="Q9">
        <v>5</v>
      </c>
      <c r="R9">
        <v>3</v>
      </c>
      <c r="S9">
        <v>2</v>
      </c>
      <c r="T9">
        <v>2</v>
      </c>
      <c r="U9">
        <v>0</v>
      </c>
    </row>
    <row r="10" spans="2:23" ht="31.5" x14ac:dyDescent="0.25">
      <c r="B10" s="47" t="s">
        <v>20</v>
      </c>
      <c r="C10" s="32">
        <v>250</v>
      </c>
      <c r="D10" s="34">
        <v>6</v>
      </c>
      <c r="E10" s="34"/>
      <c r="F10" s="48">
        <v>100</v>
      </c>
      <c r="G10" s="36">
        <v>1600</v>
      </c>
      <c r="H10" s="25"/>
      <c r="I10" s="26">
        <f t="shared" si="0"/>
        <v>1600</v>
      </c>
      <c r="J10" s="38">
        <v>0</v>
      </c>
      <c r="K10" s="45">
        <v>0</v>
      </c>
      <c r="L10" s="40">
        <f t="shared" si="1"/>
        <v>1600</v>
      </c>
      <c r="M10" t="s">
        <v>16</v>
      </c>
      <c r="N10" s="49"/>
      <c r="O10" s="30"/>
      <c r="P10">
        <v>0</v>
      </c>
      <c r="Q10">
        <v>5</v>
      </c>
      <c r="R10">
        <v>4</v>
      </c>
      <c r="S10">
        <v>4</v>
      </c>
      <c r="T10">
        <v>0</v>
      </c>
      <c r="U10">
        <v>0</v>
      </c>
    </row>
    <row r="11" spans="2:23" ht="21.75" customHeight="1" x14ac:dyDescent="0.3">
      <c r="B11" s="50"/>
      <c r="C11" s="32">
        <v>0</v>
      </c>
      <c r="D11" s="51"/>
      <c r="E11" s="34"/>
      <c r="F11" s="48"/>
      <c r="G11" s="36">
        <v>0</v>
      </c>
      <c r="H11" s="52"/>
      <c r="I11" s="26">
        <f t="shared" si="0"/>
        <v>0</v>
      </c>
      <c r="J11" s="53"/>
      <c r="K11" s="54"/>
      <c r="L11" s="40">
        <f t="shared" si="1"/>
        <v>0</v>
      </c>
      <c r="O11" s="55"/>
      <c r="P11" s="55">
        <v>0</v>
      </c>
      <c r="Q11" s="55">
        <v>0</v>
      </c>
      <c r="R11">
        <v>0</v>
      </c>
      <c r="T11" s="55">
        <v>0</v>
      </c>
      <c r="U11" s="55">
        <v>0</v>
      </c>
    </row>
    <row r="12" spans="2:23" ht="21.75" customHeight="1" x14ac:dyDescent="0.25">
      <c r="B12" s="50" t="s">
        <v>35</v>
      </c>
      <c r="C12" s="132">
        <v>240</v>
      </c>
      <c r="D12" s="33">
        <v>5</v>
      </c>
      <c r="E12" s="33">
        <v>1</v>
      </c>
      <c r="F12" s="59"/>
      <c r="G12" s="60">
        <v>1440</v>
      </c>
      <c r="H12" s="61"/>
      <c r="I12" s="26">
        <f t="shared" si="0"/>
        <v>1440</v>
      </c>
      <c r="J12" s="53"/>
      <c r="K12" s="62"/>
      <c r="L12" s="40">
        <f t="shared" si="1"/>
        <v>1440</v>
      </c>
      <c r="M12" t="s">
        <v>14</v>
      </c>
      <c r="N12" s="64"/>
      <c r="O12" s="64"/>
      <c r="P12" s="65">
        <v>1</v>
      </c>
      <c r="Q12" s="66">
        <v>3</v>
      </c>
      <c r="R12">
        <v>3</v>
      </c>
      <c r="S12">
        <v>0</v>
      </c>
      <c r="T12">
        <v>2</v>
      </c>
      <c r="U12">
        <v>0</v>
      </c>
    </row>
    <row r="13" spans="2:23" ht="18.75" x14ac:dyDescent="0.3">
      <c r="B13" s="67"/>
      <c r="C13" s="133"/>
      <c r="D13" s="69"/>
      <c r="E13" s="69"/>
      <c r="F13" s="70"/>
      <c r="G13" s="71">
        <v>0</v>
      </c>
      <c r="H13" s="72"/>
      <c r="I13" s="26">
        <f t="shared" si="0"/>
        <v>0</v>
      </c>
      <c r="J13" s="53"/>
      <c r="K13" s="62"/>
      <c r="L13" s="40">
        <f t="shared" si="1"/>
        <v>0</v>
      </c>
      <c r="M13" s="73"/>
      <c r="N13" s="65"/>
      <c r="O13" s="65"/>
      <c r="P13" s="65">
        <v>0</v>
      </c>
      <c r="Q13" s="66">
        <v>0</v>
      </c>
      <c r="R13">
        <v>0</v>
      </c>
      <c r="T13">
        <v>0</v>
      </c>
      <c r="U13">
        <v>0</v>
      </c>
    </row>
    <row r="14" spans="2:23" ht="19.5" thickBot="1" x14ac:dyDescent="0.35">
      <c r="B14" s="137" t="s">
        <v>40</v>
      </c>
      <c r="C14" s="134">
        <v>240</v>
      </c>
      <c r="D14" s="135">
        <v>5</v>
      </c>
      <c r="E14" s="146"/>
      <c r="F14" s="147"/>
      <c r="G14" s="136">
        <v>1200</v>
      </c>
      <c r="H14" s="78"/>
      <c r="I14" s="26">
        <f t="shared" si="0"/>
        <v>1200</v>
      </c>
      <c r="J14" s="53"/>
      <c r="K14" s="80"/>
      <c r="L14" s="40">
        <f t="shared" si="1"/>
        <v>1200</v>
      </c>
      <c r="M14" s="81"/>
      <c r="N14" s="82"/>
      <c r="O14" s="81"/>
      <c r="P14">
        <v>0</v>
      </c>
      <c r="Q14">
        <v>5</v>
      </c>
      <c r="R14">
        <v>2</v>
      </c>
      <c r="T14">
        <v>0</v>
      </c>
      <c r="U14">
        <v>0</v>
      </c>
    </row>
    <row r="15" spans="2:23" ht="20.25" thickTop="1" thickBot="1" x14ac:dyDescent="0.35">
      <c r="B15" s="83" t="s">
        <v>25</v>
      </c>
      <c r="C15" s="84">
        <v>464.29</v>
      </c>
      <c r="D15" s="85">
        <v>5</v>
      </c>
      <c r="E15" s="86">
        <v>1</v>
      </c>
      <c r="F15" s="87"/>
      <c r="G15" s="84">
        <v>3714.32</v>
      </c>
      <c r="H15" s="88">
        <v>-684.59</v>
      </c>
      <c r="I15" s="89">
        <f t="shared" si="0"/>
        <v>3029.73</v>
      </c>
      <c r="J15" s="90">
        <v>2400</v>
      </c>
      <c r="K15" s="175">
        <v>300</v>
      </c>
      <c r="L15" s="92">
        <f>I15-K15</f>
        <v>2729.73</v>
      </c>
      <c r="M15" t="s">
        <v>14</v>
      </c>
      <c r="P15" s="76">
        <v>2</v>
      </c>
      <c r="Q15" s="76">
        <v>5</v>
      </c>
      <c r="R15" s="76">
        <v>7</v>
      </c>
      <c r="S15" s="76">
        <v>6</v>
      </c>
      <c r="T15" s="76">
        <v>1</v>
      </c>
      <c r="U15" s="76">
        <v>1</v>
      </c>
      <c r="V15" s="139">
        <v>4</v>
      </c>
      <c r="W15" s="139">
        <v>1</v>
      </c>
    </row>
    <row r="16" spans="2:23" ht="15.75" customHeight="1" thickBot="1" x14ac:dyDescent="0.3">
      <c r="B16" s="93"/>
      <c r="C16" s="46"/>
      <c r="D16" s="94"/>
      <c r="E16" s="95"/>
      <c r="G16" s="96"/>
      <c r="H16" s="97"/>
      <c r="J16" s="98"/>
      <c r="K16" s="99"/>
      <c r="L16" s="99"/>
      <c r="M16" s="100"/>
      <c r="O16" s="101"/>
      <c r="P16" s="101">
        <f>SUM(P6:P15)</f>
        <v>3</v>
      </c>
      <c r="Q16" s="101">
        <f t="shared" ref="Q16:V16" si="2">SUM(Q6:Q15)</f>
        <v>28</v>
      </c>
      <c r="R16" s="101">
        <f t="shared" si="2"/>
        <v>25</v>
      </c>
      <c r="S16" s="101">
        <f t="shared" si="2"/>
        <v>17</v>
      </c>
      <c r="T16" s="101">
        <f t="shared" si="2"/>
        <v>5</v>
      </c>
      <c r="U16" s="101">
        <f t="shared" si="2"/>
        <v>4</v>
      </c>
      <c r="V16" s="101">
        <f t="shared" si="2"/>
        <v>4</v>
      </c>
      <c r="W16" s="101">
        <f>SUM(W6:W15)</f>
        <v>2</v>
      </c>
    </row>
    <row r="17" spans="2:24" ht="21.75" customHeight="1" thickBot="1" x14ac:dyDescent="0.35">
      <c r="C17" s="87"/>
      <c r="D17" s="102"/>
      <c r="E17" s="103"/>
      <c r="F17" s="104" t="s">
        <v>26</v>
      </c>
      <c r="G17" s="105">
        <f>SUM(G7:G16)</f>
        <v>11527.64</v>
      </c>
      <c r="H17" s="106">
        <f>SUM(H7:H15)</f>
        <v>-952.35</v>
      </c>
      <c r="I17" s="107">
        <f>SUM(G17:H17)</f>
        <v>10575.289999999999</v>
      </c>
      <c r="J17" s="162">
        <f>SUM(J7:J15)</f>
        <v>2600</v>
      </c>
      <c r="K17" s="162">
        <f>SUM(K7:K15)</f>
        <v>500</v>
      </c>
      <c r="L17" s="110"/>
      <c r="O17" s="101"/>
      <c r="P17" s="101"/>
      <c r="Q17" s="101"/>
      <c r="R17" s="101"/>
    </row>
    <row r="18" spans="2:24" ht="15.75" customHeight="1" x14ac:dyDescent="0.3">
      <c r="M18" s="123"/>
      <c r="N18" s="66"/>
      <c r="O18" s="101"/>
      <c r="P18" s="128">
        <f t="shared" ref="P18:W18" si="3">P16*P4</f>
        <v>1500</v>
      </c>
      <c r="Q18" s="128">
        <f t="shared" si="3"/>
        <v>5600</v>
      </c>
      <c r="R18" s="128">
        <f t="shared" si="3"/>
        <v>2500</v>
      </c>
      <c r="S18" s="150">
        <f t="shared" si="3"/>
        <v>850</v>
      </c>
      <c r="T18" s="128">
        <f t="shared" si="3"/>
        <v>100</v>
      </c>
      <c r="U18" s="128">
        <f t="shared" si="3"/>
        <v>20</v>
      </c>
      <c r="V18" s="128">
        <f t="shared" si="3"/>
        <v>4</v>
      </c>
      <c r="W18" s="128">
        <f t="shared" si="3"/>
        <v>1</v>
      </c>
      <c r="X18" s="129">
        <f>SUM(P18:W18)</f>
        <v>10575</v>
      </c>
    </row>
    <row r="19" spans="2:24" ht="15" customHeight="1" x14ac:dyDescent="0.35">
      <c r="B19" s="111"/>
      <c r="D19" s="112"/>
      <c r="E19" s="112"/>
      <c r="F19" s="112"/>
      <c r="G19" s="112"/>
      <c r="H19" s="112"/>
      <c r="I19" s="112"/>
      <c r="J19" s="112"/>
      <c r="M19" s="66"/>
      <c r="N19" s="66"/>
      <c r="O19" s="66"/>
      <c r="P19" s="46"/>
      <c r="Q19" s="87"/>
      <c r="R19" s="87"/>
      <c r="S19" s="87"/>
      <c r="T19" s="87"/>
      <c r="U19" s="87"/>
      <c r="V19" s="87"/>
      <c r="W19" s="87"/>
    </row>
    <row r="20" spans="2:24" ht="21" customHeight="1" x14ac:dyDescent="0.35">
      <c r="C20" s="46"/>
      <c r="D20" s="113"/>
      <c r="E20" s="112"/>
      <c r="F20" s="112"/>
      <c r="G20" s="112"/>
      <c r="H20" s="112"/>
      <c r="I20" s="112"/>
      <c r="J20" s="112"/>
      <c r="K20" s="66"/>
      <c r="L20" s="66"/>
    </row>
    <row r="21" spans="2:24" x14ac:dyDescent="0.25">
      <c r="B21" s="93"/>
      <c r="C21" s="66"/>
      <c r="D21" s="49"/>
      <c r="E21" s="94"/>
      <c r="F21" s="94"/>
      <c r="G21" s="66"/>
      <c r="H21" s="66"/>
      <c r="I21" s="66"/>
      <c r="J21" s="66"/>
      <c r="K21" s="66"/>
      <c r="L21" s="66"/>
    </row>
    <row r="22" spans="2:24" ht="18.75" x14ac:dyDescent="0.3">
      <c r="B22" s="93"/>
      <c r="C22" s="46"/>
      <c r="D22" s="114"/>
      <c r="E22" s="94"/>
      <c r="F22" s="94"/>
      <c r="G22" s="115"/>
      <c r="H22" s="115"/>
      <c r="I22" s="115"/>
      <c r="J22" s="66"/>
      <c r="K22" s="66"/>
      <c r="L22" s="66"/>
    </row>
    <row r="23" spans="2:24" x14ac:dyDescent="0.25">
      <c r="B23" s="93"/>
      <c r="C23" s="49"/>
      <c r="D23" s="49"/>
      <c r="E23" s="94"/>
      <c r="F23" s="94"/>
      <c r="G23" s="66"/>
      <c r="H23" s="66"/>
      <c r="I23" s="66"/>
      <c r="J23" s="66"/>
      <c r="K23" s="66"/>
      <c r="L23" s="66"/>
    </row>
    <row r="24" spans="2:24" ht="18.75" x14ac:dyDescent="0.3">
      <c r="C24" s="114"/>
      <c r="D24" s="66"/>
      <c r="E24" s="66"/>
      <c r="F24" s="66"/>
      <c r="G24" s="66"/>
      <c r="H24" s="66"/>
      <c r="I24" s="66"/>
      <c r="J24" s="66"/>
      <c r="K24" s="66"/>
      <c r="L24" s="66"/>
    </row>
    <row r="25" spans="2:24" x14ac:dyDescent="0.25">
      <c r="C25" s="49"/>
    </row>
  </sheetData>
  <mergeCells count="1">
    <mergeCell ref="C2:K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5"/>
  <sheetViews>
    <sheetView topLeftCell="C1" workbookViewId="0">
      <selection activeCell="Y19" sqref="Y19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4" max="4" width="9.7109375" customWidth="1"/>
    <col min="5" max="5" width="9.140625" customWidth="1"/>
    <col min="6" max="6" width="9.28515625" customWidth="1"/>
    <col min="7" max="7" width="11.28515625" bestFit="1" customWidth="1"/>
    <col min="8" max="8" width="12.28515625" bestFit="1" customWidth="1"/>
    <col min="9" max="9" width="14.140625" bestFit="1" customWidth="1"/>
    <col min="10" max="10" width="11.28515625" bestFit="1" customWidth="1"/>
    <col min="12" max="12" width="13.42578125" customWidth="1"/>
  </cols>
  <sheetData>
    <row r="2" spans="2:23" ht="18.75" customHeight="1" x14ac:dyDescent="0.35">
      <c r="C2" s="214" t="s">
        <v>72</v>
      </c>
      <c r="D2" s="214"/>
      <c r="E2" s="214"/>
      <c r="F2" s="214"/>
      <c r="G2" s="214"/>
      <c r="H2" s="214"/>
      <c r="I2" s="214"/>
      <c r="J2" s="214"/>
      <c r="K2" s="214"/>
      <c r="L2" s="177"/>
      <c r="M2" s="3"/>
      <c r="N2" s="3"/>
      <c r="O2" s="3"/>
      <c r="P2" s="3"/>
    </row>
    <row r="3" spans="2:23" ht="15" customHeight="1" x14ac:dyDescent="0.3">
      <c r="M3" s="3"/>
      <c r="N3" s="3"/>
      <c r="O3" s="3"/>
      <c r="P3" s="3"/>
    </row>
    <row r="4" spans="2:23" ht="18.75" x14ac:dyDescent="0.3">
      <c r="B4" s="4" t="s">
        <v>0</v>
      </c>
      <c r="H4" s="5"/>
      <c r="I4" s="5"/>
      <c r="J4" s="5"/>
      <c r="K4" s="5"/>
      <c r="L4" s="6"/>
      <c r="P4" s="140">
        <v>500</v>
      </c>
      <c r="Q4" s="140">
        <v>200</v>
      </c>
      <c r="R4" s="140">
        <v>100</v>
      </c>
      <c r="S4" s="140">
        <v>50</v>
      </c>
      <c r="T4" s="140">
        <v>20</v>
      </c>
      <c r="U4" s="140">
        <v>5</v>
      </c>
      <c r="V4" s="140">
        <v>1</v>
      </c>
      <c r="W4" s="140">
        <v>0.5</v>
      </c>
    </row>
    <row r="5" spans="2:23" ht="15.75" thickBot="1" x14ac:dyDescent="0.3">
      <c r="J5" s="7"/>
    </row>
    <row r="6" spans="2:23" ht="32.25" thickTop="1" thickBot="1" x14ac:dyDescent="0.35">
      <c r="B6" s="8"/>
      <c r="C6" s="9" t="s">
        <v>1</v>
      </c>
      <c r="D6" s="10" t="s">
        <v>2</v>
      </c>
      <c r="E6" s="9" t="s">
        <v>3</v>
      </c>
      <c r="F6" s="11" t="s">
        <v>4</v>
      </c>
      <c r="G6" s="12" t="s">
        <v>5</v>
      </c>
      <c r="H6" s="13" t="s">
        <v>6</v>
      </c>
      <c r="I6" s="14" t="s">
        <v>7</v>
      </c>
      <c r="J6" s="15" t="s">
        <v>8</v>
      </c>
      <c r="K6" s="16" t="s">
        <v>9</v>
      </c>
      <c r="L6" s="17" t="s">
        <v>10</v>
      </c>
      <c r="M6" s="18" t="s">
        <v>11</v>
      </c>
      <c r="P6">
        <v>0</v>
      </c>
      <c r="Q6">
        <v>0</v>
      </c>
      <c r="R6">
        <v>0</v>
      </c>
      <c r="T6">
        <v>0</v>
      </c>
      <c r="U6">
        <v>0</v>
      </c>
    </row>
    <row r="7" spans="2:23" ht="21.75" customHeight="1" thickTop="1" x14ac:dyDescent="0.25">
      <c r="B7" s="19" t="s">
        <v>66</v>
      </c>
      <c r="C7" s="131">
        <v>320</v>
      </c>
      <c r="D7" s="21">
        <v>5</v>
      </c>
      <c r="E7" s="22"/>
      <c r="F7" s="23" t="s">
        <v>13</v>
      </c>
      <c r="G7" s="24">
        <f>C7*D7+C7*E7</f>
        <v>1600</v>
      </c>
      <c r="H7" s="25">
        <v>0</v>
      </c>
      <c r="I7" s="26">
        <f t="shared" ref="I7:I15" si="0">H7+G7</f>
        <v>1600</v>
      </c>
      <c r="J7" s="27">
        <v>0</v>
      </c>
      <c r="K7" s="28">
        <v>0</v>
      </c>
      <c r="L7" s="29">
        <f>I7-K7</f>
        <v>1600</v>
      </c>
      <c r="M7" t="s">
        <v>14</v>
      </c>
      <c r="O7" s="30"/>
      <c r="P7">
        <v>0</v>
      </c>
      <c r="Q7" s="168">
        <v>5</v>
      </c>
      <c r="R7">
        <v>4</v>
      </c>
      <c r="S7">
        <v>4</v>
      </c>
      <c r="T7">
        <v>0</v>
      </c>
      <c r="U7">
        <v>0</v>
      </c>
    </row>
    <row r="8" spans="2:23" ht="21.75" customHeight="1" x14ac:dyDescent="0.3">
      <c r="B8" s="31" t="s">
        <v>15</v>
      </c>
      <c r="C8" s="32">
        <v>266.67</v>
      </c>
      <c r="D8" s="33">
        <v>3</v>
      </c>
      <c r="E8" s="34"/>
      <c r="F8" s="35" t="s">
        <v>13</v>
      </c>
      <c r="G8" s="36">
        <f>C8*D8-0.02</f>
        <v>799.99</v>
      </c>
      <c r="H8" s="37">
        <v>-267.76</v>
      </c>
      <c r="I8" s="26">
        <f t="shared" si="0"/>
        <v>532.23</v>
      </c>
      <c r="J8" s="38">
        <v>0</v>
      </c>
      <c r="K8" s="39">
        <v>0</v>
      </c>
      <c r="L8" s="40">
        <f t="shared" ref="L8:L14" si="1">I8-K8</f>
        <v>532.23</v>
      </c>
      <c r="M8" t="s">
        <v>16</v>
      </c>
      <c r="N8" s="41"/>
      <c r="O8" s="30"/>
      <c r="P8">
        <v>0</v>
      </c>
      <c r="Q8">
        <v>0</v>
      </c>
      <c r="R8">
        <v>5</v>
      </c>
      <c r="S8">
        <v>0</v>
      </c>
      <c r="T8">
        <v>1</v>
      </c>
      <c r="U8">
        <v>2</v>
      </c>
      <c r="V8">
        <v>2</v>
      </c>
      <c r="W8">
        <v>0</v>
      </c>
    </row>
    <row r="9" spans="2:23" ht="21.75" customHeight="1" x14ac:dyDescent="0.25">
      <c r="B9" s="31" t="s">
        <v>19</v>
      </c>
      <c r="C9" s="32">
        <v>240</v>
      </c>
      <c r="D9" s="34">
        <v>5</v>
      </c>
      <c r="E9" s="34"/>
      <c r="F9" s="35" t="s">
        <v>13</v>
      </c>
      <c r="G9" s="36">
        <v>1200</v>
      </c>
      <c r="H9" s="25"/>
      <c r="I9" s="26">
        <f t="shared" si="0"/>
        <v>1200</v>
      </c>
      <c r="J9" s="38">
        <v>0</v>
      </c>
      <c r="K9" s="45">
        <v>0</v>
      </c>
      <c r="L9" s="40">
        <f t="shared" si="1"/>
        <v>1200</v>
      </c>
      <c r="M9" t="s">
        <v>14</v>
      </c>
      <c r="O9" s="46"/>
      <c r="P9">
        <v>0</v>
      </c>
      <c r="Q9">
        <v>4</v>
      </c>
      <c r="R9">
        <v>3</v>
      </c>
      <c r="S9">
        <v>2</v>
      </c>
      <c r="T9">
        <v>0</v>
      </c>
      <c r="U9">
        <v>0</v>
      </c>
    </row>
    <row r="10" spans="2:23" ht="31.5" x14ac:dyDescent="0.25">
      <c r="B10" s="47" t="s">
        <v>20</v>
      </c>
      <c r="C10" s="32">
        <v>250</v>
      </c>
      <c r="D10" s="34">
        <v>6</v>
      </c>
      <c r="E10" s="34"/>
      <c r="F10" s="48">
        <v>100</v>
      </c>
      <c r="G10" s="36">
        <v>1600</v>
      </c>
      <c r="H10" s="25"/>
      <c r="I10" s="26">
        <f t="shared" si="0"/>
        <v>1600</v>
      </c>
      <c r="J10" s="38">
        <v>0</v>
      </c>
      <c r="K10" s="45">
        <v>0</v>
      </c>
      <c r="L10" s="40">
        <f t="shared" si="1"/>
        <v>1600</v>
      </c>
      <c r="M10" t="s">
        <v>16</v>
      </c>
      <c r="N10" s="49"/>
      <c r="O10" s="30"/>
      <c r="P10">
        <v>0</v>
      </c>
      <c r="Q10">
        <v>5</v>
      </c>
      <c r="R10">
        <v>4</v>
      </c>
      <c r="S10">
        <v>4</v>
      </c>
      <c r="T10">
        <v>0</v>
      </c>
      <c r="U10">
        <v>0</v>
      </c>
    </row>
    <row r="11" spans="2:23" ht="21.75" customHeight="1" x14ac:dyDescent="0.3">
      <c r="B11" s="50"/>
      <c r="C11" s="32">
        <v>0</v>
      </c>
      <c r="D11" s="51"/>
      <c r="E11" s="34"/>
      <c r="F11" s="48"/>
      <c r="G11" s="36">
        <v>0</v>
      </c>
      <c r="H11" s="52"/>
      <c r="I11" s="26">
        <f t="shared" si="0"/>
        <v>0</v>
      </c>
      <c r="J11" s="53"/>
      <c r="K11" s="54"/>
      <c r="L11" s="40">
        <f t="shared" si="1"/>
        <v>0</v>
      </c>
      <c r="O11" s="55"/>
      <c r="P11" s="55">
        <v>0</v>
      </c>
      <c r="Q11" s="55">
        <v>0</v>
      </c>
      <c r="R11">
        <v>0</v>
      </c>
      <c r="T11" s="55">
        <v>0</v>
      </c>
      <c r="U11" s="55">
        <v>0</v>
      </c>
    </row>
    <row r="12" spans="2:23" ht="21.75" customHeight="1" x14ac:dyDescent="0.25">
      <c r="B12" s="50" t="s">
        <v>35</v>
      </c>
      <c r="C12" s="132">
        <v>240</v>
      </c>
      <c r="D12" s="33">
        <v>5</v>
      </c>
      <c r="E12" s="33">
        <v>2</v>
      </c>
      <c r="F12" s="59"/>
      <c r="G12" s="182">
        <v>1680</v>
      </c>
      <c r="H12" s="61"/>
      <c r="I12" s="26">
        <f t="shared" si="0"/>
        <v>1680</v>
      </c>
      <c r="J12" s="53"/>
      <c r="K12" s="62"/>
      <c r="L12" s="40">
        <f t="shared" si="1"/>
        <v>1680</v>
      </c>
      <c r="M12" t="s">
        <v>14</v>
      </c>
      <c r="N12" s="64"/>
      <c r="O12" s="64"/>
      <c r="P12" s="65">
        <v>2</v>
      </c>
      <c r="Q12" s="66">
        <v>3</v>
      </c>
      <c r="R12">
        <v>3</v>
      </c>
      <c r="S12">
        <v>5</v>
      </c>
      <c r="T12">
        <v>0</v>
      </c>
      <c r="U12">
        <v>2</v>
      </c>
    </row>
    <row r="13" spans="2:23" ht="18.75" x14ac:dyDescent="0.3">
      <c r="B13" s="67"/>
      <c r="C13" s="133"/>
      <c r="D13" s="69"/>
      <c r="E13" s="69"/>
      <c r="F13" s="70"/>
      <c r="G13" s="71">
        <v>0</v>
      </c>
      <c r="H13" s="72"/>
      <c r="I13" s="26">
        <f t="shared" si="0"/>
        <v>0</v>
      </c>
      <c r="J13" s="53"/>
      <c r="K13" s="62"/>
      <c r="L13" s="40">
        <f t="shared" si="1"/>
        <v>0</v>
      </c>
      <c r="M13" s="73"/>
      <c r="N13" s="65"/>
      <c r="O13" s="65"/>
      <c r="P13" s="65">
        <v>0</v>
      </c>
      <c r="Q13" s="66">
        <v>0</v>
      </c>
      <c r="R13">
        <v>0</v>
      </c>
      <c r="T13">
        <v>0</v>
      </c>
      <c r="U13">
        <v>0</v>
      </c>
    </row>
    <row r="14" spans="2:23" ht="19.5" thickBot="1" x14ac:dyDescent="0.35">
      <c r="B14" s="137" t="s">
        <v>40</v>
      </c>
      <c r="C14" s="134">
        <v>240</v>
      </c>
      <c r="D14" s="135">
        <v>5</v>
      </c>
      <c r="E14" s="146"/>
      <c r="F14" s="147"/>
      <c r="G14" s="136">
        <v>1200</v>
      </c>
      <c r="H14" s="78"/>
      <c r="I14" s="26">
        <f t="shared" si="0"/>
        <v>1200</v>
      </c>
      <c r="J14" s="53"/>
      <c r="K14" s="80"/>
      <c r="L14" s="40">
        <f t="shared" si="1"/>
        <v>1200</v>
      </c>
      <c r="M14" s="81"/>
      <c r="N14" s="82"/>
      <c r="O14" s="81"/>
      <c r="P14">
        <v>0</v>
      </c>
      <c r="Q14">
        <v>5</v>
      </c>
      <c r="R14">
        <v>2</v>
      </c>
      <c r="T14">
        <v>0</v>
      </c>
      <c r="U14">
        <v>0</v>
      </c>
    </row>
    <row r="15" spans="2:23" ht="20.25" thickTop="1" thickBot="1" x14ac:dyDescent="0.35">
      <c r="B15" s="83" t="s">
        <v>25</v>
      </c>
      <c r="C15" s="84">
        <v>464.29</v>
      </c>
      <c r="D15" s="85">
        <v>5</v>
      </c>
      <c r="E15" s="86">
        <v>2</v>
      </c>
      <c r="F15" s="87"/>
      <c r="G15" s="84">
        <v>4178.6099999999997</v>
      </c>
      <c r="H15" s="88">
        <v>-684.59</v>
      </c>
      <c r="I15" s="89">
        <f t="shared" si="0"/>
        <v>3494.0199999999995</v>
      </c>
      <c r="J15" s="90">
        <v>2100</v>
      </c>
      <c r="K15" s="175">
        <v>300</v>
      </c>
      <c r="L15" s="92">
        <f>I15-K15</f>
        <v>3194.0199999999995</v>
      </c>
      <c r="M15" t="s">
        <v>14</v>
      </c>
      <c r="P15" s="76">
        <v>3</v>
      </c>
      <c r="Q15" s="76">
        <v>5</v>
      </c>
      <c r="R15" s="76">
        <v>7</v>
      </c>
      <c r="S15" s="76">
        <v>5</v>
      </c>
      <c r="T15" s="76">
        <v>2</v>
      </c>
      <c r="U15" s="76">
        <v>0</v>
      </c>
      <c r="V15" s="139">
        <v>4</v>
      </c>
      <c r="W15" s="139">
        <v>0</v>
      </c>
    </row>
    <row r="16" spans="2:23" ht="15.75" customHeight="1" thickBot="1" x14ac:dyDescent="0.3">
      <c r="B16" s="93"/>
      <c r="C16" s="46"/>
      <c r="D16" s="94"/>
      <c r="E16" s="95"/>
      <c r="G16" s="96"/>
      <c r="H16" s="97"/>
      <c r="J16" s="98"/>
      <c r="K16" s="99"/>
      <c r="L16" s="99"/>
      <c r="M16" s="100"/>
      <c r="O16" s="101"/>
      <c r="P16" s="101">
        <f>SUM(P6:P15)</f>
        <v>5</v>
      </c>
      <c r="Q16" s="101">
        <f t="shared" ref="Q16:V16" si="2">SUM(Q6:Q15)</f>
        <v>27</v>
      </c>
      <c r="R16" s="101">
        <f t="shared" si="2"/>
        <v>28</v>
      </c>
      <c r="S16" s="101">
        <f t="shared" si="2"/>
        <v>20</v>
      </c>
      <c r="T16" s="101">
        <f t="shared" si="2"/>
        <v>3</v>
      </c>
      <c r="U16" s="101">
        <f t="shared" si="2"/>
        <v>4</v>
      </c>
      <c r="V16" s="101">
        <f t="shared" si="2"/>
        <v>6</v>
      </c>
      <c r="W16" s="101">
        <f>SUM(W6:W15)</f>
        <v>0</v>
      </c>
    </row>
    <row r="17" spans="2:24" ht="21.75" customHeight="1" thickBot="1" x14ac:dyDescent="0.35">
      <c r="C17" s="87"/>
      <c r="D17" s="102"/>
      <c r="E17" s="103"/>
      <c r="F17" s="104" t="s">
        <v>26</v>
      </c>
      <c r="G17" s="105">
        <f>SUM(G7:G16)</f>
        <v>12258.599999999999</v>
      </c>
      <c r="H17" s="106">
        <f>SUM(H7:H15)</f>
        <v>-952.35</v>
      </c>
      <c r="I17" s="107">
        <f>SUM(G17:H17)</f>
        <v>11306.249999999998</v>
      </c>
      <c r="J17" s="162">
        <f>SUM(J7:J15)</f>
        <v>2100</v>
      </c>
      <c r="K17" s="162">
        <f>SUM(K7:K15)</f>
        <v>300</v>
      </c>
      <c r="L17" s="110"/>
      <c r="O17" s="101"/>
      <c r="P17" s="101"/>
      <c r="Q17" s="101"/>
      <c r="R17" s="101"/>
    </row>
    <row r="18" spans="2:24" ht="15.75" customHeight="1" x14ac:dyDescent="0.3">
      <c r="M18" s="123"/>
      <c r="N18" s="66"/>
      <c r="O18" s="101"/>
      <c r="P18" s="128">
        <f t="shared" ref="P18:W18" si="3">P16*P4</f>
        <v>2500</v>
      </c>
      <c r="Q18" s="128">
        <f t="shared" si="3"/>
        <v>5400</v>
      </c>
      <c r="R18" s="128">
        <f t="shared" si="3"/>
        <v>2800</v>
      </c>
      <c r="S18" s="150">
        <f t="shared" si="3"/>
        <v>1000</v>
      </c>
      <c r="T18" s="128">
        <f t="shared" si="3"/>
        <v>60</v>
      </c>
      <c r="U18" s="128">
        <f t="shared" si="3"/>
        <v>20</v>
      </c>
      <c r="V18" s="128">
        <f t="shared" si="3"/>
        <v>6</v>
      </c>
      <c r="W18" s="128">
        <f t="shared" si="3"/>
        <v>0</v>
      </c>
      <c r="X18" s="129">
        <f>SUM(P18:W18)</f>
        <v>11786</v>
      </c>
    </row>
    <row r="19" spans="2:24" ht="15" customHeight="1" x14ac:dyDescent="0.35">
      <c r="B19" s="111"/>
      <c r="D19" s="112"/>
      <c r="E19" s="112"/>
      <c r="F19" s="112"/>
      <c r="G19" s="112"/>
      <c r="H19" s="112"/>
      <c r="I19" s="112"/>
      <c r="J19" s="112"/>
      <c r="M19" s="66"/>
      <c r="N19" s="66"/>
      <c r="O19" s="66"/>
      <c r="P19" s="46"/>
      <c r="Q19" s="87"/>
      <c r="R19" s="87"/>
      <c r="S19" s="87"/>
      <c r="T19" s="87"/>
      <c r="U19" s="87"/>
      <c r="V19" s="87"/>
      <c r="W19" s="87"/>
    </row>
    <row r="20" spans="2:24" ht="21" customHeight="1" x14ac:dyDescent="0.35">
      <c r="C20" s="46"/>
      <c r="D20" s="113"/>
      <c r="E20" s="112"/>
      <c r="F20" s="112"/>
      <c r="G20" s="112"/>
      <c r="H20" s="180" t="s">
        <v>74</v>
      </c>
      <c r="I20" s="180"/>
      <c r="J20" s="180"/>
      <c r="K20" s="181"/>
      <c r="L20" s="181"/>
      <c r="M20" s="181"/>
      <c r="N20" s="181"/>
      <c r="O20" s="181"/>
    </row>
    <row r="21" spans="2:24" x14ac:dyDescent="0.25">
      <c r="B21" s="93"/>
      <c r="C21" s="66"/>
      <c r="D21" s="49"/>
      <c r="E21" s="94"/>
      <c r="F21" s="94"/>
      <c r="G21" s="66"/>
      <c r="H21" s="66"/>
      <c r="I21" s="66"/>
      <c r="J21" s="66"/>
      <c r="K21" s="66"/>
      <c r="L21" s="66"/>
    </row>
    <row r="22" spans="2:24" ht="18.75" x14ac:dyDescent="0.3">
      <c r="B22" s="93"/>
      <c r="C22" s="46"/>
      <c r="D22" s="114"/>
      <c r="E22" s="94"/>
      <c r="F22" s="94"/>
      <c r="G22" s="115"/>
      <c r="H22" s="115"/>
      <c r="I22" s="115"/>
      <c r="J22" s="66"/>
      <c r="K22" s="66"/>
      <c r="L22" s="66"/>
    </row>
    <row r="23" spans="2:24" x14ac:dyDescent="0.25">
      <c r="B23" s="93"/>
      <c r="C23" s="49"/>
      <c r="D23" s="49"/>
      <c r="E23" s="94"/>
      <c r="F23" s="94"/>
      <c r="G23" s="66"/>
      <c r="H23" s="66"/>
      <c r="I23" s="66"/>
      <c r="J23" s="66"/>
      <c r="K23" s="66"/>
      <c r="L23" s="66"/>
    </row>
    <row r="24" spans="2:24" ht="18.75" x14ac:dyDescent="0.3">
      <c r="C24" s="114"/>
      <c r="D24" s="66"/>
      <c r="E24" s="66"/>
      <c r="F24" s="66"/>
      <c r="G24" s="66"/>
      <c r="H24" s="66"/>
      <c r="I24" s="66"/>
      <c r="J24" s="66"/>
      <c r="K24" s="66"/>
      <c r="L24" s="66"/>
    </row>
    <row r="25" spans="2:24" x14ac:dyDescent="0.25">
      <c r="C25" s="49"/>
    </row>
  </sheetData>
  <mergeCells count="1">
    <mergeCell ref="C2:K2"/>
  </mergeCells>
  <pageMargins left="0.7" right="0.7" top="0.75" bottom="0.75" header="0.3" footer="0.3"/>
  <pageSetup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5"/>
  <sheetViews>
    <sheetView workbookViewId="0">
      <selection activeCell="D22" sqref="D22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4" max="4" width="9.7109375" customWidth="1"/>
    <col min="5" max="5" width="9.140625" customWidth="1"/>
    <col min="6" max="6" width="9.28515625" customWidth="1"/>
    <col min="7" max="7" width="11.28515625" bestFit="1" customWidth="1"/>
    <col min="8" max="8" width="12.28515625" bestFit="1" customWidth="1"/>
    <col min="9" max="9" width="15.42578125" bestFit="1" customWidth="1"/>
    <col min="10" max="10" width="11.28515625" bestFit="1" customWidth="1"/>
    <col min="12" max="12" width="13.42578125" customWidth="1"/>
  </cols>
  <sheetData>
    <row r="2" spans="2:23" ht="18.75" customHeight="1" x14ac:dyDescent="0.35">
      <c r="C2" s="214" t="s">
        <v>73</v>
      </c>
      <c r="D2" s="214"/>
      <c r="E2" s="214"/>
      <c r="F2" s="214"/>
      <c r="G2" s="214"/>
      <c r="H2" s="214"/>
      <c r="I2" s="214"/>
      <c r="J2" s="214"/>
      <c r="K2" s="214"/>
      <c r="L2" s="178"/>
      <c r="M2" s="3"/>
      <c r="N2" s="3"/>
      <c r="O2" s="3"/>
      <c r="P2" s="3"/>
    </row>
    <row r="3" spans="2:23" ht="15" customHeight="1" x14ac:dyDescent="0.3">
      <c r="M3" s="3"/>
      <c r="N3" s="3"/>
      <c r="O3" s="3"/>
      <c r="P3" s="3"/>
    </row>
    <row r="4" spans="2:23" ht="18.75" x14ac:dyDescent="0.3">
      <c r="B4" s="4" t="s">
        <v>0</v>
      </c>
      <c r="H4" s="5"/>
      <c r="I4" s="5"/>
      <c r="J4" s="5"/>
      <c r="K4" s="5"/>
      <c r="L4" s="6"/>
      <c r="P4" s="140">
        <v>500</v>
      </c>
      <c r="Q4" s="140">
        <v>200</v>
      </c>
      <c r="R4" s="140">
        <v>100</v>
      </c>
      <c r="S4" s="140">
        <v>50</v>
      </c>
      <c r="T4" s="140">
        <v>20</v>
      </c>
      <c r="U4" s="140">
        <v>5</v>
      </c>
      <c r="V4" s="140">
        <v>1</v>
      </c>
      <c r="W4" s="140">
        <v>0.5</v>
      </c>
    </row>
    <row r="5" spans="2:23" ht="15.75" thickBot="1" x14ac:dyDescent="0.3">
      <c r="J5" s="7"/>
    </row>
    <row r="6" spans="2:23" ht="32.25" thickTop="1" thickBot="1" x14ac:dyDescent="0.35">
      <c r="B6" s="8"/>
      <c r="C6" s="9" t="s">
        <v>1</v>
      </c>
      <c r="D6" s="10" t="s">
        <v>2</v>
      </c>
      <c r="E6" s="9" t="s">
        <v>3</v>
      </c>
      <c r="F6" s="11" t="s">
        <v>4</v>
      </c>
      <c r="G6" s="12" t="s">
        <v>5</v>
      </c>
      <c r="H6" s="13" t="s">
        <v>6</v>
      </c>
      <c r="I6" s="14" t="s">
        <v>7</v>
      </c>
      <c r="J6" s="15" t="s">
        <v>8</v>
      </c>
      <c r="K6" s="16" t="s">
        <v>9</v>
      </c>
      <c r="L6" s="17" t="s">
        <v>10</v>
      </c>
      <c r="M6" s="18" t="s">
        <v>11</v>
      </c>
      <c r="P6">
        <v>0</v>
      </c>
      <c r="Q6">
        <v>0</v>
      </c>
      <c r="R6">
        <v>0</v>
      </c>
      <c r="T6">
        <v>0</v>
      </c>
      <c r="U6">
        <v>0</v>
      </c>
    </row>
    <row r="7" spans="2:23" ht="21.75" customHeight="1" thickTop="1" x14ac:dyDescent="0.25">
      <c r="B7" s="19" t="s">
        <v>66</v>
      </c>
      <c r="C7" s="131">
        <v>320</v>
      </c>
      <c r="D7" s="21">
        <v>5</v>
      </c>
      <c r="E7" s="22"/>
      <c r="F7" s="23" t="s">
        <v>13</v>
      </c>
      <c r="G7" s="24">
        <f>C7*D7+C7*E7</f>
        <v>1600</v>
      </c>
      <c r="H7" s="25">
        <v>0</v>
      </c>
      <c r="I7" s="26">
        <f t="shared" ref="I7:I15" si="0">H7+G7</f>
        <v>1600</v>
      </c>
      <c r="J7" s="27">
        <v>0</v>
      </c>
      <c r="K7" s="28">
        <v>0</v>
      </c>
      <c r="L7" s="29">
        <f>I7-K7</f>
        <v>1600</v>
      </c>
      <c r="M7" t="s">
        <v>14</v>
      </c>
      <c r="O7" s="30"/>
      <c r="P7">
        <v>0</v>
      </c>
      <c r="Q7" s="168">
        <v>5</v>
      </c>
      <c r="R7">
        <v>4</v>
      </c>
      <c r="S7">
        <v>4</v>
      </c>
      <c r="T7">
        <v>0</v>
      </c>
      <c r="U7">
        <v>0</v>
      </c>
    </row>
    <row r="8" spans="2:23" ht="21.75" customHeight="1" x14ac:dyDescent="0.3">
      <c r="B8" s="31" t="s">
        <v>15</v>
      </c>
      <c r="C8" s="32">
        <v>266.67</v>
      </c>
      <c r="D8" s="33">
        <v>0</v>
      </c>
      <c r="E8" s="34"/>
      <c r="F8" s="35" t="s">
        <v>13</v>
      </c>
      <c r="G8" s="36">
        <f>C8*D8-0.02</f>
        <v>-0.02</v>
      </c>
      <c r="H8" s="37">
        <v>0</v>
      </c>
      <c r="I8" s="26">
        <v>0</v>
      </c>
      <c r="J8" s="38">
        <v>0</v>
      </c>
      <c r="K8" s="39">
        <v>0</v>
      </c>
      <c r="L8" s="40">
        <f t="shared" ref="L8:L14" si="1">I8-K8</f>
        <v>0</v>
      </c>
      <c r="M8" t="s">
        <v>16</v>
      </c>
      <c r="N8" s="41"/>
      <c r="O8" s="30"/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2:23" ht="21.75" customHeight="1" x14ac:dyDescent="0.25">
      <c r="B9" s="31" t="s">
        <v>19</v>
      </c>
      <c r="C9" s="32">
        <v>240</v>
      </c>
      <c r="D9" s="34">
        <v>5</v>
      </c>
      <c r="E9" s="34">
        <v>1</v>
      </c>
      <c r="F9" s="35" t="s">
        <v>13</v>
      </c>
      <c r="G9" s="36">
        <v>1440</v>
      </c>
      <c r="H9" s="25"/>
      <c r="I9" s="26">
        <f t="shared" si="0"/>
        <v>1440</v>
      </c>
      <c r="J9" s="38">
        <v>0</v>
      </c>
      <c r="K9" s="45">
        <v>0</v>
      </c>
      <c r="L9" s="40">
        <f t="shared" si="1"/>
        <v>1440</v>
      </c>
      <c r="M9" t="s">
        <v>14</v>
      </c>
      <c r="O9" s="46"/>
      <c r="P9">
        <v>0</v>
      </c>
      <c r="Q9">
        <v>5</v>
      </c>
      <c r="R9">
        <v>4</v>
      </c>
      <c r="S9">
        <v>0</v>
      </c>
      <c r="T9">
        <v>2</v>
      </c>
      <c r="U9">
        <v>0</v>
      </c>
    </row>
    <row r="10" spans="2:23" ht="31.5" x14ac:dyDescent="0.25">
      <c r="B10" s="47" t="s">
        <v>20</v>
      </c>
      <c r="C10" s="32">
        <v>250</v>
      </c>
      <c r="D10" s="34">
        <v>6</v>
      </c>
      <c r="E10" s="34"/>
      <c r="F10" s="48">
        <v>100</v>
      </c>
      <c r="G10" s="36">
        <v>1600</v>
      </c>
      <c r="H10" s="25"/>
      <c r="I10" s="26">
        <f t="shared" si="0"/>
        <v>1600</v>
      </c>
      <c r="J10" s="38">
        <v>0</v>
      </c>
      <c r="K10" s="45">
        <v>0</v>
      </c>
      <c r="L10" s="40">
        <f t="shared" si="1"/>
        <v>1600</v>
      </c>
      <c r="M10" t="s">
        <v>16</v>
      </c>
      <c r="N10" s="49"/>
      <c r="O10" s="30"/>
      <c r="P10">
        <v>0</v>
      </c>
      <c r="Q10">
        <v>5</v>
      </c>
      <c r="R10">
        <v>4</v>
      </c>
      <c r="S10">
        <v>4</v>
      </c>
      <c r="T10">
        <v>0</v>
      </c>
      <c r="U10">
        <v>0</v>
      </c>
    </row>
    <row r="11" spans="2:23" ht="21.75" customHeight="1" x14ac:dyDescent="0.3">
      <c r="B11" s="50"/>
      <c r="C11" s="32">
        <v>0</v>
      </c>
      <c r="D11" s="51"/>
      <c r="E11" s="34"/>
      <c r="F11" s="48"/>
      <c r="G11" s="36">
        <v>0</v>
      </c>
      <c r="H11" s="52"/>
      <c r="I11" s="26">
        <f t="shared" si="0"/>
        <v>0</v>
      </c>
      <c r="J11" s="53"/>
      <c r="K11" s="54"/>
      <c r="L11" s="40">
        <f t="shared" si="1"/>
        <v>0</v>
      </c>
      <c r="O11" s="55"/>
      <c r="P11" s="55">
        <v>0</v>
      </c>
      <c r="Q11" s="55">
        <v>0</v>
      </c>
      <c r="R11">
        <v>0</v>
      </c>
      <c r="T11" s="55">
        <v>0</v>
      </c>
      <c r="U11" s="55">
        <v>0</v>
      </c>
    </row>
    <row r="12" spans="2:23" ht="21.75" customHeight="1" x14ac:dyDescent="0.25">
      <c r="B12" s="50" t="s">
        <v>35</v>
      </c>
      <c r="C12" s="132">
        <v>240</v>
      </c>
      <c r="D12" s="33">
        <v>5</v>
      </c>
      <c r="E12" s="33">
        <v>1</v>
      </c>
      <c r="F12" s="59"/>
      <c r="G12" s="60">
        <v>1440</v>
      </c>
      <c r="H12" s="61"/>
      <c r="I12" s="26">
        <f t="shared" si="0"/>
        <v>1440</v>
      </c>
      <c r="J12" s="53"/>
      <c r="K12" s="62"/>
      <c r="L12" s="40">
        <f t="shared" si="1"/>
        <v>1440</v>
      </c>
      <c r="M12" t="s">
        <v>14</v>
      </c>
      <c r="N12" s="64"/>
      <c r="O12" s="64"/>
      <c r="P12" s="65">
        <v>1</v>
      </c>
      <c r="Q12" s="66">
        <v>2</v>
      </c>
      <c r="R12">
        <v>0</v>
      </c>
      <c r="S12">
        <v>1</v>
      </c>
      <c r="T12">
        <v>0</v>
      </c>
      <c r="U12">
        <v>2</v>
      </c>
    </row>
    <row r="13" spans="2:23" ht="18.75" x14ac:dyDescent="0.3">
      <c r="B13" s="67"/>
      <c r="C13" s="133"/>
      <c r="D13" s="69"/>
      <c r="E13" s="69"/>
      <c r="F13" s="70"/>
      <c r="G13" s="71">
        <v>0</v>
      </c>
      <c r="H13" s="72"/>
      <c r="I13" s="26">
        <f t="shared" si="0"/>
        <v>0</v>
      </c>
      <c r="J13" s="53"/>
      <c r="K13" s="62"/>
      <c r="L13" s="40">
        <f t="shared" si="1"/>
        <v>0</v>
      </c>
      <c r="M13" s="73"/>
      <c r="N13" s="65"/>
      <c r="O13" s="65"/>
      <c r="P13" s="65">
        <v>0</v>
      </c>
      <c r="Q13" s="66">
        <v>0</v>
      </c>
      <c r="R13">
        <v>0</v>
      </c>
      <c r="T13">
        <v>0</v>
      </c>
      <c r="U13">
        <v>0</v>
      </c>
    </row>
    <row r="14" spans="2:23" ht="19.5" thickBot="1" x14ac:dyDescent="0.35">
      <c r="B14" s="137" t="s">
        <v>40</v>
      </c>
      <c r="C14" s="134">
        <v>240</v>
      </c>
      <c r="D14" s="135">
        <v>5</v>
      </c>
      <c r="E14" s="146"/>
      <c r="F14" s="147"/>
      <c r="G14" s="136">
        <v>1200</v>
      </c>
      <c r="H14" s="78"/>
      <c r="I14" s="26">
        <f t="shared" si="0"/>
        <v>1200</v>
      </c>
      <c r="J14" s="53"/>
      <c r="K14" s="80"/>
      <c r="L14" s="40">
        <f t="shared" si="1"/>
        <v>1200</v>
      </c>
      <c r="M14" s="81"/>
      <c r="N14" s="82"/>
      <c r="O14" s="81"/>
      <c r="P14">
        <v>0</v>
      </c>
      <c r="Q14">
        <v>5</v>
      </c>
      <c r="R14">
        <v>2</v>
      </c>
      <c r="T14">
        <v>0</v>
      </c>
      <c r="U14">
        <v>0</v>
      </c>
    </row>
    <row r="15" spans="2:23" ht="20.25" thickTop="1" thickBot="1" x14ac:dyDescent="0.35">
      <c r="B15" s="83" t="s">
        <v>25</v>
      </c>
      <c r="C15" s="84">
        <v>464.29</v>
      </c>
      <c r="D15" s="85">
        <v>5</v>
      </c>
      <c r="E15" s="86">
        <v>1</v>
      </c>
      <c r="F15" s="87"/>
      <c r="G15" s="84">
        <v>3714.32</v>
      </c>
      <c r="H15" s="88">
        <v>-684.59</v>
      </c>
      <c r="I15" s="89">
        <f t="shared" si="0"/>
        <v>3029.73</v>
      </c>
      <c r="J15" s="90">
        <v>1800</v>
      </c>
      <c r="K15" s="175">
        <v>300</v>
      </c>
      <c r="L15" s="92">
        <f>I15-K15</f>
        <v>2729.73</v>
      </c>
      <c r="M15" t="s">
        <v>14</v>
      </c>
      <c r="P15" s="76">
        <v>3</v>
      </c>
      <c r="Q15" s="76">
        <v>5</v>
      </c>
      <c r="R15" s="76">
        <v>4</v>
      </c>
      <c r="S15" s="76">
        <v>2</v>
      </c>
      <c r="T15" s="76">
        <v>1</v>
      </c>
      <c r="U15" s="76">
        <v>2</v>
      </c>
      <c r="V15" s="139"/>
      <c r="W15" s="139">
        <v>0</v>
      </c>
    </row>
    <row r="16" spans="2:23" ht="15.75" customHeight="1" thickBot="1" x14ac:dyDescent="0.3">
      <c r="B16" s="93"/>
      <c r="C16" s="46"/>
      <c r="D16" s="94"/>
      <c r="E16" s="95"/>
      <c r="G16" s="96"/>
      <c r="H16" s="97"/>
      <c r="J16" s="98"/>
      <c r="K16" s="99"/>
      <c r="L16" s="99"/>
      <c r="M16" s="100"/>
      <c r="O16" s="101"/>
      <c r="P16" s="101">
        <f>SUM(P6:P15)</f>
        <v>4</v>
      </c>
      <c r="Q16" s="101">
        <f t="shared" ref="Q16:V16" si="2">SUM(Q6:Q15)</f>
        <v>27</v>
      </c>
      <c r="R16" s="101">
        <f t="shared" si="2"/>
        <v>18</v>
      </c>
      <c r="S16" s="101">
        <f t="shared" si="2"/>
        <v>11</v>
      </c>
      <c r="T16" s="101">
        <f t="shared" si="2"/>
        <v>3</v>
      </c>
      <c r="U16" s="101">
        <f t="shared" si="2"/>
        <v>4</v>
      </c>
      <c r="V16" s="101">
        <f t="shared" si="2"/>
        <v>0</v>
      </c>
      <c r="W16" s="101">
        <f>SUM(W6:W15)</f>
        <v>0</v>
      </c>
    </row>
    <row r="17" spans="2:24" ht="21.75" customHeight="1" thickBot="1" x14ac:dyDescent="0.35">
      <c r="C17" s="87"/>
      <c r="D17" s="102"/>
      <c r="E17" s="103"/>
      <c r="F17" s="104" t="s">
        <v>26</v>
      </c>
      <c r="G17" s="105">
        <f>SUM(G7:G16)</f>
        <v>10994.3</v>
      </c>
      <c r="H17" s="106">
        <f>SUM(H7:H15)</f>
        <v>-684.59</v>
      </c>
      <c r="I17" s="107">
        <f>SUM(G17:H17)</f>
        <v>10309.709999999999</v>
      </c>
      <c r="J17" s="162">
        <f>SUM(J7:J15)</f>
        <v>1800</v>
      </c>
      <c r="K17" s="162">
        <f>SUM(K7:K15)</f>
        <v>300</v>
      </c>
      <c r="L17" s="110"/>
      <c r="O17" s="101"/>
      <c r="P17" s="101"/>
      <c r="Q17" s="101"/>
      <c r="R17" s="101"/>
    </row>
    <row r="18" spans="2:24" ht="15.75" customHeight="1" x14ac:dyDescent="0.3">
      <c r="M18" s="123"/>
      <c r="N18" s="66"/>
      <c r="O18" s="101"/>
      <c r="P18" s="128">
        <f t="shared" ref="P18:W18" si="3">P16*P4</f>
        <v>2000</v>
      </c>
      <c r="Q18" s="128">
        <f t="shared" si="3"/>
        <v>5400</v>
      </c>
      <c r="R18" s="128">
        <f t="shared" si="3"/>
        <v>1800</v>
      </c>
      <c r="S18" s="150">
        <f t="shared" si="3"/>
        <v>550</v>
      </c>
      <c r="T18" s="128">
        <f t="shared" si="3"/>
        <v>60</v>
      </c>
      <c r="U18" s="128">
        <f t="shared" si="3"/>
        <v>20</v>
      </c>
      <c r="V18" s="128">
        <f t="shared" si="3"/>
        <v>0</v>
      </c>
      <c r="W18" s="128">
        <f t="shared" si="3"/>
        <v>0</v>
      </c>
      <c r="X18" s="129">
        <f>SUM(P18:W18)</f>
        <v>9830</v>
      </c>
    </row>
    <row r="19" spans="2:24" ht="15" customHeight="1" x14ac:dyDescent="0.35">
      <c r="B19" s="111"/>
      <c r="D19" s="112"/>
      <c r="E19" s="112"/>
      <c r="F19" s="112"/>
      <c r="G19" s="112"/>
      <c r="H19" s="112"/>
      <c r="I19" s="112"/>
      <c r="J19" s="112"/>
      <c r="M19" s="66"/>
      <c r="N19" s="66">
        <v>480</v>
      </c>
      <c r="O19" s="66"/>
      <c r="P19" s="46"/>
      <c r="Q19" s="87"/>
      <c r="R19" s="87"/>
      <c r="S19" s="87"/>
      <c r="T19" s="87"/>
      <c r="U19" s="87"/>
      <c r="V19" s="87"/>
      <c r="W19" s="87"/>
    </row>
    <row r="20" spans="2:24" ht="21" customHeight="1" x14ac:dyDescent="0.35">
      <c r="C20" s="46"/>
      <c r="D20" s="113"/>
      <c r="E20" s="112"/>
      <c r="F20" s="112"/>
      <c r="G20" s="112"/>
      <c r="H20" s="112"/>
      <c r="I20" s="185">
        <f>I17</f>
        <v>10309.709999999999</v>
      </c>
      <c r="J20" s="112"/>
      <c r="K20" s="66"/>
      <c r="L20" s="66"/>
    </row>
    <row r="21" spans="2:24" x14ac:dyDescent="0.25">
      <c r="B21" s="93"/>
      <c r="C21" s="66"/>
      <c r="D21" s="49"/>
      <c r="E21" s="94"/>
      <c r="F21" s="94"/>
      <c r="G21" s="66"/>
      <c r="H21" s="66"/>
      <c r="I21" s="46">
        <v>-480</v>
      </c>
      <c r="J21" s="66"/>
      <c r="K21" s="66"/>
      <c r="L21" s="66"/>
    </row>
    <row r="22" spans="2:24" ht="18.75" x14ac:dyDescent="0.3">
      <c r="B22" s="93"/>
      <c r="C22" s="46"/>
      <c r="D22" s="114"/>
      <c r="E22" s="94"/>
      <c r="F22" s="94"/>
      <c r="G22" s="115"/>
      <c r="H22" s="183"/>
      <c r="I22" s="184">
        <f>SUM(I20:I21)</f>
        <v>9829.7099999999991</v>
      </c>
      <c r="J22" s="66"/>
      <c r="K22" s="66"/>
      <c r="L22" s="66"/>
    </row>
    <row r="23" spans="2:24" x14ac:dyDescent="0.25">
      <c r="B23" s="93"/>
      <c r="C23" s="49"/>
      <c r="D23" s="49"/>
      <c r="E23" s="94"/>
      <c r="F23" s="94"/>
      <c r="G23" s="66"/>
      <c r="H23" s="66"/>
      <c r="I23" s="66"/>
      <c r="J23" s="66"/>
      <c r="K23" s="66"/>
      <c r="L23" s="66"/>
    </row>
    <row r="24" spans="2:24" ht="18.75" x14ac:dyDescent="0.3">
      <c r="C24" s="114"/>
      <c r="D24" s="66"/>
      <c r="E24" s="66"/>
      <c r="F24" s="66"/>
      <c r="G24" s="66"/>
      <c r="H24" s="66"/>
      <c r="I24" s="66"/>
      <c r="J24" s="66"/>
      <c r="K24" s="66"/>
      <c r="L24" s="66"/>
    </row>
    <row r="25" spans="2:24" x14ac:dyDescent="0.25">
      <c r="C25" s="49"/>
    </row>
  </sheetData>
  <mergeCells count="1">
    <mergeCell ref="C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7"/>
  <sheetViews>
    <sheetView workbookViewId="0">
      <selection activeCell="B12" sqref="B12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4" max="4" width="9.7109375" customWidth="1"/>
    <col min="5" max="5" width="9.140625" customWidth="1"/>
    <col min="6" max="6" width="9.28515625" customWidth="1"/>
    <col min="8" max="8" width="12.28515625" bestFit="1" customWidth="1"/>
    <col min="9" max="9" width="14.140625" bestFit="1" customWidth="1"/>
    <col min="12" max="12" width="13.42578125" customWidth="1"/>
  </cols>
  <sheetData>
    <row r="2" spans="2:17" ht="18.75" customHeight="1" x14ac:dyDescent="0.35">
      <c r="C2" s="214" t="s">
        <v>32</v>
      </c>
      <c r="D2" s="214"/>
      <c r="E2" s="214"/>
      <c r="F2" s="214"/>
      <c r="G2" s="214"/>
      <c r="H2" s="214"/>
      <c r="I2" s="214"/>
      <c r="J2" s="214"/>
      <c r="K2" s="214"/>
      <c r="L2" s="118"/>
      <c r="M2" s="3"/>
      <c r="N2" s="3"/>
      <c r="O2" s="3"/>
      <c r="P2" s="3"/>
    </row>
    <row r="3" spans="2:17" ht="15" customHeight="1" x14ac:dyDescent="0.3">
      <c r="M3" s="3"/>
      <c r="N3" s="3"/>
      <c r="O3" s="3"/>
      <c r="P3" s="3"/>
    </row>
    <row r="4" spans="2:17" ht="18.75" x14ac:dyDescent="0.3">
      <c r="B4" s="4" t="s">
        <v>0</v>
      </c>
      <c r="H4" s="5"/>
      <c r="I4" s="5"/>
      <c r="J4" s="5"/>
      <c r="K4" s="5"/>
      <c r="L4" s="6"/>
    </row>
    <row r="5" spans="2:17" ht="15.75" thickBot="1" x14ac:dyDescent="0.3">
      <c r="J5" s="7"/>
    </row>
    <row r="6" spans="2:17" ht="32.25" thickTop="1" thickBot="1" x14ac:dyDescent="0.35">
      <c r="B6" s="8"/>
      <c r="C6" s="9" t="s">
        <v>1</v>
      </c>
      <c r="D6" s="10" t="s">
        <v>2</v>
      </c>
      <c r="E6" s="9" t="s">
        <v>3</v>
      </c>
      <c r="F6" s="11" t="s">
        <v>4</v>
      </c>
      <c r="G6" s="12" t="s">
        <v>5</v>
      </c>
      <c r="H6" s="13" t="s">
        <v>6</v>
      </c>
      <c r="I6" s="14" t="s">
        <v>7</v>
      </c>
      <c r="J6" s="15" t="s">
        <v>8</v>
      </c>
      <c r="K6" s="16" t="s">
        <v>9</v>
      </c>
      <c r="L6" s="17" t="s">
        <v>10</v>
      </c>
      <c r="M6" s="18" t="s">
        <v>11</v>
      </c>
    </row>
    <row r="7" spans="2:17" ht="21.75" customHeight="1" thickTop="1" x14ac:dyDescent="0.25">
      <c r="B7" s="19" t="s">
        <v>12</v>
      </c>
      <c r="C7" s="20">
        <v>340</v>
      </c>
      <c r="D7" s="21">
        <v>5</v>
      </c>
      <c r="E7" s="22"/>
      <c r="F7" s="23" t="s">
        <v>13</v>
      </c>
      <c r="G7" s="24">
        <v>1700</v>
      </c>
      <c r="H7" s="25">
        <v>0</v>
      </c>
      <c r="I7" s="26">
        <f t="shared" ref="I7:I17" si="0">H7+G7</f>
        <v>1700</v>
      </c>
      <c r="J7" s="27">
        <v>2800</v>
      </c>
      <c r="K7" s="28">
        <v>1000</v>
      </c>
      <c r="L7" s="29">
        <f>I7-K7</f>
        <v>700</v>
      </c>
      <c r="M7" t="s">
        <v>14</v>
      </c>
      <c r="O7" s="30"/>
    </row>
    <row r="8" spans="2:17" ht="21.75" customHeight="1" x14ac:dyDescent="0.3">
      <c r="B8" s="31" t="s">
        <v>15</v>
      </c>
      <c r="C8" s="32">
        <v>266.67</v>
      </c>
      <c r="D8" s="33">
        <v>5</v>
      </c>
      <c r="E8" s="34"/>
      <c r="F8" s="35" t="s">
        <v>13</v>
      </c>
      <c r="G8" s="36">
        <f>C8*D8-0.02</f>
        <v>1333.3300000000002</v>
      </c>
      <c r="H8" s="37">
        <v>-257.70999999999998</v>
      </c>
      <c r="I8" s="26">
        <f t="shared" si="0"/>
        <v>1075.6200000000001</v>
      </c>
      <c r="J8" s="38">
        <v>0</v>
      </c>
      <c r="K8" s="39">
        <v>0</v>
      </c>
      <c r="L8" s="40">
        <f t="shared" ref="L8:L16" si="1">I8-K8</f>
        <v>1075.6200000000001</v>
      </c>
      <c r="M8" t="s">
        <v>16</v>
      </c>
      <c r="N8" s="41"/>
      <c r="O8" s="30"/>
    </row>
    <row r="9" spans="2:17" ht="21.75" customHeight="1" x14ac:dyDescent="0.25">
      <c r="B9" s="31" t="s">
        <v>17</v>
      </c>
      <c r="C9" s="42">
        <v>200</v>
      </c>
      <c r="D9" s="43">
        <v>5</v>
      </c>
      <c r="E9" s="34"/>
      <c r="F9" s="35" t="s">
        <v>13</v>
      </c>
      <c r="G9" s="36">
        <v>1000</v>
      </c>
      <c r="H9" s="25"/>
      <c r="I9" s="26">
        <f t="shared" si="0"/>
        <v>1000</v>
      </c>
      <c r="J9" s="44">
        <v>0</v>
      </c>
      <c r="K9" s="39">
        <v>0</v>
      </c>
      <c r="L9" s="40">
        <f t="shared" si="1"/>
        <v>1000</v>
      </c>
      <c r="M9" t="s">
        <v>18</v>
      </c>
      <c r="N9" s="215"/>
      <c r="O9" s="215"/>
    </row>
    <row r="10" spans="2:17" ht="21.75" customHeight="1" x14ac:dyDescent="0.25">
      <c r="B10" s="31" t="s">
        <v>19</v>
      </c>
      <c r="C10" s="42">
        <v>240</v>
      </c>
      <c r="D10" s="34">
        <v>5</v>
      </c>
      <c r="E10" s="34"/>
      <c r="F10" s="35" t="s">
        <v>13</v>
      </c>
      <c r="G10" s="36">
        <v>1200</v>
      </c>
      <c r="H10" s="25"/>
      <c r="I10" s="26">
        <f t="shared" si="0"/>
        <v>1200</v>
      </c>
      <c r="J10" s="38">
        <v>0</v>
      </c>
      <c r="K10" s="45">
        <v>0</v>
      </c>
      <c r="L10" s="40">
        <f t="shared" si="1"/>
        <v>1200</v>
      </c>
      <c r="M10" t="s">
        <v>14</v>
      </c>
      <c r="O10" s="46"/>
    </row>
    <row r="11" spans="2:17" ht="31.5" x14ac:dyDescent="0.25">
      <c r="B11" s="47" t="s">
        <v>20</v>
      </c>
      <c r="C11" s="42">
        <v>250</v>
      </c>
      <c r="D11" s="34">
        <v>6</v>
      </c>
      <c r="E11" s="34">
        <v>0</v>
      </c>
      <c r="F11" s="48">
        <v>100</v>
      </c>
      <c r="G11" s="36">
        <v>1600</v>
      </c>
      <c r="H11" s="25"/>
      <c r="I11" s="26">
        <f t="shared" si="0"/>
        <v>1600</v>
      </c>
      <c r="J11" s="38">
        <v>0</v>
      </c>
      <c r="K11" s="45">
        <v>0</v>
      </c>
      <c r="L11" s="40">
        <f t="shared" si="1"/>
        <v>1600</v>
      </c>
      <c r="M11" t="s">
        <v>16</v>
      </c>
      <c r="N11" s="49"/>
      <c r="O11" s="30"/>
    </row>
    <row r="12" spans="2:17" ht="21.75" customHeight="1" x14ac:dyDescent="0.3">
      <c r="B12" s="50" t="s">
        <v>21</v>
      </c>
      <c r="C12" s="42">
        <v>200</v>
      </c>
      <c r="D12" s="51">
        <v>2</v>
      </c>
      <c r="E12" s="34"/>
      <c r="F12" s="48"/>
      <c r="G12" s="36">
        <v>400</v>
      </c>
      <c r="H12" s="52"/>
      <c r="I12" s="26">
        <f t="shared" si="0"/>
        <v>400</v>
      </c>
      <c r="J12" s="53"/>
      <c r="K12" s="54"/>
      <c r="L12" s="40">
        <f t="shared" si="1"/>
        <v>400</v>
      </c>
      <c r="O12" s="55"/>
      <c r="P12" s="55"/>
      <c r="Q12" s="55"/>
    </row>
    <row r="13" spans="2:17" ht="21.75" customHeight="1" x14ac:dyDescent="0.3">
      <c r="B13" s="50" t="s">
        <v>28</v>
      </c>
      <c r="C13" s="42"/>
      <c r="D13" s="51"/>
      <c r="E13" s="34"/>
      <c r="F13" s="48"/>
      <c r="G13" s="36">
        <v>2500</v>
      </c>
      <c r="H13" s="52"/>
      <c r="I13" s="26">
        <f t="shared" si="0"/>
        <v>2500</v>
      </c>
      <c r="J13" s="53"/>
      <c r="K13" s="54"/>
      <c r="L13" s="40">
        <f t="shared" si="1"/>
        <v>2500</v>
      </c>
      <c r="O13" s="55"/>
      <c r="P13" s="55"/>
      <c r="Q13" s="55"/>
    </row>
    <row r="14" spans="2:17" ht="21.75" customHeight="1" x14ac:dyDescent="0.3">
      <c r="B14" s="56" t="s">
        <v>22</v>
      </c>
      <c r="C14" s="57"/>
      <c r="D14" s="58"/>
      <c r="E14" s="33"/>
      <c r="F14" s="59"/>
      <c r="G14" s="60">
        <v>1440</v>
      </c>
      <c r="H14" s="61"/>
      <c r="I14" s="26">
        <f t="shared" si="0"/>
        <v>1440</v>
      </c>
      <c r="J14" s="53"/>
      <c r="K14" s="62"/>
      <c r="L14" s="40">
        <f t="shared" si="1"/>
        <v>1440</v>
      </c>
      <c r="M14" s="63"/>
      <c r="N14" s="64"/>
      <c r="O14" s="64"/>
      <c r="P14" s="65"/>
      <c r="Q14" s="66"/>
    </row>
    <row r="15" spans="2:17" ht="18.75" x14ac:dyDescent="0.3">
      <c r="B15" s="67" t="s">
        <v>23</v>
      </c>
      <c r="C15" s="68"/>
      <c r="D15" s="69"/>
      <c r="E15" s="69"/>
      <c r="F15" s="70"/>
      <c r="G15" s="71">
        <v>40</v>
      </c>
      <c r="H15" s="72"/>
      <c r="I15" s="26">
        <f t="shared" si="0"/>
        <v>40</v>
      </c>
      <c r="J15" s="53"/>
      <c r="K15" s="62"/>
      <c r="L15" s="40">
        <f t="shared" si="1"/>
        <v>40</v>
      </c>
      <c r="M15" s="73"/>
      <c r="N15" s="65"/>
      <c r="O15" s="65"/>
      <c r="P15" s="65"/>
      <c r="Q15" s="66"/>
    </row>
    <row r="16" spans="2:17" ht="19.5" thickBot="1" x14ac:dyDescent="0.35">
      <c r="C16" s="74"/>
      <c r="D16" s="75"/>
      <c r="E16" s="75"/>
      <c r="F16" s="76"/>
      <c r="G16" s="77"/>
      <c r="H16" s="78"/>
      <c r="I16" s="79">
        <f t="shared" si="0"/>
        <v>0</v>
      </c>
      <c r="J16" s="53"/>
      <c r="K16" s="80"/>
      <c r="L16" s="40">
        <f t="shared" si="1"/>
        <v>0</v>
      </c>
      <c r="M16" s="81"/>
      <c r="N16" s="82"/>
      <c r="O16" s="81"/>
    </row>
    <row r="17" spans="2:18" ht="20.25" thickTop="1" thickBot="1" x14ac:dyDescent="0.35">
      <c r="B17" s="83" t="s">
        <v>25</v>
      </c>
      <c r="C17" s="84">
        <v>428.57</v>
      </c>
      <c r="D17" s="85">
        <v>5</v>
      </c>
      <c r="E17" s="86">
        <v>1</v>
      </c>
      <c r="F17" s="87"/>
      <c r="G17" s="84">
        <v>3428.56</v>
      </c>
      <c r="H17" s="88">
        <v>-632</v>
      </c>
      <c r="I17" s="89">
        <f t="shared" si="0"/>
        <v>2796.56</v>
      </c>
      <c r="J17" s="90">
        <v>2500</v>
      </c>
      <c r="K17" s="91">
        <v>0</v>
      </c>
      <c r="L17" s="92">
        <f>I17-K17</f>
        <v>2796.56</v>
      </c>
      <c r="M17" t="s">
        <v>14</v>
      </c>
    </row>
    <row r="18" spans="2:18" ht="15.75" customHeight="1" thickBot="1" x14ac:dyDescent="0.3">
      <c r="B18" s="93"/>
      <c r="C18" s="46"/>
      <c r="D18" s="94"/>
      <c r="E18" s="95"/>
      <c r="G18" s="96"/>
      <c r="H18" s="97"/>
      <c r="J18" s="98"/>
      <c r="K18" s="99"/>
      <c r="L18" s="99"/>
      <c r="M18" s="100"/>
      <c r="O18" s="101"/>
      <c r="P18" s="101"/>
      <c r="Q18" s="101"/>
      <c r="R18" s="101"/>
    </row>
    <row r="19" spans="2:18" ht="21.75" customHeight="1" thickBot="1" x14ac:dyDescent="0.35">
      <c r="C19" s="87"/>
      <c r="D19" s="102"/>
      <c r="E19" s="103"/>
      <c r="F19" s="104" t="s">
        <v>26</v>
      </c>
      <c r="G19" s="105">
        <f>SUM(G7:G18)</f>
        <v>14641.89</v>
      </c>
      <c r="H19" s="106">
        <f t="shared" ref="H19" si="2">SUM(H7:H17)</f>
        <v>-889.71</v>
      </c>
      <c r="I19" s="107">
        <f>SUM(G19:H19)</f>
        <v>13752.18</v>
      </c>
      <c r="J19" s="108"/>
      <c r="K19" s="109">
        <f>SUM(K7:K17)</f>
        <v>1000</v>
      </c>
      <c r="L19" s="110"/>
      <c r="O19" s="101"/>
      <c r="P19" s="101"/>
      <c r="Q19" s="101"/>
      <c r="R19" s="101"/>
    </row>
    <row r="20" spans="2:18" ht="15.75" customHeight="1" x14ac:dyDescent="0.3">
      <c r="M20" s="119" t="s">
        <v>33</v>
      </c>
      <c r="N20" s="120"/>
      <c r="O20" s="121"/>
      <c r="P20" s="121"/>
      <c r="Q20" s="101"/>
      <c r="R20" s="101"/>
    </row>
    <row r="21" spans="2:18" ht="15" customHeight="1" x14ac:dyDescent="0.35">
      <c r="B21" s="111"/>
      <c r="D21" s="112"/>
      <c r="E21" s="112"/>
      <c r="F21" s="112"/>
      <c r="G21" s="112"/>
      <c r="H21" s="112"/>
      <c r="I21" s="112"/>
      <c r="J21" s="112"/>
      <c r="M21" s="120"/>
      <c r="N21" s="120"/>
      <c r="O21" s="120"/>
      <c r="P21" s="120"/>
    </row>
    <row r="22" spans="2:18" ht="21" customHeight="1" x14ac:dyDescent="0.35">
      <c r="C22" s="46"/>
      <c r="D22" s="113"/>
      <c r="E22" s="112"/>
      <c r="F22" s="112"/>
      <c r="G22" s="112"/>
      <c r="H22" s="112"/>
      <c r="I22" s="112"/>
      <c r="J22" s="112"/>
      <c r="K22" s="66"/>
      <c r="L22" s="66"/>
    </row>
    <row r="23" spans="2:18" x14ac:dyDescent="0.25">
      <c r="B23" s="93"/>
      <c r="C23" s="66"/>
      <c r="D23" s="49"/>
      <c r="E23" s="94"/>
      <c r="F23" s="94"/>
      <c r="G23" s="66"/>
      <c r="H23" s="66"/>
      <c r="I23" s="66"/>
      <c r="J23" s="66"/>
      <c r="K23" s="66"/>
      <c r="L23" s="66"/>
    </row>
    <row r="24" spans="2:18" ht="18.75" x14ac:dyDescent="0.3">
      <c r="B24" s="93"/>
      <c r="C24" s="46"/>
      <c r="D24" s="114"/>
      <c r="E24" s="94"/>
      <c r="F24" s="94"/>
      <c r="G24" s="115"/>
      <c r="H24" s="115"/>
      <c r="I24" s="115"/>
      <c r="J24" s="66"/>
      <c r="K24" s="66"/>
      <c r="L24" s="66"/>
    </row>
    <row r="25" spans="2:18" x14ac:dyDescent="0.25">
      <c r="B25" s="93"/>
      <c r="C25" s="49"/>
      <c r="D25" s="49"/>
      <c r="E25" s="94"/>
      <c r="F25" s="94"/>
      <c r="G25" s="66"/>
      <c r="H25" s="66"/>
      <c r="I25" s="66"/>
      <c r="J25" s="66"/>
      <c r="K25" s="66"/>
      <c r="L25" s="66"/>
    </row>
    <row r="26" spans="2:18" ht="18.75" x14ac:dyDescent="0.3">
      <c r="C26" s="114"/>
      <c r="D26" s="66"/>
      <c r="E26" s="66"/>
      <c r="F26" s="66"/>
      <c r="G26" s="66"/>
      <c r="H26" s="66"/>
      <c r="I26" s="66"/>
      <c r="J26" s="66"/>
      <c r="K26" s="66"/>
      <c r="L26" s="66"/>
    </row>
    <row r="27" spans="2:18" x14ac:dyDescent="0.25">
      <c r="C27" s="49"/>
    </row>
  </sheetData>
  <mergeCells count="2">
    <mergeCell ref="C2:K2"/>
    <mergeCell ref="N9:O9"/>
  </mergeCells>
  <pageMargins left="0.7" right="0.7" top="0.75" bottom="0.75" header="0.3" footer="0.3"/>
  <pageSetup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5"/>
  <sheetViews>
    <sheetView workbookViewId="0">
      <selection activeCell="E22" sqref="E22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4" max="4" width="9.7109375" customWidth="1"/>
    <col min="5" max="5" width="9.140625" customWidth="1"/>
    <col min="6" max="6" width="9.28515625" customWidth="1"/>
    <col min="7" max="7" width="11.28515625" bestFit="1" customWidth="1"/>
    <col min="8" max="8" width="14.42578125" bestFit="1" customWidth="1"/>
    <col min="9" max="9" width="15.42578125" bestFit="1" customWidth="1"/>
    <col min="10" max="10" width="11.28515625" bestFit="1" customWidth="1"/>
    <col min="12" max="12" width="13.42578125" customWidth="1"/>
  </cols>
  <sheetData>
    <row r="1" spans="2:23" x14ac:dyDescent="0.25">
      <c r="B1" s="189"/>
      <c r="C1" s="190"/>
      <c r="D1" s="190"/>
      <c r="E1" s="190"/>
      <c r="F1" s="190"/>
      <c r="G1" s="190"/>
      <c r="H1" s="190"/>
      <c r="I1" s="190"/>
      <c r="J1" s="190"/>
      <c r="K1" s="190"/>
    </row>
    <row r="2" spans="2:23" ht="18.75" customHeight="1" x14ac:dyDescent="0.35">
      <c r="B2" s="189"/>
      <c r="C2" s="216" t="s">
        <v>75</v>
      </c>
      <c r="D2" s="216"/>
      <c r="E2" s="216"/>
      <c r="F2" s="216"/>
      <c r="G2" s="216"/>
      <c r="H2" s="216"/>
      <c r="I2" s="216"/>
      <c r="J2" s="216"/>
      <c r="K2" s="216"/>
      <c r="L2" s="179"/>
      <c r="M2" s="3"/>
      <c r="N2" s="3"/>
      <c r="O2" s="3"/>
      <c r="P2" s="3"/>
    </row>
    <row r="3" spans="2:23" ht="15" customHeight="1" x14ac:dyDescent="0.3">
      <c r="M3" s="3"/>
      <c r="N3" s="3"/>
      <c r="O3" s="3"/>
      <c r="P3" s="3"/>
    </row>
    <row r="4" spans="2:23" ht="18.75" x14ac:dyDescent="0.3">
      <c r="B4" s="4" t="s">
        <v>0</v>
      </c>
      <c r="H4" s="5"/>
      <c r="I4" s="5"/>
      <c r="J4" s="5"/>
      <c r="K4" s="5"/>
      <c r="L4" s="6"/>
      <c r="P4" s="140">
        <v>500</v>
      </c>
      <c r="Q4" s="140">
        <v>200</v>
      </c>
      <c r="R4" s="140">
        <v>100</v>
      </c>
      <c r="S4" s="140">
        <v>50</v>
      </c>
      <c r="T4" s="140">
        <v>20</v>
      </c>
      <c r="U4" s="140">
        <v>5</v>
      </c>
      <c r="V4" s="140">
        <v>1</v>
      </c>
      <c r="W4" s="140">
        <v>0.5</v>
      </c>
    </row>
    <row r="5" spans="2:23" ht="15.75" thickBot="1" x14ac:dyDescent="0.3">
      <c r="J5" s="7"/>
    </row>
    <row r="6" spans="2:23" ht="32.25" thickTop="1" thickBot="1" x14ac:dyDescent="0.35">
      <c r="B6" s="8"/>
      <c r="C6" s="9" t="s">
        <v>1</v>
      </c>
      <c r="D6" s="10" t="s">
        <v>2</v>
      </c>
      <c r="E6" s="9" t="s">
        <v>3</v>
      </c>
      <c r="F6" s="188" t="s">
        <v>76</v>
      </c>
      <c r="G6" s="12" t="s">
        <v>5</v>
      </c>
      <c r="H6" s="13" t="s">
        <v>6</v>
      </c>
      <c r="I6" s="14" t="s">
        <v>7</v>
      </c>
      <c r="J6" s="15" t="s">
        <v>8</v>
      </c>
      <c r="K6" s="16" t="s">
        <v>9</v>
      </c>
      <c r="L6" s="17" t="s">
        <v>10</v>
      </c>
      <c r="M6" s="18" t="s">
        <v>11</v>
      </c>
      <c r="P6">
        <v>0</v>
      </c>
      <c r="Q6">
        <v>0</v>
      </c>
      <c r="R6">
        <v>0</v>
      </c>
      <c r="T6">
        <v>0</v>
      </c>
      <c r="U6">
        <v>0</v>
      </c>
    </row>
    <row r="7" spans="2:23" ht="21.75" customHeight="1" thickTop="1" x14ac:dyDescent="0.25">
      <c r="B7" s="19" t="s">
        <v>66</v>
      </c>
      <c r="C7" s="131">
        <v>320</v>
      </c>
      <c r="D7" s="21">
        <v>5</v>
      </c>
      <c r="E7" s="22">
        <v>1</v>
      </c>
      <c r="F7" s="23" t="s">
        <v>13</v>
      </c>
      <c r="G7" s="24">
        <f>C7*D7+C7*E7</f>
        <v>1920</v>
      </c>
      <c r="H7" s="25">
        <v>0</v>
      </c>
      <c r="I7" s="26">
        <f t="shared" ref="I7:I15" si="0">H7+G7</f>
        <v>1920</v>
      </c>
      <c r="J7" s="27">
        <v>0</v>
      </c>
      <c r="K7" s="28">
        <v>0</v>
      </c>
      <c r="L7" s="29">
        <f>I7-K7</f>
        <v>1920</v>
      </c>
      <c r="M7" t="s">
        <v>14</v>
      </c>
      <c r="O7" s="30"/>
      <c r="P7">
        <v>0</v>
      </c>
      <c r="Q7" s="168">
        <v>7</v>
      </c>
      <c r="R7">
        <v>4</v>
      </c>
      <c r="S7">
        <v>2</v>
      </c>
      <c r="T7">
        <v>1</v>
      </c>
      <c r="U7">
        <v>0</v>
      </c>
    </row>
    <row r="8" spans="2:23" ht="21.75" customHeight="1" x14ac:dyDescent="0.3">
      <c r="B8" s="31" t="s">
        <v>15</v>
      </c>
      <c r="C8" s="32">
        <v>266.67</v>
      </c>
      <c r="D8" s="33">
        <v>6</v>
      </c>
      <c r="E8" s="34"/>
      <c r="F8" s="187">
        <v>1200</v>
      </c>
      <c r="G8" s="36">
        <f>C8*D8-0.02</f>
        <v>1600</v>
      </c>
      <c r="H8" s="37">
        <v>-537.34</v>
      </c>
      <c r="I8" s="26">
        <f>G8+F8+H8</f>
        <v>2262.66</v>
      </c>
      <c r="J8" s="38">
        <v>22000</v>
      </c>
      <c r="K8" s="39">
        <v>2000</v>
      </c>
      <c r="L8" s="40">
        <f t="shared" ref="L8:L14" si="1">I8-K8</f>
        <v>262.65999999999985</v>
      </c>
      <c r="M8" t="s">
        <v>16</v>
      </c>
      <c r="N8" s="41"/>
      <c r="O8" s="30"/>
      <c r="P8">
        <v>4</v>
      </c>
      <c r="Q8">
        <v>1</v>
      </c>
      <c r="R8">
        <v>0</v>
      </c>
      <c r="S8">
        <v>1</v>
      </c>
      <c r="T8">
        <v>0</v>
      </c>
      <c r="U8">
        <v>2</v>
      </c>
      <c r="V8">
        <v>2</v>
      </c>
      <c r="W8">
        <v>1</v>
      </c>
    </row>
    <row r="9" spans="2:23" ht="21.75" customHeight="1" x14ac:dyDescent="0.25">
      <c r="B9" s="31" t="s">
        <v>19</v>
      </c>
      <c r="C9" s="32">
        <v>240</v>
      </c>
      <c r="D9" s="34">
        <v>5</v>
      </c>
      <c r="E9" s="34">
        <v>1</v>
      </c>
      <c r="F9" s="35" t="s">
        <v>13</v>
      </c>
      <c r="G9" s="36">
        <v>1440</v>
      </c>
      <c r="H9" s="25"/>
      <c r="I9" s="26">
        <f t="shared" si="0"/>
        <v>1440</v>
      </c>
      <c r="J9" s="38">
        <v>0</v>
      </c>
      <c r="K9" s="45">
        <v>0</v>
      </c>
      <c r="L9" s="40">
        <f t="shared" si="1"/>
        <v>1440</v>
      </c>
      <c r="M9" t="s">
        <v>14</v>
      </c>
      <c r="O9" s="46"/>
      <c r="P9">
        <v>0</v>
      </c>
      <c r="Q9">
        <v>5</v>
      </c>
      <c r="R9">
        <v>4</v>
      </c>
      <c r="S9">
        <v>0</v>
      </c>
      <c r="T9">
        <v>2</v>
      </c>
      <c r="U9">
        <v>0</v>
      </c>
    </row>
    <row r="10" spans="2:23" ht="31.5" x14ac:dyDescent="0.25">
      <c r="B10" s="47" t="s">
        <v>20</v>
      </c>
      <c r="C10" s="32">
        <v>250</v>
      </c>
      <c r="D10" s="34">
        <v>6</v>
      </c>
      <c r="E10" s="34"/>
      <c r="F10" s="48">
        <v>100</v>
      </c>
      <c r="G10" s="36">
        <v>1600</v>
      </c>
      <c r="H10" s="25"/>
      <c r="I10" s="26">
        <f t="shared" si="0"/>
        <v>1600</v>
      </c>
      <c r="J10" s="38">
        <v>0</v>
      </c>
      <c r="K10" s="45">
        <v>0</v>
      </c>
      <c r="L10" s="40">
        <f t="shared" si="1"/>
        <v>1600</v>
      </c>
      <c r="M10" t="s">
        <v>16</v>
      </c>
      <c r="N10" s="49"/>
      <c r="O10" s="30"/>
      <c r="P10">
        <v>0</v>
      </c>
      <c r="Q10">
        <v>5</v>
      </c>
      <c r="R10">
        <v>4</v>
      </c>
      <c r="S10">
        <v>4</v>
      </c>
      <c r="T10">
        <v>0</v>
      </c>
      <c r="U10">
        <v>0</v>
      </c>
    </row>
    <row r="11" spans="2:23" ht="21.75" customHeight="1" x14ac:dyDescent="0.3">
      <c r="B11" s="50"/>
      <c r="C11" s="32">
        <v>0</v>
      </c>
      <c r="D11" s="51"/>
      <c r="E11" s="34"/>
      <c r="F11" s="48"/>
      <c r="G11" s="36">
        <v>0</v>
      </c>
      <c r="H11" s="52"/>
      <c r="I11" s="26">
        <f t="shared" si="0"/>
        <v>0</v>
      </c>
      <c r="J11" s="53"/>
      <c r="K11" s="54"/>
      <c r="L11" s="40">
        <f t="shared" si="1"/>
        <v>0</v>
      </c>
      <c r="O11" s="55"/>
      <c r="P11" s="55">
        <v>0</v>
      </c>
      <c r="Q11" s="55">
        <v>0</v>
      </c>
      <c r="R11">
        <v>0</v>
      </c>
      <c r="T11" s="55">
        <v>0</v>
      </c>
      <c r="U11" s="55">
        <v>0</v>
      </c>
    </row>
    <row r="12" spans="2:23" ht="21.75" customHeight="1" x14ac:dyDescent="0.25">
      <c r="B12" s="50" t="s">
        <v>35</v>
      </c>
      <c r="C12" s="132">
        <v>240</v>
      </c>
      <c r="D12" s="33">
        <v>5</v>
      </c>
      <c r="E12" s="33">
        <v>1</v>
      </c>
      <c r="F12" s="59"/>
      <c r="G12" s="60">
        <v>1440</v>
      </c>
      <c r="H12" s="61"/>
      <c r="I12" s="26">
        <f t="shared" si="0"/>
        <v>1440</v>
      </c>
      <c r="J12" s="53"/>
      <c r="K12" s="62"/>
      <c r="L12" s="40">
        <f t="shared" si="1"/>
        <v>1440</v>
      </c>
      <c r="M12" t="s">
        <v>14</v>
      </c>
      <c r="N12" s="64"/>
      <c r="O12" s="64"/>
      <c r="P12" s="65">
        <v>1</v>
      </c>
      <c r="Q12" s="66">
        <v>4</v>
      </c>
      <c r="R12">
        <v>0</v>
      </c>
      <c r="S12">
        <v>2</v>
      </c>
      <c r="T12">
        <v>2</v>
      </c>
      <c r="U12">
        <v>0</v>
      </c>
    </row>
    <row r="13" spans="2:23" ht="18.75" x14ac:dyDescent="0.3">
      <c r="B13" s="67"/>
      <c r="C13" s="133"/>
      <c r="D13" s="69"/>
      <c r="E13" s="69"/>
      <c r="F13" s="70"/>
      <c r="G13" s="71">
        <v>0</v>
      </c>
      <c r="H13" s="72"/>
      <c r="I13" s="26">
        <f t="shared" si="0"/>
        <v>0</v>
      </c>
      <c r="J13" s="53"/>
      <c r="K13" s="62"/>
      <c r="L13" s="40">
        <f t="shared" si="1"/>
        <v>0</v>
      </c>
      <c r="M13" s="73"/>
      <c r="N13" s="65"/>
      <c r="O13" s="65"/>
      <c r="P13" s="65">
        <v>0</v>
      </c>
      <c r="Q13" s="66">
        <v>0</v>
      </c>
      <c r="R13">
        <v>0</v>
      </c>
      <c r="T13">
        <v>0</v>
      </c>
      <c r="U13">
        <v>0</v>
      </c>
    </row>
    <row r="14" spans="2:23" ht="19.5" thickBot="1" x14ac:dyDescent="0.35">
      <c r="B14" s="137" t="s">
        <v>40</v>
      </c>
      <c r="C14" s="134">
        <v>240</v>
      </c>
      <c r="D14" s="135">
        <v>5</v>
      </c>
      <c r="E14" s="146"/>
      <c r="F14" s="147"/>
      <c r="G14" s="136">
        <v>1200</v>
      </c>
      <c r="H14" s="78"/>
      <c r="I14" s="26">
        <f t="shared" si="0"/>
        <v>1200</v>
      </c>
      <c r="J14" s="53"/>
      <c r="K14" s="80"/>
      <c r="L14" s="40">
        <f t="shared" si="1"/>
        <v>1200</v>
      </c>
      <c r="M14" s="81"/>
      <c r="N14" s="82"/>
      <c r="O14" s="81"/>
      <c r="P14">
        <v>0</v>
      </c>
      <c r="Q14">
        <v>5</v>
      </c>
      <c r="R14">
        <v>2</v>
      </c>
      <c r="T14">
        <v>0</v>
      </c>
      <c r="U14">
        <v>0</v>
      </c>
    </row>
    <row r="15" spans="2:23" ht="20.25" thickTop="1" thickBot="1" x14ac:dyDescent="0.35">
      <c r="B15" s="83" t="s">
        <v>25</v>
      </c>
      <c r="C15" s="84">
        <v>464.29</v>
      </c>
      <c r="D15" s="85">
        <v>5</v>
      </c>
      <c r="E15" s="86">
        <v>1</v>
      </c>
      <c r="F15" s="87"/>
      <c r="G15" s="84">
        <v>3714.32</v>
      </c>
      <c r="H15" s="88">
        <v>-685.5</v>
      </c>
      <c r="I15" s="89">
        <f t="shared" si="0"/>
        <v>3028.82</v>
      </c>
      <c r="J15" s="90">
        <v>1500</v>
      </c>
      <c r="K15" s="175">
        <v>300</v>
      </c>
      <c r="L15" s="92">
        <f>I15-K15</f>
        <v>2728.82</v>
      </c>
      <c r="M15" t="s">
        <v>14</v>
      </c>
      <c r="P15" s="76">
        <v>3</v>
      </c>
      <c r="Q15" s="76">
        <v>5</v>
      </c>
      <c r="R15" s="76">
        <v>4</v>
      </c>
      <c r="S15" s="76">
        <v>2</v>
      </c>
      <c r="T15" s="76">
        <v>1</v>
      </c>
      <c r="U15" s="76">
        <v>1</v>
      </c>
      <c r="V15" s="139">
        <v>4</v>
      </c>
      <c r="W15" s="139">
        <v>0</v>
      </c>
    </row>
    <row r="16" spans="2:23" ht="15.75" customHeight="1" thickBot="1" x14ac:dyDescent="0.3">
      <c r="B16" s="93"/>
      <c r="C16" s="46"/>
      <c r="D16" s="94"/>
      <c r="E16" s="95"/>
      <c r="G16" s="96"/>
      <c r="H16" s="97"/>
      <c r="I16">
        <v>0</v>
      </c>
      <c r="J16" s="98"/>
      <c r="K16" s="99"/>
      <c r="L16" s="99"/>
      <c r="M16" s="100"/>
      <c r="O16" s="101"/>
      <c r="P16" s="101">
        <f>SUM(P6:P15)</f>
        <v>8</v>
      </c>
      <c r="Q16" s="101">
        <f t="shared" ref="Q16:V16" si="2">SUM(Q6:Q15)</f>
        <v>32</v>
      </c>
      <c r="R16" s="101">
        <f t="shared" si="2"/>
        <v>18</v>
      </c>
      <c r="S16" s="101">
        <f t="shared" si="2"/>
        <v>11</v>
      </c>
      <c r="T16" s="101">
        <f t="shared" si="2"/>
        <v>6</v>
      </c>
      <c r="U16" s="101">
        <f t="shared" si="2"/>
        <v>3</v>
      </c>
      <c r="V16" s="101">
        <f t="shared" si="2"/>
        <v>6</v>
      </c>
      <c r="W16" s="101">
        <f>SUM(W6:W15)</f>
        <v>1</v>
      </c>
    </row>
    <row r="17" spans="2:24" ht="21.75" customHeight="1" thickBot="1" x14ac:dyDescent="0.35">
      <c r="C17" s="87"/>
      <c r="D17" s="102"/>
      <c r="E17" s="103"/>
      <c r="F17" s="104" t="s">
        <v>26</v>
      </c>
      <c r="G17" s="105">
        <f>SUM(G7:G16)</f>
        <v>12914.32</v>
      </c>
      <c r="H17" s="106">
        <f>SUM(H7:H15)</f>
        <v>-1222.8400000000001</v>
      </c>
      <c r="I17" s="107">
        <f>SUM(I7:I16)</f>
        <v>12891.48</v>
      </c>
      <c r="J17" s="162">
        <f>SUM(J7:J15)</f>
        <v>23500</v>
      </c>
      <c r="K17" s="162">
        <f>SUM(K7:K15)</f>
        <v>2300</v>
      </c>
      <c r="L17" s="110"/>
      <c r="O17" s="101"/>
      <c r="P17" s="101"/>
      <c r="Q17" s="101"/>
      <c r="R17" s="101"/>
    </row>
    <row r="18" spans="2:24" ht="15.75" customHeight="1" x14ac:dyDescent="0.3">
      <c r="M18" s="123"/>
      <c r="N18" s="66"/>
      <c r="O18" s="101"/>
      <c r="P18" s="128">
        <f t="shared" ref="P18:W18" si="3">P16*P4</f>
        <v>4000</v>
      </c>
      <c r="Q18" s="128">
        <f t="shared" si="3"/>
        <v>6400</v>
      </c>
      <c r="R18" s="128">
        <f t="shared" si="3"/>
        <v>1800</v>
      </c>
      <c r="S18" s="150">
        <f t="shared" si="3"/>
        <v>550</v>
      </c>
      <c r="T18" s="128">
        <f t="shared" si="3"/>
        <v>120</v>
      </c>
      <c r="U18" s="128">
        <f t="shared" si="3"/>
        <v>15</v>
      </c>
      <c r="V18" s="128">
        <f t="shared" si="3"/>
        <v>6</v>
      </c>
      <c r="W18" s="128">
        <f t="shared" si="3"/>
        <v>0.5</v>
      </c>
      <c r="X18" s="129">
        <f>SUM(P18:W18)</f>
        <v>12891.5</v>
      </c>
    </row>
    <row r="19" spans="2:24" ht="15" customHeight="1" x14ac:dyDescent="0.35">
      <c r="B19" s="111"/>
      <c r="D19" s="112"/>
      <c r="E19" s="112"/>
      <c r="F19" s="112"/>
      <c r="G19" s="112"/>
      <c r="H19" s="112"/>
      <c r="I19" s="112"/>
      <c r="J19" s="112"/>
      <c r="M19" s="66"/>
      <c r="N19" s="66"/>
      <c r="O19" s="66"/>
      <c r="P19" s="46"/>
      <c r="Q19" s="87"/>
      <c r="R19" s="87"/>
      <c r="S19" s="87"/>
      <c r="T19" s="87"/>
      <c r="U19" s="87"/>
      <c r="V19" s="87"/>
      <c r="W19" s="87"/>
    </row>
    <row r="20" spans="2:24" ht="21" customHeight="1" x14ac:dyDescent="0.35">
      <c r="C20" s="46"/>
      <c r="D20" s="113"/>
      <c r="E20" s="112"/>
      <c r="F20" s="112"/>
      <c r="G20" s="112"/>
      <c r="H20" s="112"/>
      <c r="I20" s="185"/>
      <c r="J20" s="112"/>
      <c r="K20" s="66"/>
      <c r="L20" s="66"/>
    </row>
    <row r="21" spans="2:24" x14ac:dyDescent="0.25">
      <c r="B21" s="93"/>
      <c r="C21" s="66"/>
      <c r="D21" s="49"/>
      <c r="E21" s="94"/>
      <c r="F21" s="94"/>
      <c r="G21" s="66"/>
      <c r="H21" s="66"/>
      <c r="I21" s="46"/>
      <c r="J21" s="66"/>
      <c r="K21" s="66"/>
      <c r="L21" s="66"/>
    </row>
    <row r="22" spans="2:24" ht="18.75" x14ac:dyDescent="0.3">
      <c r="B22" s="93"/>
      <c r="C22" s="46"/>
      <c r="D22" s="114"/>
      <c r="E22" s="94"/>
      <c r="F22" s="94"/>
      <c r="G22" s="115"/>
      <c r="H22" s="183"/>
      <c r="I22" s="184"/>
      <c r="J22" s="66"/>
      <c r="K22" s="66"/>
      <c r="L22" s="66"/>
    </row>
    <row r="23" spans="2:24" x14ac:dyDescent="0.25">
      <c r="B23" s="93"/>
      <c r="C23" s="49"/>
      <c r="D23" s="49"/>
      <c r="E23" s="94"/>
      <c r="F23" s="94"/>
      <c r="G23" s="66"/>
      <c r="H23" s="66"/>
      <c r="I23" s="66"/>
      <c r="J23" s="66"/>
      <c r="K23" s="66"/>
      <c r="L23" s="66"/>
    </row>
    <row r="24" spans="2:24" ht="18.75" x14ac:dyDescent="0.3">
      <c r="C24" s="114"/>
      <c r="D24" s="66"/>
      <c r="E24" s="66"/>
      <c r="F24" s="66"/>
      <c r="G24" s="66"/>
      <c r="H24" s="66"/>
      <c r="I24" s="66"/>
      <c r="J24" s="66"/>
      <c r="K24" s="66"/>
      <c r="L24" s="66"/>
    </row>
    <row r="25" spans="2:24" x14ac:dyDescent="0.25">
      <c r="C25" s="49"/>
    </row>
  </sheetData>
  <mergeCells count="1">
    <mergeCell ref="C2:K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5"/>
  <sheetViews>
    <sheetView workbookViewId="0">
      <selection activeCell="G23" sqref="G23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4" max="4" width="9.7109375" customWidth="1"/>
    <col min="5" max="5" width="9.140625" customWidth="1"/>
    <col min="6" max="6" width="9.28515625" customWidth="1"/>
    <col min="7" max="7" width="11.28515625" bestFit="1" customWidth="1"/>
    <col min="8" max="8" width="14.42578125" bestFit="1" customWidth="1"/>
    <col min="9" max="9" width="15.42578125" bestFit="1" customWidth="1"/>
    <col min="10" max="10" width="11.28515625" bestFit="1" customWidth="1"/>
    <col min="12" max="12" width="13.42578125" customWidth="1"/>
  </cols>
  <sheetData>
    <row r="1" spans="2:23" x14ac:dyDescent="0.25">
      <c r="B1" s="189"/>
      <c r="C1" s="190"/>
      <c r="D1" s="190"/>
      <c r="E1" s="190"/>
      <c r="F1" s="190"/>
      <c r="G1" s="190"/>
      <c r="H1" s="190"/>
      <c r="I1" s="190"/>
      <c r="J1" s="190"/>
      <c r="K1" s="190"/>
    </row>
    <row r="2" spans="2:23" ht="18.75" customHeight="1" x14ac:dyDescent="0.35">
      <c r="B2" s="189"/>
      <c r="C2" s="216" t="s">
        <v>77</v>
      </c>
      <c r="D2" s="216"/>
      <c r="E2" s="216"/>
      <c r="F2" s="216"/>
      <c r="G2" s="216"/>
      <c r="H2" s="216"/>
      <c r="I2" s="216"/>
      <c r="J2" s="216"/>
      <c r="K2" s="216"/>
      <c r="L2" s="186"/>
      <c r="M2" s="3"/>
      <c r="N2" s="3"/>
      <c r="O2" s="3"/>
      <c r="P2" s="3"/>
    </row>
    <row r="3" spans="2:23" ht="15" customHeight="1" x14ac:dyDescent="0.3">
      <c r="M3" s="3"/>
      <c r="N3" s="3"/>
      <c r="O3" s="3"/>
      <c r="P3" s="3"/>
    </row>
    <row r="4" spans="2:23" ht="18.75" x14ac:dyDescent="0.3">
      <c r="B4" s="4" t="s">
        <v>0</v>
      </c>
      <c r="H4" s="5"/>
      <c r="I4" s="5"/>
      <c r="J4" s="5"/>
      <c r="K4" s="5"/>
      <c r="L4" s="6"/>
      <c r="P4" s="140">
        <v>500</v>
      </c>
      <c r="Q4" s="140">
        <v>200</v>
      </c>
      <c r="R4" s="140">
        <v>100</v>
      </c>
      <c r="S4" s="140">
        <v>50</v>
      </c>
      <c r="T4" s="140">
        <v>20</v>
      </c>
      <c r="U4" s="140">
        <v>5</v>
      </c>
      <c r="V4" s="140">
        <v>1</v>
      </c>
      <c r="W4" s="140">
        <v>0.5</v>
      </c>
    </row>
    <row r="5" spans="2:23" ht="15.75" thickBot="1" x14ac:dyDescent="0.3">
      <c r="J5" s="7"/>
    </row>
    <row r="6" spans="2:23" ht="32.25" thickTop="1" thickBot="1" x14ac:dyDescent="0.35">
      <c r="B6" s="8"/>
      <c r="C6" s="9" t="s">
        <v>1</v>
      </c>
      <c r="D6" s="10" t="s">
        <v>2</v>
      </c>
      <c r="E6" s="9" t="s">
        <v>3</v>
      </c>
      <c r="F6" s="188" t="s">
        <v>76</v>
      </c>
      <c r="G6" s="12" t="s">
        <v>5</v>
      </c>
      <c r="H6" s="13" t="s">
        <v>6</v>
      </c>
      <c r="I6" s="14" t="s">
        <v>7</v>
      </c>
      <c r="J6" s="15" t="s">
        <v>8</v>
      </c>
      <c r="K6" s="16" t="s">
        <v>9</v>
      </c>
      <c r="L6" s="17" t="s">
        <v>10</v>
      </c>
      <c r="M6" s="18" t="s">
        <v>11</v>
      </c>
      <c r="P6">
        <v>0</v>
      </c>
      <c r="Q6">
        <v>0</v>
      </c>
      <c r="R6">
        <v>0</v>
      </c>
      <c r="T6">
        <v>0</v>
      </c>
      <c r="U6">
        <v>0</v>
      </c>
    </row>
    <row r="7" spans="2:23" ht="21.75" customHeight="1" thickTop="1" x14ac:dyDescent="0.25">
      <c r="B7" s="19" t="s">
        <v>66</v>
      </c>
      <c r="C7" s="131">
        <v>320</v>
      </c>
      <c r="D7" s="21">
        <v>5</v>
      </c>
      <c r="E7" s="22">
        <v>1</v>
      </c>
      <c r="F7" s="23" t="s">
        <v>13</v>
      </c>
      <c r="G7" s="24">
        <f>C7*D7+C7*E7</f>
        <v>1920</v>
      </c>
      <c r="H7" s="25">
        <v>0</v>
      </c>
      <c r="I7" s="26">
        <f t="shared" ref="I7:I15" si="0">H7+G7</f>
        <v>1920</v>
      </c>
      <c r="J7" s="27">
        <v>0</v>
      </c>
      <c r="K7" s="28">
        <v>0</v>
      </c>
      <c r="L7" s="29">
        <f>I7-K7</f>
        <v>1920</v>
      </c>
      <c r="M7" t="s">
        <v>14</v>
      </c>
      <c r="O7" s="30"/>
      <c r="P7">
        <v>0</v>
      </c>
      <c r="Q7" s="168">
        <v>7</v>
      </c>
      <c r="R7">
        <v>4</v>
      </c>
      <c r="S7">
        <v>2</v>
      </c>
      <c r="T7">
        <v>1</v>
      </c>
      <c r="U7">
        <v>0</v>
      </c>
    </row>
    <row r="8" spans="2:23" ht="21.75" customHeight="1" x14ac:dyDescent="0.3">
      <c r="B8" s="31" t="s">
        <v>15</v>
      </c>
      <c r="C8" s="32">
        <v>266.67</v>
      </c>
      <c r="D8" s="33">
        <v>6</v>
      </c>
      <c r="E8" s="34"/>
      <c r="F8" s="187">
        <v>1200</v>
      </c>
      <c r="G8" s="36">
        <f>C8*D8-0.02</f>
        <v>1600</v>
      </c>
      <c r="H8" s="37">
        <v>-268.67</v>
      </c>
      <c r="I8" s="26">
        <f>G8+F8+H8</f>
        <v>2531.33</v>
      </c>
      <c r="J8" s="38">
        <v>20000</v>
      </c>
      <c r="K8" s="39">
        <v>2000</v>
      </c>
      <c r="L8" s="40">
        <f t="shared" ref="L8:L14" si="1">I8-K8</f>
        <v>531.32999999999993</v>
      </c>
      <c r="M8" t="s">
        <v>16</v>
      </c>
      <c r="N8" s="41"/>
      <c r="O8" s="30"/>
      <c r="P8">
        <v>4</v>
      </c>
      <c r="Q8">
        <v>2</v>
      </c>
      <c r="R8">
        <v>0</v>
      </c>
      <c r="S8">
        <v>2</v>
      </c>
      <c r="T8">
        <v>1</v>
      </c>
      <c r="U8">
        <v>2</v>
      </c>
      <c r="V8">
        <v>1</v>
      </c>
      <c r="W8">
        <v>0</v>
      </c>
    </row>
    <row r="9" spans="2:23" ht="21.75" customHeight="1" x14ac:dyDescent="0.25">
      <c r="B9" s="31" t="s">
        <v>19</v>
      </c>
      <c r="C9" s="32">
        <v>240</v>
      </c>
      <c r="D9" s="34">
        <v>5</v>
      </c>
      <c r="E9" s="34">
        <v>1</v>
      </c>
      <c r="F9" s="35" t="s">
        <v>13</v>
      </c>
      <c r="G9" s="36">
        <v>1440</v>
      </c>
      <c r="H9" s="25"/>
      <c r="I9" s="26">
        <f t="shared" si="0"/>
        <v>1440</v>
      </c>
      <c r="J9" s="38">
        <v>0</v>
      </c>
      <c r="K9" s="45">
        <v>0</v>
      </c>
      <c r="L9" s="40">
        <f t="shared" si="1"/>
        <v>1440</v>
      </c>
      <c r="M9" t="s">
        <v>14</v>
      </c>
      <c r="O9" s="46"/>
      <c r="P9">
        <v>0</v>
      </c>
      <c r="Q9">
        <v>5</v>
      </c>
      <c r="R9">
        <v>4</v>
      </c>
      <c r="S9">
        <v>0</v>
      </c>
      <c r="T9">
        <v>2</v>
      </c>
      <c r="U9">
        <v>0</v>
      </c>
    </row>
    <row r="10" spans="2:23" ht="31.5" x14ac:dyDescent="0.25">
      <c r="B10" s="47" t="s">
        <v>20</v>
      </c>
      <c r="C10" s="32">
        <v>250</v>
      </c>
      <c r="D10" s="34">
        <v>6</v>
      </c>
      <c r="E10" s="34"/>
      <c r="F10" s="48">
        <v>100</v>
      </c>
      <c r="G10" s="36">
        <v>1600</v>
      </c>
      <c r="H10" s="25"/>
      <c r="I10" s="26">
        <f t="shared" si="0"/>
        <v>1600</v>
      </c>
      <c r="J10" s="38">
        <v>0</v>
      </c>
      <c r="K10" s="45">
        <v>0</v>
      </c>
      <c r="L10" s="40">
        <f t="shared" si="1"/>
        <v>1600</v>
      </c>
      <c r="M10" t="s">
        <v>16</v>
      </c>
      <c r="N10" s="49"/>
      <c r="O10" s="30"/>
      <c r="P10">
        <v>0</v>
      </c>
      <c r="Q10">
        <v>5</v>
      </c>
      <c r="R10">
        <v>4</v>
      </c>
      <c r="S10">
        <v>4</v>
      </c>
      <c r="T10">
        <v>0</v>
      </c>
      <c r="U10">
        <v>0</v>
      </c>
    </row>
    <row r="11" spans="2:23" ht="21.75" customHeight="1" x14ac:dyDescent="0.3">
      <c r="B11" s="50"/>
      <c r="C11" s="32">
        <v>0</v>
      </c>
      <c r="D11" s="51"/>
      <c r="E11" s="34"/>
      <c r="F11" s="48"/>
      <c r="G11" s="36">
        <v>0</v>
      </c>
      <c r="H11" s="52"/>
      <c r="I11" s="26">
        <f t="shared" si="0"/>
        <v>0</v>
      </c>
      <c r="J11" s="53"/>
      <c r="K11" s="54"/>
      <c r="L11" s="40">
        <f t="shared" si="1"/>
        <v>0</v>
      </c>
      <c r="O11" s="55"/>
      <c r="P11" s="55">
        <v>0</v>
      </c>
      <c r="Q11" s="55">
        <v>0</v>
      </c>
      <c r="R11">
        <v>0</v>
      </c>
      <c r="T11" s="55">
        <v>0</v>
      </c>
      <c r="U11" s="55">
        <v>0</v>
      </c>
    </row>
    <row r="12" spans="2:23" ht="21.75" customHeight="1" x14ac:dyDescent="0.25">
      <c r="B12" s="50" t="s">
        <v>35</v>
      </c>
      <c r="C12" s="132">
        <v>240</v>
      </c>
      <c r="D12" s="33">
        <v>5</v>
      </c>
      <c r="E12" s="33">
        <v>1</v>
      </c>
      <c r="F12" s="59"/>
      <c r="G12" s="60">
        <v>1440</v>
      </c>
      <c r="H12" s="61"/>
      <c r="I12" s="26">
        <f t="shared" si="0"/>
        <v>1440</v>
      </c>
      <c r="J12" s="53"/>
      <c r="K12" s="62"/>
      <c r="L12" s="40">
        <f t="shared" si="1"/>
        <v>1440</v>
      </c>
      <c r="M12" t="s">
        <v>14</v>
      </c>
      <c r="N12" s="64"/>
      <c r="O12" s="64"/>
      <c r="P12" s="65">
        <v>1</v>
      </c>
      <c r="Q12" s="66">
        <v>4</v>
      </c>
      <c r="R12">
        <v>0</v>
      </c>
      <c r="S12">
        <v>2</v>
      </c>
      <c r="T12">
        <v>2</v>
      </c>
      <c r="U12">
        <v>0</v>
      </c>
    </row>
    <row r="13" spans="2:23" ht="18.75" x14ac:dyDescent="0.3">
      <c r="B13" s="67"/>
      <c r="C13" s="133"/>
      <c r="D13" s="69"/>
      <c r="E13" s="69"/>
      <c r="F13" s="70"/>
      <c r="G13" s="71">
        <v>0</v>
      </c>
      <c r="H13" s="72"/>
      <c r="I13" s="26">
        <f t="shared" si="0"/>
        <v>0</v>
      </c>
      <c r="J13" s="53"/>
      <c r="K13" s="62"/>
      <c r="L13" s="40">
        <f t="shared" si="1"/>
        <v>0</v>
      </c>
      <c r="M13" s="73"/>
      <c r="N13" s="65"/>
      <c r="O13" s="65"/>
      <c r="P13" s="65">
        <v>0</v>
      </c>
      <c r="Q13" s="66">
        <v>0</v>
      </c>
      <c r="R13">
        <v>0</v>
      </c>
      <c r="T13">
        <v>0</v>
      </c>
      <c r="U13">
        <v>0</v>
      </c>
    </row>
    <row r="14" spans="2:23" ht="19.5" thickBot="1" x14ac:dyDescent="0.35">
      <c r="B14" s="137" t="s">
        <v>40</v>
      </c>
      <c r="C14" s="134">
        <v>240</v>
      </c>
      <c r="D14" s="135">
        <v>5</v>
      </c>
      <c r="E14" s="146"/>
      <c r="F14" s="147"/>
      <c r="G14" s="136">
        <v>1200</v>
      </c>
      <c r="H14" s="78"/>
      <c r="I14" s="26">
        <f t="shared" si="0"/>
        <v>1200</v>
      </c>
      <c r="J14" s="53"/>
      <c r="K14" s="80"/>
      <c r="L14" s="40">
        <f t="shared" si="1"/>
        <v>1200</v>
      </c>
      <c r="M14" s="81"/>
      <c r="N14" s="82"/>
      <c r="O14" s="81"/>
      <c r="P14">
        <v>0</v>
      </c>
      <c r="Q14">
        <v>5</v>
      </c>
      <c r="R14">
        <v>2</v>
      </c>
      <c r="T14">
        <v>0</v>
      </c>
      <c r="U14">
        <v>0</v>
      </c>
    </row>
    <row r="15" spans="2:23" ht="20.25" thickTop="1" thickBot="1" x14ac:dyDescent="0.35">
      <c r="B15" s="83" t="s">
        <v>25</v>
      </c>
      <c r="C15" s="84">
        <v>464.29</v>
      </c>
      <c r="D15" s="85">
        <v>5</v>
      </c>
      <c r="E15" s="86">
        <v>1</v>
      </c>
      <c r="F15" s="87"/>
      <c r="G15" s="84">
        <v>3714.32</v>
      </c>
      <c r="H15" s="88">
        <v>-685.5</v>
      </c>
      <c r="I15" s="89">
        <f t="shared" si="0"/>
        <v>3028.82</v>
      </c>
      <c r="J15" s="90">
        <v>1200</v>
      </c>
      <c r="K15" s="175">
        <v>300</v>
      </c>
      <c r="L15" s="92">
        <f>I15-K15</f>
        <v>2728.82</v>
      </c>
      <c r="M15" t="s">
        <v>14</v>
      </c>
      <c r="P15" s="76">
        <v>3</v>
      </c>
      <c r="Q15" s="76">
        <v>5</v>
      </c>
      <c r="R15" s="76">
        <v>4</v>
      </c>
      <c r="S15" s="76">
        <v>2</v>
      </c>
      <c r="T15" s="76">
        <v>1</v>
      </c>
      <c r="U15" s="76">
        <v>1</v>
      </c>
      <c r="V15" s="139">
        <v>4</v>
      </c>
      <c r="W15" s="139" t="s">
        <v>63</v>
      </c>
    </row>
    <row r="16" spans="2:23" ht="15.75" customHeight="1" thickBot="1" x14ac:dyDescent="0.3">
      <c r="B16" s="93"/>
      <c r="C16" s="46"/>
      <c r="D16" s="94"/>
      <c r="E16" s="95"/>
      <c r="G16" s="96"/>
      <c r="H16" s="97"/>
      <c r="J16" s="98"/>
      <c r="K16" s="99"/>
      <c r="L16" s="99"/>
      <c r="M16" s="100"/>
      <c r="O16" s="101"/>
      <c r="P16" s="101">
        <f>SUM(P6:P15)</f>
        <v>8</v>
      </c>
      <c r="Q16" s="101">
        <f t="shared" ref="Q16:V16" si="2">SUM(Q6:Q15)</f>
        <v>33</v>
      </c>
      <c r="R16" s="101">
        <f t="shared" si="2"/>
        <v>18</v>
      </c>
      <c r="S16" s="101">
        <f t="shared" si="2"/>
        <v>12</v>
      </c>
      <c r="T16" s="101">
        <f t="shared" si="2"/>
        <v>7</v>
      </c>
      <c r="U16" s="101">
        <f t="shared" si="2"/>
        <v>3</v>
      </c>
      <c r="V16" s="101">
        <f t="shared" si="2"/>
        <v>5</v>
      </c>
      <c r="W16" s="101">
        <f>SUM(W6:W15)</f>
        <v>0</v>
      </c>
    </row>
    <row r="17" spans="2:24" ht="21.75" customHeight="1" thickBot="1" x14ac:dyDescent="0.35">
      <c r="C17" s="87"/>
      <c r="D17" s="102"/>
      <c r="E17" s="103"/>
      <c r="F17" s="104" t="s">
        <v>26</v>
      </c>
      <c r="G17" s="105">
        <f>SUM(G7:G16)</f>
        <v>12914.32</v>
      </c>
      <c r="H17" s="106">
        <f>SUM(H7:H15)</f>
        <v>-954.17000000000007</v>
      </c>
      <c r="I17" s="107">
        <f>SUM(I7:I16)</f>
        <v>13160.15</v>
      </c>
      <c r="J17" s="162">
        <f>SUM(J7:J15)</f>
        <v>21200</v>
      </c>
      <c r="K17" s="162">
        <f>SUM(K7:K15)</f>
        <v>2300</v>
      </c>
      <c r="L17" s="110"/>
      <c r="O17" s="101"/>
      <c r="P17" s="101"/>
      <c r="Q17" s="101"/>
      <c r="R17" s="101"/>
    </row>
    <row r="18" spans="2:24" ht="15.75" customHeight="1" x14ac:dyDescent="0.3">
      <c r="M18" s="123"/>
      <c r="N18" s="66"/>
      <c r="O18" s="101"/>
      <c r="P18" s="128">
        <f t="shared" ref="P18:W18" si="3">P16*P4</f>
        <v>4000</v>
      </c>
      <c r="Q18" s="128">
        <f t="shared" si="3"/>
        <v>6600</v>
      </c>
      <c r="R18" s="128">
        <f t="shared" si="3"/>
        <v>1800</v>
      </c>
      <c r="S18" s="150">
        <f t="shared" si="3"/>
        <v>600</v>
      </c>
      <c r="T18" s="128">
        <f t="shared" si="3"/>
        <v>140</v>
      </c>
      <c r="U18" s="128">
        <f t="shared" si="3"/>
        <v>15</v>
      </c>
      <c r="V18" s="128">
        <f t="shared" si="3"/>
        <v>5</v>
      </c>
      <c r="W18" s="128">
        <f t="shared" si="3"/>
        <v>0</v>
      </c>
      <c r="X18" s="129">
        <f>SUM(P18:W18)</f>
        <v>13160</v>
      </c>
    </row>
    <row r="19" spans="2:24" ht="15" customHeight="1" x14ac:dyDescent="0.35">
      <c r="B19" s="111"/>
      <c r="D19" s="112"/>
      <c r="E19" s="112"/>
      <c r="F19" s="112"/>
      <c r="G19" s="112"/>
      <c r="H19" s="112"/>
      <c r="I19" s="112"/>
      <c r="J19" s="112"/>
      <c r="M19" s="66"/>
      <c r="N19" s="66"/>
      <c r="O19" s="66"/>
      <c r="P19" s="46"/>
      <c r="Q19" s="87"/>
      <c r="R19" s="87"/>
      <c r="S19" s="87"/>
      <c r="T19" s="87"/>
      <c r="U19" s="87"/>
      <c r="V19" s="87"/>
      <c r="W19" s="87"/>
    </row>
    <row r="20" spans="2:24" ht="21" customHeight="1" x14ac:dyDescent="0.35">
      <c r="C20" s="46"/>
      <c r="D20" s="113"/>
      <c r="E20" s="112"/>
      <c r="F20" s="112"/>
      <c r="G20" s="112"/>
      <c r="H20" s="112"/>
      <c r="I20" s="185"/>
      <c r="J20" s="112"/>
      <c r="K20" s="66"/>
      <c r="L20" s="66"/>
    </row>
    <row r="21" spans="2:24" x14ac:dyDescent="0.25">
      <c r="B21" s="93"/>
      <c r="C21" s="66"/>
      <c r="D21" s="49"/>
      <c r="E21" s="94"/>
      <c r="F21" s="94"/>
      <c r="G21" s="66"/>
      <c r="H21" s="66"/>
      <c r="I21" s="46"/>
      <c r="J21" s="66"/>
      <c r="K21" s="66"/>
      <c r="L21" s="66"/>
    </row>
    <row r="22" spans="2:24" ht="18.75" x14ac:dyDescent="0.3">
      <c r="B22" s="93"/>
      <c r="C22" s="46"/>
      <c r="D22" s="114"/>
      <c r="E22" s="94"/>
      <c r="F22" s="94"/>
      <c r="G22" s="115"/>
      <c r="H22" s="183"/>
      <c r="I22" s="184"/>
      <c r="J22" s="66"/>
      <c r="K22" s="66"/>
      <c r="L22" s="66"/>
    </row>
    <row r="23" spans="2:24" x14ac:dyDescent="0.25">
      <c r="B23" s="93"/>
      <c r="C23" s="49"/>
      <c r="D23" s="49"/>
      <c r="E23" s="94"/>
      <c r="F23" s="94"/>
      <c r="G23" s="66"/>
      <c r="H23" s="66"/>
      <c r="I23" s="66"/>
      <c r="J23" s="66"/>
      <c r="K23" s="66"/>
      <c r="L23" s="66"/>
    </row>
    <row r="24" spans="2:24" ht="18.75" x14ac:dyDescent="0.3">
      <c r="C24" s="114"/>
      <c r="D24" s="66"/>
      <c r="E24" s="66"/>
      <c r="F24" s="66"/>
      <c r="G24" s="66"/>
      <c r="H24" s="66"/>
      <c r="I24" s="66"/>
      <c r="J24" s="66"/>
      <c r="K24" s="66"/>
      <c r="L24" s="66"/>
    </row>
    <row r="25" spans="2:24" x14ac:dyDescent="0.25">
      <c r="C25" s="49"/>
    </row>
  </sheetData>
  <mergeCells count="1">
    <mergeCell ref="C2:K2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5"/>
  <sheetViews>
    <sheetView workbookViewId="0">
      <selection activeCell="D21" sqref="D21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4" max="4" width="9.7109375" customWidth="1"/>
    <col min="5" max="5" width="9.140625" customWidth="1"/>
    <col min="6" max="6" width="9.28515625" customWidth="1"/>
    <col min="7" max="7" width="11.28515625" bestFit="1" customWidth="1"/>
    <col min="8" max="8" width="14.42578125" bestFit="1" customWidth="1"/>
    <col min="9" max="9" width="15.42578125" bestFit="1" customWidth="1"/>
    <col min="10" max="10" width="11.28515625" bestFit="1" customWidth="1"/>
    <col min="12" max="12" width="13.42578125" customWidth="1"/>
  </cols>
  <sheetData>
    <row r="1" spans="2:23" x14ac:dyDescent="0.25">
      <c r="B1" s="189"/>
      <c r="C1" s="190"/>
      <c r="D1" s="190"/>
      <c r="E1" s="190"/>
      <c r="F1" s="190"/>
      <c r="G1" s="190"/>
      <c r="H1" s="190"/>
      <c r="I1" s="190"/>
      <c r="J1" s="190"/>
      <c r="K1" s="190"/>
    </row>
    <row r="2" spans="2:23" ht="18.75" customHeight="1" x14ac:dyDescent="0.35">
      <c r="B2" s="189"/>
      <c r="C2" s="216" t="s">
        <v>78</v>
      </c>
      <c r="D2" s="216"/>
      <c r="E2" s="216"/>
      <c r="F2" s="216"/>
      <c r="G2" s="216"/>
      <c r="H2" s="216"/>
      <c r="I2" s="216"/>
      <c r="J2" s="216"/>
      <c r="K2" s="216"/>
      <c r="L2" s="191"/>
      <c r="M2" s="3"/>
      <c r="N2" s="3"/>
      <c r="O2" s="3"/>
      <c r="P2" s="3"/>
    </row>
    <row r="3" spans="2:23" ht="15" customHeight="1" x14ac:dyDescent="0.3">
      <c r="M3" s="3"/>
      <c r="N3" s="3"/>
      <c r="O3" s="3"/>
      <c r="P3" s="3"/>
    </row>
    <row r="4" spans="2:23" ht="18.75" x14ac:dyDescent="0.3">
      <c r="B4" s="4" t="s">
        <v>0</v>
      </c>
      <c r="H4" s="5"/>
      <c r="I4" s="5"/>
      <c r="J4" s="5"/>
      <c r="K4" s="5"/>
      <c r="L4" s="6"/>
      <c r="P4" s="140">
        <v>500</v>
      </c>
      <c r="Q4" s="140">
        <v>200</v>
      </c>
      <c r="R4" s="140">
        <v>100</v>
      </c>
      <c r="S4" s="140">
        <v>50</v>
      </c>
      <c r="T4" s="140">
        <v>20</v>
      </c>
      <c r="U4" s="140">
        <v>5</v>
      </c>
      <c r="V4" s="140">
        <v>1</v>
      </c>
      <c r="W4" s="140">
        <v>0.5</v>
      </c>
    </row>
    <row r="5" spans="2:23" ht="15.75" thickBot="1" x14ac:dyDescent="0.3">
      <c r="J5" s="7"/>
    </row>
    <row r="6" spans="2:23" ht="32.25" thickTop="1" thickBot="1" x14ac:dyDescent="0.35">
      <c r="B6" s="8"/>
      <c r="C6" s="9" t="s">
        <v>1</v>
      </c>
      <c r="D6" s="10" t="s">
        <v>2</v>
      </c>
      <c r="E6" s="9" t="s">
        <v>3</v>
      </c>
      <c r="F6" s="188" t="s">
        <v>76</v>
      </c>
      <c r="G6" s="12" t="s">
        <v>5</v>
      </c>
      <c r="H6" s="13" t="s">
        <v>6</v>
      </c>
      <c r="I6" s="14" t="s">
        <v>7</v>
      </c>
      <c r="J6" s="15" t="s">
        <v>8</v>
      </c>
      <c r="K6" s="16" t="s">
        <v>9</v>
      </c>
      <c r="L6" s="17" t="s">
        <v>10</v>
      </c>
      <c r="M6" s="18" t="s">
        <v>11</v>
      </c>
      <c r="P6">
        <v>0</v>
      </c>
      <c r="Q6">
        <v>0</v>
      </c>
      <c r="R6">
        <v>0</v>
      </c>
      <c r="T6">
        <v>0</v>
      </c>
      <c r="U6">
        <v>0</v>
      </c>
    </row>
    <row r="7" spans="2:23" ht="21.75" customHeight="1" thickTop="1" x14ac:dyDescent="0.25">
      <c r="B7" s="19" t="s">
        <v>66</v>
      </c>
      <c r="C7" s="131">
        <v>320</v>
      </c>
      <c r="D7" s="21">
        <v>5</v>
      </c>
      <c r="E7" s="22"/>
      <c r="F7" s="23" t="s">
        <v>13</v>
      </c>
      <c r="G7" s="24">
        <f>C7*D7+C7*E7</f>
        <v>1600</v>
      </c>
      <c r="H7" s="25">
        <v>0</v>
      </c>
      <c r="I7" s="26">
        <f t="shared" ref="I7:I15" si="0">H7+G7</f>
        <v>1600</v>
      </c>
      <c r="J7" s="27">
        <v>0</v>
      </c>
      <c r="K7" s="28">
        <v>0</v>
      </c>
      <c r="L7" s="29">
        <f>I7-K7</f>
        <v>1600</v>
      </c>
      <c r="M7" t="s">
        <v>14</v>
      </c>
      <c r="O7" s="30"/>
      <c r="P7">
        <v>0</v>
      </c>
      <c r="Q7" s="168">
        <v>5</v>
      </c>
      <c r="R7">
        <v>4</v>
      </c>
      <c r="S7">
        <v>4</v>
      </c>
      <c r="T7">
        <v>0</v>
      </c>
      <c r="U7">
        <v>0</v>
      </c>
    </row>
    <row r="8" spans="2:23" ht="21.75" customHeight="1" x14ac:dyDescent="0.3">
      <c r="B8" s="31" t="s">
        <v>15</v>
      </c>
      <c r="C8" s="32">
        <v>266.67</v>
      </c>
      <c r="D8" s="33">
        <v>6</v>
      </c>
      <c r="E8" s="34"/>
      <c r="F8" s="187">
        <v>1200</v>
      </c>
      <c r="G8" s="36">
        <f>C8*D8-0.02</f>
        <v>1600</v>
      </c>
      <c r="H8" s="37">
        <v>-268.67</v>
      </c>
      <c r="I8" s="26">
        <f>G8+F8+H8</f>
        <v>2531.33</v>
      </c>
      <c r="J8" s="38">
        <v>18000</v>
      </c>
      <c r="K8" s="39">
        <v>2000</v>
      </c>
      <c r="L8" s="40">
        <f t="shared" ref="L8:L14" si="1">I8-K8</f>
        <v>531.32999999999993</v>
      </c>
      <c r="M8" t="s">
        <v>16</v>
      </c>
      <c r="N8" s="41"/>
      <c r="O8" s="30"/>
      <c r="P8">
        <v>4</v>
      </c>
      <c r="Q8">
        <v>2</v>
      </c>
      <c r="R8">
        <v>0</v>
      </c>
      <c r="S8">
        <v>2</v>
      </c>
      <c r="T8">
        <v>1</v>
      </c>
      <c r="U8">
        <v>2</v>
      </c>
      <c r="V8">
        <v>1</v>
      </c>
      <c r="W8">
        <v>0</v>
      </c>
    </row>
    <row r="9" spans="2:23" ht="21.75" customHeight="1" x14ac:dyDescent="0.25">
      <c r="B9" s="31" t="s">
        <v>19</v>
      </c>
      <c r="C9" s="32">
        <v>240</v>
      </c>
      <c r="D9" s="34">
        <v>5</v>
      </c>
      <c r="E9" s="34"/>
      <c r="F9" s="35" t="s">
        <v>13</v>
      </c>
      <c r="G9" s="24">
        <f>C9*D9+C9*E9</f>
        <v>1200</v>
      </c>
      <c r="H9" s="25"/>
      <c r="I9" s="26">
        <f t="shared" si="0"/>
        <v>1200</v>
      </c>
      <c r="J9" s="38">
        <v>0</v>
      </c>
      <c r="K9" s="45">
        <v>0</v>
      </c>
      <c r="L9" s="40">
        <f t="shared" si="1"/>
        <v>1200</v>
      </c>
      <c r="M9" t="s">
        <v>14</v>
      </c>
      <c r="O9" s="46"/>
      <c r="P9">
        <v>0</v>
      </c>
      <c r="Q9">
        <v>4</v>
      </c>
      <c r="R9">
        <v>2</v>
      </c>
      <c r="S9">
        <v>4</v>
      </c>
      <c r="T9">
        <v>0</v>
      </c>
      <c r="U9">
        <v>0</v>
      </c>
    </row>
    <row r="10" spans="2:23" ht="31.5" x14ac:dyDescent="0.25">
      <c r="B10" s="47" t="s">
        <v>20</v>
      </c>
      <c r="C10" s="32">
        <v>250</v>
      </c>
      <c r="D10" s="34">
        <v>6</v>
      </c>
      <c r="E10" s="34"/>
      <c r="F10" s="48">
        <v>100</v>
      </c>
      <c r="G10" s="36">
        <v>1600</v>
      </c>
      <c r="H10" s="25"/>
      <c r="I10" s="26">
        <f t="shared" si="0"/>
        <v>1600</v>
      </c>
      <c r="J10" s="38">
        <v>0</v>
      </c>
      <c r="K10" s="45">
        <v>0</v>
      </c>
      <c r="L10" s="40">
        <f t="shared" si="1"/>
        <v>1600</v>
      </c>
      <c r="M10" t="s">
        <v>16</v>
      </c>
      <c r="N10" s="49"/>
      <c r="O10" s="30"/>
      <c r="P10">
        <v>0</v>
      </c>
      <c r="Q10">
        <v>5</v>
      </c>
      <c r="R10">
        <v>4</v>
      </c>
      <c r="S10">
        <v>4</v>
      </c>
      <c r="T10">
        <v>0</v>
      </c>
      <c r="U10">
        <v>0</v>
      </c>
    </row>
    <row r="11" spans="2:23" ht="21.75" customHeight="1" x14ac:dyDescent="0.3">
      <c r="B11" s="50"/>
      <c r="C11" s="32">
        <v>0</v>
      </c>
      <c r="D11" s="51"/>
      <c r="E11" s="34"/>
      <c r="F11" s="48"/>
      <c r="G11" s="36">
        <v>0</v>
      </c>
      <c r="H11" s="52"/>
      <c r="I11" s="26">
        <f t="shared" si="0"/>
        <v>0</v>
      </c>
      <c r="J11" s="53"/>
      <c r="K11" s="54"/>
      <c r="L11" s="40">
        <f t="shared" si="1"/>
        <v>0</v>
      </c>
      <c r="O11" s="55"/>
      <c r="P11" s="55">
        <v>0</v>
      </c>
      <c r="Q11" s="55">
        <v>0</v>
      </c>
      <c r="R11">
        <v>0</v>
      </c>
      <c r="T11" s="55">
        <v>0</v>
      </c>
      <c r="U11" s="55">
        <v>0</v>
      </c>
    </row>
    <row r="12" spans="2:23" ht="21.75" customHeight="1" x14ac:dyDescent="0.25">
      <c r="B12" s="50" t="s">
        <v>35</v>
      </c>
      <c r="C12" s="132">
        <v>240</v>
      </c>
      <c r="D12" s="33">
        <v>5</v>
      </c>
      <c r="E12" s="33">
        <v>1</v>
      </c>
      <c r="F12" s="59"/>
      <c r="G12" s="24">
        <f>C12*D12+C12*E12</f>
        <v>1440</v>
      </c>
      <c r="H12" s="61"/>
      <c r="I12" s="26">
        <f t="shared" si="0"/>
        <v>1440</v>
      </c>
      <c r="J12" s="53"/>
      <c r="K12" s="62"/>
      <c r="L12" s="40">
        <f t="shared" si="1"/>
        <v>1440</v>
      </c>
      <c r="M12" t="s">
        <v>14</v>
      </c>
      <c r="N12" s="64"/>
      <c r="O12" s="64"/>
      <c r="P12" s="65">
        <v>1</v>
      </c>
      <c r="Q12" s="66">
        <v>4</v>
      </c>
      <c r="R12">
        <v>0</v>
      </c>
      <c r="S12">
        <v>2</v>
      </c>
      <c r="T12">
        <v>2</v>
      </c>
      <c r="U12">
        <v>0</v>
      </c>
    </row>
    <row r="13" spans="2:23" ht="18.75" x14ac:dyDescent="0.3">
      <c r="B13" s="67"/>
      <c r="C13" s="133"/>
      <c r="D13" s="69"/>
      <c r="E13" s="69"/>
      <c r="F13" s="70"/>
      <c r="G13" s="71">
        <v>0</v>
      </c>
      <c r="H13" s="72"/>
      <c r="I13" s="26">
        <f t="shared" si="0"/>
        <v>0</v>
      </c>
      <c r="J13" s="53"/>
      <c r="K13" s="62"/>
      <c r="L13" s="40">
        <f t="shared" si="1"/>
        <v>0</v>
      </c>
      <c r="M13" s="73"/>
      <c r="N13" s="65"/>
      <c r="O13" s="65"/>
      <c r="P13" s="65">
        <v>0</v>
      </c>
      <c r="Q13" s="66">
        <v>0</v>
      </c>
      <c r="R13">
        <v>0</v>
      </c>
      <c r="T13">
        <v>0</v>
      </c>
      <c r="U13">
        <v>0</v>
      </c>
    </row>
    <row r="14" spans="2:23" ht="19.5" thickBot="1" x14ac:dyDescent="0.35">
      <c r="B14" s="137" t="s">
        <v>40</v>
      </c>
      <c r="C14" s="134">
        <v>240</v>
      </c>
      <c r="D14" s="135">
        <v>5</v>
      </c>
      <c r="E14" s="146"/>
      <c r="F14" s="147"/>
      <c r="G14" s="136">
        <v>1200</v>
      </c>
      <c r="H14" s="78"/>
      <c r="I14" s="26">
        <f t="shared" si="0"/>
        <v>1200</v>
      </c>
      <c r="J14" s="53"/>
      <c r="K14" s="80"/>
      <c r="L14" s="40">
        <f t="shared" si="1"/>
        <v>1200</v>
      </c>
      <c r="M14" s="81"/>
      <c r="N14" s="82"/>
      <c r="O14" s="81"/>
      <c r="P14">
        <v>0</v>
      </c>
      <c r="Q14">
        <v>5</v>
      </c>
      <c r="R14">
        <v>2</v>
      </c>
      <c r="T14">
        <v>0</v>
      </c>
      <c r="U14">
        <v>0</v>
      </c>
    </row>
    <row r="15" spans="2:23" ht="20.25" thickTop="1" thickBot="1" x14ac:dyDescent="0.35">
      <c r="B15" s="83" t="s">
        <v>25</v>
      </c>
      <c r="C15" s="84">
        <v>464.29</v>
      </c>
      <c r="D15" s="85">
        <v>5</v>
      </c>
      <c r="E15" s="86">
        <v>1</v>
      </c>
      <c r="F15" s="87"/>
      <c r="G15" s="84">
        <v>3714.32</v>
      </c>
      <c r="H15" s="88">
        <v>-685.5</v>
      </c>
      <c r="I15" s="89">
        <f t="shared" si="0"/>
        <v>3028.82</v>
      </c>
      <c r="J15" s="90">
        <v>900</v>
      </c>
      <c r="K15" s="175">
        <v>300</v>
      </c>
      <c r="L15" s="92">
        <f>I15-K15</f>
        <v>2728.82</v>
      </c>
      <c r="M15" t="s">
        <v>14</v>
      </c>
      <c r="P15" s="76">
        <v>3</v>
      </c>
      <c r="Q15" s="76">
        <v>5</v>
      </c>
      <c r="R15" s="76">
        <v>4</v>
      </c>
      <c r="S15" s="76">
        <v>2</v>
      </c>
      <c r="T15" s="76">
        <v>1</v>
      </c>
      <c r="U15" s="76">
        <v>1</v>
      </c>
      <c r="V15" s="139">
        <v>4</v>
      </c>
      <c r="W15" s="139" t="s">
        <v>63</v>
      </c>
    </row>
    <row r="16" spans="2:23" ht="15.75" customHeight="1" thickBot="1" x14ac:dyDescent="0.3">
      <c r="B16" s="93"/>
      <c r="C16" s="46"/>
      <c r="D16" s="94"/>
      <c r="E16" s="95"/>
      <c r="G16" s="96"/>
      <c r="H16" s="97"/>
      <c r="J16" s="98"/>
      <c r="K16" s="99"/>
      <c r="L16" s="99"/>
      <c r="M16" s="100"/>
      <c r="O16" s="101"/>
      <c r="P16" s="101">
        <f>SUM(P6:P15)</f>
        <v>8</v>
      </c>
      <c r="Q16" s="101">
        <f t="shared" ref="Q16:V16" si="2">SUM(Q6:Q15)</f>
        <v>30</v>
      </c>
      <c r="R16" s="101">
        <f t="shared" si="2"/>
        <v>16</v>
      </c>
      <c r="S16" s="101">
        <f t="shared" si="2"/>
        <v>18</v>
      </c>
      <c r="T16" s="101">
        <f t="shared" si="2"/>
        <v>4</v>
      </c>
      <c r="U16" s="101">
        <f t="shared" si="2"/>
        <v>3</v>
      </c>
      <c r="V16" s="101">
        <f t="shared" si="2"/>
        <v>5</v>
      </c>
      <c r="W16" s="101">
        <f>SUM(W6:W15)</f>
        <v>0</v>
      </c>
    </row>
    <row r="17" spans="2:24" ht="21.75" customHeight="1" thickBot="1" x14ac:dyDescent="0.35">
      <c r="C17" s="87"/>
      <c r="D17" s="102"/>
      <c r="E17" s="103"/>
      <c r="F17" s="104" t="s">
        <v>26</v>
      </c>
      <c r="G17" s="105">
        <f>SUM(G7:G16)</f>
        <v>12354.32</v>
      </c>
      <c r="H17" s="106">
        <f>SUM(H7:H15)</f>
        <v>-954.17000000000007</v>
      </c>
      <c r="I17" s="107">
        <f>SUM(I7:I16)</f>
        <v>12600.15</v>
      </c>
      <c r="J17" s="162">
        <f>SUM(J7:J15)</f>
        <v>18900</v>
      </c>
      <c r="K17" s="162">
        <f>SUM(K7:K15)</f>
        <v>2300</v>
      </c>
      <c r="L17" s="110"/>
      <c r="O17" s="101"/>
      <c r="P17" s="101"/>
      <c r="Q17" s="101"/>
      <c r="R17" s="101"/>
    </row>
    <row r="18" spans="2:24" ht="15.75" customHeight="1" x14ac:dyDescent="0.3">
      <c r="M18" s="123"/>
      <c r="N18" s="66"/>
      <c r="O18" s="101"/>
      <c r="P18" s="128">
        <f t="shared" ref="P18:W18" si="3">P16*P4</f>
        <v>4000</v>
      </c>
      <c r="Q18" s="128">
        <f t="shared" si="3"/>
        <v>6000</v>
      </c>
      <c r="R18" s="128">
        <f t="shared" si="3"/>
        <v>1600</v>
      </c>
      <c r="S18" s="150">
        <f t="shared" si="3"/>
        <v>900</v>
      </c>
      <c r="T18" s="128">
        <f t="shared" si="3"/>
        <v>80</v>
      </c>
      <c r="U18" s="128">
        <f t="shared" si="3"/>
        <v>15</v>
      </c>
      <c r="V18" s="128">
        <f t="shared" si="3"/>
        <v>5</v>
      </c>
      <c r="W18" s="128">
        <f t="shared" si="3"/>
        <v>0</v>
      </c>
      <c r="X18" s="129">
        <f>SUM(P18:W18)</f>
        <v>12600</v>
      </c>
    </row>
    <row r="19" spans="2:24" ht="15" customHeight="1" x14ac:dyDescent="0.35">
      <c r="B19" s="111"/>
      <c r="D19" s="112"/>
      <c r="E19" s="112"/>
      <c r="F19" s="112"/>
      <c r="G19" s="112"/>
      <c r="H19" s="112"/>
      <c r="I19" s="112"/>
      <c r="J19" s="112"/>
      <c r="M19" s="66"/>
      <c r="N19" s="66"/>
      <c r="O19" s="66"/>
      <c r="P19" s="46"/>
      <c r="Q19" s="87"/>
      <c r="R19" s="87"/>
      <c r="S19" s="87"/>
      <c r="T19" s="87"/>
      <c r="U19" s="87"/>
      <c r="V19" s="87"/>
      <c r="W19" s="87"/>
    </row>
    <row r="20" spans="2:24" ht="21" customHeight="1" x14ac:dyDescent="0.35">
      <c r="C20" s="46"/>
      <c r="D20" s="113"/>
      <c r="E20" s="112"/>
      <c r="F20" s="112"/>
      <c r="G20" s="112"/>
      <c r="H20" s="112"/>
      <c r="I20" s="185"/>
      <c r="J20" s="112"/>
      <c r="K20" s="66"/>
      <c r="L20" s="66"/>
    </row>
    <row r="21" spans="2:24" x14ac:dyDescent="0.25">
      <c r="B21" s="93"/>
      <c r="C21" s="66"/>
      <c r="D21" s="49"/>
      <c r="E21" s="94"/>
      <c r="F21" s="94"/>
      <c r="G21" s="66"/>
      <c r="H21" s="66"/>
      <c r="I21" s="46"/>
      <c r="J21" s="66"/>
      <c r="K21" s="66"/>
      <c r="L21" s="66"/>
    </row>
    <row r="22" spans="2:24" ht="18.75" x14ac:dyDescent="0.3">
      <c r="B22" s="93"/>
      <c r="C22" s="46"/>
      <c r="D22" s="114"/>
      <c r="E22" s="94"/>
      <c r="F22" s="94"/>
      <c r="G22" s="115"/>
      <c r="H22" s="183"/>
      <c r="I22" s="184"/>
      <c r="J22" s="66"/>
      <c r="K22" s="66"/>
      <c r="L22" s="66"/>
    </row>
    <row r="23" spans="2:24" x14ac:dyDescent="0.25">
      <c r="B23" s="93"/>
      <c r="C23" s="49"/>
      <c r="D23" s="49"/>
      <c r="E23" s="94"/>
      <c r="F23" s="94"/>
      <c r="G23" s="66"/>
      <c r="H23" s="66"/>
      <c r="I23" s="66"/>
      <c r="J23" s="66"/>
      <c r="K23" s="66"/>
      <c r="L23" s="66"/>
    </row>
    <row r="24" spans="2:24" ht="18.75" x14ac:dyDescent="0.3">
      <c r="C24" s="114"/>
      <c r="D24" s="66"/>
      <c r="E24" s="66"/>
      <c r="F24" s="66"/>
      <c r="G24" s="66"/>
      <c r="H24" s="66"/>
      <c r="I24" s="66"/>
      <c r="J24" s="66"/>
      <c r="K24" s="66"/>
      <c r="L24" s="66"/>
    </row>
    <row r="25" spans="2:24" x14ac:dyDescent="0.25">
      <c r="C25" s="49"/>
    </row>
  </sheetData>
  <mergeCells count="1">
    <mergeCell ref="C2:K2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5"/>
  <sheetViews>
    <sheetView workbookViewId="0">
      <selection activeCell="H22" sqref="H22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4" max="4" width="9.7109375" customWidth="1"/>
    <col min="5" max="5" width="9.140625" customWidth="1"/>
    <col min="6" max="6" width="9.28515625" customWidth="1"/>
    <col min="7" max="7" width="11.28515625" bestFit="1" customWidth="1"/>
    <col min="8" max="8" width="14.42578125" bestFit="1" customWidth="1"/>
    <col min="9" max="9" width="15.42578125" bestFit="1" customWidth="1"/>
    <col min="10" max="10" width="11.28515625" bestFit="1" customWidth="1"/>
    <col min="12" max="12" width="13.42578125" customWidth="1"/>
  </cols>
  <sheetData>
    <row r="1" spans="2:23" x14ac:dyDescent="0.25">
      <c r="B1" s="189"/>
      <c r="C1" s="190"/>
      <c r="D1" s="190"/>
      <c r="E1" s="190"/>
      <c r="F1" s="190"/>
      <c r="G1" s="190"/>
      <c r="H1" s="190"/>
      <c r="I1" s="190"/>
      <c r="J1" s="190"/>
      <c r="K1" s="190"/>
    </row>
    <row r="2" spans="2:23" ht="18.75" customHeight="1" x14ac:dyDescent="0.35">
      <c r="B2" s="189"/>
      <c r="C2" s="216" t="s">
        <v>79</v>
      </c>
      <c r="D2" s="216"/>
      <c r="E2" s="216"/>
      <c r="F2" s="216"/>
      <c r="G2" s="216"/>
      <c r="H2" s="216"/>
      <c r="I2" s="216"/>
      <c r="J2" s="216"/>
      <c r="K2" s="216"/>
      <c r="L2" s="192"/>
      <c r="M2" s="3"/>
      <c r="N2" s="3"/>
      <c r="O2" s="3"/>
      <c r="P2" s="3"/>
    </row>
    <row r="3" spans="2:23" ht="15" customHeight="1" x14ac:dyDescent="0.3">
      <c r="M3" s="3"/>
      <c r="N3" s="3"/>
      <c r="O3" s="3"/>
      <c r="P3" s="3"/>
    </row>
    <row r="4" spans="2:23" ht="18.75" x14ac:dyDescent="0.3">
      <c r="B4" s="4" t="s">
        <v>0</v>
      </c>
      <c r="H4" s="5"/>
      <c r="I4" s="5"/>
      <c r="J4" s="5"/>
      <c r="K4" s="5"/>
      <c r="L4" s="6"/>
      <c r="P4" s="140">
        <v>500</v>
      </c>
      <c r="Q4" s="140">
        <v>200</v>
      </c>
      <c r="R4" s="140">
        <v>100</v>
      </c>
      <c r="S4" s="140">
        <v>50</v>
      </c>
      <c r="T4" s="140">
        <v>20</v>
      </c>
      <c r="U4" s="140">
        <v>5</v>
      </c>
      <c r="V4" s="140">
        <v>1</v>
      </c>
      <c r="W4" s="140">
        <v>0.5</v>
      </c>
    </row>
    <row r="5" spans="2:23" ht="15.75" thickBot="1" x14ac:dyDescent="0.3">
      <c r="J5" s="7"/>
    </row>
    <row r="6" spans="2:23" ht="32.25" thickTop="1" thickBot="1" x14ac:dyDescent="0.35">
      <c r="B6" s="8"/>
      <c r="C6" s="9" t="s">
        <v>1</v>
      </c>
      <c r="D6" s="10" t="s">
        <v>2</v>
      </c>
      <c r="E6" s="9" t="s">
        <v>3</v>
      </c>
      <c r="F6" s="188" t="s">
        <v>76</v>
      </c>
      <c r="G6" s="12" t="s">
        <v>5</v>
      </c>
      <c r="H6" s="13" t="s">
        <v>6</v>
      </c>
      <c r="I6" s="14" t="s">
        <v>7</v>
      </c>
      <c r="J6" s="15" t="s">
        <v>8</v>
      </c>
      <c r="K6" s="16" t="s">
        <v>9</v>
      </c>
      <c r="L6" s="17" t="s">
        <v>10</v>
      </c>
      <c r="M6" s="18" t="s">
        <v>11</v>
      </c>
      <c r="P6">
        <v>0</v>
      </c>
      <c r="Q6">
        <v>0</v>
      </c>
      <c r="R6">
        <v>0</v>
      </c>
      <c r="T6">
        <v>0</v>
      </c>
      <c r="U6">
        <v>0</v>
      </c>
    </row>
    <row r="7" spans="2:23" ht="21.75" customHeight="1" thickTop="1" x14ac:dyDescent="0.25">
      <c r="B7" s="19" t="s">
        <v>66</v>
      </c>
      <c r="C7" s="131">
        <v>320</v>
      </c>
      <c r="D7" s="21">
        <v>5</v>
      </c>
      <c r="E7" s="22"/>
      <c r="F7" s="23" t="s">
        <v>13</v>
      </c>
      <c r="G7" s="24">
        <f>C7*D7+C7*E7</f>
        <v>1600</v>
      </c>
      <c r="H7" s="25">
        <v>0</v>
      </c>
      <c r="I7" s="26">
        <f t="shared" ref="I7:I15" si="0">H7+G7</f>
        <v>1600</v>
      </c>
      <c r="J7" s="27">
        <v>0</v>
      </c>
      <c r="K7" s="28">
        <v>0</v>
      </c>
      <c r="L7" s="29">
        <f>I7-K7</f>
        <v>1600</v>
      </c>
      <c r="M7" t="s">
        <v>14</v>
      </c>
      <c r="O7" s="30"/>
      <c r="P7">
        <v>0</v>
      </c>
      <c r="Q7" s="168">
        <v>5</v>
      </c>
      <c r="R7">
        <v>4</v>
      </c>
      <c r="S7">
        <v>4</v>
      </c>
      <c r="T7">
        <v>0</v>
      </c>
      <c r="U7">
        <v>0</v>
      </c>
    </row>
    <row r="8" spans="2:23" ht="21.75" customHeight="1" x14ac:dyDescent="0.3">
      <c r="B8" s="31" t="s">
        <v>15</v>
      </c>
      <c r="C8" s="32">
        <v>266.67</v>
      </c>
      <c r="D8" s="33">
        <v>6</v>
      </c>
      <c r="E8" s="34"/>
      <c r="F8" s="187">
        <v>1200</v>
      </c>
      <c r="G8" s="36">
        <f>C8*D8-0.02</f>
        <v>1600</v>
      </c>
      <c r="H8" s="37">
        <v>-268.67</v>
      </c>
      <c r="I8" s="26">
        <f>G8+F8+H8</f>
        <v>2531.33</v>
      </c>
      <c r="J8" s="38">
        <v>16000</v>
      </c>
      <c r="K8" s="39">
        <v>2000</v>
      </c>
      <c r="L8" s="40">
        <f t="shared" ref="L8:L14" si="1">I8-K8</f>
        <v>531.32999999999993</v>
      </c>
      <c r="M8" t="s">
        <v>16</v>
      </c>
      <c r="N8" s="41"/>
      <c r="O8" s="30"/>
      <c r="P8">
        <v>4</v>
      </c>
      <c r="Q8">
        <v>2</v>
      </c>
      <c r="R8">
        <v>0</v>
      </c>
      <c r="S8">
        <v>2</v>
      </c>
      <c r="T8">
        <v>1</v>
      </c>
      <c r="U8">
        <v>2</v>
      </c>
      <c r="V8">
        <v>1</v>
      </c>
      <c r="W8">
        <v>0</v>
      </c>
    </row>
    <row r="9" spans="2:23" ht="21.75" customHeight="1" x14ac:dyDescent="0.25">
      <c r="B9" s="31" t="s">
        <v>19</v>
      </c>
      <c r="C9" s="32">
        <v>240</v>
      </c>
      <c r="D9" s="34">
        <v>5</v>
      </c>
      <c r="E9" s="34"/>
      <c r="F9" s="35" t="s">
        <v>13</v>
      </c>
      <c r="G9" s="24">
        <f>C9*D9+C9*E9</f>
        <v>1200</v>
      </c>
      <c r="H9" s="25"/>
      <c r="I9" s="26">
        <f t="shared" si="0"/>
        <v>1200</v>
      </c>
      <c r="J9" s="38">
        <v>0</v>
      </c>
      <c r="K9" s="45">
        <v>0</v>
      </c>
      <c r="L9" s="40">
        <f t="shared" si="1"/>
        <v>1200</v>
      </c>
      <c r="M9" t="s">
        <v>14</v>
      </c>
      <c r="O9" s="46"/>
      <c r="P9">
        <v>0</v>
      </c>
      <c r="Q9">
        <v>4</v>
      </c>
      <c r="R9">
        <v>2</v>
      </c>
      <c r="S9">
        <v>4</v>
      </c>
      <c r="T9">
        <v>0</v>
      </c>
      <c r="U9">
        <v>0</v>
      </c>
    </row>
    <row r="10" spans="2:23" ht="31.5" x14ac:dyDescent="0.25">
      <c r="B10" s="47" t="s">
        <v>20</v>
      </c>
      <c r="C10" s="32">
        <v>250</v>
      </c>
      <c r="D10" s="34">
        <v>6</v>
      </c>
      <c r="E10" s="34"/>
      <c r="F10" s="42">
        <v>100</v>
      </c>
      <c r="G10" s="36">
        <v>1600</v>
      </c>
      <c r="H10" s="25"/>
      <c r="I10" s="26">
        <f t="shared" si="0"/>
        <v>1600</v>
      </c>
      <c r="J10" s="38">
        <v>0</v>
      </c>
      <c r="K10" s="45">
        <v>0</v>
      </c>
      <c r="L10" s="40">
        <f t="shared" si="1"/>
        <v>1600</v>
      </c>
      <c r="M10" t="s">
        <v>16</v>
      </c>
      <c r="N10" s="49"/>
      <c r="O10" s="30"/>
      <c r="P10">
        <v>0</v>
      </c>
      <c r="Q10">
        <v>5</v>
      </c>
      <c r="R10">
        <v>4</v>
      </c>
      <c r="S10">
        <v>4</v>
      </c>
      <c r="T10">
        <v>0</v>
      </c>
      <c r="U10">
        <v>0</v>
      </c>
    </row>
    <row r="11" spans="2:23" ht="21.75" customHeight="1" x14ac:dyDescent="0.3">
      <c r="B11" s="50"/>
      <c r="C11" s="32">
        <v>0</v>
      </c>
      <c r="D11" s="51"/>
      <c r="E11" s="34"/>
      <c r="F11" s="48"/>
      <c r="G11" s="36">
        <v>0</v>
      </c>
      <c r="H11" s="52"/>
      <c r="I11" s="26">
        <f t="shared" si="0"/>
        <v>0</v>
      </c>
      <c r="J11" s="53"/>
      <c r="K11" s="54"/>
      <c r="L11" s="40">
        <f t="shared" si="1"/>
        <v>0</v>
      </c>
      <c r="O11" s="55"/>
      <c r="P11" s="55">
        <v>0</v>
      </c>
      <c r="Q11" s="55">
        <v>0</v>
      </c>
      <c r="R11">
        <v>0</v>
      </c>
      <c r="T11" s="55">
        <v>0</v>
      </c>
      <c r="U11" s="55">
        <v>0</v>
      </c>
    </row>
    <row r="12" spans="2:23" ht="21.75" customHeight="1" x14ac:dyDescent="0.25">
      <c r="B12" s="50" t="s">
        <v>35</v>
      </c>
      <c r="C12" s="132">
        <v>240</v>
      </c>
      <c r="D12" s="33">
        <v>5</v>
      </c>
      <c r="E12" s="33"/>
      <c r="F12" s="59"/>
      <c r="G12" s="24">
        <f>C12*D12+C12*E12</f>
        <v>1200</v>
      </c>
      <c r="H12" s="61"/>
      <c r="I12" s="26">
        <f t="shared" si="0"/>
        <v>1200</v>
      </c>
      <c r="J12" s="53"/>
      <c r="K12" s="62"/>
      <c r="L12" s="40">
        <f t="shared" si="1"/>
        <v>1200</v>
      </c>
      <c r="M12" t="s">
        <v>14</v>
      </c>
      <c r="N12" s="64"/>
      <c r="O12" s="64"/>
      <c r="P12" s="65">
        <v>0</v>
      </c>
      <c r="Q12" s="66">
        <v>5</v>
      </c>
      <c r="R12">
        <v>2</v>
      </c>
      <c r="S12">
        <v>0</v>
      </c>
      <c r="T12">
        <v>0</v>
      </c>
      <c r="U12">
        <v>0</v>
      </c>
    </row>
    <row r="13" spans="2:23" ht="18.75" x14ac:dyDescent="0.3">
      <c r="B13" s="67"/>
      <c r="C13" s="133"/>
      <c r="D13" s="69"/>
      <c r="E13" s="69"/>
      <c r="F13" s="70"/>
      <c r="G13" s="71">
        <v>0</v>
      </c>
      <c r="H13" s="72"/>
      <c r="I13" s="26">
        <f t="shared" si="0"/>
        <v>0</v>
      </c>
      <c r="J13" s="53"/>
      <c r="K13" s="62"/>
      <c r="L13" s="40">
        <f t="shared" si="1"/>
        <v>0</v>
      </c>
      <c r="M13" s="73"/>
      <c r="N13" s="65"/>
      <c r="O13" s="65"/>
      <c r="P13" s="65">
        <v>0</v>
      </c>
      <c r="Q13" s="66">
        <v>0</v>
      </c>
      <c r="R13">
        <v>0</v>
      </c>
      <c r="T13">
        <v>0</v>
      </c>
      <c r="U13">
        <v>0</v>
      </c>
    </row>
    <row r="14" spans="2:23" ht="19.5" thickBot="1" x14ac:dyDescent="0.35">
      <c r="B14" s="137" t="s">
        <v>40</v>
      </c>
      <c r="C14" s="134">
        <v>240</v>
      </c>
      <c r="D14" s="135">
        <v>5</v>
      </c>
      <c r="E14" s="146"/>
      <c r="F14" s="147"/>
      <c r="G14" s="136">
        <v>1200</v>
      </c>
      <c r="H14" s="78"/>
      <c r="I14" s="26">
        <f t="shared" si="0"/>
        <v>1200</v>
      </c>
      <c r="J14" s="53"/>
      <c r="K14" s="80"/>
      <c r="L14" s="40">
        <f t="shared" si="1"/>
        <v>1200</v>
      </c>
      <c r="M14" s="81"/>
      <c r="N14" s="82"/>
      <c r="O14" s="81"/>
      <c r="P14">
        <v>0</v>
      </c>
      <c r="Q14">
        <v>5</v>
      </c>
      <c r="R14">
        <v>2</v>
      </c>
      <c r="T14">
        <v>0</v>
      </c>
      <c r="U14">
        <v>0</v>
      </c>
    </row>
    <row r="15" spans="2:23" ht="20.25" thickTop="1" thickBot="1" x14ac:dyDescent="0.35">
      <c r="B15" s="83" t="s">
        <v>25</v>
      </c>
      <c r="C15" s="84">
        <v>464.29</v>
      </c>
      <c r="D15" s="85">
        <v>5</v>
      </c>
      <c r="E15" s="86">
        <v>1</v>
      </c>
      <c r="F15" s="87"/>
      <c r="G15" s="84">
        <v>3714.32</v>
      </c>
      <c r="H15" s="88">
        <v>-685.5</v>
      </c>
      <c r="I15" s="89">
        <f t="shared" si="0"/>
        <v>3028.82</v>
      </c>
      <c r="J15" s="90">
        <v>600</v>
      </c>
      <c r="K15" s="175">
        <v>300</v>
      </c>
      <c r="L15" s="92">
        <f>I15-K15</f>
        <v>2728.82</v>
      </c>
      <c r="M15" t="s">
        <v>14</v>
      </c>
      <c r="P15" s="76">
        <v>3</v>
      </c>
      <c r="Q15" s="76">
        <v>5</v>
      </c>
      <c r="R15" s="76">
        <v>4</v>
      </c>
      <c r="S15" s="76">
        <v>2</v>
      </c>
      <c r="T15" s="76">
        <v>1</v>
      </c>
      <c r="U15" s="76">
        <v>1</v>
      </c>
      <c r="V15" s="139">
        <v>4</v>
      </c>
      <c r="W15" s="139" t="s">
        <v>63</v>
      </c>
    </row>
    <row r="16" spans="2:23" ht="15.75" customHeight="1" thickBot="1" x14ac:dyDescent="0.3">
      <c r="B16" s="93"/>
      <c r="C16" s="46"/>
      <c r="D16" s="94"/>
      <c r="E16" s="95"/>
      <c r="G16" s="96"/>
      <c r="H16" s="97"/>
      <c r="J16" s="98"/>
      <c r="K16" s="99"/>
      <c r="L16" s="99"/>
      <c r="M16" s="100"/>
      <c r="O16" s="101"/>
      <c r="P16" s="101">
        <f>SUM(P6:P15)</f>
        <v>7</v>
      </c>
      <c r="Q16" s="101">
        <f t="shared" ref="Q16:V16" si="2">SUM(Q6:Q15)</f>
        <v>31</v>
      </c>
      <c r="R16" s="101">
        <f t="shared" si="2"/>
        <v>18</v>
      </c>
      <c r="S16" s="101">
        <f t="shared" si="2"/>
        <v>16</v>
      </c>
      <c r="T16" s="101">
        <f t="shared" si="2"/>
        <v>2</v>
      </c>
      <c r="U16" s="101">
        <f t="shared" si="2"/>
        <v>3</v>
      </c>
      <c r="V16" s="101">
        <f t="shared" si="2"/>
        <v>5</v>
      </c>
      <c r="W16" s="101">
        <f>SUM(W6:W15)</f>
        <v>0</v>
      </c>
    </row>
    <row r="17" spans="2:24" ht="21.75" customHeight="1" thickBot="1" x14ac:dyDescent="0.35">
      <c r="B17" s="1" t="s">
        <v>80</v>
      </c>
      <c r="C17" s="87"/>
      <c r="D17" s="102"/>
      <c r="E17" s="103"/>
      <c r="F17" s="104" t="s">
        <v>26</v>
      </c>
      <c r="G17" s="105">
        <f>SUM(G7:G16)</f>
        <v>12114.32</v>
      </c>
      <c r="H17" s="106">
        <f>SUM(H7:H15)</f>
        <v>-954.17000000000007</v>
      </c>
      <c r="I17" s="107">
        <f>SUM(I7:I16)</f>
        <v>12360.15</v>
      </c>
      <c r="J17" s="162">
        <f>SUM(J7:J15)</f>
        <v>16600</v>
      </c>
      <c r="K17" s="162">
        <f>SUM(K7:K15)</f>
        <v>2300</v>
      </c>
      <c r="L17" s="110"/>
      <c r="O17" s="101"/>
      <c r="P17" s="101"/>
      <c r="Q17" s="101"/>
      <c r="R17" s="101"/>
    </row>
    <row r="18" spans="2:24" ht="15.75" customHeight="1" x14ac:dyDescent="0.3">
      <c r="B18" s="1" t="s">
        <v>81</v>
      </c>
      <c r="M18" s="123"/>
      <c r="N18" s="66"/>
      <c r="O18" s="101"/>
      <c r="P18" s="128">
        <f t="shared" ref="P18:W18" si="3">P16*P4</f>
        <v>3500</v>
      </c>
      <c r="Q18" s="128">
        <f t="shared" si="3"/>
        <v>6200</v>
      </c>
      <c r="R18" s="128">
        <f t="shared" si="3"/>
        <v>1800</v>
      </c>
      <c r="S18" s="150">
        <f t="shared" si="3"/>
        <v>800</v>
      </c>
      <c r="T18" s="128">
        <f t="shared" si="3"/>
        <v>40</v>
      </c>
      <c r="U18" s="128">
        <f t="shared" si="3"/>
        <v>15</v>
      </c>
      <c r="V18" s="128">
        <f t="shared" si="3"/>
        <v>5</v>
      </c>
      <c r="W18" s="128">
        <f t="shared" si="3"/>
        <v>0</v>
      </c>
      <c r="X18" s="129">
        <f>SUM(P18:W18)</f>
        <v>12360</v>
      </c>
    </row>
    <row r="19" spans="2:24" ht="15" customHeight="1" x14ac:dyDescent="0.35">
      <c r="B19" s="111"/>
      <c r="D19" s="112"/>
      <c r="E19" s="112"/>
      <c r="F19" s="112"/>
      <c r="G19" s="112"/>
      <c r="H19" s="112"/>
      <c r="I19" s="112"/>
      <c r="J19" s="112"/>
      <c r="M19" s="66"/>
      <c r="N19" s="66"/>
      <c r="O19" s="66"/>
      <c r="P19" s="46"/>
      <c r="Q19" s="87"/>
      <c r="R19" s="87"/>
      <c r="S19" s="87"/>
      <c r="T19" s="87"/>
      <c r="U19" s="87"/>
      <c r="V19" s="87"/>
      <c r="W19" s="87"/>
    </row>
    <row r="20" spans="2:24" ht="21" customHeight="1" x14ac:dyDescent="0.35">
      <c r="C20" s="46"/>
      <c r="D20" s="113"/>
      <c r="E20" s="112"/>
      <c r="F20" s="112"/>
      <c r="G20" s="112"/>
      <c r="H20" s="112"/>
      <c r="I20" s="185"/>
      <c r="J20" s="112"/>
      <c r="K20" s="66"/>
      <c r="L20" s="66"/>
    </row>
    <row r="21" spans="2:24" x14ac:dyDescent="0.25">
      <c r="B21" s="93"/>
      <c r="C21" s="66"/>
      <c r="D21" s="49"/>
      <c r="E21" s="94"/>
      <c r="F21" s="94"/>
      <c r="G21" s="66"/>
      <c r="H21" s="66"/>
      <c r="I21" s="46"/>
      <c r="J21" s="66"/>
      <c r="K21" s="66"/>
      <c r="L21" s="66"/>
    </row>
    <row r="22" spans="2:24" ht="18.75" x14ac:dyDescent="0.3">
      <c r="B22" s="93"/>
      <c r="C22" s="46"/>
      <c r="D22" s="114"/>
      <c r="E22" s="94"/>
      <c r="F22" s="94"/>
      <c r="G22" s="115"/>
      <c r="H22" s="183"/>
      <c r="I22" s="184"/>
      <c r="J22" s="66"/>
      <c r="K22" s="66"/>
      <c r="L22" s="66"/>
    </row>
    <row r="23" spans="2:24" x14ac:dyDescent="0.25">
      <c r="B23" s="93"/>
      <c r="C23" s="49"/>
      <c r="D23" s="49"/>
      <c r="E23" s="94"/>
      <c r="F23" s="94"/>
      <c r="G23" s="66"/>
      <c r="H23" s="66"/>
      <c r="I23" s="66"/>
      <c r="J23" s="66"/>
      <c r="K23" s="66"/>
      <c r="L23" s="66"/>
    </row>
    <row r="24" spans="2:24" ht="18.75" x14ac:dyDescent="0.3">
      <c r="C24" s="114"/>
      <c r="D24" s="66"/>
      <c r="E24" s="66"/>
      <c r="F24" s="66"/>
      <c r="G24" s="66"/>
      <c r="H24" s="66"/>
      <c r="I24" s="66"/>
      <c r="J24" s="66"/>
      <c r="K24" s="66"/>
      <c r="L24" s="66"/>
    </row>
    <row r="25" spans="2:24" x14ac:dyDescent="0.25">
      <c r="C25" s="49"/>
    </row>
  </sheetData>
  <mergeCells count="1">
    <mergeCell ref="C2:K2"/>
  </mergeCells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5"/>
  <sheetViews>
    <sheetView topLeftCell="I1" workbookViewId="0">
      <selection activeCell="O22" sqref="O22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4" max="4" width="9.7109375" customWidth="1"/>
    <col min="5" max="5" width="9.140625" customWidth="1"/>
    <col min="6" max="6" width="9.28515625" customWidth="1"/>
    <col min="7" max="7" width="11.28515625" bestFit="1" customWidth="1"/>
    <col min="8" max="8" width="14.42578125" bestFit="1" customWidth="1"/>
    <col min="9" max="9" width="15.42578125" bestFit="1" customWidth="1"/>
    <col min="10" max="10" width="11.28515625" bestFit="1" customWidth="1"/>
    <col min="12" max="12" width="13.42578125" customWidth="1"/>
  </cols>
  <sheetData>
    <row r="1" spans="2:23" x14ac:dyDescent="0.25">
      <c r="B1" s="189"/>
      <c r="C1" s="190"/>
      <c r="D1" s="190"/>
      <c r="E1" s="190"/>
      <c r="F1" s="190"/>
      <c r="G1" s="190"/>
      <c r="H1" s="190"/>
      <c r="I1" s="190"/>
      <c r="J1" s="190"/>
      <c r="K1" s="190"/>
    </row>
    <row r="2" spans="2:23" ht="18.75" customHeight="1" x14ac:dyDescent="0.35">
      <c r="B2" s="189"/>
      <c r="C2" s="216" t="s">
        <v>82</v>
      </c>
      <c r="D2" s="216"/>
      <c r="E2" s="216"/>
      <c r="F2" s="216"/>
      <c r="G2" s="216"/>
      <c r="H2" s="216"/>
      <c r="I2" s="216"/>
      <c r="J2" s="216"/>
      <c r="K2" s="216"/>
      <c r="L2" s="193"/>
      <c r="M2" s="3"/>
      <c r="N2" s="3"/>
      <c r="O2" s="3"/>
      <c r="P2" s="3"/>
    </row>
    <row r="3" spans="2:23" ht="15" customHeight="1" x14ac:dyDescent="0.3">
      <c r="M3" s="3"/>
      <c r="N3" s="3"/>
      <c r="O3" s="3"/>
      <c r="P3" s="3"/>
    </row>
    <row r="4" spans="2:23" ht="18.75" x14ac:dyDescent="0.3">
      <c r="B4" s="4" t="s">
        <v>0</v>
      </c>
      <c r="H4" s="5"/>
      <c r="I4" s="5"/>
      <c r="J4" s="5"/>
      <c r="K4" s="5"/>
      <c r="L4" s="6"/>
      <c r="P4" s="140">
        <v>500</v>
      </c>
      <c r="Q4" s="140">
        <v>200</v>
      </c>
      <c r="R4" s="140">
        <v>100</v>
      </c>
      <c r="S4" s="140">
        <v>50</v>
      </c>
      <c r="T4" s="140">
        <v>20</v>
      </c>
      <c r="U4" s="140">
        <v>5</v>
      </c>
      <c r="V4" s="140">
        <v>1</v>
      </c>
      <c r="W4" s="140">
        <v>0.5</v>
      </c>
    </row>
    <row r="5" spans="2:23" ht="15.75" thickBot="1" x14ac:dyDescent="0.3">
      <c r="J5" s="7"/>
    </row>
    <row r="6" spans="2:23" ht="32.25" thickTop="1" thickBot="1" x14ac:dyDescent="0.35">
      <c r="B6" s="8"/>
      <c r="C6" s="9" t="s">
        <v>1</v>
      </c>
      <c r="D6" s="10" t="s">
        <v>2</v>
      </c>
      <c r="E6" s="9" t="s">
        <v>3</v>
      </c>
      <c r="F6" s="188" t="s">
        <v>76</v>
      </c>
      <c r="G6" s="12" t="s">
        <v>5</v>
      </c>
      <c r="H6" s="13" t="s">
        <v>6</v>
      </c>
      <c r="I6" s="14" t="s">
        <v>7</v>
      </c>
      <c r="J6" s="15" t="s">
        <v>8</v>
      </c>
      <c r="K6" s="16" t="s">
        <v>9</v>
      </c>
      <c r="L6" s="17" t="s">
        <v>10</v>
      </c>
      <c r="M6" s="18" t="s">
        <v>11</v>
      </c>
      <c r="P6">
        <v>0</v>
      </c>
      <c r="Q6">
        <v>0</v>
      </c>
      <c r="R6">
        <v>0</v>
      </c>
      <c r="T6">
        <v>0</v>
      </c>
      <c r="U6">
        <v>0</v>
      </c>
    </row>
    <row r="7" spans="2:23" ht="21.75" customHeight="1" thickTop="1" x14ac:dyDescent="0.25">
      <c r="B7" s="19" t="s">
        <v>66</v>
      </c>
      <c r="C7" s="131">
        <v>320</v>
      </c>
      <c r="D7" s="21">
        <v>5</v>
      </c>
      <c r="E7" s="22">
        <v>2</v>
      </c>
      <c r="F7" s="23" t="s">
        <v>13</v>
      </c>
      <c r="G7" s="24">
        <f>C7*D7+C7*E7</f>
        <v>2240</v>
      </c>
      <c r="H7" s="25">
        <v>0</v>
      </c>
      <c r="I7" s="26">
        <f t="shared" ref="I7:I15" si="0">H7+G7</f>
        <v>2240</v>
      </c>
      <c r="J7" s="27">
        <v>0</v>
      </c>
      <c r="K7" s="28">
        <v>0</v>
      </c>
      <c r="L7" s="29">
        <f>I7-K7</f>
        <v>2240</v>
      </c>
      <c r="M7" t="s">
        <v>14</v>
      </c>
      <c r="O7" s="30"/>
      <c r="P7">
        <v>1</v>
      </c>
      <c r="Q7" s="168">
        <v>5</v>
      </c>
      <c r="R7">
        <v>5</v>
      </c>
      <c r="S7">
        <v>4</v>
      </c>
      <c r="T7">
        <v>2</v>
      </c>
      <c r="U7">
        <v>0</v>
      </c>
    </row>
    <row r="8" spans="2:23" ht="21.75" customHeight="1" x14ac:dyDescent="0.3">
      <c r="B8" s="31" t="s">
        <v>15</v>
      </c>
      <c r="C8" s="32">
        <v>266.67</v>
      </c>
      <c r="D8" s="33">
        <v>6</v>
      </c>
      <c r="E8" s="34"/>
      <c r="F8" s="187">
        <v>1200</v>
      </c>
      <c r="G8" s="36">
        <f>C8*D8-0.02</f>
        <v>1600</v>
      </c>
      <c r="H8" s="37">
        <v>-268.67</v>
      </c>
      <c r="I8" s="26">
        <f>G8+F8+H8</f>
        <v>2531.33</v>
      </c>
      <c r="J8" s="38">
        <v>14000</v>
      </c>
      <c r="K8" s="39">
        <v>2000</v>
      </c>
      <c r="L8" s="40">
        <f t="shared" ref="L8:L14" si="1">I8-K8</f>
        <v>531.32999999999993</v>
      </c>
      <c r="M8" t="s">
        <v>16</v>
      </c>
      <c r="N8" s="41"/>
      <c r="O8" s="30"/>
      <c r="P8">
        <v>4</v>
      </c>
      <c r="Q8">
        <v>2</v>
      </c>
      <c r="R8">
        <v>0</v>
      </c>
      <c r="S8">
        <v>2</v>
      </c>
      <c r="T8">
        <v>1</v>
      </c>
      <c r="U8">
        <v>2</v>
      </c>
      <c r="V8">
        <v>1</v>
      </c>
      <c r="W8">
        <v>0</v>
      </c>
    </row>
    <row r="9" spans="2:23" ht="21.75" customHeight="1" x14ac:dyDescent="0.25">
      <c r="B9" s="31" t="s">
        <v>19</v>
      </c>
      <c r="C9" s="32">
        <v>240</v>
      </c>
      <c r="D9" s="34">
        <v>5</v>
      </c>
      <c r="E9" s="34">
        <v>1</v>
      </c>
      <c r="F9" s="35" t="s">
        <v>13</v>
      </c>
      <c r="G9" s="24">
        <f>C9*D9+C9*E9</f>
        <v>1440</v>
      </c>
      <c r="H9" s="25"/>
      <c r="I9" s="26">
        <f t="shared" si="0"/>
        <v>1440</v>
      </c>
      <c r="J9" s="38">
        <v>0</v>
      </c>
      <c r="K9" s="45">
        <v>0</v>
      </c>
      <c r="L9" s="40">
        <f t="shared" si="1"/>
        <v>1440</v>
      </c>
      <c r="M9" t="s">
        <v>14</v>
      </c>
      <c r="O9" s="46"/>
      <c r="P9">
        <v>0</v>
      </c>
      <c r="Q9">
        <v>5</v>
      </c>
      <c r="R9">
        <v>2</v>
      </c>
      <c r="S9">
        <v>4</v>
      </c>
      <c r="T9">
        <v>2</v>
      </c>
      <c r="U9">
        <v>0</v>
      </c>
    </row>
    <row r="10" spans="2:23" ht="31.5" x14ac:dyDescent="0.25">
      <c r="B10" s="47" t="s">
        <v>20</v>
      </c>
      <c r="C10" s="32">
        <v>250</v>
      </c>
      <c r="D10" s="34">
        <v>6</v>
      </c>
      <c r="E10" s="34"/>
      <c r="F10" s="42">
        <v>100</v>
      </c>
      <c r="G10" s="36">
        <v>1600</v>
      </c>
      <c r="H10" s="25"/>
      <c r="I10" s="26">
        <f t="shared" si="0"/>
        <v>1600</v>
      </c>
      <c r="J10" s="38">
        <v>0</v>
      </c>
      <c r="K10" s="45">
        <v>0</v>
      </c>
      <c r="L10" s="40">
        <f t="shared" si="1"/>
        <v>1600</v>
      </c>
      <c r="M10" t="s">
        <v>16</v>
      </c>
      <c r="N10" s="49"/>
      <c r="O10" s="30"/>
      <c r="P10">
        <v>0</v>
      </c>
      <c r="Q10">
        <v>5</v>
      </c>
      <c r="R10">
        <v>4</v>
      </c>
      <c r="S10">
        <v>4</v>
      </c>
      <c r="T10">
        <v>0</v>
      </c>
      <c r="U10">
        <v>0</v>
      </c>
    </row>
    <row r="11" spans="2:23" ht="21.75" customHeight="1" x14ac:dyDescent="0.3">
      <c r="B11" s="50"/>
      <c r="C11" s="32">
        <v>0</v>
      </c>
      <c r="D11" s="51"/>
      <c r="E11" s="34"/>
      <c r="F11" s="48"/>
      <c r="G11" s="36">
        <v>0</v>
      </c>
      <c r="H11" s="52"/>
      <c r="I11" s="26">
        <f t="shared" si="0"/>
        <v>0</v>
      </c>
      <c r="J11" s="53"/>
      <c r="K11" s="54"/>
      <c r="L11" s="40">
        <f t="shared" si="1"/>
        <v>0</v>
      </c>
      <c r="O11" s="55"/>
      <c r="P11" s="55">
        <v>0</v>
      </c>
      <c r="Q11" s="55">
        <v>0</v>
      </c>
      <c r="R11">
        <v>0</v>
      </c>
      <c r="T11" s="55">
        <v>0</v>
      </c>
      <c r="U11" s="55">
        <v>0</v>
      </c>
    </row>
    <row r="12" spans="2:23" ht="21.75" customHeight="1" x14ac:dyDescent="0.25">
      <c r="B12" s="50" t="s">
        <v>35</v>
      </c>
      <c r="C12" s="132">
        <v>240</v>
      </c>
      <c r="D12" s="33">
        <v>5</v>
      </c>
      <c r="E12" s="33"/>
      <c r="F12" s="59"/>
      <c r="G12" s="24">
        <f>C12*D12+C12*E12</f>
        <v>1200</v>
      </c>
      <c r="H12" s="61"/>
      <c r="I12" s="26">
        <f t="shared" si="0"/>
        <v>1200</v>
      </c>
      <c r="J12" s="53"/>
      <c r="K12" s="62"/>
      <c r="L12" s="40">
        <f t="shared" si="1"/>
        <v>1200</v>
      </c>
      <c r="M12" t="s">
        <v>14</v>
      </c>
      <c r="N12" s="64"/>
      <c r="O12" s="64"/>
      <c r="P12" s="65">
        <v>0</v>
      </c>
      <c r="Q12" s="66">
        <v>5</v>
      </c>
      <c r="R12">
        <v>2</v>
      </c>
      <c r="S12">
        <v>0</v>
      </c>
      <c r="T12">
        <v>0</v>
      </c>
      <c r="U12">
        <v>0</v>
      </c>
    </row>
    <row r="13" spans="2:23" ht="18.75" x14ac:dyDescent="0.3">
      <c r="B13" s="67"/>
      <c r="C13" s="133"/>
      <c r="D13" s="69"/>
      <c r="E13" s="69"/>
      <c r="F13" s="70"/>
      <c r="G13" s="71">
        <v>0</v>
      </c>
      <c r="H13" s="72"/>
      <c r="I13" s="26">
        <f t="shared" si="0"/>
        <v>0</v>
      </c>
      <c r="J13" s="53"/>
      <c r="K13" s="62"/>
      <c r="L13" s="40">
        <f t="shared" si="1"/>
        <v>0</v>
      </c>
      <c r="M13" s="73"/>
      <c r="N13" s="65"/>
      <c r="O13" s="65"/>
      <c r="P13" s="65">
        <v>0</v>
      </c>
      <c r="Q13" s="66">
        <v>0</v>
      </c>
      <c r="R13">
        <v>0</v>
      </c>
      <c r="T13">
        <v>0</v>
      </c>
      <c r="U13">
        <v>0</v>
      </c>
    </row>
    <row r="14" spans="2:23" ht="19.5" thickBot="1" x14ac:dyDescent="0.35">
      <c r="B14" s="137" t="s">
        <v>40</v>
      </c>
      <c r="C14" s="134">
        <v>240</v>
      </c>
      <c r="D14" s="135">
        <v>5</v>
      </c>
      <c r="E14" s="146"/>
      <c r="F14" s="147"/>
      <c r="G14" s="136">
        <v>1200</v>
      </c>
      <c r="H14" s="78"/>
      <c r="I14" s="26">
        <f t="shared" si="0"/>
        <v>1200</v>
      </c>
      <c r="J14" s="53"/>
      <c r="K14" s="80"/>
      <c r="L14" s="40">
        <f t="shared" si="1"/>
        <v>1200</v>
      </c>
      <c r="M14" s="81"/>
      <c r="N14" s="82"/>
      <c r="O14" s="81"/>
      <c r="P14">
        <v>0</v>
      </c>
      <c r="Q14">
        <v>5</v>
      </c>
      <c r="R14">
        <v>2</v>
      </c>
      <c r="T14">
        <v>0</v>
      </c>
      <c r="U14">
        <v>0</v>
      </c>
    </row>
    <row r="15" spans="2:23" ht="20.25" thickTop="1" thickBot="1" x14ac:dyDescent="0.35">
      <c r="B15" s="83" t="s">
        <v>25</v>
      </c>
      <c r="C15" s="84">
        <v>464.29</v>
      </c>
      <c r="D15" s="85">
        <v>5</v>
      </c>
      <c r="E15" s="86"/>
      <c r="F15" s="87"/>
      <c r="G15" s="84">
        <v>3250</v>
      </c>
      <c r="H15" s="88">
        <v>-685.5</v>
      </c>
      <c r="I15" s="89">
        <f t="shared" si="0"/>
        <v>2564.5</v>
      </c>
      <c r="J15" s="90">
        <v>300</v>
      </c>
      <c r="K15" s="175">
        <v>300</v>
      </c>
      <c r="L15" s="92">
        <f>I15-K15</f>
        <v>2264.5</v>
      </c>
      <c r="M15" t="s">
        <v>14</v>
      </c>
      <c r="P15" s="76">
        <v>2</v>
      </c>
      <c r="Q15" s="76">
        <v>5</v>
      </c>
      <c r="R15" s="76">
        <v>4</v>
      </c>
      <c r="S15" s="76">
        <v>3</v>
      </c>
      <c r="T15" s="76">
        <v>0</v>
      </c>
      <c r="U15" s="76">
        <v>2</v>
      </c>
      <c r="V15" s="139">
        <v>4</v>
      </c>
      <c r="W15" s="139">
        <v>1</v>
      </c>
    </row>
    <row r="16" spans="2:23" ht="15.75" customHeight="1" thickBot="1" x14ac:dyDescent="0.3">
      <c r="B16" s="93"/>
      <c r="C16" s="46"/>
      <c r="D16" s="94"/>
      <c r="E16" s="95"/>
      <c r="G16" s="96"/>
      <c r="H16" s="97"/>
      <c r="J16" s="98"/>
      <c r="K16" s="99"/>
      <c r="L16" s="99"/>
      <c r="M16" s="100"/>
      <c r="O16" s="101"/>
      <c r="P16" s="101">
        <f>SUM(P6:P15)</f>
        <v>7</v>
      </c>
      <c r="Q16" s="101">
        <f t="shared" ref="Q16:V16" si="2">SUM(Q6:Q15)</f>
        <v>32</v>
      </c>
      <c r="R16" s="101">
        <f t="shared" si="2"/>
        <v>19</v>
      </c>
      <c r="S16" s="101">
        <f t="shared" si="2"/>
        <v>17</v>
      </c>
      <c r="T16" s="101">
        <f t="shared" si="2"/>
        <v>5</v>
      </c>
      <c r="U16" s="101">
        <f t="shared" si="2"/>
        <v>4</v>
      </c>
      <c r="V16" s="101">
        <f t="shared" si="2"/>
        <v>5</v>
      </c>
      <c r="W16" s="101">
        <f>SUM(W6:W15)</f>
        <v>1</v>
      </c>
    </row>
    <row r="17" spans="2:24" ht="21.75" customHeight="1" thickBot="1" x14ac:dyDescent="0.35">
      <c r="C17" s="87"/>
      <c r="D17" s="102"/>
      <c r="E17" s="103"/>
      <c r="F17" s="104" t="s">
        <v>26</v>
      </c>
      <c r="G17" s="105">
        <f>SUM(G7:G16)</f>
        <v>12530</v>
      </c>
      <c r="H17" s="106">
        <f>SUM(H7:H15)</f>
        <v>-954.17000000000007</v>
      </c>
      <c r="I17" s="107">
        <f>SUM(I7:I16)</f>
        <v>12775.83</v>
      </c>
      <c r="J17" s="162">
        <f>SUM(J7:J15)</f>
        <v>14300</v>
      </c>
      <c r="K17" s="162">
        <f>SUM(K7:K15)</f>
        <v>2300</v>
      </c>
      <c r="L17" s="110"/>
      <c r="O17" s="101"/>
      <c r="P17" s="101"/>
      <c r="Q17" s="101"/>
      <c r="R17" s="101"/>
    </row>
    <row r="18" spans="2:24" ht="15.75" customHeight="1" x14ac:dyDescent="0.3">
      <c r="M18" s="123"/>
      <c r="N18" s="66"/>
      <c r="O18" s="101"/>
      <c r="P18" s="128">
        <f t="shared" ref="P18:W18" si="3">P16*P4</f>
        <v>3500</v>
      </c>
      <c r="Q18" s="128">
        <f t="shared" si="3"/>
        <v>6400</v>
      </c>
      <c r="R18" s="128">
        <f t="shared" si="3"/>
        <v>1900</v>
      </c>
      <c r="S18" s="150">
        <f t="shared" si="3"/>
        <v>850</v>
      </c>
      <c r="T18" s="128">
        <f t="shared" si="3"/>
        <v>100</v>
      </c>
      <c r="U18" s="128">
        <f t="shared" si="3"/>
        <v>20</v>
      </c>
      <c r="V18" s="128">
        <f t="shared" si="3"/>
        <v>5</v>
      </c>
      <c r="W18" s="128">
        <f t="shared" si="3"/>
        <v>0.5</v>
      </c>
      <c r="X18" s="129">
        <f>SUM(P18:W18)</f>
        <v>12775.5</v>
      </c>
    </row>
    <row r="19" spans="2:24" ht="15" customHeight="1" x14ac:dyDescent="0.35">
      <c r="B19" s="111"/>
      <c r="D19" s="112"/>
      <c r="E19" s="112"/>
      <c r="F19" s="112"/>
      <c r="G19" s="112"/>
      <c r="H19" s="112"/>
      <c r="I19" s="112"/>
      <c r="J19" s="112"/>
      <c r="M19" s="66"/>
      <c r="N19" s="66"/>
      <c r="O19" s="66"/>
      <c r="P19" s="46"/>
      <c r="Q19" s="87"/>
      <c r="R19" s="87"/>
      <c r="S19" s="87"/>
      <c r="T19" s="87"/>
      <c r="U19" s="87"/>
      <c r="V19" s="87"/>
      <c r="W19" s="87"/>
    </row>
    <row r="20" spans="2:24" ht="21" customHeight="1" x14ac:dyDescent="0.35">
      <c r="C20" s="46"/>
      <c r="D20" s="113"/>
      <c r="E20" s="112"/>
      <c r="F20" s="112"/>
      <c r="G20" s="112"/>
      <c r="H20" s="112"/>
      <c r="I20" s="185"/>
      <c r="J20" s="112"/>
      <c r="K20" s="66"/>
      <c r="L20" s="66"/>
    </row>
    <row r="21" spans="2:24" x14ac:dyDescent="0.25">
      <c r="B21" s="93"/>
      <c r="C21" s="66"/>
      <c r="D21" s="49"/>
      <c r="E21" s="94"/>
      <c r="F21" s="94"/>
      <c r="G21" s="66"/>
      <c r="H21" s="66"/>
      <c r="I21" s="46"/>
      <c r="J21" s="66"/>
      <c r="K21" s="66"/>
      <c r="L21" s="66"/>
    </row>
    <row r="22" spans="2:24" ht="18.75" x14ac:dyDescent="0.3">
      <c r="B22" s="93"/>
      <c r="C22" s="46"/>
      <c r="D22" s="114"/>
      <c r="E22" s="94"/>
      <c r="F22" s="94"/>
      <c r="G22" s="115"/>
      <c r="H22" s="183"/>
      <c r="I22" s="184"/>
      <c r="J22" s="66"/>
      <c r="K22" s="66"/>
      <c r="L22" s="66"/>
    </row>
    <row r="23" spans="2:24" x14ac:dyDescent="0.25">
      <c r="B23" s="93"/>
      <c r="C23" s="49"/>
      <c r="D23" s="49"/>
      <c r="E23" s="94"/>
      <c r="F23" s="94"/>
      <c r="G23" s="66"/>
      <c r="H23" s="66"/>
      <c r="I23" s="66"/>
      <c r="J23" s="66"/>
      <c r="K23" s="66"/>
      <c r="L23" s="66"/>
    </row>
    <row r="24" spans="2:24" ht="18.75" x14ac:dyDescent="0.3">
      <c r="C24" s="114"/>
      <c r="D24" s="66"/>
      <c r="E24" s="66"/>
      <c r="F24" s="66"/>
      <c r="G24" s="66"/>
      <c r="H24" s="66"/>
      <c r="I24" s="66"/>
      <c r="J24" s="66"/>
      <c r="K24" s="66"/>
      <c r="L24" s="66"/>
    </row>
    <row r="25" spans="2:24" x14ac:dyDescent="0.25">
      <c r="C25" s="49"/>
    </row>
  </sheetData>
  <mergeCells count="1">
    <mergeCell ref="C2:K2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5"/>
  <sheetViews>
    <sheetView workbookViewId="0">
      <selection activeCell="K10" sqref="K10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4" max="4" width="9.7109375" customWidth="1"/>
    <col min="5" max="5" width="9.140625" customWidth="1"/>
    <col min="6" max="6" width="9.28515625" customWidth="1"/>
    <col min="7" max="7" width="11.28515625" bestFit="1" customWidth="1"/>
    <col min="8" max="8" width="14.42578125" bestFit="1" customWidth="1"/>
    <col min="9" max="9" width="15.42578125" bestFit="1" customWidth="1"/>
    <col min="10" max="10" width="11.28515625" bestFit="1" customWidth="1"/>
    <col min="12" max="12" width="13.42578125" customWidth="1"/>
  </cols>
  <sheetData>
    <row r="1" spans="2:23" x14ac:dyDescent="0.25">
      <c r="B1" s="189"/>
      <c r="C1" s="190"/>
      <c r="D1" s="190"/>
      <c r="E1" s="190"/>
      <c r="F1" s="190"/>
      <c r="G1" s="190"/>
      <c r="H1" s="190"/>
      <c r="I1" s="190"/>
      <c r="J1" s="190"/>
      <c r="K1" s="190"/>
    </row>
    <row r="2" spans="2:23" ht="18.75" customHeight="1" x14ac:dyDescent="0.35">
      <c r="B2" s="189"/>
      <c r="C2" s="216" t="s">
        <v>83</v>
      </c>
      <c r="D2" s="216"/>
      <c r="E2" s="216"/>
      <c r="F2" s="216"/>
      <c r="G2" s="216"/>
      <c r="H2" s="216"/>
      <c r="I2" s="216"/>
      <c r="J2" s="216"/>
      <c r="K2" s="216"/>
      <c r="L2" s="194"/>
      <c r="M2" s="3"/>
      <c r="N2" s="3"/>
      <c r="O2" s="3"/>
      <c r="P2" s="3"/>
    </row>
    <row r="3" spans="2:23" ht="15" customHeight="1" x14ac:dyDescent="0.3">
      <c r="M3" s="3"/>
      <c r="N3" s="3"/>
      <c r="O3" s="3"/>
      <c r="P3" s="3"/>
    </row>
    <row r="4" spans="2:23" ht="18.75" x14ac:dyDescent="0.3">
      <c r="B4" s="4" t="s">
        <v>0</v>
      </c>
      <c r="H4" s="5"/>
      <c r="I4" s="5"/>
      <c r="J4" s="5"/>
      <c r="K4" s="5"/>
      <c r="L4" s="6"/>
      <c r="P4" s="140">
        <v>500</v>
      </c>
      <c r="Q4" s="140">
        <v>200</v>
      </c>
      <c r="R4" s="140">
        <v>100</v>
      </c>
      <c r="S4" s="140">
        <v>50</v>
      </c>
      <c r="T4" s="140">
        <v>20</v>
      </c>
      <c r="U4" s="140">
        <v>5</v>
      </c>
      <c r="V4" s="140">
        <v>1</v>
      </c>
      <c r="W4" s="140">
        <v>0.5</v>
      </c>
    </row>
    <row r="5" spans="2:23" ht="15.75" thickBot="1" x14ac:dyDescent="0.3">
      <c r="J5" s="7"/>
    </row>
    <row r="6" spans="2:23" ht="32.25" thickTop="1" thickBot="1" x14ac:dyDescent="0.35">
      <c r="B6" s="8"/>
      <c r="C6" s="9" t="s">
        <v>1</v>
      </c>
      <c r="D6" s="10" t="s">
        <v>2</v>
      </c>
      <c r="E6" s="9" t="s">
        <v>3</v>
      </c>
      <c r="F6" s="188" t="s">
        <v>76</v>
      </c>
      <c r="G6" s="12" t="s">
        <v>5</v>
      </c>
      <c r="H6" s="13" t="s">
        <v>6</v>
      </c>
      <c r="I6" s="14" t="s">
        <v>7</v>
      </c>
      <c r="J6" s="15" t="s">
        <v>8</v>
      </c>
      <c r="K6" s="16" t="s">
        <v>9</v>
      </c>
      <c r="L6" s="17" t="s">
        <v>10</v>
      </c>
      <c r="M6" s="18" t="s">
        <v>11</v>
      </c>
      <c r="P6">
        <v>0</v>
      </c>
      <c r="Q6">
        <v>0</v>
      </c>
      <c r="R6">
        <v>0</v>
      </c>
      <c r="T6">
        <v>0</v>
      </c>
      <c r="U6">
        <v>0</v>
      </c>
    </row>
    <row r="7" spans="2:23" ht="21.75" customHeight="1" thickTop="1" x14ac:dyDescent="0.25">
      <c r="B7" s="19" t="s">
        <v>66</v>
      </c>
      <c r="C7" s="131">
        <v>320</v>
      </c>
      <c r="D7" s="21">
        <v>5</v>
      </c>
      <c r="E7" s="22"/>
      <c r="F7" s="23" t="s">
        <v>13</v>
      </c>
      <c r="G7" s="24">
        <f>C7*D7+C7*E7</f>
        <v>1600</v>
      </c>
      <c r="H7" s="25">
        <v>0</v>
      </c>
      <c r="I7" s="26">
        <f t="shared" ref="I7:I15" si="0">H7+G7</f>
        <v>1600</v>
      </c>
      <c r="J7" s="27">
        <v>0</v>
      </c>
      <c r="K7" s="28">
        <v>0</v>
      </c>
      <c r="L7" s="29">
        <f>I7-K7</f>
        <v>1600</v>
      </c>
      <c r="M7" t="s">
        <v>14</v>
      </c>
      <c r="O7" s="30"/>
      <c r="P7">
        <v>0</v>
      </c>
      <c r="Q7" s="168">
        <v>5</v>
      </c>
      <c r="R7">
        <v>4</v>
      </c>
      <c r="S7">
        <v>4</v>
      </c>
      <c r="T7">
        <v>0</v>
      </c>
      <c r="U7">
        <v>0</v>
      </c>
    </row>
    <row r="8" spans="2:23" ht="21.75" customHeight="1" x14ac:dyDescent="0.3">
      <c r="B8" s="31" t="s">
        <v>15</v>
      </c>
      <c r="C8" s="32">
        <v>266.67</v>
      </c>
      <c r="D8" s="33">
        <v>6</v>
      </c>
      <c r="E8" s="34"/>
      <c r="F8" s="187">
        <v>1200</v>
      </c>
      <c r="G8" s="36">
        <f>C8*D8-0.02</f>
        <v>1600</v>
      </c>
      <c r="H8" s="37">
        <v>-268.67</v>
      </c>
      <c r="I8" s="26">
        <f>G8+F8+H8</f>
        <v>2531.33</v>
      </c>
      <c r="J8" s="38">
        <v>12000</v>
      </c>
      <c r="K8" s="39">
        <v>2000</v>
      </c>
      <c r="L8" s="40">
        <f t="shared" ref="L8:L14" si="1">I8-K8</f>
        <v>531.32999999999993</v>
      </c>
      <c r="M8" t="s">
        <v>16</v>
      </c>
      <c r="N8" s="41"/>
      <c r="O8" s="30"/>
      <c r="P8">
        <v>4</v>
      </c>
      <c r="Q8">
        <v>2</v>
      </c>
      <c r="R8">
        <v>0</v>
      </c>
      <c r="S8">
        <v>2</v>
      </c>
      <c r="T8">
        <v>1</v>
      </c>
      <c r="U8">
        <v>2</v>
      </c>
      <c r="V8">
        <v>1</v>
      </c>
      <c r="W8">
        <v>0</v>
      </c>
    </row>
    <row r="9" spans="2:23" ht="21.75" customHeight="1" x14ac:dyDescent="0.25">
      <c r="B9" s="31" t="s">
        <v>19</v>
      </c>
      <c r="C9" s="32">
        <v>240</v>
      </c>
      <c r="D9" s="34">
        <v>5</v>
      </c>
      <c r="E9" s="34">
        <v>1</v>
      </c>
      <c r="F9" s="35" t="s">
        <v>13</v>
      </c>
      <c r="G9" s="24">
        <f>C9*D9+C9*E9</f>
        <v>1440</v>
      </c>
      <c r="H9" s="25"/>
      <c r="I9" s="26">
        <f t="shared" si="0"/>
        <v>1440</v>
      </c>
      <c r="J9" s="38">
        <v>1000</v>
      </c>
      <c r="K9" s="45">
        <v>500</v>
      </c>
      <c r="L9" s="40">
        <f t="shared" si="1"/>
        <v>940</v>
      </c>
      <c r="M9" t="s">
        <v>14</v>
      </c>
      <c r="O9" s="46"/>
      <c r="P9">
        <v>1</v>
      </c>
      <c r="Q9">
        <v>4</v>
      </c>
      <c r="R9">
        <v>0</v>
      </c>
      <c r="S9">
        <v>2</v>
      </c>
      <c r="T9">
        <v>2</v>
      </c>
      <c r="U9">
        <v>0</v>
      </c>
    </row>
    <row r="10" spans="2:23" ht="31.5" x14ac:dyDescent="0.25">
      <c r="B10" s="47" t="s">
        <v>20</v>
      </c>
      <c r="C10" s="32">
        <v>250</v>
      </c>
      <c r="D10" s="34">
        <v>6</v>
      </c>
      <c r="E10" s="34"/>
      <c r="F10" s="42">
        <v>100</v>
      </c>
      <c r="G10" s="36">
        <v>1600</v>
      </c>
      <c r="H10" s="25"/>
      <c r="I10" s="26">
        <f t="shared" si="0"/>
        <v>1600</v>
      </c>
      <c r="J10" s="38">
        <v>0</v>
      </c>
      <c r="K10" s="45">
        <v>0</v>
      </c>
      <c r="L10" s="40">
        <f t="shared" si="1"/>
        <v>1600</v>
      </c>
      <c r="M10" t="s">
        <v>16</v>
      </c>
      <c r="N10" s="49"/>
      <c r="O10" s="30"/>
      <c r="P10">
        <v>0</v>
      </c>
      <c r="Q10">
        <v>5</v>
      </c>
      <c r="R10">
        <v>4</v>
      </c>
      <c r="S10">
        <v>4</v>
      </c>
      <c r="T10">
        <v>0</v>
      </c>
      <c r="U10">
        <v>0</v>
      </c>
    </row>
    <row r="11" spans="2:23" ht="21.75" customHeight="1" x14ac:dyDescent="0.3">
      <c r="B11" s="50" t="s">
        <v>84</v>
      </c>
      <c r="C11" s="32">
        <v>0</v>
      </c>
      <c r="D11" s="51"/>
      <c r="E11" s="34">
        <v>1</v>
      </c>
      <c r="F11" s="48"/>
      <c r="G11" s="36">
        <v>200</v>
      </c>
      <c r="H11" s="52"/>
      <c r="I11" s="26">
        <f t="shared" si="0"/>
        <v>200</v>
      </c>
      <c r="J11" s="53"/>
      <c r="K11" s="54"/>
      <c r="L11" s="40">
        <f t="shared" si="1"/>
        <v>200</v>
      </c>
      <c r="O11" s="55"/>
      <c r="P11" s="198">
        <v>0</v>
      </c>
      <c r="Q11" s="198">
        <v>0</v>
      </c>
      <c r="R11" s="199">
        <v>2</v>
      </c>
      <c r="S11" s="199"/>
      <c r="T11" s="198">
        <v>0</v>
      </c>
      <c r="U11" s="198">
        <v>0</v>
      </c>
      <c r="V11" s="199"/>
    </row>
    <row r="12" spans="2:23" ht="21.75" customHeight="1" x14ac:dyDescent="0.25">
      <c r="B12" s="50" t="s">
        <v>35</v>
      </c>
      <c r="C12" s="132">
        <v>240</v>
      </c>
      <c r="D12" s="33">
        <v>5</v>
      </c>
      <c r="E12" s="33">
        <v>1</v>
      </c>
      <c r="F12" s="59"/>
      <c r="G12" s="24">
        <f>C12*D12+C12*E12</f>
        <v>1440</v>
      </c>
      <c r="H12" s="61"/>
      <c r="I12" s="26">
        <f t="shared" si="0"/>
        <v>1440</v>
      </c>
      <c r="J12" s="53"/>
      <c r="K12" s="62"/>
      <c r="L12" s="40">
        <f t="shared" si="1"/>
        <v>1440</v>
      </c>
      <c r="M12" t="s">
        <v>14</v>
      </c>
      <c r="N12" s="64"/>
      <c r="O12" s="64"/>
      <c r="P12" s="65">
        <v>0</v>
      </c>
      <c r="Q12" s="66">
        <v>5</v>
      </c>
      <c r="R12">
        <v>2</v>
      </c>
      <c r="S12">
        <v>4</v>
      </c>
      <c r="T12">
        <v>2</v>
      </c>
      <c r="U12">
        <v>0</v>
      </c>
    </row>
    <row r="13" spans="2:23" ht="18.75" x14ac:dyDescent="0.3">
      <c r="B13" s="67"/>
      <c r="C13" s="133"/>
      <c r="D13" s="69"/>
      <c r="E13" s="69"/>
      <c r="F13" s="70"/>
      <c r="G13" s="71">
        <v>0</v>
      </c>
      <c r="H13" s="72"/>
      <c r="I13" s="26">
        <f t="shared" si="0"/>
        <v>0</v>
      </c>
      <c r="J13" s="53"/>
      <c r="K13" s="62"/>
      <c r="L13" s="40">
        <f t="shared" si="1"/>
        <v>0</v>
      </c>
      <c r="M13" s="73"/>
      <c r="N13" s="65"/>
      <c r="O13" s="65"/>
      <c r="P13" s="65">
        <v>0</v>
      </c>
      <c r="Q13" s="66">
        <v>0</v>
      </c>
      <c r="R13">
        <v>0</v>
      </c>
      <c r="T13">
        <v>0</v>
      </c>
      <c r="U13">
        <v>0</v>
      </c>
    </row>
    <row r="14" spans="2:23" ht="19.5" thickBot="1" x14ac:dyDescent="0.35">
      <c r="B14" s="137" t="s">
        <v>40</v>
      </c>
      <c r="C14" s="134">
        <v>240</v>
      </c>
      <c r="D14" s="135">
        <v>5</v>
      </c>
      <c r="E14" s="146"/>
      <c r="F14" s="147"/>
      <c r="G14" s="136">
        <v>1200</v>
      </c>
      <c r="H14" s="78"/>
      <c r="I14" s="26">
        <f t="shared" si="0"/>
        <v>1200</v>
      </c>
      <c r="J14" s="53"/>
      <c r="K14" s="80"/>
      <c r="L14" s="40">
        <f t="shared" si="1"/>
        <v>1200</v>
      </c>
      <c r="M14" s="81"/>
      <c r="N14" s="82"/>
      <c r="O14" s="81"/>
      <c r="P14">
        <v>0</v>
      </c>
      <c r="Q14">
        <v>5</v>
      </c>
      <c r="R14">
        <v>2</v>
      </c>
      <c r="T14">
        <v>0</v>
      </c>
      <c r="U14">
        <v>0</v>
      </c>
    </row>
    <row r="15" spans="2:23" ht="20.25" thickTop="1" thickBot="1" x14ac:dyDescent="0.35">
      <c r="B15" s="83" t="s">
        <v>25</v>
      </c>
      <c r="C15" s="84">
        <v>464.29</v>
      </c>
      <c r="D15" s="85">
        <v>5</v>
      </c>
      <c r="E15" s="86">
        <v>1</v>
      </c>
      <c r="F15" s="87"/>
      <c r="G15" s="84">
        <v>3714</v>
      </c>
      <c r="H15" s="88">
        <v>-685.5</v>
      </c>
      <c r="I15" s="89">
        <f t="shared" si="0"/>
        <v>3028.5</v>
      </c>
      <c r="J15" s="90">
        <v>2200</v>
      </c>
      <c r="K15" s="175">
        <v>300</v>
      </c>
      <c r="L15" s="92">
        <f>I15-K15</f>
        <v>2728.5</v>
      </c>
      <c r="M15" t="s">
        <v>14</v>
      </c>
      <c r="P15" s="76">
        <v>2</v>
      </c>
      <c r="Q15" s="76">
        <v>7</v>
      </c>
      <c r="R15" s="76">
        <v>4</v>
      </c>
      <c r="S15" s="76">
        <v>4</v>
      </c>
      <c r="T15" s="76">
        <v>1</v>
      </c>
      <c r="U15" s="76">
        <v>1</v>
      </c>
      <c r="V15" s="139">
        <v>3</v>
      </c>
      <c r="W15" s="139">
        <v>1</v>
      </c>
    </row>
    <row r="16" spans="2:23" ht="15.75" customHeight="1" thickBot="1" x14ac:dyDescent="0.3">
      <c r="B16" s="93"/>
      <c r="C16" s="46"/>
      <c r="D16" s="94"/>
      <c r="E16" s="95"/>
      <c r="G16" s="96"/>
      <c r="H16" s="97"/>
      <c r="J16" s="98"/>
      <c r="K16" s="99"/>
      <c r="L16" s="99"/>
      <c r="M16" s="100"/>
      <c r="O16" s="101"/>
      <c r="P16" s="101">
        <f>SUM(P6:P15)</f>
        <v>7</v>
      </c>
      <c r="Q16" s="101">
        <f t="shared" ref="Q16:V16" si="2">SUM(Q6:Q15)</f>
        <v>33</v>
      </c>
      <c r="R16" s="101">
        <f t="shared" si="2"/>
        <v>18</v>
      </c>
      <c r="S16" s="101">
        <f t="shared" si="2"/>
        <v>20</v>
      </c>
      <c r="T16" s="101">
        <f t="shared" si="2"/>
        <v>6</v>
      </c>
      <c r="U16" s="101">
        <f t="shared" si="2"/>
        <v>3</v>
      </c>
      <c r="V16" s="101">
        <f t="shared" si="2"/>
        <v>4</v>
      </c>
      <c r="W16" s="101">
        <f>SUM(W6:W15)</f>
        <v>1</v>
      </c>
    </row>
    <row r="17" spans="2:24" ht="21.75" customHeight="1" thickBot="1" x14ac:dyDescent="0.35">
      <c r="C17" s="87"/>
      <c r="D17" s="102"/>
      <c r="E17" s="103"/>
      <c r="F17" s="104" t="s">
        <v>26</v>
      </c>
      <c r="G17" s="105">
        <f>SUM(G7:G16)</f>
        <v>12794</v>
      </c>
      <c r="H17" s="106">
        <f>SUM(H7:H15)</f>
        <v>-954.17000000000007</v>
      </c>
      <c r="I17" s="107">
        <f>SUM(I7:I16)</f>
        <v>13039.83</v>
      </c>
      <c r="J17" s="162">
        <f>SUM(J7:J15)</f>
        <v>15200</v>
      </c>
      <c r="K17" s="162">
        <f>SUM(K7:K15)</f>
        <v>2800</v>
      </c>
      <c r="L17" s="110"/>
      <c r="O17" s="101"/>
      <c r="P17" s="101"/>
      <c r="Q17" s="101"/>
      <c r="R17" s="101"/>
    </row>
    <row r="18" spans="2:24" ht="15.75" customHeight="1" x14ac:dyDescent="0.3">
      <c r="M18" s="123"/>
      <c r="N18" s="66"/>
      <c r="O18" s="101"/>
      <c r="P18" s="128">
        <f t="shared" ref="P18:W18" si="3">P16*P4</f>
        <v>3500</v>
      </c>
      <c r="Q18" s="128">
        <f t="shared" si="3"/>
        <v>6600</v>
      </c>
      <c r="R18" s="128">
        <f t="shared" si="3"/>
        <v>1800</v>
      </c>
      <c r="S18" s="150">
        <f t="shared" si="3"/>
        <v>1000</v>
      </c>
      <c r="T18" s="128">
        <f t="shared" si="3"/>
        <v>120</v>
      </c>
      <c r="U18" s="128">
        <f t="shared" si="3"/>
        <v>15</v>
      </c>
      <c r="V18" s="128">
        <f t="shared" si="3"/>
        <v>4</v>
      </c>
      <c r="W18" s="128">
        <f t="shared" si="3"/>
        <v>0.5</v>
      </c>
      <c r="X18" s="129">
        <f>SUM(P18:W18)</f>
        <v>13039.5</v>
      </c>
    </row>
    <row r="19" spans="2:24" ht="15" customHeight="1" x14ac:dyDescent="0.35">
      <c r="B19" s="111"/>
      <c r="C19" s="196" t="s">
        <v>85</v>
      </c>
      <c r="D19" s="197"/>
      <c r="E19" s="197"/>
      <c r="F19" s="197"/>
      <c r="G19" s="197"/>
      <c r="H19" s="197"/>
      <c r="I19" s="112"/>
      <c r="J19" s="112"/>
      <c r="M19" s="66"/>
      <c r="N19" s="66"/>
      <c r="O19" s="66"/>
      <c r="P19" s="46"/>
      <c r="Q19" s="87"/>
      <c r="R19" s="87"/>
      <c r="S19" s="87"/>
      <c r="T19" s="87"/>
      <c r="U19" s="87"/>
      <c r="V19" s="87"/>
      <c r="W19" s="87"/>
    </row>
    <row r="20" spans="2:24" ht="21" customHeight="1" x14ac:dyDescent="0.35">
      <c r="C20" s="46"/>
      <c r="D20" s="113"/>
      <c r="E20" s="112"/>
      <c r="F20" s="112"/>
      <c r="G20" s="112"/>
      <c r="H20" s="112"/>
      <c r="I20" s="185"/>
      <c r="J20" s="112"/>
      <c r="K20" s="66"/>
      <c r="L20" s="66"/>
    </row>
    <row r="21" spans="2:24" x14ac:dyDescent="0.25">
      <c r="B21" s="93"/>
      <c r="C21" s="66"/>
      <c r="D21" s="49"/>
      <c r="E21" s="94"/>
      <c r="F21" s="94"/>
      <c r="G21" s="66"/>
      <c r="H21" s="66"/>
      <c r="I21" s="46"/>
      <c r="J21" s="66"/>
      <c r="K21" s="66"/>
      <c r="L21" s="66"/>
    </row>
    <row r="22" spans="2:24" ht="18.75" x14ac:dyDescent="0.3">
      <c r="B22" s="93"/>
      <c r="C22" s="46"/>
      <c r="D22" s="114"/>
      <c r="E22" s="94"/>
      <c r="F22" s="94"/>
      <c r="G22" s="115"/>
      <c r="H22" s="183"/>
      <c r="I22" s="184"/>
      <c r="J22" s="66"/>
      <c r="K22" s="66"/>
      <c r="L22" s="66"/>
    </row>
    <row r="23" spans="2:24" x14ac:dyDescent="0.25">
      <c r="B23" s="93"/>
      <c r="C23" s="49"/>
      <c r="D23" s="49"/>
      <c r="E23" s="94"/>
      <c r="F23" s="94"/>
      <c r="G23" s="66"/>
      <c r="H23" s="66"/>
      <c r="I23" s="66"/>
      <c r="J23" s="66"/>
      <c r="K23" s="66"/>
      <c r="L23" s="66"/>
    </row>
    <row r="24" spans="2:24" ht="18.75" x14ac:dyDescent="0.3">
      <c r="C24" s="114"/>
      <c r="D24" s="66"/>
      <c r="E24" s="66"/>
      <c r="F24" s="66"/>
      <c r="G24" s="66"/>
      <c r="H24" s="66"/>
      <c r="I24" s="66"/>
      <c r="J24" s="66"/>
      <c r="K24" s="66"/>
      <c r="L24" s="66"/>
    </row>
    <row r="25" spans="2:24" x14ac:dyDescent="0.25">
      <c r="C25" s="49"/>
    </row>
  </sheetData>
  <mergeCells count="1">
    <mergeCell ref="C2:K2"/>
  </mergeCells>
  <pageMargins left="0.7" right="0.7" top="0.75" bottom="0.75" header="0.3" footer="0.3"/>
  <pageSetup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5"/>
  <sheetViews>
    <sheetView topLeftCell="I1" workbookViewId="0">
      <selection activeCell="P21" sqref="P21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4" max="4" width="9.7109375" customWidth="1"/>
    <col min="5" max="5" width="9.140625" customWidth="1"/>
    <col min="6" max="6" width="9.28515625" customWidth="1"/>
    <col min="7" max="7" width="11.28515625" bestFit="1" customWidth="1"/>
    <col min="8" max="8" width="14.42578125" bestFit="1" customWidth="1"/>
    <col min="9" max="9" width="15.42578125" bestFit="1" customWidth="1"/>
    <col min="10" max="10" width="11.28515625" bestFit="1" customWidth="1"/>
    <col min="12" max="12" width="13.42578125" customWidth="1"/>
  </cols>
  <sheetData>
    <row r="1" spans="2:23" x14ac:dyDescent="0.25">
      <c r="B1" s="189"/>
      <c r="C1" s="190"/>
      <c r="D1" s="190"/>
      <c r="E1" s="190"/>
      <c r="F1" s="190"/>
      <c r="G1" s="190"/>
      <c r="H1" s="190"/>
      <c r="I1" s="190"/>
      <c r="J1" s="190"/>
      <c r="K1" s="190"/>
    </row>
    <row r="2" spans="2:23" ht="18.75" customHeight="1" x14ac:dyDescent="0.35">
      <c r="B2" s="189"/>
      <c r="C2" s="216" t="s">
        <v>86</v>
      </c>
      <c r="D2" s="216"/>
      <c r="E2" s="216"/>
      <c r="F2" s="216"/>
      <c r="G2" s="216"/>
      <c r="H2" s="216"/>
      <c r="I2" s="216"/>
      <c r="J2" s="216"/>
      <c r="K2" s="216"/>
      <c r="L2" s="195"/>
      <c r="M2" s="3"/>
      <c r="N2" s="3"/>
      <c r="O2" s="3"/>
      <c r="P2" s="3"/>
    </row>
    <row r="3" spans="2:23" ht="15" customHeight="1" x14ac:dyDescent="0.3">
      <c r="M3" s="3"/>
      <c r="N3" s="3"/>
      <c r="O3" s="3"/>
      <c r="P3" s="3"/>
    </row>
    <row r="4" spans="2:23" ht="18.75" x14ac:dyDescent="0.3">
      <c r="B4" s="4" t="s">
        <v>0</v>
      </c>
      <c r="H4" s="5"/>
      <c r="I4" s="5"/>
      <c r="J4" s="5"/>
      <c r="K4" s="5"/>
      <c r="L4" s="6"/>
      <c r="P4" s="140">
        <v>500</v>
      </c>
      <c r="Q4" s="140">
        <v>200</v>
      </c>
      <c r="R4" s="140">
        <v>100</v>
      </c>
      <c r="S4" s="140">
        <v>50</v>
      </c>
      <c r="T4" s="140">
        <v>20</v>
      </c>
      <c r="U4" s="140">
        <v>5</v>
      </c>
      <c r="V4" s="140">
        <v>1</v>
      </c>
      <c r="W4" s="140">
        <v>0.5</v>
      </c>
    </row>
    <row r="5" spans="2:23" ht="15.75" thickBot="1" x14ac:dyDescent="0.3">
      <c r="J5" s="7"/>
    </row>
    <row r="6" spans="2:23" ht="32.25" thickTop="1" thickBot="1" x14ac:dyDescent="0.35">
      <c r="B6" s="8"/>
      <c r="C6" s="9" t="s">
        <v>1</v>
      </c>
      <c r="D6" s="10" t="s">
        <v>2</v>
      </c>
      <c r="E6" s="9" t="s">
        <v>3</v>
      </c>
      <c r="F6" s="188" t="s">
        <v>76</v>
      </c>
      <c r="G6" s="12" t="s">
        <v>5</v>
      </c>
      <c r="H6" s="13" t="s">
        <v>6</v>
      </c>
      <c r="I6" s="14" t="s">
        <v>7</v>
      </c>
      <c r="J6" s="15" t="s">
        <v>8</v>
      </c>
      <c r="K6" s="16" t="s">
        <v>9</v>
      </c>
      <c r="L6" s="17" t="s">
        <v>10</v>
      </c>
      <c r="M6" s="18" t="s">
        <v>11</v>
      </c>
      <c r="P6">
        <v>0</v>
      </c>
      <c r="Q6">
        <v>0</v>
      </c>
      <c r="R6">
        <v>0</v>
      </c>
      <c r="T6">
        <v>0</v>
      </c>
      <c r="U6">
        <v>0</v>
      </c>
    </row>
    <row r="7" spans="2:23" ht="21.75" customHeight="1" thickTop="1" x14ac:dyDescent="0.25">
      <c r="B7" s="19" t="s">
        <v>66</v>
      </c>
      <c r="C7" s="131">
        <v>320</v>
      </c>
      <c r="D7" s="21">
        <v>5</v>
      </c>
      <c r="E7" s="22"/>
      <c r="F7" s="23" t="s">
        <v>13</v>
      </c>
      <c r="G7" s="24">
        <f>C7*D7+C7*E7</f>
        <v>1600</v>
      </c>
      <c r="H7" s="25">
        <v>0</v>
      </c>
      <c r="I7" s="26">
        <f t="shared" ref="I7:I15" si="0">H7+G7</f>
        <v>1600</v>
      </c>
      <c r="J7" s="27">
        <v>0</v>
      </c>
      <c r="K7" s="28">
        <v>0</v>
      </c>
      <c r="L7" s="29">
        <f>I7-K7</f>
        <v>1600</v>
      </c>
      <c r="M7" t="s">
        <v>14</v>
      </c>
      <c r="O7" s="30"/>
      <c r="P7">
        <v>0</v>
      </c>
      <c r="Q7" s="168">
        <v>5</v>
      </c>
      <c r="R7">
        <v>4</v>
      </c>
      <c r="S7">
        <v>4</v>
      </c>
      <c r="T7">
        <v>0</v>
      </c>
      <c r="U7">
        <v>0</v>
      </c>
    </row>
    <row r="8" spans="2:23" ht="21.75" customHeight="1" x14ac:dyDescent="0.3">
      <c r="B8" s="31" t="s">
        <v>15</v>
      </c>
      <c r="C8" s="32">
        <v>266.67</v>
      </c>
      <c r="D8" s="33">
        <v>6</v>
      </c>
      <c r="E8" s="34"/>
      <c r="F8" s="187">
        <v>1200</v>
      </c>
      <c r="G8" s="36">
        <f>C8*D8-0.02</f>
        <v>1600</v>
      </c>
      <c r="H8" s="37">
        <v>-268.67</v>
      </c>
      <c r="I8" s="26">
        <f>G8+F8+H8</f>
        <v>2531.33</v>
      </c>
      <c r="J8" s="38">
        <v>10000</v>
      </c>
      <c r="K8" s="39">
        <v>2000</v>
      </c>
      <c r="L8" s="40">
        <f t="shared" ref="L8:L14" si="1">I8-K8</f>
        <v>531.32999999999993</v>
      </c>
      <c r="M8" t="s">
        <v>16</v>
      </c>
      <c r="N8" s="41"/>
      <c r="O8" s="30"/>
      <c r="P8">
        <v>4</v>
      </c>
      <c r="Q8">
        <v>2</v>
      </c>
      <c r="R8">
        <v>0</v>
      </c>
      <c r="S8">
        <v>2</v>
      </c>
      <c r="T8">
        <v>1</v>
      </c>
      <c r="U8">
        <v>2</v>
      </c>
      <c r="V8">
        <v>1</v>
      </c>
      <c r="W8">
        <v>0</v>
      </c>
    </row>
    <row r="9" spans="2:23" ht="21.75" customHeight="1" x14ac:dyDescent="0.25">
      <c r="B9" s="31" t="s">
        <v>19</v>
      </c>
      <c r="C9" s="32">
        <v>240</v>
      </c>
      <c r="D9" s="34">
        <v>5</v>
      </c>
      <c r="E9" s="34"/>
      <c r="F9" s="35" t="s">
        <v>13</v>
      </c>
      <c r="G9" s="24">
        <f>C9*D9+C9*E9</f>
        <v>1200</v>
      </c>
      <c r="H9" s="25"/>
      <c r="I9" s="26">
        <f t="shared" si="0"/>
        <v>1200</v>
      </c>
      <c r="J9" s="38">
        <v>500</v>
      </c>
      <c r="K9" s="45">
        <v>500</v>
      </c>
      <c r="L9" s="40">
        <f t="shared" si="1"/>
        <v>700</v>
      </c>
      <c r="M9" t="s">
        <v>14</v>
      </c>
      <c r="O9" s="46"/>
      <c r="P9">
        <v>0</v>
      </c>
      <c r="Q9">
        <v>4</v>
      </c>
      <c r="R9">
        <v>3</v>
      </c>
      <c r="S9">
        <v>2</v>
      </c>
      <c r="T9">
        <v>0</v>
      </c>
      <c r="U9">
        <v>0</v>
      </c>
    </row>
    <row r="10" spans="2:23" ht="31.5" x14ac:dyDescent="0.25">
      <c r="B10" s="47" t="s">
        <v>20</v>
      </c>
      <c r="C10" s="32">
        <v>250</v>
      </c>
      <c r="D10" s="34">
        <v>6</v>
      </c>
      <c r="E10" s="34"/>
      <c r="F10" s="42">
        <v>100</v>
      </c>
      <c r="G10" s="36">
        <v>1600</v>
      </c>
      <c r="H10" s="25"/>
      <c r="I10" s="26">
        <f t="shared" si="0"/>
        <v>1600</v>
      </c>
      <c r="J10" s="38">
        <v>0</v>
      </c>
      <c r="K10" s="45">
        <v>0</v>
      </c>
      <c r="L10" s="40">
        <f t="shared" si="1"/>
        <v>1600</v>
      </c>
      <c r="M10" t="s">
        <v>16</v>
      </c>
      <c r="N10" s="49"/>
      <c r="O10" s="30"/>
      <c r="P10">
        <v>0</v>
      </c>
      <c r="Q10">
        <v>5</v>
      </c>
      <c r="R10">
        <v>4</v>
      </c>
      <c r="S10">
        <v>4</v>
      </c>
      <c r="T10">
        <v>0</v>
      </c>
      <c r="U10">
        <v>0</v>
      </c>
    </row>
    <row r="11" spans="2:23" ht="21.75" customHeight="1" x14ac:dyDescent="0.3">
      <c r="B11" s="50"/>
      <c r="C11" s="32">
        <v>0</v>
      </c>
      <c r="D11" s="51"/>
      <c r="E11" s="34"/>
      <c r="F11" s="48"/>
      <c r="G11" s="36">
        <v>0</v>
      </c>
      <c r="H11" s="52"/>
      <c r="I11" s="26">
        <f t="shared" si="0"/>
        <v>0</v>
      </c>
      <c r="J11" s="53"/>
      <c r="K11" s="54"/>
      <c r="L11" s="40">
        <f t="shared" si="1"/>
        <v>0</v>
      </c>
      <c r="O11" s="55"/>
      <c r="P11" s="198">
        <v>0</v>
      </c>
      <c r="Q11" s="198">
        <v>0</v>
      </c>
      <c r="R11" s="199">
        <v>0</v>
      </c>
      <c r="S11" s="199"/>
      <c r="T11" s="198">
        <v>0</v>
      </c>
      <c r="U11" s="198">
        <v>0</v>
      </c>
      <c r="V11" s="199"/>
    </row>
    <row r="12" spans="2:23" ht="21.75" customHeight="1" x14ac:dyDescent="0.25">
      <c r="B12" s="50" t="s">
        <v>35</v>
      </c>
      <c r="C12" s="132">
        <v>240</v>
      </c>
      <c r="D12" s="33">
        <v>5</v>
      </c>
      <c r="E12" s="33">
        <v>1</v>
      </c>
      <c r="F12" s="59"/>
      <c r="G12" s="24">
        <f>C12*D12+C12*E12</f>
        <v>1440</v>
      </c>
      <c r="H12" s="61"/>
      <c r="I12" s="26">
        <f t="shared" si="0"/>
        <v>1440</v>
      </c>
      <c r="J12" s="53"/>
      <c r="K12" s="62"/>
      <c r="L12" s="40">
        <f t="shared" si="1"/>
        <v>1440</v>
      </c>
      <c r="M12" t="s">
        <v>14</v>
      </c>
      <c r="N12" s="64"/>
      <c r="O12" s="64"/>
      <c r="P12" s="65">
        <v>1</v>
      </c>
      <c r="Q12" s="66">
        <v>3</v>
      </c>
      <c r="R12">
        <v>2</v>
      </c>
      <c r="S12">
        <v>2</v>
      </c>
      <c r="T12">
        <v>2</v>
      </c>
      <c r="U12">
        <v>0</v>
      </c>
    </row>
    <row r="13" spans="2:23" ht="18.75" x14ac:dyDescent="0.3">
      <c r="B13" s="67"/>
      <c r="C13" s="133"/>
      <c r="D13" s="69"/>
      <c r="E13" s="69"/>
      <c r="F13" s="70"/>
      <c r="G13" s="71">
        <v>0</v>
      </c>
      <c r="H13" s="72"/>
      <c r="I13" s="26">
        <f t="shared" si="0"/>
        <v>0</v>
      </c>
      <c r="J13" s="53"/>
      <c r="K13" s="62"/>
      <c r="L13" s="40">
        <f t="shared" si="1"/>
        <v>0</v>
      </c>
      <c r="M13" s="73"/>
      <c r="N13" s="65"/>
      <c r="O13" s="65"/>
      <c r="P13" s="65">
        <v>0</v>
      </c>
      <c r="Q13" s="66">
        <v>0</v>
      </c>
      <c r="R13">
        <v>0</v>
      </c>
      <c r="T13">
        <v>0</v>
      </c>
      <c r="U13">
        <v>0</v>
      </c>
    </row>
    <row r="14" spans="2:23" ht="19.5" thickBot="1" x14ac:dyDescent="0.35">
      <c r="B14" s="137" t="s">
        <v>40</v>
      </c>
      <c r="C14" s="134">
        <v>240</v>
      </c>
      <c r="D14" s="135">
        <v>5</v>
      </c>
      <c r="E14" s="146"/>
      <c r="F14" s="147"/>
      <c r="G14" s="136">
        <v>1200</v>
      </c>
      <c r="H14" s="78"/>
      <c r="I14" s="26">
        <f t="shared" si="0"/>
        <v>1200</v>
      </c>
      <c r="J14" s="53"/>
      <c r="K14" s="80"/>
      <c r="L14" s="40">
        <f t="shared" si="1"/>
        <v>1200</v>
      </c>
      <c r="M14" s="81"/>
      <c r="N14" s="82"/>
      <c r="O14" s="81"/>
      <c r="P14">
        <v>0</v>
      </c>
      <c r="Q14">
        <v>5</v>
      </c>
      <c r="R14">
        <v>2</v>
      </c>
      <c r="T14">
        <v>0</v>
      </c>
      <c r="U14">
        <v>0</v>
      </c>
    </row>
    <row r="15" spans="2:23" ht="20.25" thickTop="1" thickBot="1" x14ac:dyDescent="0.35">
      <c r="B15" s="83" t="s">
        <v>25</v>
      </c>
      <c r="C15" s="84">
        <v>464.29</v>
      </c>
      <c r="D15" s="85">
        <v>5</v>
      </c>
      <c r="E15" s="86">
        <v>1</v>
      </c>
      <c r="F15" s="87"/>
      <c r="G15" s="84">
        <v>3714</v>
      </c>
      <c r="H15" s="88">
        <v>-685.5</v>
      </c>
      <c r="I15" s="89">
        <f t="shared" si="0"/>
        <v>3028.5</v>
      </c>
      <c r="J15" s="90">
        <v>1900</v>
      </c>
      <c r="K15" s="175">
        <v>300</v>
      </c>
      <c r="L15" s="92">
        <f>I15-K15</f>
        <v>2728.5</v>
      </c>
      <c r="M15" t="s">
        <v>14</v>
      </c>
      <c r="P15" s="76">
        <v>2</v>
      </c>
      <c r="Q15" s="76">
        <v>7</v>
      </c>
      <c r="R15" s="76">
        <v>4</v>
      </c>
      <c r="S15" s="76">
        <v>4</v>
      </c>
      <c r="T15" s="76">
        <v>1</v>
      </c>
      <c r="U15" s="76">
        <v>1</v>
      </c>
      <c r="V15" s="139">
        <v>3</v>
      </c>
      <c r="W15" s="139">
        <v>1</v>
      </c>
    </row>
    <row r="16" spans="2:23" ht="15.75" customHeight="1" thickBot="1" x14ac:dyDescent="0.3">
      <c r="B16" s="93"/>
      <c r="C16" s="46"/>
      <c r="D16" s="94"/>
      <c r="E16" s="95"/>
      <c r="G16" s="96"/>
      <c r="H16" s="97"/>
      <c r="J16" s="98"/>
      <c r="K16" s="99"/>
      <c r="L16" s="99"/>
      <c r="M16" s="100"/>
      <c r="O16" s="101"/>
      <c r="P16" s="101">
        <f>SUM(P6:P15)</f>
        <v>7</v>
      </c>
      <c r="Q16" s="101">
        <f t="shared" ref="Q16:V16" si="2">SUM(Q6:Q15)</f>
        <v>31</v>
      </c>
      <c r="R16" s="101">
        <f t="shared" si="2"/>
        <v>19</v>
      </c>
      <c r="S16" s="101">
        <f t="shared" si="2"/>
        <v>18</v>
      </c>
      <c r="T16" s="101">
        <f t="shared" si="2"/>
        <v>4</v>
      </c>
      <c r="U16" s="101">
        <f t="shared" si="2"/>
        <v>3</v>
      </c>
      <c r="V16" s="101">
        <f t="shared" si="2"/>
        <v>4</v>
      </c>
      <c r="W16" s="101">
        <f>SUM(W6:W15)</f>
        <v>1</v>
      </c>
    </row>
    <row r="17" spans="2:24" ht="21.75" customHeight="1" thickBot="1" x14ac:dyDescent="0.35">
      <c r="C17" s="87"/>
      <c r="D17" s="102"/>
      <c r="E17" s="103"/>
      <c r="F17" s="104" t="s">
        <v>26</v>
      </c>
      <c r="G17" s="105">
        <f>SUM(G7:G16)</f>
        <v>12354</v>
      </c>
      <c r="H17" s="106">
        <f>SUM(H7:H15)</f>
        <v>-954.17000000000007</v>
      </c>
      <c r="I17" s="107">
        <f>SUM(I7:I16)</f>
        <v>12599.83</v>
      </c>
      <c r="J17" s="162">
        <f>SUM(J7:J15)</f>
        <v>12400</v>
      </c>
      <c r="K17" s="162">
        <f>SUM(K7:K15)</f>
        <v>2800</v>
      </c>
      <c r="L17" s="110"/>
      <c r="O17" s="101"/>
      <c r="P17" s="101"/>
      <c r="Q17" s="101"/>
      <c r="R17" s="101"/>
    </row>
    <row r="18" spans="2:24" ht="15.75" customHeight="1" x14ac:dyDescent="0.3">
      <c r="M18" s="123"/>
      <c r="N18" s="66"/>
      <c r="O18" s="101"/>
      <c r="P18" s="128">
        <f t="shared" ref="P18:W18" si="3">P16*P4</f>
        <v>3500</v>
      </c>
      <c r="Q18" s="128">
        <f t="shared" si="3"/>
        <v>6200</v>
      </c>
      <c r="R18" s="128">
        <f t="shared" si="3"/>
        <v>1900</v>
      </c>
      <c r="S18" s="150">
        <f t="shared" si="3"/>
        <v>900</v>
      </c>
      <c r="T18" s="128">
        <f t="shared" si="3"/>
        <v>80</v>
      </c>
      <c r="U18" s="128">
        <f t="shared" si="3"/>
        <v>15</v>
      </c>
      <c r="V18" s="128">
        <f t="shared" si="3"/>
        <v>4</v>
      </c>
      <c r="W18" s="128">
        <f t="shared" si="3"/>
        <v>0.5</v>
      </c>
      <c r="X18" s="129">
        <f>SUM(P18:W18)</f>
        <v>12599.5</v>
      </c>
    </row>
    <row r="19" spans="2:24" ht="15" customHeight="1" x14ac:dyDescent="0.35">
      <c r="B19" s="111"/>
      <c r="C19" s="49"/>
      <c r="D19" s="112"/>
      <c r="E19" s="112"/>
      <c r="F19" s="112"/>
      <c r="G19" s="112"/>
      <c r="H19" s="112"/>
      <c r="I19" s="112"/>
      <c r="J19" s="112"/>
      <c r="M19" s="66"/>
      <c r="N19" s="66"/>
      <c r="O19" s="66"/>
      <c r="P19" s="46"/>
      <c r="Q19" s="87"/>
      <c r="R19" s="87"/>
      <c r="S19" s="87"/>
      <c r="T19" s="87"/>
      <c r="U19" s="87"/>
      <c r="V19" s="87"/>
      <c r="W19" s="87"/>
    </row>
    <row r="20" spans="2:24" ht="21" customHeight="1" x14ac:dyDescent="0.35">
      <c r="C20" s="46"/>
      <c r="D20" s="113"/>
      <c r="E20" s="112"/>
      <c r="F20" s="112"/>
      <c r="G20" s="112"/>
      <c r="H20" s="112"/>
      <c r="I20" s="185"/>
      <c r="J20" s="112"/>
      <c r="K20" s="66"/>
      <c r="L20" s="66"/>
    </row>
    <row r="21" spans="2:24" x14ac:dyDescent="0.25">
      <c r="B21" s="93"/>
      <c r="C21" s="66"/>
      <c r="D21" s="49"/>
      <c r="E21" s="94"/>
      <c r="F21" s="94"/>
      <c r="G21" s="66"/>
      <c r="H21" s="66"/>
      <c r="I21" s="46"/>
      <c r="J21" s="66"/>
      <c r="K21" s="66"/>
      <c r="L21" s="66"/>
    </row>
    <row r="22" spans="2:24" ht="18.75" x14ac:dyDescent="0.3">
      <c r="B22" s="93"/>
      <c r="C22" s="46"/>
      <c r="D22" s="114"/>
      <c r="E22" s="94"/>
      <c r="F22" s="94"/>
      <c r="G22" s="115"/>
      <c r="H22" s="183"/>
      <c r="I22" s="184"/>
      <c r="J22" s="66"/>
      <c r="K22" s="66"/>
      <c r="L22" s="66"/>
    </row>
    <row r="23" spans="2:24" x14ac:dyDescent="0.25">
      <c r="B23" s="93"/>
      <c r="C23" s="49"/>
      <c r="D23" s="49"/>
      <c r="E23" s="94"/>
      <c r="F23" s="94"/>
      <c r="G23" s="66"/>
      <c r="H23" s="66"/>
      <c r="I23" s="66"/>
      <c r="J23" s="66"/>
      <c r="K23" s="66"/>
      <c r="L23" s="66"/>
    </row>
    <row r="24" spans="2:24" ht="18.75" x14ac:dyDescent="0.3">
      <c r="C24" s="114"/>
      <c r="D24" s="66"/>
      <c r="E24" s="66"/>
      <c r="F24" s="66"/>
      <c r="G24" s="66"/>
      <c r="H24" s="66"/>
      <c r="I24" s="66"/>
      <c r="J24" s="66"/>
      <c r="K24" s="66"/>
      <c r="L24" s="66"/>
    </row>
    <row r="25" spans="2:24" x14ac:dyDescent="0.25">
      <c r="C25" s="49"/>
    </row>
  </sheetData>
  <mergeCells count="1">
    <mergeCell ref="C2:K2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5"/>
  <sheetViews>
    <sheetView topLeftCell="F1" workbookViewId="0">
      <selection activeCell="L20" sqref="L20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4" max="4" width="9.7109375" customWidth="1"/>
    <col min="5" max="5" width="9.140625" customWidth="1"/>
    <col min="6" max="6" width="9.28515625" customWidth="1"/>
    <col min="7" max="7" width="11.28515625" bestFit="1" customWidth="1"/>
    <col min="8" max="8" width="14.42578125" bestFit="1" customWidth="1"/>
    <col min="9" max="9" width="15.42578125" bestFit="1" customWidth="1"/>
    <col min="10" max="10" width="11.28515625" bestFit="1" customWidth="1"/>
    <col min="12" max="12" width="13.42578125" customWidth="1"/>
  </cols>
  <sheetData>
    <row r="1" spans="2:23" x14ac:dyDescent="0.25">
      <c r="B1" s="189"/>
      <c r="C1" s="190"/>
      <c r="D1" s="190"/>
      <c r="E1" s="190"/>
      <c r="F1" s="190"/>
      <c r="G1" s="190"/>
      <c r="H1" s="190"/>
      <c r="I1" s="190"/>
      <c r="J1" s="190"/>
      <c r="K1" s="190"/>
    </row>
    <row r="2" spans="2:23" ht="18.75" customHeight="1" x14ac:dyDescent="0.35">
      <c r="B2" s="189"/>
      <c r="C2" s="216" t="s">
        <v>87</v>
      </c>
      <c r="D2" s="216"/>
      <c r="E2" s="216"/>
      <c r="F2" s="216"/>
      <c r="G2" s="216"/>
      <c r="H2" s="216"/>
      <c r="I2" s="216"/>
      <c r="J2" s="216"/>
      <c r="K2" s="216"/>
      <c r="L2" s="200"/>
      <c r="M2" s="3"/>
      <c r="N2" s="3"/>
      <c r="O2" s="3"/>
      <c r="P2" s="3"/>
    </row>
    <row r="3" spans="2:23" ht="15" customHeight="1" x14ac:dyDescent="0.3">
      <c r="M3" s="3"/>
      <c r="N3" s="3"/>
      <c r="O3" s="3"/>
      <c r="P3" s="3"/>
    </row>
    <row r="4" spans="2:23" ht="18.75" x14ac:dyDescent="0.3">
      <c r="B4" s="4" t="s">
        <v>0</v>
      </c>
      <c r="H4" s="5"/>
      <c r="I4" s="5"/>
      <c r="J4" s="5"/>
      <c r="K4" s="5"/>
      <c r="L4" s="6"/>
      <c r="P4" s="140">
        <v>500</v>
      </c>
      <c r="Q4" s="140">
        <v>200</v>
      </c>
      <c r="R4" s="140">
        <v>100</v>
      </c>
      <c r="S4" s="140">
        <v>50</v>
      </c>
      <c r="T4" s="140">
        <v>20</v>
      </c>
      <c r="U4" s="140">
        <v>5</v>
      </c>
      <c r="V4" s="140">
        <v>1</v>
      </c>
      <c r="W4" s="140">
        <v>0.5</v>
      </c>
    </row>
    <row r="5" spans="2:23" ht="15.75" thickBot="1" x14ac:dyDescent="0.3">
      <c r="J5" s="7"/>
    </row>
    <row r="6" spans="2:23" ht="32.25" thickTop="1" thickBot="1" x14ac:dyDescent="0.35">
      <c r="B6" s="8"/>
      <c r="C6" s="9" t="s">
        <v>1</v>
      </c>
      <c r="D6" s="10" t="s">
        <v>2</v>
      </c>
      <c r="E6" s="9" t="s">
        <v>3</v>
      </c>
      <c r="F6" s="188" t="s">
        <v>76</v>
      </c>
      <c r="G6" s="12" t="s">
        <v>5</v>
      </c>
      <c r="H6" s="13" t="s">
        <v>6</v>
      </c>
      <c r="I6" s="14" t="s">
        <v>7</v>
      </c>
      <c r="J6" s="15" t="s">
        <v>8</v>
      </c>
      <c r="K6" s="16" t="s">
        <v>9</v>
      </c>
      <c r="L6" s="17" t="s">
        <v>10</v>
      </c>
      <c r="M6" s="18" t="s">
        <v>11</v>
      </c>
      <c r="P6">
        <v>0</v>
      </c>
      <c r="Q6">
        <v>0</v>
      </c>
      <c r="R6">
        <v>0</v>
      </c>
      <c r="T6">
        <v>0</v>
      </c>
      <c r="U6">
        <v>0</v>
      </c>
    </row>
    <row r="7" spans="2:23" ht="21.75" customHeight="1" thickTop="1" x14ac:dyDescent="0.25">
      <c r="B7" s="19" t="s">
        <v>66</v>
      </c>
      <c r="C7" s="131">
        <v>320</v>
      </c>
      <c r="D7" s="21">
        <v>5</v>
      </c>
      <c r="E7" s="22"/>
      <c r="F7" s="23" t="s">
        <v>13</v>
      </c>
      <c r="G7" s="24">
        <f>C7*D7+C7*E7</f>
        <v>1600</v>
      </c>
      <c r="H7" s="25">
        <v>0</v>
      </c>
      <c r="I7" s="26">
        <f t="shared" ref="I7:I15" si="0">H7+G7</f>
        <v>1600</v>
      </c>
      <c r="J7" s="27">
        <v>0</v>
      </c>
      <c r="K7" s="28">
        <v>0</v>
      </c>
      <c r="L7" s="29">
        <f>I7-K7</f>
        <v>1600</v>
      </c>
      <c r="M7" t="s">
        <v>14</v>
      </c>
      <c r="O7" s="30"/>
      <c r="P7">
        <v>0</v>
      </c>
      <c r="Q7" s="168">
        <v>5</v>
      </c>
      <c r="R7">
        <v>4</v>
      </c>
      <c r="S7">
        <v>4</v>
      </c>
      <c r="T7">
        <v>0</v>
      </c>
      <c r="U7">
        <v>0</v>
      </c>
    </row>
    <row r="8" spans="2:23" ht="21.75" customHeight="1" x14ac:dyDescent="0.3">
      <c r="B8" s="31" t="s">
        <v>15</v>
      </c>
      <c r="C8" s="32">
        <v>266.67</v>
      </c>
      <c r="D8" s="33">
        <v>6</v>
      </c>
      <c r="E8" s="34"/>
      <c r="F8" s="187">
        <v>1200</v>
      </c>
      <c r="G8" s="36">
        <f>C8*D8-0.02</f>
        <v>1600</v>
      </c>
      <c r="H8" s="37">
        <v>-268.67</v>
      </c>
      <c r="I8" s="26">
        <f>G8+F8+H8</f>
        <v>2531.33</v>
      </c>
      <c r="J8" s="38">
        <v>8000</v>
      </c>
      <c r="K8" s="39">
        <v>2000</v>
      </c>
      <c r="L8" s="40">
        <f t="shared" ref="L8:L14" si="1">I8-K8</f>
        <v>531.32999999999993</v>
      </c>
      <c r="M8" t="s">
        <v>16</v>
      </c>
      <c r="N8" s="41"/>
      <c r="O8" s="30"/>
      <c r="P8">
        <v>4</v>
      </c>
      <c r="Q8">
        <v>2</v>
      </c>
      <c r="R8">
        <v>0</v>
      </c>
      <c r="S8">
        <v>2</v>
      </c>
      <c r="T8">
        <v>1</v>
      </c>
      <c r="U8">
        <v>2</v>
      </c>
      <c r="V8">
        <v>1</v>
      </c>
      <c r="W8">
        <v>0</v>
      </c>
    </row>
    <row r="9" spans="2:23" ht="21.75" customHeight="1" x14ac:dyDescent="0.25">
      <c r="B9" s="31" t="s">
        <v>19</v>
      </c>
      <c r="C9" s="32">
        <v>240</v>
      </c>
      <c r="D9" s="34">
        <v>5</v>
      </c>
      <c r="E9" s="34">
        <v>1</v>
      </c>
      <c r="F9" s="35" t="s">
        <v>13</v>
      </c>
      <c r="G9" s="24">
        <f>C9*D9+C9*E9</f>
        <v>1440</v>
      </c>
      <c r="H9" s="25"/>
      <c r="I9" s="26">
        <f t="shared" si="0"/>
        <v>1440</v>
      </c>
      <c r="J9" s="38">
        <v>0</v>
      </c>
      <c r="K9" s="45">
        <v>0</v>
      </c>
      <c r="L9" s="40">
        <f t="shared" si="1"/>
        <v>1440</v>
      </c>
      <c r="M9" t="s">
        <v>14</v>
      </c>
      <c r="O9" s="46"/>
      <c r="P9">
        <v>0</v>
      </c>
      <c r="Q9">
        <v>5</v>
      </c>
      <c r="R9">
        <v>3</v>
      </c>
      <c r="S9">
        <v>2</v>
      </c>
      <c r="T9">
        <v>2</v>
      </c>
      <c r="U9">
        <v>0</v>
      </c>
    </row>
    <row r="10" spans="2:23" ht="31.5" x14ac:dyDescent="0.25">
      <c r="B10" s="47" t="s">
        <v>20</v>
      </c>
      <c r="C10" s="32">
        <v>250</v>
      </c>
      <c r="D10" s="34">
        <v>6</v>
      </c>
      <c r="E10" s="34"/>
      <c r="F10" s="42">
        <v>100</v>
      </c>
      <c r="G10" s="36">
        <v>1600</v>
      </c>
      <c r="H10" s="25"/>
      <c r="I10" s="26">
        <f t="shared" si="0"/>
        <v>1600</v>
      </c>
      <c r="J10" s="38">
        <v>0</v>
      </c>
      <c r="K10" s="45">
        <v>0</v>
      </c>
      <c r="L10" s="40">
        <f t="shared" si="1"/>
        <v>1600</v>
      </c>
      <c r="M10" t="s">
        <v>16</v>
      </c>
      <c r="N10" s="49"/>
      <c r="O10" s="30"/>
      <c r="P10">
        <v>0</v>
      </c>
      <c r="Q10">
        <v>5</v>
      </c>
      <c r="R10">
        <v>4</v>
      </c>
      <c r="S10">
        <v>4</v>
      </c>
      <c r="T10">
        <v>0</v>
      </c>
      <c r="U10">
        <v>0</v>
      </c>
    </row>
    <row r="11" spans="2:23" ht="21.75" customHeight="1" x14ac:dyDescent="0.3">
      <c r="B11" s="50"/>
      <c r="C11" s="32">
        <v>0</v>
      </c>
      <c r="D11" s="51"/>
      <c r="E11" s="34"/>
      <c r="F11" s="48"/>
      <c r="G11" s="36">
        <v>0</v>
      </c>
      <c r="H11" s="52"/>
      <c r="I11" s="26">
        <f t="shared" si="0"/>
        <v>0</v>
      </c>
      <c r="J11" s="53"/>
      <c r="K11" s="54"/>
      <c r="L11" s="40">
        <f t="shared" si="1"/>
        <v>0</v>
      </c>
      <c r="O11" s="55"/>
      <c r="P11" s="198">
        <v>0</v>
      </c>
      <c r="Q11" s="198">
        <v>0</v>
      </c>
      <c r="R11" s="199">
        <v>0</v>
      </c>
      <c r="S11" s="199"/>
      <c r="T11" s="198">
        <v>0</v>
      </c>
      <c r="U11" s="198">
        <v>0</v>
      </c>
      <c r="V11" s="199"/>
    </row>
    <row r="12" spans="2:23" ht="21.75" customHeight="1" x14ac:dyDescent="0.25">
      <c r="B12" s="50" t="s">
        <v>35</v>
      </c>
      <c r="C12" s="132">
        <v>240</v>
      </c>
      <c r="D12" s="33">
        <v>5</v>
      </c>
      <c r="E12" s="33">
        <v>2</v>
      </c>
      <c r="F12" s="59"/>
      <c r="G12" s="24">
        <f>C12*D12+C12*E12</f>
        <v>1680</v>
      </c>
      <c r="H12" s="61"/>
      <c r="I12" s="26">
        <f t="shared" si="0"/>
        <v>1680</v>
      </c>
      <c r="J12" s="53"/>
      <c r="K12" s="62"/>
      <c r="L12" s="40">
        <f t="shared" si="1"/>
        <v>1680</v>
      </c>
      <c r="M12" t="s">
        <v>14</v>
      </c>
      <c r="N12" s="64"/>
      <c r="O12" s="64"/>
      <c r="P12" s="65">
        <v>1</v>
      </c>
      <c r="Q12" s="66">
        <v>4</v>
      </c>
      <c r="R12">
        <v>2</v>
      </c>
      <c r="S12">
        <v>3</v>
      </c>
      <c r="T12">
        <v>1</v>
      </c>
      <c r="U12">
        <v>2</v>
      </c>
    </row>
    <row r="13" spans="2:23" ht="18.75" x14ac:dyDescent="0.3">
      <c r="B13" s="67"/>
      <c r="C13" s="133"/>
      <c r="D13" s="69"/>
      <c r="E13" s="69"/>
      <c r="F13" s="70"/>
      <c r="G13" s="71">
        <v>0</v>
      </c>
      <c r="H13" s="72"/>
      <c r="I13" s="26">
        <f t="shared" si="0"/>
        <v>0</v>
      </c>
      <c r="J13" s="53"/>
      <c r="K13" s="62"/>
      <c r="L13" s="40">
        <f t="shared" si="1"/>
        <v>0</v>
      </c>
      <c r="M13" s="73"/>
      <c r="N13" s="65"/>
      <c r="O13" s="65"/>
      <c r="P13" s="65">
        <v>0</v>
      </c>
      <c r="Q13" s="66">
        <v>0</v>
      </c>
      <c r="R13">
        <v>0</v>
      </c>
      <c r="T13">
        <v>0</v>
      </c>
      <c r="U13">
        <v>0</v>
      </c>
    </row>
    <row r="14" spans="2:23" ht="19.5" thickBot="1" x14ac:dyDescent="0.35">
      <c r="B14" s="137" t="s">
        <v>40</v>
      </c>
      <c r="C14" s="134">
        <v>240</v>
      </c>
      <c r="D14" s="135">
        <v>5</v>
      </c>
      <c r="E14" s="146"/>
      <c r="F14" s="147"/>
      <c r="G14" s="136">
        <v>1200</v>
      </c>
      <c r="H14" s="78"/>
      <c r="I14" s="26">
        <f t="shared" si="0"/>
        <v>1200</v>
      </c>
      <c r="J14" s="53"/>
      <c r="K14" s="80"/>
      <c r="L14" s="40">
        <f t="shared" si="1"/>
        <v>1200</v>
      </c>
      <c r="M14" s="81"/>
      <c r="N14" s="82"/>
      <c r="O14" s="81"/>
      <c r="P14">
        <v>0</v>
      </c>
      <c r="Q14">
        <v>5</v>
      </c>
      <c r="R14">
        <v>2</v>
      </c>
      <c r="T14">
        <v>0</v>
      </c>
      <c r="U14">
        <v>0</v>
      </c>
    </row>
    <row r="15" spans="2:23" ht="20.25" thickTop="1" thickBot="1" x14ac:dyDescent="0.35">
      <c r="B15" s="83" t="s">
        <v>25</v>
      </c>
      <c r="C15" s="84">
        <v>464.29</v>
      </c>
      <c r="D15" s="85">
        <v>5</v>
      </c>
      <c r="E15" s="86">
        <v>2</v>
      </c>
      <c r="F15" s="87"/>
      <c r="G15" s="84">
        <v>4178.6099999999997</v>
      </c>
      <c r="H15" s="88">
        <v>-685.5</v>
      </c>
      <c r="I15" s="89">
        <f t="shared" si="0"/>
        <v>3493.1099999999997</v>
      </c>
      <c r="J15" s="90">
        <v>1600</v>
      </c>
      <c r="K15" s="175">
        <v>300</v>
      </c>
      <c r="L15" s="92">
        <f>I15-K15</f>
        <v>3193.1099999999997</v>
      </c>
      <c r="M15" t="s">
        <v>14</v>
      </c>
      <c r="P15" s="76">
        <v>3</v>
      </c>
      <c r="Q15" s="76">
        <v>5</v>
      </c>
      <c r="R15" s="76">
        <v>7</v>
      </c>
      <c r="S15" s="76">
        <v>5</v>
      </c>
      <c r="T15" s="76">
        <v>2</v>
      </c>
      <c r="U15" s="76">
        <v>0</v>
      </c>
      <c r="V15" s="139">
        <v>3</v>
      </c>
      <c r="W15" s="139">
        <v>0</v>
      </c>
    </row>
    <row r="16" spans="2:23" ht="15.75" customHeight="1" thickBot="1" x14ac:dyDescent="0.3">
      <c r="B16" s="93"/>
      <c r="C16" s="46"/>
      <c r="D16" s="94"/>
      <c r="E16" s="95"/>
      <c r="G16" s="96"/>
      <c r="H16" s="97"/>
      <c r="J16" s="98"/>
      <c r="K16" s="99"/>
      <c r="L16" s="99"/>
      <c r="M16" s="100"/>
      <c r="O16" s="101"/>
      <c r="P16" s="101">
        <f>SUM(P6:P15)</f>
        <v>8</v>
      </c>
      <c r="Q16" s="101">
        <f t="shared" ref="Q16:V16" si="2">SUM(Q6:Q15)</f>
        <v>31</v>
      </c>
      <c r="R16" s="101">
        <f t="shared" si="2"/>
        <v>22</v>
      </c>
      <c r="S16" s="101">
        <f t="shared" si="2"/>
        <v>20</v>
      </c>
      <c r="T16" s="101">
        <f t="shared" si="2"/>
        <v>6</v>
      </c>
      <c r="U16" s="101">
        <f t="shared" si="2"/>
        <v>4</v>
      </c>
      <c r="V16" s="101">
        <f t="shared" si="2"/>
        <v>4</v>
      </c>
      <c r="W16" s="101">
        <f>SUM(W6:W15)</f>
        <v>0</v>
      </c>
    </row>
    <row r="17" spans="2:24" ht="21.75" customHeight="1" thickBot="1" x14ac:dyDescent="0.35">
      <c r="C17" s="87"/>
      <c r="D17" s="102"/>
      <c r="E17" s="103"/>
      <c r="F17" s="104" t="s">
        <v>26</v>
      </c>
      <c r="G17" s="105">
        <f>SUM(G7:G16)</f>
        <v>13298.61</v>
      </c>
      <c r="H17" s="106">
        <f>SUM(H7:H15)</f>
        <v>-954.17000000000007</v>
      </c>
      <c r="I17" s="107">
        <f>SUM(I7:I16)</f>
        <v>13544.439999999999</v>
      </c>
      <c r="J17" s="162">
        <f>SUM(J7:J15)</f>
        <v>9600</v>
      </c>
      <c r="K17" s="162">
        <f>SUM(K7:K15)</f>
        <v>2300</v>
      </c>
      <c r="L17" s="110"/>
      <c r="O17" s="101"/>
      <c r="P17" s="101"/>
      <c r="Q17" s="101"/>
      <c r="R17" s="101"/>
    </row>
    <row r="18" spans="2:24" ht="15.75" customHeight="1" x14ac:dyDescent="0.3">
      <c r="M18" s="123"/>
      <c r="N18" s="66"/>
      <c r="O18" s="101"/>
      <c r="P18" s="128">
        <f t="shared" ref="P18:W18" si="3">P16*P4</f>
        <v>4000</v>
      </c>
      <c r="Q18" s="128">
        <f t="shared" si="3"/>
        <v>6200</v>
      </c>
      <c r="R18" s="128">
        <f t="shared" si="3"/>
        <v>2200</v>
      </c>
      <c r="S18" s="150">
        <f t="shared" si="3"/>
        <v>1000</v>
      </c>
      <c r="T18" s="128">
        <f t="shared" si="3"/>
        <v>120</v>
      </c>
      <c r="U18" s="128">
        <f t="shared" si="3"/>
        <v>20</v>
      </c>
      <c r="V18" s="128">
        <f t="shared" si="3"/>
        <v>4</v>
      </c>
      <c r="W18" s="128">
        <f t="shared" si="3"/>
        <v>0</v>
      </c>
      <c r="X18" s="129">
        <f>SUM(P18:W18)</f>
        <v>13544</v>
      </c>
    </row>
    <row r="19" spans="2:24" ht="15" customHeight="1" x14ac:dyDescent="0.35">
      <c r="B19" s="111"/>
      <c r="C19" s="49"/>
      <c r="D19" s="112"/>
      <c r="E19" s="112"/>
      <c r="F19" s="112"/>
      <c r="G19" s="112"/>
      <c r="H19" s="112"/>
      <c r="I19" s="112"/>
      <c r="J19" s="112"/>
      <c r="M19" s="66"/>
      <c r="N19" s="66"/>
      <c r="O19" s="66"/>
      <c r="P19" s="46"/>
      <c r="Q19" s="87"/>
      <c r="R19" s="87"/>
      <c r="S19" s="87"/>
      <c r="T19" s="87"/>
      <c r="U19" s="87"/>
      <c r="V19" s="87"/>
      <c r="W19" s="87"/>
    </row>
    <row r="20" spans="2:24" ht="21" customHeight="1" x14ac:dyDescent="0.35">
      <c r="C20" s="46"/>
      <c r="D20" s="113"/>
      <c r="E20" s="112"/>
      <c r="F20" s="112"/>
      <c r="G20" s="112"/>
      <c r="H20" s="112"/>
      <c r="I20" s="185"/>
      <c r="J20" s="112"/>
      <c r="K20" s="66"/>
      <c r="L20" s="66"/>
    </row>
    <row r="21" spans="2:24" x14ac:dyDescent="0.25">
      <c r="B21" s="93"/>
      <c r="C21" s="66"/>
      <c r="D21" s="49"/>
      <c r="E21" s="94"/>
      <c r="F21" s="94"/>
      <c r="G21" s="66"/>
      <c r="H21" s="66"/>
      <c r="I21" s="46"/>
      <c r="J21" s="66"/>
      <c r="K21" s="66"/>
      <c r="L21" s="66"/>
    </row>
    <row r="22" spans="2:24" ht="18.75" x14ac:dyDescent="0.3">
      <c r="B22" s="93"/>
      <c r="C22" s="46"/>
      <c r="D22" s="114"/>
      <c r="E22" s="94"/>
      <c r="F22" s="94"/>
      <c r="G22" s="115"/>
      <c r="H22" s="183"/>
      <c r="I22" s="184"/>
      <c r="J22" s="66"/>
      <c r="K22" s="66"/>
      <c r="L22" s="66"/>
    </row>
    <row r="23" spans="2:24" x14ac:dyDescent="0.25">
      <c r="B23" s="93"/>
      <c r="C23" s="49"/>
      <c r="D23" s="49"/>
      <c r="E23" s="94"/>
      <c r="F23" s="94"/>
      <c r="G23" s="66"/>
      <c r="H23" s="66"/>
      <c r="I23" s="66"/>
      <c r="J23" s="66"/>
      <c r="K23" s="66"/>
      <c r="L23" s="66"/>
    </row>
    <row r="24" spans="2:24" ht="18.75" x14ac:dyDescent="0.3">
      <c r="C24" s="114"/>
      <c r="D24" s="66"/>
      <c r="E24" s="66"/>
      <c r="F24" s="66"/>
      <c r="G24" s="66"/>
      <c r="H24" s="66"/>
      <c r="I24" s="66"/>
      <c r="J24" s="66"/>
      <c r="K24" s="66"/>
      <c r="L24" s="66"/>
    </row>
    <row r="25" spans="2:24" x14ac:dyDescent="0.25">
      <c r="C25" s="49"/>
    </row>
  </sheetData>
  <mergeCells count="1">
    <mergeCell ref="C2:K2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5"/>
  <sheetViews>
    <sheetView workbookViewId="0">
      <selection activeCell="D20" sqref="D20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4" max="4" width="9.7109375" customWidth="1"/>
    <col min="5" max="5" width="9.140625" customWidth="1"/>
    <col min="6" max="6" width="9.28515625" customWidth="1"/>
    <col min="7" max="7" width="11.28515625" bestFit="1" customWidth="1"/>
    <col min="8" max="8" width="14.42578125" bestFit="1" customWidth="1"/>
    <col min="9" max="9" width="15.42578125" bestFit="1" customWidth="1"/>
    <col min="10" max="10" width="11.28515625" bestFit="1" customWidth="1"/>
    <col min="12" max="12" width="13.42578125" customWidth="1"/>
  </cols>
  <sheetData>
    <row r="1" spans="2:23" x14ac:dyDescent="0.25">
      <c r="B1" s="189"/>
      <c r="C1" s="190"/>
      <c r="D1" s="190"/>
      <c r="E1" s="190"/>
      <c r="F1" s="190"/>
      <c r="G1" s="190"/>
      <c r="H1" s="190"/>
      <c r="I1" s="190"/>
      <c r="J1" s="190"/>
      <c r="K1" s="190"/>
    </row>
    <row r="2" spans="2:23" ht="18.75" customHeight="1" x14ac:dyDescent="0.35">
      <c r="B2" s="189"/>
      <c r="C2" s="216" t="s">
        <v>88</v>
      </c>
      <c r="D2" s="216"/>
      <c r="E2" s="216"/>
      <c r="F2" s="216"/>
      <c r="G2" s="216"/>
      <c r="H2" s="216"/>
      <c r="I2" s="216"/>
      <c r="J2" s="216"/>
      <c r="K2" s="216"/>
      <c r="L2" s="201"/>
      <c r="M2" s="3"/>
      <c r="N2" s="3"/>
      <c r="O2" s="3"/>
      <c r="P2" s="3"/>
    </row>
    <row r="3" spans="2:23" ht="15" customHeight="1" x14ac:dyDescent="0.3">
      <c r="M3" s="3"/>
      <c r="N3" s="3"/>
      <c r="O3" s="3"/>
      <c r="P3" s="3"/>
    </row>
    <row r="4" spans="2:23" ht="18.75" x14ac:dyDescent="0.3">
      <c r="B4" s="4" t="s">
        <v>0</v>
      </c>
      <c r="H4" s="5"/>
      <c r="I4" s="5"/>
      <c r="J4" s="5"/>
      <c r="K4" s="5"/>
      <c r="L4" s="6"/>
      <c r="P4" s="140">
        <v>500</v>
      </c>
      <c r="Q4" s="140">
        <v>200</v>
      </c>
      <c r="R4" s="140">
        <v>100</v>
      </c>
      <c r="S4" s="140">
        <v>50</v>
      </c>
      <c r="T4" s="140">
        <v>20</v>
      </c>
      <c r="U4" s="140">
        <v>5</v>
      </c>
      <c r="V4" s="140">
        <v>1</v>
      </c>
      <c r="W4" s="140">
        <v>0.5</v>
      </c>
    </row>
    <row r="5" spans="2:23" ht="15.75" thickBot="1" x14ac:dyDescent="0.3">
      <c r="J5" s="7"/>
    </row>
    <row r="6" spans="2:23" ht="32.25" thickTop="1" thickBot="1" x14ac:dyDescent="0.35">
      <c r="B6" s="8"/>
      <c r="C6" s="9" t="s">
        <v>1</v>
      </c>
      <c r="D6" s="10" t="s">
        <v>2</v>
      </c>
      <c r="E6" s="9" t="s">
        <v>3</v>
      </c>
      <c r="F6" s="188" t="s">
        <v>76</v>
      </c>
      <c r="G6" s="12" t="s">
        <v>5</v>
      </c>
      <c r="H6" s="13" t="s">
        <v>6</v>
      </c>
      <c r="I6" s="14" t="s">
        <v>7</v>
      </c>
      <c r="J6" s="15" t="s">
        <v>8</v>
      </c>
      <c r="K6" s="16" t="s">
        <v>9</v>
      </c>
      <c r="L6" s="17" t="s">
        <v>10</v>
      </c>
      <c r="M6" s="18" t="s">
        <v>11</v>
      </c>
      <c r="P6">
        <v>0</v>
      </c>
      <c r="Q6">
        <v>0</v>
      </c>
      <c r="R6">
        <v>0</v>
      </c>
      <c r="T6">
        <v>0</v>
      </c>
      <c r="U6">
        <v>0</v>
      </c>
    </row>
    <row r="7" spans="2:23" ht="21.75" customHeight="1" thickTop="1" x14ac:dyDescent="0.25">
      <c r="B7" s="19" t="s">
        <v>66</v>
      </c>
      <c r="C7" s="131">
        <v>320</v>
      </c>
      <c r="D7" s="21">
        <v>5</v>
      </c>
      <c r="E7" s="22"/>
      <c r="F7" s="23" t="s">
        <v>13</v>
      </c>
      <c r="G7" s="24">
        <f>C7*D7+C7*E7</f>
        <v>1600</v>
      </c>
      <c r="H7" s="25">
        <v>0</v>
      </c>
      <c r="I7" s="26">
        <f t="shared" ref="I7:I15" si="0">H7+G7</f>
        <v>1600</v>
      </c>
      <c r="J7" s="27">
        <v>0</v>
      </c>
      <c r="K7" s="28">
        <v>0</v>
      </c>
      <c r="L7" s="29">
        <f>I7-K7</f>
        <v>1600</v>
      </c>
      <c r="M7" t="s">
        <v>14</v>
      </c>
      <c r="O7" s="30"/>
      <c r="P7">
        <v>0</v>
      </c>
      <c r="Q7" s="168">
        <v>5</v>
      </c>
      <c r="R7">
        <v>4</v>
      </c>
      <c r="S7">
        <v>4</v>
      </c>
      <c r="T7">
        <v>0</v>
      </c>
      <c r="U7">
        <v>0</v>
      </c>
    </row>
    <row r="8" spans="2:23" ht="21.75" customHeight="1" x14ac:dyDescent="0.3">
      <c r="B8" s="31" t="s">
        <v>15</v>
      </c>
      <c r="C8" s="32">
        <v>266.67</v>
      </c>
      <c r="D8" s="33">
        <v>6</v>
      </c>
      <c r="E8" s="34"/>
      <c r="F8" s="187">
        <v>1200</v>
      </c>
      <c r="G8" s="36">
        <f>C8*D8-0.02</f>
        <v>1600</v>
      </c>
      <c r="H8" s="37">
        <v>-268.67</v>
      </c>
      <c r="I8" s="26">
        <f>G8+F8+H8</f>
        <v>2531.33</v>
      </c>
      <c r="J8" s="38">
        <v>6000</v>
      </c>
      <c r="K8" s="39">
        <v>2000</v>
      </c>
      <c r="L8" s="40">
        <f t="shared" ref="L8:L14" si="1">I8-K8</f>
        <v>531.32999999999993</v>
      </c>
      <c r="M8" t="s">
        <v>16</v>
      </c>
      <c r="N8" s="41"/>
      <c r="O8" s="30"/>
      <c r="P8">
        <v>4</v>
      </c>
      <c r="Q8">
        <v>2</v>
      </c>
      <c r="R8">
        <v>0</v>
      </c>
      <c r="S8">
        <v>2</v>
      </c>
      <c r="T8">
        <v>1</v>
      </c>
      <c r="U8">
        <v>2</v>
      </c>
      <c r="V8">
        <v>1</v>
      </c>
      <c r="W8">
        <v>0</v>
      </c>
    </row>
    <row r="9" spans="2:23" ht="21.75" customHeight="1" x14ac:dyDescent="0.25">
      <c r="B9" s="31" t="s">
        <v>19</v>
      </c>
      <c r="C9" s="32">
        <v>240</v>
      </c>
      <c r="D9" s="34">
        <v>5</v>
      </c>
      <c r="E9" s="34">
        <v>1</v>
      </c>
      <c r="F9" s="35" t="s">
        <v>13</v>
      </c>
      <c r="G9" s="24">
        <f>C9*D9+C9*E9</f>
        <v>1440</v>
      </c>
      <c r="H9" s="25"/>
      <c r="I9" s="26">
        <f t="shared" si="0"/>
        <v>1440</v>
      </c>
      <c r="J9" s="38">
        <v>0</v>
      </c>
      <c r="K9" s="45">
        <v>0</v>
      </c>
      <c r="L9" s="40">
        <f t="shared" si="1"/>
        <v>1440</v>
      </c>
      <c r="M9" t="s">
        <v>14</v>
      </c>
      <c r="O9" s="46"/>
      <c r="P9">
        <v>0</v>
      </c>
      <c r="Q9">
        <v>5</v>
      </c>
      <c r="R9">
        <v>3</v>
      </c>
      <c r="S9">
        <v>2</v>
      </c>
      <c r="T9">
        <v>2</v>
      </c>
      <c r="U9">
        <v>0</v>
      </c>
    </row>
    <row r="10" spans="2:23" ht="31.5" x14ac:dyDescent="0.25">
      <c r="B10" s="47" t="s">
        <v>20</v>
      </c>
      <c r="C10" s="32">
        <v>250</v>
      </c>
      <c r="D10" s="34">
        <v>6</v>
      </c>
      <c r="E10" s="34"/>
      <c r="F10" s="42">
        <v>100</v>
      </c>
      <c r="G10" s="36">
        <v>1600</v>
      </c>
      <c r="H10" s="25"/>
      <c r="I10" s="26">
        <f t="shared" si="0"/>
        <v>1600</v>
      </c>
      <c r="J10" s="38">
        <v>0</v>
      </c>
      <c r="K10" s="45">
        <v>0</v>
      </c>
      <c r="L10" s="40">
        <f t="shared" si="1"/>
        <v>1600</v>
      </c>
      <c r="M10" t="s">
        <v>16</v>
      </c>
      <c r="N10" s="49"/>
      <c r="O10" s="30"/>
      <c r="P10">
        <v>0</v>
      </c>
      <c r="Q10">
        <v>5</v>
      </c>
      <c r="R10">
        <v>4</v>
      </c>
      <c r="S10">
        <v>4</v>
      </c>
      <c r="T10">
        <v>0</v>
      </c>
      <c r="U10">
        <v>0</v>
      </c>
    </row>
    <row r="11" spans="2:23" ht="21.75" customHeight="1" x14ac:dyDescent="0.3">
      <c r="B11" s="50"/>
      <c r="C11" s="32">
        <v>0</v>
      </c>
      <c r="D11" s="51"/>
      <c r="E11" s="34"/>
      <c r="F11" s="48"/>
      <c r="G11" s="36">
        <v>0</v>
      </c>
      <c r="H11" s="52"/>
      <c r="I11" s="26">
        <f t="shared" si="0"/>
        <v>0</v>
      </c>
      <c r="J11" s="53"/>
      <c r="K11" s="54"/>
      <c r="L11" s="40">
        <f t="shared" si="1"/>
        <v>0</v>
      </c>
      <c r="O11" s="55"/>
      <c r="P11" s="198">
        <v>0</v>
      </c>
      <c r="Q11" s="198">
        <v>0</v>
      </c>
      <c r="R11" s="199">
        <v>0</v>
      </c>
      <c r="S11" s="199"/>
      <c r="T11" s="198">
        <v>0</v>
      </c>
      <c r="U11" s="198">
        <v>0</v>
      </c>
      <c r="V11" s="199"/>
    </row>
    <row r="12" spans="2:23" ht="21.75" customHeight="1" x14ac:dyDescent="0.25">
      <c r="B12" s="50" t="s">
        <v>35</v>
      </c>
      <c r="C12" s="132">
        <v>240</v>
      </c>
      <c r="D12" s="33">
        <v>5</v>
      </c>
      <c r="E12" s="33"/>
      <c r="F12" s="59"/>
      <c r="G12" s="24">
        <f>C12*D12+C12*E12</f>
        <v>1200</v>
      </c>
      <c r="H12" s="61"/>
      <c r="I12" s="26">
        <f t="shared" si="0"/>
        <v>1200</v>
      </c>
      <c r="J12" s="53"/>
      <c r="K12" s="62"/>
      <c r="L12" s="40">
        <f t="shared" si="1"/>
        <v>1200</v>
      </c>
      <c r="M12" t="s">
        <v>14</v>
      </c>
      <c r="N12" s="64"/>
      <c r="O12" s="64"/>
      <c r="P12" s="65">
        <v>0</v>
      </c>
      <c r="Q12" s="66">
        <v>5</v>
      </c>
      <c r="R12">
        <v>2</v>
      </c>
      <c r="S12">
        <v>0</v>
      </c>
      <c r="T12">
        <v>0</v>
      </c>
      <c r="U12">
        <v>0</v>
      </c>
    </row>
    <row r="13" spans="2:23" ht="18.75" x14ac:dyDescent="0.3">
      <c r="B13" s="67"/>
      <c r="C13" s="133"/>
      <c r="D13" s="69"/>
      <c r="E13" s="69"/>
      <c r="F13" s="70"/>
      <c r="G13" s="71">
        <v>0</v>
      </c>
      <c r="H13" s="72"/>
      <c r="I13" s="26">
        <f t="shared" si="0"/>
        <v>0</v>
      </c>
      <c r="J13" s="53"/>
      <c r="K13" s="62"/>
      <c r="L13" s="40">
        <f t="shared" si="1"/>
        <v>0</v>
      </c>
      <c r="M13" s="73"/>
      <c r="N13" s="65"/>
      <c r="O13" s="65"/>
      <c r="P13" s="65">
        <v>0</v>
      </c>
      <c r="Q13" s="66">
        <v>0</v>
      </c>
      <c r="R13">
        <v>0</v>
      </c>
      <c r="T13">
        <v>0</v>
      </c>
      <c r="U13">
        <v>0</v>
      </c>
    </row>
    <row r="14" spans="2:23" ht="19.5" thickBot="1" x14ac:dyDescent="0.35">
      <c r="B14" s="137" t="s">
        <v>40</v>
      </c>
      <c r="C14" s="134">
        <v>240</v>
      </c>
      <c r="D14" s="135">
        <v>5</v>
      </c>
      <c r="E14" s="146"/>
      <c r="F14" s="147"/>
      <c r="G14" s="136">
        <v>1200</v>
      </c>
      <c r="H14" s="78"/>
      <c r="I14" s="26">
        <f t="shared" si="0"/>
        <v>1200</v>
      </c>
      <c r="J14" s="53"/>
      <c r="K14" s="80"/>
      <c r="L14" s="40">
        <f t="shared" si="1"/>
        <v>1200</v>
      </c>
      <c r="M14" s="81"/>
      <c r="N14" s="82"/>
      <c r="O14" s="81"/>
      <c r="P14">
        <v>0</v>
      </c>
      <c r="Q14">
        <v>5</v>
      </c>
      <c r="R14">
        <v>2</v>
      </c>
      <c r="T14">
        <v>0</v>
      </c>
      <c r="U14">
        <v>0</v>
      </c>
    </row>
    <row r="15" spans="2:23" ht="20.25" thickTop="1" thickBot="1" x14ac:dyDescent="0.35">
      <c r="B15" s="83" t="s">
        <v>25</v>
      </c>
      <c r="C15" s="84">
        <v>464.29</v>
      </c>
      <c r="D15" s="85">
        <v>5</v>
      </c>
      <c r="E15" s="86">
        <v>1</v>
      </c>
      <c r="F15" s="87"/>
      <c r="G15" s="84">
        <v>3714.32</v>
      </c>
      <c r="H15" s="88">
        <v>-685.5</v>
      </c>
      <c r="I15" s="89">
        <f t="shared" si="0"/>
        <v>3028.82</v>
      </c>
      <c r="J15" s="90">
        <v>1300</v>
      </c>
      <c r="K15" s="175">
        <v>300</v>
      </c>
      <c r="L15" s="92">
        <f>I15-K15</f>
        <v>2728.82</v>
      </c>
      <c r="M15" t="s">
        <v>14</v>
      </c>
      <c r="P15" s="76">
        <v>2</v>
      </c>
      <c r="Q15" s="76">
        <v>5</v>
      </c>
      <c r="R15" s="76">
        <v>7</v>
      </c>
      <c r="S15" s="76">
        <v>6</v>
      </c>
      <c r="T15" s="76">
        <v>1</v>
      </c>
      <c r="U15" s="76">
        <v>1</v>
      </c>
      <c r="V15" s="139">
        <v>4</v>
      </c>
      <c r="W15" s="139">
        <v>0</v>
      </c>
    </row>
    <row r="16" spans="2:23" ht="15.75" customHeight="1" thickBot="1" x14ac:dyDescent="0.3">
      <c r="B16" s="93"/>
      <c r="C16" s="46"/>
      <c r="D16" s="94"/>
      <c r="E16" s="95"/>
      <c r="G16" s="96"/>
      <c r="H16" s="97"/>
      <c r="J16" s="98"/>
      <c r="K16" s="99"/>
      <c r="L16" s="99"/>
      <c r="M16" s="100"/>
      <c r="O16" s="101"/>
      <c r="P16" s="101">
        <f>SUM(P6:P15)</f>
        <v>6</v>
      </c>
      <c r="Q16" s="101">
        <f t="shared" ref="Q16:V16" si="2">SUM(Q6:Q15)</f>
        <v>32</v>
      </c>
      <c r="R16" s="101">
        <f t="shared" si="2"/>
        <v>22</v>
      </c>
      <c r="S16" s="101">
        <f t="shared" si="2"/>
        <v>18</v>
      </c>
      <c r="T16" s="101">
        <f t="shared" si="2"/>
        <v>4</v>
      </c>
      <c r="U16" s="101">
        <f t="shared" si="2"/>
        <v>3</v>
      </c>
      <c r="V16" s="101">
        <f t="shared" si="2"/>
        <v>5</v>
      </c>
      <c r="W16" s="101">
        <f>SUM(W6:W15)</f>
        <v>0</v>
      </c>
    </row>
    <row r="17" spans="2:24" ht="21.75" customHeight="1" thickBot="1" x14ac:dyDescent="0.35">
      <c r="C17" s="87"/>
      <c r="D17" s="102"/>
      <c r="E17" s="103"/>
      <c r="F17" s="104" t="s">
        <v>26</v>
      </c>
      <c r="G17" s="105">
        <f>SUM(G7:G16)</f>
        <v>12354.32</v>
      </c>
      <c r="H17" s="106">
        <f>SUM(H7:H15)</f>
        <v>-954.17000000000007</v>
      </c>
      <c r="I17" s="107">
        <f>SUM(I7:I16)</f>
        <v>12600.15</v>
      </c>
      <c r="J17" s="162">
        <f>SUM(J7:J15)</f>
        <v>7300</v>
      </c>
      <c r="K17" s="162">
        <f>SUM(K7:K15)</f>
        <v>2300</v>
      </c>
      <c r="L17" s="110"/>
      <c r="O17" s="101"/>
      <c r="P17" s="101"/>
      <c r="Q17" s="101"/>
      <c r="R17" s="101"/>
    </row>
    <row r="18" spans="2:24" ht="15.75" customHeight="1" x14ac:dyDescent="0.3">
      <c r="M18" s="123"/>
      <c r="N18" s="66"/>
      <c r="O18" s="101"/>
      <c r="P18" s="128">
        <f t="shared" ref="P18:W18" si="3">P16*P4</f>
        <v>3000</v>
      </c>
      <c r="Q18" s="128">
        <f t="shared" si="3"/>
        <v>6400</v>
      </c>
      <c r="R18" s="128">
        <f t="shared" si="3"/>
        <v>2200</v>
      </c>
      <c r="S18" s="150">
        <f t="shared" si="3"/>
        <v>900</v>
      </c>
      <c r="T18" s="128">
        <f t="shared" si="3"/>
        <v>80</v>
      </c>
      <c r="U18" s="128">
        <f t="shared" si="3"/>
        <v>15</v>
      </c>
      <c r="V18" s="128">
        <f t="shared" si="3"/>
        <v>5</v>
      </c>
      <c r="W18" s="128">
        <f t="shared" si="3"/>
        <v>0</v>
      </c>
      <c r="X18" s="129">
        <f>SUM(P18:W18)</f>
        <v>12600</v>
      </c>
    </row>
    <row r="19" spans="2:24" ht="15" customHeight="1" x14ac:dyDescent="0.35">
      <c r="B19" s="111"/>
      <c r="C19" s="49"/>
      <c r="D19" s="112"/>
      <c r="E19" s="112"/>
      <c r="F19" s="112"/>
      <c r="G19" s="112"/>
      <c r="H19" s="112"/>
      <c r="I19" s="112"/>
      <c r="J19" s="112"/>
      <c r="M19" s="66"/>
      <c r="N19" s="66"/>
      <c r="O19" s="66"/>
      <c r="P19" s="46"/>
      <c r="Q19" s="87"/>
      <c r="R19" s="87"/>
      <c r="S19" s="87"/>
      <c r="T19" s="87"/>
      <c r="U19" s="87"/>
      <c r="V19" s="87"/>
      <c r="W19" s="87"/>
    </row>
    <row r="20" spans="2:24" ht="21" customHeight="1" x14ac:dyDescent="0.35">
      <c r="C20" s="46"/>
      <c r="D20" s="113"/>
      <c r="E20" s="112"/>
      <c r="F20" s="112"/>
      <c r="G20" s="112"/>
      <c r="H20" s="112"/>
      <c r="I20" s="185"/>
      <c r="J20" s="112"/>
      <c r="K20" s="66"/>
      <c r="L20" s="66"/>
    </row>
    <row r="21" spans="2:24" x14ac:dyDescent="0.25">
      <c r="B21" s="93"/>
      <c r="C21" s="66"/>
      <c r="D21" s="49"/>
      <c r="E21" s="94"/>
      <c r="F21" s="94"/>
      <c r="G21" s="66"/>
      <c r="H21" s="66"/>
      <c r="I21" s="46"/>
      <c r="J21" s="66"/>
      <c r="K21" s="66"/>
      <c r="L21" s="66"/>
    </row>
    <row r="22" spans="2:24" ht="18.75" x14ac:dyDescent="0.3">
      <c r="B22" s="93"/>
      <c r="C22" s="46"/>
      <c r="D22" s="114"/>
      <c r="E22" s="94"/>
      <c r="F22" s="94"/>
      <c r="G22" s="115"/>
      <c r="H22" s="183"/>
      <c r="I22" s="184"/>
      <c r="J22" s="66"/>
      <c r="K22" s="66"/>
      <c r="L22" s="66"/>
    </row>
    <row r="23" spans="2:24" x14ac:dyDescent="0.25">
      <c r="B23" s="93"/>
      <c r="C23" s="49"/>
      <c r="D23" s="49"/>
      <c r="E23" s="94"/>
      <c r="F23" s="94"/>
      <c r="G23" s="66"/>
      <c r="H23" s="66"/>
      <c r="I23" s="66"/>
      <c r="J23" s="66"/>
      <c r="K23" s="66"/>
      <c r="L23" s="66"/>
    </row>
    <row r="24" spans="2:24" ht="18.75" x14ac:dyDescent="0.3">
      <c r="C24" s="114"/>
      <c r="D24" s="66"/>
      <c r="E24" s="66"/>
      <c r="F24" s="66"/>
      <c r="G24" s="66"/>
      <c r="H24" s="66"/>
      <c r="I24" s="66"/>
      <c r="J24" s="66"/>
      <c r="K24" s="66"/>
      <c r="L24" s="66"/>
    </row>
    <row r="25" spans="2:24" x14ac:dyDescent="0.25">
      <c r="C25" s="49"/>
    </row>
  </sheetData>
  <mergeCells count="1">
    <mergeCell ref="C2:K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5"/>
  <sheetViews>
    <sheetView topLeftCell="G1" workbookViewId="0">
      <selection activeCell="I15" sqref="I15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4" max="4" width="9.7109375" customWidth="1"/>
    <col min="5" max="5" width="9.140625" customWidth="1"/>
    <col min="6" max="6" width="9.28515625" customWidth="1"/>
    <col min="7" max="7" width="11.28515625" bestFit="1" customWidth="1"/>
    <col min="8" max="8" width="14.42578125" bestFit="1" customWidth="1"/>
    <col min="9" max="9" width="15.42578125" bestFit="1" customWidth="1"/>
    <col min="10" max="10" width="11.28515625" bestFit="1" customWidth="1"/>
    <col min="12" max="12" width="13.42578125" customWidth="1"/>
  </cols>
  <sheetData>
    <row r="1" spans="2:23" x14ac:dyDescent="0.25">
      <c r="B1" s="189"/>
      <c r="C1" s="190"/>
      <c r="D1" s="190"/>
      <c r="E1" s="190"/>
      <c r="F1" s="190"/>
      <c r="G1" s="190"/>
      <c r="H1" s="190"/>
      <c r="I1" s="190"/>
      <c r="J1" s="190"/>
      <c r="K1" s="190"/>
    </row>
    <row r="2" spans="2:23" ht="18.75" customHeight="1" x14ac:dyDescent="0.35">
      <c r="B2" s="189"/>
      <c r="C2" s="216" t="s">
        <v>89</v>
      </c>
      <c r="D2" s="216"/>
      <c r="E2" s="216"/>
      <c r="F2" s="216"/>
      <c r="G2" s="216"/>
      <c r="H2" s="216"/>
      <c r="I2" s="216"/>
      <c r="J2" s="216"/>
      <c r="K2" s="216"/>
      <c r="L2" s="202"/>
      <c r="M2" s="3"/>
      <c r="N2" s="3"/>
      <c r="O2" s="3"/>
      <c r="P2" s="3"/>
    </row>
    <row r="3" spans="2:23" ht="15" customHeight="1" x14ac:dyDescent="0.3">
      <c r="M3" s="3"/>
      <c r="N3" s="3"/>
      <c r="O3" s="3"/>
      <c r="P3" s="3"/>
    </row>
    <row r="4" spans="2:23" ht="18.75" x14ac:dyDescent="0.3">
      <c r="B4" s="4" t="s">
        <v>0</v>
      </c>
      <c r="H4" s="5"/>
      <c r="I4" s="5"/>
      <c r="J4" s="5"/>
      <c r="K4" s="5"/>
      <c r="L4" s="6"/>
      <c r="P4" s="140">
        <v>500</v>
      </c>
      <c r="Q4" s="140">
        <v>200</v>
      </c>
      <c r="R4" s="140">
        <v>100</v>
      </c>
      <c r="S4" s="140">
        <v>50</v>
      </c>
      <c r="T4" s="140">
        <v>20</v>
      </c>
      <c r="U4" s="140">
        <v>5</v>
      </c>
      <c r="V4" s="140">
        <v>1</v>
      </c>
      <c r="W4" s="140">
        <v>0.5</v>
      </c>
    </row>
    <row r="5" spans="2:23" ht="15.75" thickBot="1" x14ac:dyDescent="0.3">
      <c r="J5" s="7"/>
    </row>
    <row r="6" spans="2:23" ht="32.25" thickTop="1" thickBot="1" x14ac:dyDescent="0.35">
      <c r="B6" s="8"/>
      <c r="C6" s="9" t="s">
        <v>1</v>
      </c>
      <c r="D6" s="10" t="s">
        <v>2</v>
      </c>
      <c r="E6" s="9" t="s">
        <v>3</v>
      </c>
      <c r="F6" s="188" t="s">
        <v>76</v>
      </c>
      <c r="G6" s="12" t="s">
        <v>5</v>
      </c>
      <c r="H6" s="13" t="s">
        <v>6</v>
      </c>
      <c r="I6" s="14" t="s">
        <v>7</v>
      </c>
      <c r="J6" s="15" t="s">
        <v>8</v>
      </c>
      <c r="K6" s="16" t="s">
        <v>9</v>
      </c>
      <c r="L6" s="17" t="s">
        <v>10</v>
      </c>
      <c r="M6" s="18" t="s">
        <v>11</v>
      </c>
      <c r="P6">
        <v>0</v>
      </c>
      <c r="Q6">
        <v>0</v>
      </c>
      <c r="R6">
        <v>0</v>
      </c>
      <c r="T6">
        <v>0</v>
      </c>
      <c r="U6">
        <v>0</v>
      </c>
    </row>
    <row r="7" spans="2:23" ht="21.75" customHeight="1" thickTop="1" x14ac:dyDescent="0.25">
      <c r="B7" s="19" t="s">
        <v>66</v>
      </c>
      <c r="C7" s="131">
        <v>320</v>
      </c>
      <c r="D7" s="21">
        <v>5</v>
      </c>
      <c r="E7" s="22"/>
      <c r="F7" s="23" t="s">
        <v>13</v>
      </c>
      <c r="G7" s="24">
        <f>C7*D7+C7*E7</f>
        <v>1600</v>
      </c>
      <c r="H7" s="25">
        <v>0</v>
      </c>
      <c r="I7" s="26">
        <f t="shared" ref="I7:I15" si="0">H7+G7</f>
        <v>1600</v>
      </c>
      <c r="J7" s="27">
        <v>0</v>
      </c>
      <c r="K7" s="28">
        <v>0</v>
      </c>
      <c r="L7" s="29">
        <f>I7-K7</f>
        <v>1600</v>
      </c>
      <c r="M7" t="s">
        <v>14</v>
      </c>
      <c r="O7" s="30"/>
      <c r="P7">
        <v>0</v>
      </c>
      <c r="Q7" s="168">
        <v>5</v>
      </c>
      <c r="R7">
        <v>4</v>
      </c>
      <c r="S7">
        <v>4</v>
      </c>
      <c r="T7">
        <v>0</v>
      </c>
      <c r="U7">
        <v>0</v>
      </c>
    </row>
    <row r="8" spans="2:23" ht="21.75" customHeight="1" x14ac:dyDescent="0.3">
      <c r="B8" s="31" t="s">
        <v>15</v>
      </c>
      <c r="C8" s="32">
        <v>266.67</v>
      </c>
      <c r="D8" s="33">
        <v>6</v>
      </c>
      <c r="E8" s="34"/>
      <c r="F8" s="187">
        <v>1200</v>
      </c>
      <c r="G8" s="36">
        <f>C8*D8-0.02</f>
        <v>1600</v>
      </c>
      <c r="H8" s="37">
        <v>-268.67</v>
      </c>
      <c r="I8" s="26">
        <f>G8+F8+H8</f>
        <v>2531.33</v>
      </c>
      <c r="J8" s="38">
        <v>4000</v>
      </c>
      <c r="K8" s="39">
        <v>2000</v>
      </c>
      <c r="L8" s="40">
        <f t="shared" ref="L8:L14" si="1">I8-K8</f>
        <v>531.32999999999993</v>
      </c>
      <c r="M8" t="s">
        <v>16</v>
      </c>
      <c r="N8" s="41"/>
      <c r="O8" s="30"/>
      <c r="P8">
        <v>4</v>
      </c>
      <c r="Q8">
        <v>2</v>
      </c>
      <c r="R8">
        <v>0</v>
      </c>
      <c r="S8">
        <v>2</v>
      </c>
      <c r="T8">
        <v>1</v>
      </c>
      <c r="U8">
        <v>2</v>
      </c>
      <c r="V8">
        <v>1</v>
      </c>
      <c r="W8">
        <v>0</v>
      </c>
    </row>
    <row r="9" spans="2:23" ht="21.75" customHeight="1" x14ac:dyDescent="0.25">
      <c r="B9" s="31" t="s">
        <v>19</v>
      </c>
      <c r="C9" s="32">
        <v>240</v>
      </c>
      <c r="D9" s="34">
        <v>5</v>
      </c>
      <c r="E9" s="34">
        <v>1</v>
      </c>
      <c r="F9" s="35" t="s">
        <v>13</v>
      </c>
      <c r="G9" s="24">
        <f>C9*D9+C9*E9</f>
        <v>1440</v>
      </c>
      <c r="H9" s="25"/>
      <c r="I9" s="26">
        <f t="shared" si="0"/>
        <v>1440</v>
      </c>
      <c r="J9" s="38">
        <v>0</v>
      </c>
      <c r="K9" s="45">
        <v>0</v>
      </c>
      <c r="L9" s="40">
        <f t="shared" si="1"/>
        <v>1440</v>
      </c>
      <c r="M9" t="s">
        <v>14</v>
      </c>
      <c r="O9" s="46"/>
      <c r="P9">
        <v>0</v>
      </c>
      <c r="Q9">
        <v>5</v>
      </c>
      <c r="R9">
        <v>3</v>
      </c>
      <c r="S9">
        <v>2</v>
      </c>
      <c r="T9">
        <v>2</v>
      </c>
      <c r="U9">
        <v>0</v>
      </c>
    </row>
    <row r="10" spans="2:23" ht="31.5" x14ac:dyDescent="0.25">
      <c r="B10" s="47" t="s">
        <v>20</v>
      </c>
      <c r="C10" s="32">
        <v>250</v>
      </c>
      <c r="D10" s="34">
        <v>6</v>
      </c>
      <c r="E10" s="34"/>
      <c r="F10" s="42">
        <v>100</v>
      </c>
      <c r="G10" s="36">
        <v>1600</v>
      </c>
      <c r="H10" s="25"/>
      <c r="I10" s="26">
        <f t="shared" si="0"/>
        <v>1600</v>
      </c>
      <c r="J10" s="38">
        <v>0</v>
      </c>
      <c r="K10" s="45">
        <v>0</v>
      </c>
      <c r="L10" s="40">
        <f t="shared" si="1"/>
        <v>1600</v>
      </c>
      <c r="M10" t="s">
        <v>16</v>
      </c>
      <c r="N10" s="49"/>
      <c r="O10" s="30"/>
      <c r="P10">
        <v>0</v>
      </c>
      <c r="Q10">
        <v>5</v>
      </c>
      <c r="R10">
        <v>4</v>
      </c>
      <c r="S10">
        <v>4</v>
      </c>
      <c r="T10">
        <v>0</v>
      </c>
      <c r="U10">
        <v>0</v>
      </c>
    </row>
    <row r="11" spans="2:23" ht="21.75" customHeight="1" x14ac:dyDescent="0.3">
      <c r="B11" s="50"/>
      <c r="C11" s="32">
        <v>0</v>
      </c>
      <c r="D11" s="51"/>
      <c r="E11" s="34"/>
      <c r="F11" s="48"/>
      <c r="G11" s="36">
        <v>0</v>
      </c>
      <c r="H11" s="52"/>
      <c r="I11" s="26">
        <f t="shared" si="0"/>
        <v>0</v>
      </c>
      <c r="J11" s="53"/>
      <c r="K11" s="54"/>
      <c r="L11" s="40">
        <f t="shared" si="1"/>
        <v>0</v>
      </c>
      <c r="O11" s="55"/>
      <c r="P11" s="198">
        <v>0</v>
      </c>
      <c r="Q11" s="198">
        <v>0</v>
      </c>
      <c r="R11" s="199">
        <v>0</v>
      </c>
      <c r="S11" s="199"/>
      <c r="T11" s="198">
        <v>0</v>
      </c>
      <c r="U11" s="198">
        <v>0</v>
      </c>
      <c r="V11" s="199"/>
    </row>
    <row r="12" spans="2:23" ht="21.75" customHeight="1" x14ac:dyDescent="0.25">
      <c r="B12" s="50" t="s">
        <v>35</v>
      </c>
      <c r="C12" s="132">
        <v>240</v>
      </c>
      <c r="D12" s="33">
        <v>5</v>
      </c>
      <c r="E12" s="33">
        <v>1</v>
      </c>
      <c r="F12" s="59"/>
      <c r="G12" s="24">
        <f>C12*D12+C12*E12</f>
        <v>1440</v>
      </c>
      <c r="H12" s="61"/>
      <c r="I12" s="26">
        <f t="shared" si="0"/>
        <v>1440</v>
      </c>
      <c r="J12" s="53"/>
      <c r="K12" s="62"/>
      <c r="L12" s="40">
        <f t="shared" si="1"/>
        <v>1440</v>
      </c>
      <c r="M12" t="s">
        <v>14</v>
      </c>
      <c r="N12" s="64"/>
      <c r="O12" s="64"/>
      <c r="P12" s="65">
        <v>0</v>
      </c>
      <c r="Q12" s="66">
        <v>5</v>
      </c>
      <c r="R12">
        <v>2</v>
      </c>
      <c r="S12">
        <v>4</v>
      </c>
      <c r="T12">
        <v>2</v>
      </c>
      <c r="U12">
        <v>0</v>
      </c>
    </row>
    <row r="13" spans="2:23" ht="18.75" x14ac:dyDescent="0.3">
      <c r="B13" s="67"/>
      <c r="C13" s="133"/>
      <c r="D13" s="69"/>
      <c r="E13" s="69"/>
      <c r="F13" s="70"/>
      <c r="G13" s="71">
        <v>0</v>
      </c>
      <c r="H13" s="72"/>
      <c r="I13" s="26">
        <f t="shared" si="0"/>
        <v>0</v>
      </c>
      <c r="J13" s="53"/>
      <c r="K13" s="62"/>
      <c r="L13" s="40">
        <f t="shared" si="1"/>
        <v>0</v>
      </c>
      <c r="M13" s="73"/>
      <c r="N13" s="65"/>
      <c r="O13" s="65"/>
      <c r="P13" s="65">
        <v>0</v>
      </c>
      <c r="Q13" s="66">
        <v>0</v>
      </c>
      <c r="R13">
        <v>0</v>
      </c>
      <c r="T13">
        <v>0</v>
      </c>
      <c r="U13">
        <v>0</v>
      </c>
    </row>
    <row r="14" spans="2:23" ht="19.5" thickBot="1" x14ac:dyDescent="0.35">
      <c r="B14" s="137" t="s">
        <v>40</v>
      </c>
      <c r="C14" s="134">
        <v>240</v>
      </c>
      <c r="D14" s="135">
        <v>5</v>
      </c>
      <c r="E14" s="146"/>
      <c r="F14" s="147"/>
      <c r="G14" s="136">
        <v>1200</v>
      </c>
      <c r="H14" s="78"/>
      <c r="I14" s="26">
        <f t="shared" si="0"/>
        <v>1200</v>
      </c>
      <c r="J14" s="53"/>
      <c r="K14" s="80"/>
      <c r="L14" s="40">
        <f t="shared" si="1"/>
        <v>1200</v>
      </c>
      <c r="M14" s="81"/>
      <c r="N14" s="82"/>
      <c r="O14" s="81"/>
      <c r="P14">
        <v>0</v>
      </c>
      <c r="Q14">
        <v>5</v>
      </c>
      <c r="R14">
        <v>2</v>
      </c>
      <c r="T14">
        <v>0</v>
      </c>
      <c r="U14">
        <v>0</v>
      </c>
    </row>
    <row r="15" spans="2:23" ht="20.25" thickTop="1" thickBot="1" x14ac:dyDescent="0.35">
      <c r="B15" s="83" t="s">
        <v>25</v>
      </c>
      <c r="C15" s="84">
        <v>464.29</v>
      </c>
      <c r="D15" s="85">
        <v>5</v>
      </c>
      <c r="E15" s="86">
        <v>1</v>
      </c>
      <c r="F15" s="87"/>
      <c r="G15" s="84">
        <v>3714.32</v>
      </c>
      <c r="H15" s="88">
        <v>-685.5</v>
      </c>
      <c r="I15" s="89">
        <f t="shared" si="0"/>
        <v>3028.82</v>
      </c>
      <c r="J15" s="90">
        <v>1000</v>
      </c>
      <c r="K15" s="175">
        <v>300</v>
      </c>
      <c r="L15" s="92">
        <f>I15-K15</f>
        <v>2728.82</v>
      </c>
      <c r="M15" t="s">
        <v>14</v>
      </c>
      <c r="P15" s="76">
        <v>2</v>
      </c>
      <c r="Q15" s="76">
        <v>5</v>
      </c>
      <c r="R15" s="76">
        <v>7</v>
      </c>
      <c r="S15" s="76">
        <v>6</v>
      </c>
      <c r="T15" s="76">
        <v>1</v>
      </c>
      <c r="U15" s="76">
        <v>1</v>
      </c>
      <c r="V15" s="139">
        <v>4</v>
      </c>
      <c r="W15" s="139">
        <v>0</v>
      </c>
    </row>
    <row r="16" spans="2:23" ht="15.75" customHeight="1" thickBot="1" x14ac:dyDescent="0.3">
      <c r="B16" s="93"/>
      <c r="C16" s="46"/>
      <c r="D16" s="94"/>
      <c r="E16" s="95"/>
      <c r="G16" s="96" t="s">
        <v>90</v>
      </c>
      <c r="H16" s="97"/>
      <c r="J16" s="98"/>
      <c r="K16" s="99"/>
      <c r="L16" s="99"/>
      <c r="M16" s="100"/>
      <c r="O16" s="101"/>
      <c r="P16" s="101">
        <f>SUM(P6:P15)</f>
        <v>6</v>
      </c>
      <c r="Q16" s="101">
        <f t="shared" ref="Q16:V16" si="2">SUM(Q6:Q15)</f>
        <v>32</v>
      </c>
      <c r="R16" s="101">
        <f t="shared" si="2"/>
        <v>22</v>
      </c>
      <c r="S16" s="101">
        <f t="shared" si="2"/>
        <v>22</v>
      </c>
      <c r="T16" s="101">
        <f t="shared" si="2"/>
        <v>6</v>
      </c>
      <c r="U16" s="101">
        <f t="shared" si="2"/>
        <v>3</v>
      </c>
      <c r="V16" s="101">
        <f t="shared" si="2"/>
        <v>5</v>
      </c>
      <c r="W16" s="101">
        <f>SUM(W6:W15)</f>
        <v>0</v>
      </c>
    </row>
    <row r="17" spans="2:24" ht="21.75" customHeight="1" thickBot="1" x14ac:dyDescent="0.35">
      <c r="C17" s="87"/>
      <c r="D17" s="102"/>
      <c r="E17" s="103"/>
      <c r="F17" s="104" t="s">
        <v>26</v>
      </c>
      <c r="G17" s="105">
        <f>SUM(G7:G16)</f>
        <v>12594.32</v>
      </c>
      <c r="H17" s="106">
        <f>SUM(H7:H15)</f>
        <v>-954.17000000000007</v>
      </c>
      <c r="I17" s="107">
        <f>SUM(I7:I16)</f>
        <v>12840.15</v>
      </c>
      <c r="J17" s="162">
        <f>SUM(J7:J15)</f>
        <v>5000</v>
      </c>
      <c r="K17" s="162">
        <f>SUM(K7:K15)</f>
        <v>2300</v>
      </c>
      <c r="L17" s="110"/>
      <c r="O17" s="101"/>
      <c r="P17" s="101"/>
      <c r="Q17" s="101"/>
      <c r="R17" s="101"/>
    </row>
    <row r="18" spans="2:24" ht="15.75" customHeight="1" x14ac:dyDescent="0.3">
      <c r="M18" s="123"/>
      <c r="N18" s="66"/>
      <c r="O18" s="101"/>
      <c r="P18" s="128">
        <f t="shared" ref="P18:W18" si="3">P16*P4</f>
        <v>3000</v>
      </c>
      <c r="Q18" s="128">
        <f t="shared" si="3"/>
        <v>6400</v>
      </c>
      <c r="R18" s="128">
        <f t="shared" si="3"/>
        <v>2200</v>
      </c>
      <c r="S18" s="150">
        <f t="shared" si="3"/>
        <v>1100</v>
      </c>
      <c r="T18" s="128">
        <f t="shared" si="3"/>
        <v>120</v>
      </c>
      <c r="U18" s="128">
        <f t="shared" si="3"/>
        <v>15</v>
      </c>
      <c r="V18" s="128">
        <f t="shared" si="3"/>
        <v>5</v>
      </c>
      <c r="W18" s="128">
        <f t="shared" si="3"/>
        <v>0</v>
      </c>
      <c r="X18" s="129">
        <f>SUM(P18:W18)</f>
        <v>12840</v>
      </c>
    </row>
    <row r="19" spans="2:24" ht="15" customHeight="1" x14ac:dyDescent="0.35">
      <c r="B19" s="111"/>
      <c r="C19" s="49"/>
      <c r="D19" s="112"/>
      <c r="E19" s="112"/>
      <c r="F19" s="112"/>
      <c r="G19" s="112"/>
      <c r="H19" s="112"/>
      <c r="I19" s="112"/>
      <c r="J19" s="112"/>
      <c r="M19" s="66"/>
      <c r="N19" s="66"/>
      <c r="O19" s="66"/>
      <c r="P19" s="46"/>
      <c r="Q19" s="87"/>
      <c r="R19" s="87"/>
      <c r="S19" s="87"/>
      <c r="T19" s="87"/>
      <c r="U19" s="87"/>
      <c r="V19" s="87"/>
      <c r="W19" s="87"/>
    </row>
    <row r="20" spans="2:24" ht="21" customHeight="1" x14ac:dyDescent="0.35">
      <c r="C20" s="46"/>
      <c r="D20" s="113"/>
      <c r="E20" s="112"/>
      <c r="F20" s="112"/>
      <c r="G20" s="112"/>
      <c r="H20" s="112"/>
      <c r="I20" s="185"/>
      <c r="J20" s="112"/>
      <c r="K20" s="66"/>
      <c r="L20" s="66"/>
    </row>
    <row r="21" spans="2:24" x14ac:dyDescent="0.25">
      <c r="B21" s="93"/>
      <c r="C21" s="66"/>
      <c r="D21" s="49"/>
      <c r="E21" s="94"/>
      <c r="F21" s="94"/>
      <c r="G21" s="66"/>
      <c r="H21" s="66"/>
      <c r="I21" s="46"/>
      <c r="J21" s="66"/>
      <c r="K21" s="66"/>
      <c r="L21" s="66"/>
    </row>
    <row r="22" spans="2:24" ht="18.75" x14ac:dyDescent="0.3">
      <c r="B22" s="93"/>
      <c r="C22" s="46"/>
      <c r="D22" s="114"/>
      <c r="E22" s="94"/>
      <c r="F22" s="94"/>
      <c r="G22" s="115"/>
      <c r="H22" s="183"/>
      <c r="I22" s="184"/>
      <c r="J22" s="66"/>
      <c r="K22" s="66"/>
      <c r="L22" s="66"/>
    </row>
    <row r="23" spans="2:24" x14ac:dyDescent="0.25">
      <c r="B23" s="93"/>
      <c r="C23" s="49"/>
      <c r="D23" s="49"/>
      <c r="E23" s="94"/>
      <c r="F23" s="94"/>
      <c r="G23" s="66"/>
      <c r="H23" s="66"/>
      <c r="I23" s="66"/>
      <c r="J23" s="66"/>
      <c r="K23" s="66"/>
      <c r="L23" s="66"/>
    </row>
    <row r="24" spans="2:24" ht="18.75" x14ac:dyDescent="0.3">
      <c r="C24" s="114"/>
      <c r="D24" s="66"/>
      <c r="E24" s="66"/>
      <c r="F24" s="66"/>
      <c r="G24" s="66"/>
      <c r="H24" s="66"/>
      <c r="I24" s="66"/>
      <c r="J24" s="66"/>
      <c r="K24" s="66"/>
      <c r="L24" s="66"/>
    </row>
    <row r="25" spans="2:24" x14ac:dyDescent="0.25">
      <c r="C25" s="49"/>
    </row>
  </sheetData>
  <mergeCells count="1">
    <mergeCell ref="C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7"/>
  <sheetViews>
    <sheetView workbookViewId="0">
      <selection activeCell="D22" sqref="D22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4" max="4" width="9.7109375" customWidth="1"/>
    <col min="5" max="5" width="9.140625" customWidth="1"/>
    <col min="6" max="6" width="9.28515625" customWidth="1"/>
    <col min="8" max="8" width="12.28515625" bestFit="1" customWidth="1"/>
    <col min="9" max="9" width="14.140625" bestFit="1" customWidth="1"/>
    <col min="12" max="12" width="13.42578125" customWidth="1"/>
  </cols>
  <sheetData>
    <row r="2" spans="2:17" ht="18.75" customHeight="1" x14ac:dyDescent="0.35">
      <c r="C2" s="214" t="s">
        <v>34</v>
      </c>
      <c r="D2" s="214"/>
      <c r="E2" s="214"/>
      <c r="F2" s="214"/>
      <c r="G2" s="214"/>
      <c r="H2" s="214"/>
      <c r="I2" s="214"/>
      <c r="J2" s="214"/>
      <c r="K2" s="214"/>
      <c r="L2" s="122"/>
      <c r="M2" s="3"/>
      <c r="N2" s="3"/>
      <c r="O2" s="3"/>
      <c r="P2" s="3"/>
    </row>
    <row r="3" spans="2:17" ht="15" customHeight="1" x14ac:dyDescent="0.3">
      <c r="M3" s="3"/>
      <c r="N3" s="3"/>
      <c r="O3" s="3"/>
      <c r="P3" s="3"/>
    </row>
    <row r="4" spans="2:17" ht="18.75" x14ac:dyDescent="0.3">
      <c r="B4" s="4" t="s">
        <v>0</v>
      </c>
      <c r="H4" s="5"/>
      <c r="I4" s="5"/>
      <c r="J4" s="5"/>
      <c r="K4" s="5"/>
      <c r="L4" s="6"/>
    </row>
    <row r="5" spans="2:17" ht="15.75" thickBot="1" x14ac:dyDescent="0.3">
      <c r="J5" s="7"/>
    </row>
    <row r="6" spans="2:17" ht="32.25" thickTop="1" thickBot="1" x14ac:dyDescent="0.35">
      <c r="B6" s="8"/>
      <c r="C6" s="9" t="s">
        <v>1</v>
      </c>
      <c r="D6" s="10" t="s">
        <v>2</v>
      </c>
      <c r="E6" s="9" t="s">
        <v>3</v>
      </c>
      <c r="F6" s="11" t="s">
        <v>4</v>
      </c>
      <c r="G6" s="12" t="s">
        <v>5</v>
      </c>
      <c r="H6" s="13" t="s">
        <v>6</v>
      </c>
      <c r="I6" s="14" t="s">
        <v>7</v>
      </c>
      <c r="J6" s="15" t="s">
        <v>8</v>
      </c>
      <c r="K6" s="16" t="s">
        <v>9</v>
      </c>
      <c r="L6" s="17" t="s">
        <v>10</v>
      </c>
      <c r="M6" s="18" t="s">
        <v>11</v>
      </c>
    </row>
    <row r="7" spans="2:17" ht="21.75" customHeight="1" thickTop="1" x14ac:dyDescent="0.25">
      <c r="B7" s="19" t="s">
        <v>12</v>
      </c>
      <c r="C7" s="20">
        <v>340</v>
      </c>
      <c r="D7" s="21">
        <v>5</v>
      </c>
      <c r="E7" s="22">
        <v>1</v>
      </c>
      <c r="F7" s="23" t="s">
        <v>13</v>
      </c>
      <c r="G7" s="24">
        <f>C7*D7+C7*E7</f>
        <v>2040</v>
      </c>
      <c r="H7" s="25">
        <v>0</v>
      </c>
      <c r="I7" s="26">
        <f t="shared" ref="I7:I17" si="0">H7+G7</f>
        <v>2040</v>
      </c>
      <c r="J7" s="27">
        <v>1800</v>
      </c>
      <c r="K7" s="28">
        <v>1000</v>
      </c>
      <c r="L7" s="29">
        <f>I7-K7</f>
        <v>1040</v>
      </c>
      <c r="M7" t="s">
        <v>14</v>
      </c>
      <c r="O7" s="30"/>
    </row>
    <row r="8" spans="2:17" ht="21.75" customHeight="1" x14ac:dyDescent="0.3">
      <c r="B8" s="31" t="s">
        <v>15</v>
      </c>
      <c r="C8" s="32">
        <v>266.67</v>
      </c>
      <c r="D8" s="33">
        <v>3</v>
      </c>
      <c r="E8" s="34"/>
      <c r="F8" s="35" t="s">
        <v>13</v>
      </c>
      <c r="G8" s="36">
        <f>C8*D8-0.02</f>
        <v>799.99</v>
      </c>
      <c r="H8" s="37">
        <v>-257.70999999999998</v>
      </c>
      <c r="I8" s="26">
        <f t="shared" si="0"/>
        <v>542.28</v>
      </c>
      <c r="J8" s="38">
        <v>0</v>
      </c>
      <c r="K8" s="39">
        <v>0</v>
      </c>
      <c r="L8" s="40">
        <f t="shared" ref="L8:L16" si="1">I8-K8</f>
        <v>542.28</v>
      </c>
      <c r="M8" t="s">
        <v>16</v>
      </c>
      <c r="N8" s="41"/>
      <c r="O8" s="30"/>
    </row>
    <row r="9" spans="2:17" ht="21.75" customHeight="1" x14ac:dyDescent="0.25">
      <c r="B9" s="31" t="s">
        <v>17</v>
      </c>
      <c r="C9" s="42">
        <v>200</v>
      </c>
      <c r="D9" s="43">
        <v>6</v>
      </c>
      <c r="E9" s="34"/>
      <c r="F9" s="35" t="s">
        <v>13</v>
      </c>
      <c r="G9" s="36">
        <f>C9*D9</f>
        <v>1200</v>
      </c>
      <c r="H9" s="25"/>
      <c r="I9" s="26">
        <f t="shared" si="0"/>
        <v>1200</v>
      </c>
      <c r="J9" s="44">
        <v>0</v>
      </c>
      <c r="K9" s="39">
        <v>0</v>
      </c>
      <c r="L9" s="40">
        <f t="shared" si="1"/>
        <v>1200</v>
      </c>
      <c r="M9" t="s">
        <v>18</v>
      </c>
      <c r="N9" s="215"/>
      <c r="O9" s="215"/>
    </row>
    <row r="10" spans="2:17" ht="21.75" customHeight="1" x14ac:dyDescent="0.25">
      <c r="B10" s="31" t="s">
        <v>19</v>
      </c>
      <c r="C10" s="42">
        <v>240</v>
      </c>
      <c r="D10" s="34">
        <v>5</v>
      </c>
      <c r="E10" s="34"/>
      <c r="F10" s="35" t="s">
        <v>13</v>
      </c>
      <c r="G10" s="36">
        <v>1200</v>
      </c>
      <c r="H10" s="25"/>
      <c r="I10" s="26">
        <f t="shared" si="0"/>
        <v>1200</v>
      </c>
      <c r="J10" s="38">
        <v>0</v>
      </c>
      <c r="K10" s="45">
        <v>0</v>
      </c>
      <c r="L10" s="40">
        <f t="shared" si="1"/>
        <v>1200</v>
      </c>
      <c r="M10" t="s">
        <v>14</v>
      </c>
      <c r="O10" s="46"/>
    </row>
    <row r="11" spans="2:17" ht="31.5" x14ac:dyDescent="0.25">
      <c r="B11" s="47" t="s">
        <v>20</v>
      </c>
      <c r="C11" s="42">
        <v>250</v>
      </c>
      <c r="D11" s="34">
        <v>6</v>
      </c>
      <c r="E11" s="34"/>
      <c r="F11" s="48">
        <v>100</v>
      </c>
      <c r="G11" s="36">
        <v>1600</v>
      </c>
      <c r="H11" s="25"/>
      <c r="I11" s="26">
        <f t="shared" si="0"/>
        <v>1600</v>
      </c>
      <c r="J11" s="38">
        <v>0</v>
      </c>
      <c r="K11" s="45">
        <v>0</v>
      </c>
      <c r="L11" s="40">
        <f t="shared" si="1"/>
        <v>1600</v>
      </c>
      <c r="M11" t="s">
        <v>16</v>
      </c>
      <c r="N11" s="49"/>
      <c r="O11" s="30"/>
    </row>
    <row r="12" spans="2:17" ht="21.75" customHeight="1" x14ac:dyDescent="0.3">
      <c r="B12" s="50" t="s">
        <v>21</v>
      </c>
      <c r="C12" s="42">
        <v>200</v>
      </c>
      <c r="D12" s="51">
        <v>4</v>
      </c>
      <c r="E12" s="34"/>
      <c r="F12" s="48"/>
      <c r="G12" s="36">
        <v>800</v>
      </c>
      <c r="H12" s="52"/>
      <c r="I12" s="26">
        <f t="shared" si="0"/>
        <v>800</v>
      </c>
      <c r="J12" s="53"/>
      <c r="K12" s="54"/>
      <c r="L12" s="40">
        <f t="shared" si="1"/>
        <v>800</v>
      </c>
      <c r="O12" s="55"/>
      <c r="P12" s="55"/>
      <c r="Q12" s="55"/>
    </row>
    <row r="13" spans="2:17" ht="21.75" customHeight="1" x14ac:dyDescent="0.3">
      <c r="B13" s="50" t="s">
        <v>28</v>
      </c>
      <c r="C13" s="42"/>
      <c r="D13" s="51"/>
      <c r="E13" s="34"/>
      <c r="F13" s="48"/>
      <c r="G13" s="36">
        <v>2500</v>
      </c>
      <c r="H13" s="52"/>
      <c r="I13" s="26">
        <f t="shared" si="0"/>
        <v>2500</v>
      </c>
      <c r="J13" s="53"/>
      <c r="K13" s="54"/>
      <c r="L13" s="40">
        <f t="shared" si="1"/>
        <v>2500</v>
      </c>
      <c r="O13" s="55"/>
      <c r="P13" s="55"/>
      <c r="Q13" s="55"/>
    </row>
    <row r="14" spans="2:17" ht="21.75" customHeight="1" x14ac:dyDescent="0.25">
      <c r="B14" s="50" t="s">
        <v>35</v>
      </c>
      <c r="C14" s="124">
        <v>200</v>
      </c>
      <c r="D14" s="33">
        <v>5</v>
      </c>
      <c r="E14" s="33">
        <v>1</v>
      </c>
      <c r="F14" s="59"/>
      <c r="G14" s="60">
        <v>1440</v>
      </c>
      <c r="H14" s="61"/>
      <c r="I14" s="26">
        <f t="shared" si="0"/>
        <v>1440</v>
      </c>
      <c r="J14" s="53"/>
      <c r="K14" s="62"/>
      <c r="L14" s="40">
        <f t="shared" si="1"/>
        <v>1440</v>
      </c>
      <c r="M14" t="s">
        <v>14</v>
      </c>
      <c r="N14" s="64"/>
      <c r="O14" s="64"/>
      <c r="P14" s="65"/>
      <c r="Q14" s="66"/>
    </row>
    <row r="15" spans="2:17" ht="18.75" x14ac:dyDescent="0.3">
      <c r="B15" s="67" t="s">
        <v>23</v>
      </c>
      <c r="C15" s="68"/>
      <c r="D15" s="69"/>
      <c r="E15" s="69"/>
      <c r="F15" s="70"/>
      <c r="G15" s="71">
        <v>40</v>
      </c>
      <c r="H15" s="72"/>
      <c r="I15" s="26">
        <f t="shared" si="0"/>
        <v>40</v>
      </c>
      <c r="J15" s="53"/>
      <c r="K15" s="62"/>
      <c r="L15" s="40">
        <f t="shared" si="1"/>
        <v>40</v>
      </c>
      <c r="M15" s="73"/>
      <c r="N15" s="65"/>
      <c r="O15" s="65"/>
      <c r="P15" s="65"/>
      <c r="Q15" s="66"/>
    </row>
    <row r="16" spans="2:17" ht="19.5" thickBot="1" x14ac:dyDescent="0.35">
      <c r="C16" s="74"/>
      <c r="D16" s="75"/>
      <c r="E16" s="75"/>
      <c r="F16" s="76"/>
      <c r="G16" s="77"/>
      <c r="H16" s="78"/>
      <c r="I16" s="79">
        <f t="shared" si="0"/>
        <v>0</v>
      </c>
      <c r="J16" s="53"/>
      <c r="K16" s="80"/>
      <c r="L16" s="40">
        <f t="shared" si="1"/>
        <v>0</v>
      </c>
      <c r="M16" s="81"/>
      <c r="N16" s="82"/>
      <c r="O16" s="81"/>
    </row>
    <row r="17" spans="2:18" ht="20.25" thickTop="1" thickBot="1" x14ac:dyDescent="0.35">
      <c r="B17" s="83" t="s">
        <v>25</v>
      </c>
      <c r="C17" s="84">
        <v>428.57</v>
      </c>
      <c r="D17" s="85">
        <v>5</v>
      </c>
      <c r="E17" s="86">
        <v>2</v>
      </c>
      <c r="F17" s="87"/>
      <c r="G17" s="84">
        <v>3857.13</v>
      </c>
      <c r="H17" s="88">
        <v>-632</v>
      </c>
      <c r="I17" s="89">
        <f t="shared" si="0"/>
        <v>3225.13</v>
      </c>
      <c r="J17" s="90">
        <v>2500</v>
      </c>
      <c r="K17" s="91">
        <v>500</v>
      </c>
      <c r="L17" s="92">
        <f>I17-K17</f>
        <v>2725.13</v>
      </c>
      <c r="M17" t="s">
        <v>14</v>
      </c>
    </row>
    <row r="18" spans="2:18" ht="15.75" customHeight="1" thickBot="1" x14ac:dyDescent="0.3">
      <c r="B18" s="93"/>
      <c r="C18" s="46"/>
      <c r="D18" s="94"/>
      <c r="E18" s="95"/>
      <c r="G18" s="96"/>
      <c r="H18" s="97"/>
      <c r="J18" s="98"/>
      <c r="K18" s="99"/>
      <c r="L18" s="99"/>
      <c r="M18" s="100"/>
      <c r="O18" s="101"/>
      <c r="P18" s="101"/>
      <c r="Q18" s="101"/>
      <c r="R18" s="101"/>
    </row>
    <row r="19" spans="2:18" ht="21.75" customHeight="1" thickBot="1" x14ac:dyDescent="0.35">
      <c r="C19" s="87"/>
      <c r="D19" s="102"/>
      <c r="E19" s="103"/>
      <c r="F19" s="104" t="s">
        <v>26</v>
      </c>
      <c r="G19" s="105">
        <f>SUM(G7:G18)</f>
        <v>15477.119999999999</v>
      </c>
      <c r="H19" s="106">
        <f t="shared" ref="H19" si="2">SUM(H7:H17)</f>
        <v>-889.71</v>
      </c>
      <c r="I19" s="107">
        <f>SUM(G19:H19)</f>
        <v>14587.41</v>
      </c>
      <c r="J19" s="108"/>
      <c r="K19" s="109">
        <f>SUM(K7:K17)</f>
        <v>1500</v>
      </c>
      <c r="L19" s="110"/>
      <c r="O19" s="101"/>
      <c r="P19" s="101"/>
      <c r="Q19" s="101"/>
      <c r="R19" s="101"/>
    </row>
    <row r="20" spans="2:18" ht="15.75" customHeight="1" x14ac:dyDescent="0.3">
      <c r="M20" s="123"/>
      <c r="N20" s="66"/>
      <c r="O20" s="101"/>
      <c r="P20" s="101"/>
      <c r="Q20" s="101"/>
      <c r="R20" s="101"/>
    </row>
    <row r="21" spans="2:18" ht="15" customHeight="1" x14ac:dyDescent="0.35">
      <c r="B21" s="111"/>
      <c r="D21" s="112"/>
      <c r="E21" s="112"/>
      <c r="F21" s="112"/>
      <c r="G21" s="112"/>
      <c r="H21" s="112"/>
      <c r="I21" s="112"/>
      <c r="J21" s="112"/>
      <c r="M21" s="66"/>
      <c r="N21" s="66"/>
      <c r="O21" s="66"/>
      <c r="P21" s="66"/>
    </row>
    <row r="22" spans="2:18" ht="21" customHeight="1" x14ac:dyDescent="0.35">
      <c r="C22" s="46"/>
      <c r="D22" s="113"/>
      <c r="E22" s="112"/>
      <c r="F22" s="112"/>
      <c r="G22" s="112"/>
      <c r="H22" s="112"/>
      <c r="I22" s="112"/>
      <c r="J22" s="112"/>
      <c r="K22" s="66"/>
      <c r="L22" s="66"/>
    </row>
    <row r="23" spans="2:18" x14ac:dyDescent="0.25">
      <c r="B23" s="93"/>
      <c r="C23" s="66"/>
      <c r="D23" s="49"/>
      <c r="E23" s="94"/>
      <c r="F23" s="94"/>
      <c r="G23" s="66"/>
      <c r="H23" s="66"/>
      <c r="I23" s="66"/>
      <c r="J23" s="66"/>
      <c r="K23" s="66"/>
      <c r="L23" s="66"/>
    </row>
    <row r="24" spans="2:18" ht="18.75" x14ac:dyDescent="0.3">
      <c r="B24" s="93"/>
      <c r="C24" s="46"/>
      <c r="D24" s="114"/>
      <c r="E24" s="94"/>
      <c r="F24" s="94"/>
      <c r="G24" s="115"/>
      <c r="H24" s="115"/>
      <c r="I24" s="115"/>
      <c r="J24" s="66"/>
      <c r="K24" s="66"/>
      <c r="L24" s="66"/>
    </row>
    <row r="25" spans="2:18" x14ac:dyDescent="0.25">
      <c r="B25" s="93"/>
      <c r="C25" s="49"/>
      <c r="D25" s="49"/>
      <c r="E25" s="94"/>
      <c r="F25" s="94"/>
      <c r="G25" s="66"/>
      <c r="H25" s="66"/>
      <c r="I25" s="66"/>
      <c r="J25" s="66"/>
      <c r="K25" s="66"/>
      <c r="L25" s="66"/>
    </row>
    <row r="26" spans="2:18" ht="18.75" x14ac:dyDescent="0.3">
      <c r="C26" s="114"/>
      <c r="D26" s="66"/>
      <c r="E26" s="66"/>
      <c r="F26" s="66"/>
      <c r="G26" s="66"/>
      <c r="H26" s="66"/>
      <c r="I26" s="66"/>
      <c r="J26" s="66"/>
      <c r="K26" s="66"/>
      <c r="L26" s="66"/>
    </row>
    <row r="27" spans="2:18" x14ac:dyDescent="0.25">
      <c r="C27" s="49"/>
    </row>
  </sheetData>
  <mergeCells count="2">
    <mergeCell ref="C2:K2"/>
    <mergeCell ref="N9:O9"/>
  </mergeCells>
  <pageMargins left="0.7" right="0.7" top="0.75" bottom="0.75" header="0.3" footer="0.3"/>
  <pageSetup orientation="portrait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5"/>
  <sheetViews>
    <sheetView workbookViewId="0">
      <selection activeCell="L15" sqref="L15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3" max="3" width="11.42578125" style="1" customWidth="1"/>
    <col min="5" max="5" width="9.7109375" customWidth="1"/>
    <col min="6" max="6" width="9.140625" customWidth="1"/>
    <col min="7" max="7" width="9.28515625" customWidth="1"/>
    <col min="8" max="8" width="11.28515625" bestFit="1" customWidth="1"/>
    <col min="9" max="9" width="14.42578125" bestFit="1" customWidth="1"/>
    <col min="10" max="10" width="15.42578125" bestFit="1" customWidth="1"/>
    <col min="11" max="11" width="11.28515625" bestFit="1" customWidth="1"/>
    <col min="13" max="13" width="13.42578125" customWidth="1"/>
  </cols>
  <sheetData>
    <row r="1" spans="2:24" x14ac:dyDescent="0.25">
      <c r="B1" s="189"/>
      <c r="C1" s="189"/>
      <c r="D1" s="190"/>
      <c r="E1" s="190"/>
      <c r="F1" s="190"/>
      <c r="G1" s="190"/>
      <c r="H1" s="190"/>
      <c r="I1" s="190"/>
      <c r="J1" s="190"/>
      <c r="K1" s="190"/>
      <c r="L1" s="190"/>
    </row>
    <row r="2" spans="2:24" ht="18.75" customHeight="1" x14ac:dyDescent="0.35">
      <c r="B2" s="189"/>
      <c r="C2" s="189"/>
      <c r="D2" s="216" t="s">
        <v>91</v>
      </c>
      <c r="E2" s="216"/>
      <c r="F2" s="216"/>
      <c r="G2" s="216"/>
      <c r="H2" s="216"/>
      <c r="I2" s="216"/>
      <c r="J2" s="216"/>
      <c r="K2" s="216"/>
      <c r="L2" s="216"/>
      <c r="M2" s="203"/>
      <c r="N2" s="3"/>
      <c r="O2" s="3"/>
      <c r="P2" s="3"/>
      <c r="Q2" s="3"/>
    </row>
    <row r="3" spans="2:24" ht="15" customHeight="1" x14ac:dyDescent="0.3">
      <c r="N3" s="3"/>
      <c r="O3" s="3"/>
      <c r="P3" s="3"/>
      <c r="Q3" s="3"/>
    </row>
    <row r="4" spans="2:24" ht="18.75" x14ac:dyDescent="0.3">
      <c r="B4" s="4" t="s">
        <v>0</v>
      </c>
      <c r="C4" s="4"/>
      <c r="I4" s="5"/>
      <c r="J4" s="5"/>
      <c r="K4" s="5"/>
      <c r="L4" s="5"/>
      <c r="M4" s="6"/>
      <c r="Q4" s="140">
        <v>500</v>
      </c>
      <c r="R4" s="140">
        <v>200</v>
      </c>
      <c r="S4" s="140">
        <v>100</v>
      </c>
      <c r="T4" s="140">
        <v>50</v>
      </c>
      <c r="U4" s="140">
        <v>20</v>
      </c>
      <c r="V4" s="140">
        <v>5</v>
      </c>
      <c r="W4" s="140">
        <v>1</v>
      </c>
      <c r="X4" s="140">
        <v>0.5</v>
      </c>
    </row>
    <row r="5" spans="2:24" ht="15.75" thickBot="1" x14ac:dyDescent="0.3">
      <c r="K5" s="7"/>
    </row>
    <row r="6" spans="2:24" ht="32.25" thickTop="1" thickBot="1" x14ac:dyDescent="0.35">
      <c r="B6" s="8"/>
      <c r="C6" s="209" t="s">
        <v>92</v>
      </c>
      <c r="D6" s="9" t="s">
        <v>1</v>
      </c>
      <c r="E6" s="10" t="s">
        <v>2</v>
      </c>
      <c r="F6" s="9" t="s">
        <v>3</v>
      </c>
      <c r="G6" s="188" t="s">
        <v>76</v>
      </c>
      <c r="H6" s="12" t="s">
        <v>5</v>
      </c>
      <c r="I6" s="13" t="s">
        <v>6</v>
      </c>
      <c r="J6" s="14" t="s">
        <v>7</v>
      </c>
      <c r="K6" s="15" t="s">
        <v>8</v>
      </c>
      <c r="L6" s="16" t="s">
        <v>9</v>
      </c>
      <c r="M6" s="17" t="s">
        <v>10</v>
      </c>
      <c r="N6" s="18" t="s">
        <v>11</v>
      </c>
      <c r="Q6">
        <v>0</v>
      </c>
      <c r="R6">
        <v>0</v>
      </c>
      <c r="S6">
        <v>0</v>
      </c>
      <c r="U6">
        <v>0</v>
      </c>
      <c r="V6">
        <v>0</v>
      </c>
    </row>
    <row r="7" spans="2:24" ht="21.75" customHeight="1" thickTop="1" x14ac:dyDescent="0.25">
      <c r="B7" s="19" t="s">
        <v>66</v>
      </c>
      <c r="C7" s="204" t="s">
        <v>93</v>
      </c>
      <c r="D7" s="131">
        <v>320</v>
      </c>
      <c r="E7" s="21">
        <v>5</v>
      </c>
      <c r="F7" s="22">
        <v>1</v>
      </c>
      <c r="G7" s="23" t="s">
        <v>13</v>
      </c>
      <c r="H7" s="24">
        <f>D7*E7+D7*F7</f>
        <v>1920</v>
      </c>
      <c r="I7" s="25">
        <v>0</v>
      </c>
      <c r="J7" s="26">
        <f t="shared" ref="J7:J15" si="0">I7+H7</f>
        <v>1920</v>
      </c>
      <c r="K7" s="27">
        <v>0</v>
      </c>
      <c r="L7" s="28">
        <v>0</v>
      </c>
      <c r="M7" s="29">
        <f>J7-L7</f>
        <v>1920</v>
      </c>
      <c r="N7" t="s">
        <v>14</v>
      </c>
      <c r="P7" s="30"/>
      <c r="Q7">
        <v>1</v>
      </c>
      <c r="R7" s="168">
        <v>5</v>
      </c>
      <c r="S7">
        <v>4</v>
      </c>
      <c r="T7">
        <v>0</v>
      </c>
      <c r="U7">
        <v>1</v>
      </c>
      <c r="V7">
        <v>0</v>
      </c>
    </row>
    <row r="8" spans="2:24" ht="21.75" customHeight="1" x14ac:dyDescent="0.3">
      <c r="B8" s="31" t="s">
        <v>15</v>
      </c>
      <c r="C8" s="205" t="s">
        <v>94</v>
      </c>
      <c r="D8" s="32">
        <v>266.67</v>
      </c>
      <c r="E8" s="33">
        <v>6</v>
      </c>
      <c r="F8" s="34"/>
      <c r="G8" s="187">
        <v>1200</v>
      </c>
      <c r="H8" s="36">
        <f>D8*E8-0.02</f>
        <v>1600</v>
      </c>
      <c r="I8" s="37">
        <v>-268.67</v>
      </c>
      <c r="J8" s="26">
        <f>H8+G8+I8</f>
        <v>2531.33</v>
      </c>
      <c r="K8" s="38">
        <v>2000</v>
      </c>
      <c r="L8" s="39">
        <v>2000</v>
      </c>
      <c r="M8" s="40">
        <f t="shared" ref="M8:M14" si="1">J8-L8</f>
        <v>531.32999999999993</v>
      </c>
      <c r="N8" t="s">
        <v>16</v>
      </c>
      <c r="O8" s="41"/>
      <c r="P8" s="30"/>
      <c r="Q8">
        <v>4</v>
      </c>
      <c r="R8">
        <v>2</v>
      </c>
      <c r="S8">
        <v>0</v>
      </c>
      <c r="T8">
        <v>2</v>
      </c>
      <c r="U8">
        <v>1</v>
      </c>
      <c r="V8">
        <v>2</v>
      </c>
      <c r="W8">
        <v>1</v>
      </c>
      <c r="X8">
        <v>0</v>
      </c>
    </row>
    <row r="9" spans="2:24" ht="21.75" customHeight="1" x14ac:dyDescent="0.25">
      <c r="B9" s="31" t="s">
        <v>19</v>
      </c>
      <c r="C9" s="206" t="s">
        <v>95</v>
      </c>
      <c r="D9" s="32">
        <v>240</v>
      </c>
      <c r="E9" s="34">
        <v>5</v>
      </c>
      <c r="F9" s="34">
        <v>2</v>
      </c>
      <c r="G9" s="35" t="s">
        <v>13</v>
      </c>
      <c r="H9" s="24">
        <f>D9*E9+D9*F9</f>
        <v>1680</v>
      </c>
      <c r="I9" s="25"/>
      <c r="J9" s="26">
        <f t="shared" si="0"/>
        <v>1680</v>
      </c>
      <c r="K9" s="38">
        <v>0</v>
      </c>
      <c r="L9" s="45">
        <v>0</v>
      </c>
      <c r="M9" s="40">
        <f t="shared" si="1"/>
        <v>1680</v>
      </c>
      <c r="N9" t="s">
        <v>14</v>
      </c>
      <c r="P9" s="46"/>
      <c r="Q9">
        <v>0</v>
      </c>
      <c r="R9">
        <v>6</v>
      </c>
      <c r="S9">
        <v>3</v>
      </c>
      <c r="T9">
        <v>2</v>
      </c>
      <c r="U9">
        <v>4</v>
      </c>
      <c r="V9">
        <v>0</v>
      </c>
    </row>
    <row r="10" spans="2:24" ht="31.5" x14ac:dyDescent="0.25">
      <c r="B10" s="47" t="s">
        <v>20</v>
      </c>
      <c r="C10" s="47" t="s">
        <v>96</v>
      </c>
      <c r="D10" s="32">
        <v>250</v>
      </c>
      <c r="E10" s="34">
        <v>6</v>
      </c>
      <c r="F10" s="34"/>
      <c r="G10" s="42">
        <v>100</v>
      </c>
      <c r="H10" s="36">
        <v>1600</v>
      </c>
      <c r="I10" s="25"/>
      <c r="J10" s="26">
        <f t="shared" si="0"/>
        <v>1600</v>
      </c>
      <c r="K10" s="38">
        <v>0</v>
      </c>
      <c r="L10" s="45">
        <v>0</v>
      </c>
      <c r="M10" s="40">
        <f t="shared" si="1"/>
        <v>1600</v>
      </c>
      <c r="N10" t="s">
        <v>16</v>
      </c>
      <c r="O10" s="49"/>
      <c r="P10" s="30"/>
      <c r="Q10">
        <v>0</v>
      </c>
      <c r="R10">
        <v>5</v>
      </c>
      <c r="S10">
        <v>4</v>
      </c>
      <c r="T10">
        <v>4</v>
      </c>
      <c r="U10">
        <v>0</v>
      </c>
      <c r="V10">
        <v>0</v>
      </c>
    </row>
    <row r="11" spans="2:24" ht="21.75" customHeight="1" x14ac:dyDescent="0.3">
      <c r="B11" s="50"/>
      <c r="C11" s="50"/>
      <c r="D11" s="32">
        <v>0</v>
      </c>
      <c r="E11" s="51"/>
      <c r="F11" s="34"/>
      <c r="G11" s="48"/>
      <c r="H11" s="36">
        <v>0</v>
      </c>
      <c r="I11" s="52"/>
      <c r="J11" s="26">
        <f t="shared" si="0"/>
        <v>0</v>
      </c>
      <c r="K11" s="53"/>
      <c r="L11" s="54"/>
      <c r="M11" s="40">
        <f t="shared" si="1"/>
        <v>0</v>
      </c>
      <c r="P11" s="55"/>
      <c r="Q11" s="198">
        <v>0</v>
      </c>
      <c r="R11" s="198">
        <v>0</v>
      </c>
      <c r="S11" s="199">
        <v>0</v>
      </c>
      <c r="T11" s="199"/>
      <c r="U11" s="198">
        <v>0</v>
      </c>
      <c r="V11" s="198">
        <v>0</v>
      </c>
      <c r="W11" s="199"/>
    </row>
    <row r="12" spans="2:24" ht="21.75" customHeight="1" x14ac:dyDescent="0.25">
      <c r="B12" s="50" t="s">
        <v>35</v>
      </c>
      <c r="C12" s="207" t="s">
        <v>97</v>
      </c>
      <c r="D12" s="132">
        <v>240</v>
      </c>
      <c r="E12" s="33">
        <v>5</v>
      </c>
      <c r="F12" s="33">
        <v>1</v>
      </c>
      <c r="G12" s="59"/>
      <c r="H12" s="24">
        <f>D12*E12+D12*F12</f>
        <v>1440</v>
      </c>
      <c r="I12" s="61"/>
      <c r="J12" s="26">
        <f t="shared" si="0"/>
        <v>1440</v>
      </c>
      <c r="K12" s="53"/>
      <c r="L12" s="62"/>
      <c r="M12" s="40">
        <f t="shared" si="1"/>
        <v>1440</v>
      </c>
      <c r="N12" t="s">
        <v>14</v>
      </c>
      <c r="O12" s="64"/>
      <c r="P12" s="64"/>
      <c r="Q12" s="65">
        <v>0</v>
      </c>
      <c r="R12" s="66">
        <v>5</v>
      </c>
      <c r="S12">
        <v>2</v>
      </c>
      <c r="T12">
        <v>4</v>
      </c>
      <c r="U12">
        <v>2</v>
      </c>
      <c r="V12">
        <v>0</v>
      </c>
    </row>
    <row r="13" spans="2:24" ht="18.75" x14ac:dyDescent="0.3">
      <c r="B13" s="67"/>
      <c r="C13" s="67"/>
      <c r="D13" s="133"/>
      <c r="E13" s="69"/>
      <c r="F13" s="69"/>
      <c r="G13" s="70"/>
      <c r="H13" s="71">
        <v>0</v>
      </c>
      <c r="I13" s="72"/>
      <c r="J13" s="26">
        <f t="shared" si="0"/>
        <v>0</v>
      </c>
      <c r="K13" s="53"/>
      <c r="L13" s="62"/>
      <c r="M13" s="40">
        <f t="shared" si="1"/>
        <v>0</v>
      </c>
      <c r="N13" s="73"/>
      <c r="O13" s="65"/>
      <c r="P13" s="65"/>
      <c r="Q13" s="65">
        <v>0</v>
      </c>
      <c r="R13" s="66">
        <v>0</v>
      </c>
      <c r="S13">
        <v>0</v>
      </c>
      <c r="U13">
        <v>0</v>
      </c>
      <c r="V13">
        <v>0</v>
      </c>
    </row>
    <row r="14" spans="2:24" ht="19.5" thickBot="1" x14ac:dyDescent="0.35">
      <c r="B14" s="137" t="s">
        <v>40</v>
      </c>
      <c r="C14" s="137"/>
      <c r="D14" s="134">
        <v>240</v>
      </c>
      <c r="E14" s="135">
        <v>5</v>
      </c>
      <c r="F14" s="146"/>
      <c r="G14" s="147"/>
      <c r="H14" s="136">
        <v>1200</v>
      </c>
      <c r="I14" s="78"/>
      <c r="J14" s="26">
        <f t="shared" si="0"/>
        <v>1200</v>
      </c>
      <c r="K14" s="53"/>
      <c r="L14" s="80"/>
      <c r="M14" s="40">
        <f t="shared" si="1"/>
        <v>1200</v>
      </c>
      <c r="N14" s="81"/>
      <c r="O14" s="82"/>
      <c r="P14" s="81"/>
      <c r="Q14">
        <v>0</v>
      </c>
      <c r="R14">
        <v>5</v>
      </c>
      <c r="S14">
        <v>2</v>
      </c>
      <c r="U14">
        <v>0</v>
      </c>
      <c r="V14">
        <v>0</v>
      </c>
    </row>
    <row r="15" spans="2:24" ht="20.25" thickTop="1" thickBot="1" x14ac:dyDescent="0.35">
      <c r="B15" s="83" t="s">
        <v>25</v>
      </c>
      <c r="C15" s="208" t="s">
        <v>98</v>
      </c>
      <c r="D15" s="84">
        <v>464.29</v>
      </c>
      <c r="E15" s="85">
        <v>5</v>
      </c>
      <c r="F15" s="86">
        <v>1</v>
      </c>
      <c r="G15" s="87"/>
      <c r="H15" s="84">
        <v>3714.32</v>
      </c>
      <c r="I15" s="88">
        <v>-685.5</v>
      </c>
      <c r="J15" s="89">
        <f t="shared" si="0"/>
        <v>3028.82</v>
      </c>
      <c r="K15" s="90">
        <v>700</v>
      </c>
      <c r="L15" s="175">
        <v>300</v>
      </c>
      <c r="M15" s="92">
        <f>J15-L15</f>
        <v>2728.82</v>
      </c>
      <c r="N15" t="s">
        <v>14</v>
      </c>
      <c r="Q15" s="76">
        <v>2</v>
      </c>
      <c r="R15" s="76">
        <v>5</v>
      </c>
      <c r="S15" s="76">
        <v>7</v>
      </c>
      <c r="T15" s="76">
        <v>6</v>
      </c>
      <c r="U15" s="76">
        <v>1</v>
      </c>
      <c r="V15" s="76">
        <v>1</v>
      </c>
      <c r="W15" s="139">
        <v>4</v>
      </c>
      <c r="X15" s="139">
        <v>0</v>
      </c>
    </row>
    <row r="16" spans="2:24" ht="15.75" customHeight="1" thickBot="1" x14ac:dyDescent="0.3">
      <c r="B16" s="93"/>
      <c r="C16" s="93"/>
      <c r="D16" s="46"/>
      <c r="E16" s="94"/>
      <c r="F16" s="95"/>
      <c r="H16" s="96" t="s">
        <v>90</v>
      </c>
      <c r="I16" s="97"/>
      <c r="K16" s="98"/>
      <c r="L16" s="99"/>
      <c r="M16" s="99"/>
      <c r="N16" s="100"/>
      <c r="P16" s="101"/>
      <c r="Q16" s="101">
        <f>SUM(Q6:Q15)</f>
        <v>7</v>
      </c>
      <c r="R16" s="101">
        <f t="shared" ref="R16:W16" si="2">SUM(R6:R15)</f>
        <v>33</v>
      </c>
      <c r="S16" s="101">
        <f t="shared" si="2"/>
        <v>22</v>
      </c>
      <c r="T16" s="101">
        <f t="shared" si="2"/>
        <v>18</v>
      </c>
      <c r="U16" s="101">
        <f t="shared" si="2"/>
        <v>9</v>
      </c>
      <c r="V16" s="101">
        <f t="shared" si="2"/>
        <v>3</v>
      </c>
      <c r="W16" s="101">
        <f t="shared" si="2"/>
        <v>5</v>
      </c>
      <c r="X16" s="101">
        <f>SUM(X6:X15)</f>
        <v>0</v>
      </c>
    </row>
    <row r="17" spans="2:25" ht="21.75" customHeight="1" thickBot="1" x14ac:dyDescent="0.35">
      <c r="D17" s="87"/>
      <c r="E17" s="102"/>
      <c r="F17" s="103"/>
      <c r="G17" s="104" t="s">
        <v>26</v>
      </c>
      <c r="H17" s="105">
        <f>SUM(H7:H16)</f>
        <v>13154.32</v>
      </c>
      <c r="I17" s="106">
        <f>SUM(I7:I15)</f>
        <v>-954.17000000000007</v>
      </c>
      <c r="J17" s="107">
        <f>SUM(J7:J16)</f>
        <v>13400.15</v>
      </c>
      <c r="K17" s="162">
        <f>SUM(K7:K15)</f>
        <v>2700</v>
      </c>
      <c r="L17" s="162">
        <f>SUM(L7:L15)</f>
        <v>2300</v>
      </c>
      <c r="M17" s="110"/>
      <c r="P17" s="101"/>
      <c r="Q17" s="101"/>
      <c r="R17" s="101"/>
      <c r="S17" s="101"/>
    </row>
    <row r="18" spans="2:25" ht="15.75" customHeight="1" x14ac:dyDescent="0.3">
      <c r="N18" s="123"/>
      <c r="O18" s="66"/>
      <c r="P18" s="101"/>
      <c r="Q18" s="128">
        <f t="shared" ref="Q18:X18" si="3">Q16*Q4</f>
        <v>3500</v>
      </c>
      <c r="R18" s="128">
        <f t="shared" si="3"/>
        <v>6600</v>
      </c>
      <c r="S18" s="128">
        <f t="shared" si="3"/>
        <v>2200</v>
      </c>
      <c r="T18" s="150">
        <f t="shared" si="3"/>
        <v>900</v>
      </c>
      <c r="U18" s="128">
        <f t="shared" si="3"/>
        <v>180</v>
      </c>
      <c r="V18" s="128">
        <f t="shared" si="3"/>
        <v>15</v>
      </c>
      <c r="W18" s="128">
        <f t="shared" si="3"/>
        <v>5</v>
      </c>
      <c r="X18" s="128">
        <f t="shared" si="3"/>
        <v>0</v>
      </c>
      <c r="Y18" s="129">
        <f>SUM(Q18:X18)</f>
        <v>13400</v>
      </c>
    </row>
    <row r="19" spans="2:25" ht="15" customHeight="1" x14ac:dyDescent="0.35">
      <c r="B19" s="111"/>
      <c r="C19" s="111"/>
      <c r="D19" s="49"/>
      <c r="E19" s="112"/>
      <c r="F19" s="112"/>
      <c r="G19" s="112"/>
      <c r="H19" s="112"/>
      <c r="I19" s="112"/>
      <c r="J19" s="112"/>
      <c r="K19" s="112"/>
      <c r="N19" s="66"/>
      <c r="O19" s="66"/>
      <c r="P19" s="66"/>
      <c r="Q19" s="46"/>
      <c r="R19" s="87"/>
      <c r="S19" s="87"/>
      <c r="T19" s="87"/>
      <c r="U19" s="87"/>
      <c r="V19" s="87"/>
      <c r="W19" s="87"/>
      <c r="X19" s="87"/>
    </row>
    <row r="20" spans="2:25" ht="21" customHeight="1" x14ac:dyDescent="0.35">
      <c r="D20" s="46"/>
      <c r="E20" s="113"/>
      <c r="F20" s="112"/>
      <c r="G20" s="112"/>
      <c r="H20" s="112"/>
      <c r="I20" s="112"/>
      <c r="J20" s="185"/>
      <c r="K20" s="112"/>
      <c r="L20" s="66"/>
      <c r="M20" s="66"/>
    </row>
    <row r="21" spans="2:25" x14ac:dyDescent="0.25">
      <c r="B21" s="93"/>
      <c r="C21" s="93"/>
      <c r="D21" s="66"/>
      <c r="E21" s="49"/>
      <c r="F21" s="94"/>
      <c r="G21" s="94"/>
      <c r="H21" s="66"/>
      <c r="I21" s="66"/>
      <c r="J21" s="46"/>
      <c r="K21" s="66"/>
      <c r="L21" s="66"/>
      <c r="M21" s="66"/>
    </row>
    <row r="22" spans="2:25" ht="18.75" x14ac:dyDescent="0.3">
      <c r="B22" s="93"/>
      <c r="C22" s="93"/>
      <c r="D22" s="46"/>
      <c r="E22" s="114"/>
      <c r="F22" s="94"/>
      <c r="G22" s="94"/>
      <c r="H22" s="115"/>
      <c r="I22" s="183"/>
      <c r="J22" s="184"/>
      <c r="K22" s="66"/>
      <c r="L22" s="66"/>
      <c r="M22" s="66"/>
    </row>
    <row r="23" spans="2:25" x14ac:dyDescent="0.25">
      <c r="B23" s="93"/>
      <c r="C23" s="93"/>
      <c r="D23" s="49"/>
      <c r="E23" s="49"/>
      <c r="F23" s="94"/>
      <c r="G23" s="94"/>
      <c r="H23" s="66"/>
      <c r="I23" s="66"/>
      <c r="J23" s="66"/>
      <c r="K23" s="66"/>
      <c r="L23" s="66"/>
      <c r="M23" s="66"/>
    </row>
    <row r="24" spans="2:25" ht="18.75" x14ac:dyDescent="0.3">
      <c r="D24" s="114"/>
      <c r="E24" s="66"/>
      <c r="F24" s="66"/>
      <c r="G24" s="66"/>
      <c r="H24" s="66"/>
      <c r="I24" s="66"/>
      <c r="J24" s="66"/>
      <c r="K24" s="66"/>
      <c r="L24" s="66"/>
      <c r="M24" s="66"/>
    </row>
    <row r="25" spans="2:25" x14ac:dyDescent="0.25">
      <c r="D25" s="49"/>
    </row>
  </sheetData>
  <mergeCells count="1">
    <mergeCell ref="D2:L2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5"/>
  <sheetViews>
    <sheetView topLeftCell="H1" workbookViewId="0">
      <selection activeCell="H1" sqref="A1:XFD1048576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3" max="3" width="11.42578125" style="1" customWidth="1"/>
    <col min="5" max="5" width="9.7109375" customWidth="1"/>
    <col min="6" max="6" width="9.140625" customWidth="1"/>
    <col min="7" max="7" width="9.28515625" customWidth="1"/>
    <col min="8" max="8" width="11.28515625" bestFit="1" customWidth="1"/>
    <col min="9" max="9" width="14.42578125" bestFit="1" customWidth="1"/>
    <col min="10" max="10" width="15.42578125" bestFit="1" customWidth="1"/>
    <col min="11" max="11" width="11.28515625" bestFit="1" customWidth="1"/>
    <col min="13" max="13" width="13.42578125" customWidth="1"/>
  </cols>
  <sheetData>
    <row r="1" spans="2:24" x14ac:dyDescent="0.25">
      <c r="B1" s="189"/>
      <c r="C1" s="189"/>
      <c r="D1" s="190"/>
      <c r="E1" s="190"/>
      <c r="F1" s="190"/>
      <c r="G1" s="190"/>
      <c r="H1" s="190"/>
      <c r="I1" s="190"/>
      <c r="J1" s="190"/>
      <c r="K1" s="190"/>
      <c r="L1" s="190"/>
    </row>
    <row r="2" spans="2:24" ht="18.75" customHeight="1" x14ac:dyDescent="0.35">
      <c r="B2" s="189"/>
      <c r="C2" s="189"/>
      <c r="D2" s="216" t="s">
        <v>99</v>
      </c>
      <c r="E2" s="216"/>
      <c r="F2" s="216"/>
      <c r="G2" s="216"/>
      <c r="H2" s="216"/>
      <c r="I2" s="216"/>
      <c r="J2" s="216"/>
      <c r="K2" s="216"/>
      <c r="L2" s="216"/>
      <c r="M2" s="210"/>
      <c r="N2" s="3"/>
      <c r="O2" s="3"/>
      <c r="P2" s="3"/>
      <c r="Q2" s="3"/>
    </row>
    <row r="3" spans="2:24" ht="15" customHeight="1" x14ac:dyDescent="0.3">
      <c r="N3" s="3"/>
      <c r="O3" s="3"/>
      <c r="P3" s="3"/>
      <c r="Q3" s="3"/>
    </row>
    <row r="4" spans="2:24" ht="18.75" x14ac:dyDescent="0.3">
      <c r="B4" s="4" t="s">
        <v>0</v>
      </c>
      <c r="C4" s="4"/>
      <c r="I4" s="5"/>
      <c r="J4" s="5"/>
      <c r="K4" s="5"/>
      <c r="L4" s="5"/>
      <c r="M4" s="6"/>
      <c r="Q4" s="140">
        <v>500</v>
      </c>
      <c r="R4" s="140">
        <v>200</v>
      </c>
      <c r="S4" s="140">
        <v>100</v>
      </c>
      <c r="T4" s="140">
        <v>50</v>
      </c>
      <c r="U4" s="140">
        <v>20</v>
      </c>
      <c r="V4" s="140">
        <v>5</v>
      </c>
      <c r="W4" s="140">
        <v>1</v>
      </c>
      <c r="X4" s="140">
        <v>0.5</v>
      </c>
    </row>
    <row r="5" spans="2:24" ht="15.75" thickBot="1" x14ac:dyDescent="0.3">
      <c r="K5" s="7"/>
    </row>
    <row r="6" spans="2:24" ht="32.25" thickTop="1" thickBot="1" x14ac:dyDescent="0.35">
      <c r="B6" s="8"/>
      <c r="C6" s="209" t="s">
        <v>92</v>
      </c>
      <c r="D6" s="9" t="s">
        <v>1</v>
      </c>
      <c r="E6" s="10" t="s">
        <v>2</v>
      </c>
      <c r="F6" s="9" t="s">
        <v>3</v>
      </c>
      <c r="G6" s="188" t="s">
        <v>76</v>
      </c>
      <c r="H6" s="12" t="s">
        <v>5</v>
      </c>
      <c r="I6" s="13" t="s">
        <v>6</v>
      </c>
      <c r="J6" s="14" t="s">
        <v>7</v>
      </c>
      <c r="K6" s="15" t="s">
        <v>8</v>
      </c>
      <c r="L6" s="16" t="s">
        <v>9</v>
      </c>
      <c r="M6" s="17" t="s">
        <v>10</v>
      </c>
      <c r="N6" s="18" t="s">
        <v>11</v>
      </c>
      <c r="Q6">
        <v>0</v>
      </c>
      <c r="R6">
        <v>0</v>
      </c>
      <c r="S6">
        <v>0</v>
      </c>
      <c r="U6">
        <v>0</v>
      </c>
      <c r="V6">
        <v>0</v>
      </c>
    </row>
    <row r="7" spans="2:24" ht="21.75" customHeight="1" thickTop="1" x14ac:dyDescent="0.25">
      <c r="B7" s="19" t="s">
        <v>66</v>
      </c>
      <c r="C7" s="204" t="s">
        <v>93</v>
      </c>
      <c r="D7" s="131">
        <v>320</v>
      </c>
      <c r="E7" s="21">
        <v>5</v>
      </c>
      <c r="F7" s="22">
        <v>1</v>
      </c>
      <c r="G7" s="23" t="s">
        <v>13</v>
      </c>
      <c r="H7" s="24">
        <f>D7*E7+D7*F7</f>
        <v>1920</v>
      </c>
      <c r="I7" s="25">
        <v>0</v>
      </c>
      <c r="J7" s="26">
        <f t="shared" ref="J7:J15" si="0">I7+H7</f>
        <v>1920</v>
      </c>
      <c r="K7" s="27">
        <v>0</v>
      </c>
      <c r="L7" s="28">
        <v>0</v>
      </c>
      <c r="M7" s="29">
        <f>J7-L7</f>
        <v>1920</v>
      </c>
      <c r="N7" t="s">
        <v>14</v>
      </c>
      <c r="P7" s="30"/>
      <c r="Q7">
        <v>1</v>
      </c>
      <c r="R7" s="168">
        <v>5</v>
      </c>
      <c r="S7">
        <v>4</v>
      </c>
      <c r="T7">
        <v>0</v>
      </c>
      <c r="U7">
        <v>1</v>
      </c>
      <c r="V7">
        <v>0</v>
      </c>
    </row>
    <row r="8" spans="2:24" ht="21.75" customHeight="1" x14ac:dyDescent="0.3">
      <c r="B8" s="31" t="s">
        <v>15</v>
      </c>
      <c r="C8" s="205" t="s">
        <v>94</v>
      </c>
      <c r="D8" s="32">
        <v>266.67</v>
      </c>
      <c r="E8" s="33">
        <v>6</v>
      </c>
      <c r="F8" s="34"/>
      <c r="G8" s="187">
        <v>1200</v>
      </c>
      <c r="H8" s="36">
        <f>D8*E8-0.02</f>
        <v>1600</v>
      </c>
      <c r="I8" s="37">
        <v>-268.67</v>
      </c>
      <c r="J8" s="26">
        <f>H8+G8+I8</f>
        <v>2531.33</v>
      </c>
      <c r="K8" s="38">
        <v>0</v>
      </c>
      <c r="L8" s="39">
        <v>0</v>
      </c>
      <c r="M8" s="40">
        <f t="shared" ref="M8:M14" si="1">J8-L8</f>
        <v>2531.33</v>
      </c>
      <c r="N8" t="s">
        <v>16</v>
      </c>
      <c r="O8" s="41"/>
      <c r="P8" s="30"/>
      <c r="Q8">
        <v>4</v>
      </c>
      <c r="R8">
        <v>0</v>
      </c>
      <c r="S8">
        <v>4</v>
      </c>
      <c r="T8">
        <v>2</v>
      </c>
      <c r="U8">
        <v>1</v>
      </c>
      <c r="V8">
        <v>2</v>
      </c>
      <c r="W8">
        <v>1</v>
      </c>
      <c r="X8">
        <v>0</v>
      </c>
    </row>
    <row r="9" spans="2:24" ht="21.75" customHeight="1" x14ac:dyDescent="0.25">
      <c r="B9" s="31" t="s">
        <v>19</v>
      </c>
      <c r="C9" s="206" t="s">
        <v>95</v>
      </c>
      <c r="D9" s="32">
        <v>240</v>
      </c>
      <c r="E9" s="34">
        <v>5</v>
      </c>
      <c r="F9" s="34"/>
      <c r="G9" s="35" t="s">
        <v>13</v>
      </c>
      <c r="H9" s="24">
        <f>D9*E9+D9*F9</f>
        <v>1200</v>
      </c>
      <c r="I9" s="25"/>
      <c r="J9" s="26">
        <f t="shared" si="0"/>
        <v>1200</v>
      </c>
      <c r="K9" s="38">
        <v>0</v>
      </c>
      <c r="L9" s="45">
        <v>0</v>
      </c>
      <c r="M9" s="40">
        <f t="shared" si="1"/>
        <v>1200</v>
      </c>
      <c r="N9" t="s">
        <v>14</v>
      </c>
      <c r="P9" s="46"/>
      <c r="Q9">
        <v>0</v>
      </c>
      <c r="R9">
        <v>5</v>
      </c>
      <c r="S9">
        <v>2</v>
      </c>
      <c r="T9">
        <v>0</v>
      </c>
      <c r="U9">
        <v>0</v>
      </c>
      <c r="V9">
        <v>0</v>
      </c>
    </row>
    <row r="10" spans="2:24" ht="31.5" x14ac:dyDescent="0.25">
      <c r="B10" s="47" t="s">
        <v>20</v>
      </c>
      <c r="C10" s="47" t="s">
        <v>96</v>
      </c>
      <c r="D10" s="32">
        <v>250</v>
      </c>
      <c r="E10" s="34">
        <v>6</v>
      </c>
      <c r="F10" s="34"/>
      <c r="G10" s="42">
        <v>100</v>
      </c>
      <c r="H10" s="36">
        <v>1600</v>
      </c>
      <c r="I10" s="25"/>
      <c r="J10" s="26">
        <f t="shared" si="0"/>
        <v>1600</v>
      </c>
      <c r="K10" s="38">
        <v>0</v>
      </c>
      <c r="L10" s="45">
        <v>0</v>
      </c>
      <c r="M10" s="40">
        <f t="shared" si="1"/>
        <v>1600</v>
      </c>
      <c r="N10" t="s">
        <v>16</v>
      </c>
      <c r="O10" s="49"/>
      <c r="P10" s="30"/>
      <c r="Q10">
        <v>2</v>
      </c>
      <c r="R10">
        <v>0</v>
      </c>
      <c r="S10">
        <v>4</v>
      </c>
      <c r="T10">
        <v>4</v>
      </c>
      <c r="U10">
        <v>0</v>
      </c>
      <c r="V10">
        <v>0</v>
      </c>
    </row>
    <row r="11" spans="2:24" ht="21.75" customHeight="1" x14ac:dyDescent="0.3">
      <c r="B11" s="50"/>
      <c r="C11" s="50"/>
      <c r="D11" s="32">
        <v>0</v>
      </c>
      <c r="E11" s="51"/>
      <c r="F11" s="34"/>
      <c r="G11" s="48"/>
      <c r="H11" s="36">
        <v>0</v>
      </c>
      <c r="I11" s="52"/>
      <c r="J11" s="26">
        <f t="shared" si="0"/>
        <v>0</v>
      </c>
      <c r="K11" s="53"/>
      <c r="L11" s="54"/>
      <c r="M11" s="40">
        <f t="shared" si="1"/>
        <v>0</v>
      </c>
      <c r="P11" s="55"/>
      <c r="Q11" s="198">
        <v>0</v>
      </c>
      <c r="R11" s="198">
        <v>0</v>
      </c>
      <c r="S11" s="199">
        <v>0</v>
      </c>
      <c r="T11" s="199"/>
      <c r="U11" s="198">
        <v>0</v>
      </c>
      <c r="V11" s="198">
        <v>0</v>
      </c>
      <c r="W11" s="199"/>
    </row>
    <row r="12" spans="2:24" ht="21.75" customHeight="1" x14ac:dyDescent="0.25">
      <c r="B12" s="50" t="s">
        <v>35</v>
      </c>
      <c r="C12" s="207" t="s">
        <v>97</v>
      </c>
      <c r="D12" s="132">
        <v>240</v>
      </c>
      <c r="E12" s="33">
        <v>5</v>
      </c>
      <c r="F12" s="33">
        <v>1</v>
      </c>
      <c r="G12" s="59"/>
      <c r="H12" s="24">
        <f>D12*E12+D12*F12</f>
        <v>1440</v>
      </c>
      <c r="I12" s="61"/>
      <c r="J12" s="26">
        <f t="shared" si="0"/>
        <v>1440</v>
      </c>
      <c r="K12" s="53"/>
      <c r="L12" s="62"/>
      <c r="M12" s="40">
        <f t="shared" si="1"/>
        <v>1440</v>
      </c>
      <c r="N12" t="s">
        <v>14</v>
      </c>
      <c r="O12" s="64"/>
      <c r="P12" s="64"/>
      <c r="Q12" s="65">
        <v>0</v>
      </c>
      <c r="R12" s="66">
        <v>5</v>
      </c>
      <c r="S12">
        <v>2</v>
      </c>
      <c r="T12">
        <v>4</v>
      </c>
      <c r="U12">
        <v>2</v>
      </c>
      <c r="V12">
        <v>0</v>
      </c>
    </row>
    <row r="13" spans="2:24" ht="18.75" x14ac:dyDescent="0.3">
      <c r="B13" s="67"/>
      <c r="C13" s="67"/>
      <c r="D13" s="133"/>
      <c r="E13" s="69"/>
      <c r="F13" s="69"/>
      <c r="G13" s="70"/>
      <c r="H13" s="71">
        <v>0</v>
      </c>
      <c r="I13" s="72"/>
      <c r="J13" s="26">
        <f t="shared" si="0"/>
        <v>0</v>
      </c>
      <c r="K13" s="53"/>
      <c r="L13" s="62"/>
      <c r="M13" s="40">
        <f t="shared" si="1"/>
        <v>0</v>
      </c>
      <c r="N13" s="73"/>
      <c r="O13" s="65"/>
      <c r="P13" s="65"/>
      <c r="Q13" s="65">
        <v>0</v>
      </c>
      <c r="R13" s="66">
        <v>0</v>
      </c>
      <c r="S13">
        <v>0</v>
      </c>
      <c r="U13">
        <v>0</v>
      </c>
      <c r="V13">
        <v>0</v>
      </c>
    </row>
    <row r="14" spans="2:24" ht="19.5" thickBot="1" x14ac:dyDescent="0.35">
      <c r="B14" s="137" t="s">
        <v>40</v>
      </c>
      <c r="C14" s="137"/>
      <c r="D14" s="134">
        <v>240</v>
      </c>
      <c r="E14" s="135">
        <v>5</v>
      </c>
      <c r="F14" s="146"/>
      <c r="G14" s="147"/>
      <c r="H14" s="136">
        <v>1200</v>
      </c>
      <c r="I14" s="78"/>
      <c r="J14" s="26">
        <f t="shared" si="0"/>
        <v>1200</v>
      </c>
      <c r="K14" s="53"/>
      <c r="L14" s="80"/>
      <c r="M14" s="40">
        <f t="shared" si="1"/>
        <v>1200</v>
      </c>
      <c r="N14" s="81"/>
      <c r="O14" s="82"/>
      <c r="P14" s="81"/>
      <c r="Q14">
        <v>2</v>
      </c>
      <c r="R14">
        <v>0</v>
      </c>
      <c r="S14">
        <v>2</v>
      </c>
      <c r="U14">
        <v>0</v>
      </c>
      <c r="V14">
        <v>0</v>
      </c>
    </row>
    <row r="15" spans="2:24" ht="20.25" thickTop="1" thickBot="1" x14ac:dyDescent="0.35">
      <c r="B15" s="83" t="s">
        <v>25</v>
      </c>
      <c r="C15" s="208" t="s">
        <v>98</v>
      </c>
      <c r="D15" s="84">
        <v>464.29</v>
      </c>
      <c r="E15" s="85">
        <v>5</v>
      </c>
      <c r="F15" s="86">
        <v>1</v>
      </c>
      <c r="G15" s="87"/>
      <c r="H15" s="84">
        <v>3714.32</v>
      </c>
      <c r="I15" s="88">
        <v>-685.5</v>
      </c>
      <c r="J15" s="89">
        <f t="shared" si="0"/>
        <v>3028.82</v>
      </c>
      <c r="K15" s="90">
        <v>400</v>
      </c>
      <c r="L15" s="175">
        <v>300</v>
      </c>
      <c r="M15" s="92">
        <f>J15-L15</f>
        <v>2728.82</v>
      </c>
      <c r="N15" t="s">
        <v>14</v>
      </c>
      <c r="Q15" s="76">
        <v>2</v>
      </c>
      <c r="R15" s="76">
        <v>5</v>
      </c>
      <c r="S15" s="76">
        <v>7</v>
      </c>
      <c r="T15" s="76">
        <v>6</v>
      </c>
      <c r="U15" s="76">
        <v>1</v>
      </c>
      <c r="V15" s="76">
        <v>1</v>
      </c>
      <c r="W15" s="139">
        <v>4</v>
      </c>
      <c r="X15" s="139">
        <v>0</v>
      </c>
    </row>
    <row r="16" spans="2:24" ht="15.75" customHeight="1" thickBot="1" x14ac:dyDescent="0.3">
      <c r="B16" s="93"/>
      <c r="C16" s="93"/>
      <c r="D16" s="46"/>
      <c r="E16" s="94"/>
      <c r="F16" s="95"/>
      <c r="H16" s="96" t="s">
        <v>90</v>
      </c>
      <c r="I16" s="97"/>
      <c r="K16" s="98"/>
      <c r="L16" s="99"/>
      <c r="M16" s="99"/>
      <c r="N16" s="100"/>
      <c r="P16" s="101"/>
      <c r="Q16" s="101">
        <f>SUM(Q6:Q15)</f>
        <v>11</v>
      </c>
      <c r="R16" s="101">
        <f t="shared" ref="R16:W16" si="2">SUM(R6:R15)</f>
        <v>20</v>
      </c>
      <c r="S16" s="101">
        <f t="shared" si="2"/>
        <v>25</v>
      </c>
      <c r="T16" s="101">
        <f t="shared" si="2"/>
        <v>16</v>
      </c>
      <c r="U16" s="101">
        <f t="shared" si="2"/>
        <v>5</v>
      </c>
      <c r="V16" s="101">
        <f t="shared" si="2"/>
        <v>3</v>
      </c>
      <c r="W16" s="101">
        <f t="shared" si="2"/>
        <v>5</v>
      </c>
      <c r="X16" s="101">
        <f>SUM(X6:X15)</f>
        <v>0</v>
      </c>
    </row>
    <row r="17" spans="2:25" ht="21.75" customHeight="1" thickBot="1" x14ac:dyDescent="0.35">
      <c r="D17" s="87"/>
      <c r="E17" s="102"/>
      <c r="F17" s="103"/>
      <c r="G17" s="104" t="s">
        <v>26</v>
      </c>
      <c r="H17" s="105">
        <f>SUM(H7:H16)</f>
        <v>12674.32</v>
      </c>
      <c r="I17" s="106">
        <f>SUM(I7:I15)</f>
        <v>-954.17000000000007</v>
      </c>
      <c r="J17" s="107">
        <f>SUM(J7:J16)</f>
        <v>12920.15</v>
      </c>
      <c r="K17" s="162">
        <f>SUM(K7:K15)</f>
        <v>400</v>
      </c>
      <c r="L17" s="162">
        <f>SUM(L7:L15)</f>
        <v>300</v>
      </c>
      <c r="M17" s="110"/>
      <c r="P17" s="101"/>
      <c r="Q17" s="101"/>
      <c r="R17" s="101"/>
      <c r="S17" s="101"/>
    </row>
    <row r="18" spans="2:25" ht="15.75" customHeight="1" x14ac:dyDescent="0.3">
      <c r="N18" s="123"/>
      <c r="O18" s="66"/>
      <c r="P18" s="101"/>
      <c r="Q18" s="128">
        <f t="shared" ref="Q18:X18" si="3">Q16*Q4</f>
        <v>5500</v>
      </c>
      <c r="R18" s="128">
        <f t="shared" si="3"/>
        <v>4000</v>
      </c>
      <c r="S18" s="128">
        <f t="shared" si="3"/>
        <v>2500</v>
      </c>
      <c r="T18" s="150">
        <f t="shared" si="3"/>
        <v>800</v>
      </c>
      <c r="U18" s="128">
        <f t="shared" si="3"/>
        <v>100</v>
      </c>
      <c r="V18" s="128">
        <f t="shared" si="3"/>
        <v>15</v>
      </c>
      <c r="W18" s="128">
        <f t="shared" si="3"/>
        <v>5</v>
      </c>
      <c r="X18" s="128">
        <f t="shared" si="3"/>
        <v>0</v>
      </c>
      <c r="Y18" s="129">
        <f>SUM(Q18:X18)</f>
        <v>12920</v>
      </c>
    </row>
    <row r="19" spans="2:25" ht="15" customHeight="1" x14ac:dyDescent="0.35">
      <c r="B19" s="111"/>
      <c r="C19" s="111"/>
      <c r="D19" s="49"/>
      <c r="E19" s="112"/>
      <c r="F19" s="112"/>
      <c r="G19" s="112"/>
      <c r="H19" s="112"/>
      <c r="I19" s="112"/>
      <c r="J19" s="112"/>
      <c r="K19" s="112"/>
      <c r="N19" s="66"/>
      <c r="O19" s="66"/>
      <c r="P19" s="66"/>
      <c r="Q19" s="46"/>
      <c r="R19" s="87"/>
      <c r="S19" s="87"/>
      <c r="T19" s="87"/>
      <c r="U19" s="87"/>
      <c r="V19" s="87"/>
      <c r="W19" s="87"/>
      <c r="X19" s="87"/>
    </row>
    <row r="20" spans="2:25" ht="21" customHeight="1" x14ac:dyDescent="0.35">
      <c r="D20" s="46"/>
      <c r="E20" s="113"/>
      <c r="F20" s="112"/>
      <c r="G20" s="112"/>
      <c r="H20" s="112"/>
      <c r="I20" s="112"/>
      <c r="J20" s="185"/>
      <c r="K20" s="112"/>
      <c r="L20" s="66"/>
      <c r="M20" s="66"/>
    </row>
    <row r="21" spans="2:25" x14ac:dyDescent="0.25">
      <c r="B21" s="93"/>
      <c r="C21" s="93"/>
      <c r="D21" s="66"/>
      <c r="E21" s="49"/>
      <c r="F21" s="94"/>
      <c r="G21" s="94"/>
      <c r="H21" s="66"/>
      <c r="I21" s="66"/>
      <c r="J21" s="46"/>
      <c r="K21" s="66"/>
      <c r="L21" s="66"/>
      <c r="M21" s="66"/>
    </row>
    <row r="22" spans="2:25" ht="18.75" x14ac:dyDescent="0.3">
      <c r="B22" s="93"/>
      <c r="C22" s="93"/>
      <c r="D22" s="46"/>
      <c r="E22" s="114"/>
      <c r="F22" s="94"/>
      <c r="G22" s="94"/>
      <c r="H22" s="115"/>
      <c r="I22" s="183"/>
      <c r="J22" s="184"/>
      <c r="K22" s="66"/>
      <c r="L22" s="66"/>
      <c r="M22" s="66"/>
    </row>
    <row r="23" spans="2:25" x14ac:dyDescent="0.25">
      <c r="B23" s="93"/>
      <c r="C23" s="93"/>
      <c r="D23" s="49"/>
      <c r="E23" s="49"/>
      <c r="F23" s="94"/>
      <c r="G23" s="94"/>
      <c r="H23" s="66"/>
      <c r="I23" s="66"/>
      <c r="J23" s="66"/>
      <c r="K23" s="66"/>
      <c r="L23" s="66"/>
      <c r="M23" s="66"/>
    </row>
    <row r="24" spans="2:25" ht="18.75" x14ac:dyDescent="0.3">
      <c r="D24" s="114"/>
      <c r="E24" s="66"/>
      <c r="F24" s="66"/>
      <c r="G24" s="66"/>
      <c r="H24" s="66"/>
      <c r="I24" s="66"/>
      <c r="J24" s="66"/>
      <c r="K24" s="66"/>
      <c r="L24" s="66"/>
      <c r="M24" s="66"/>
    </row>
    <row r="25" spans="2:25" x14ac:dyDescent="0.25">
      <c r="D25" s="49"/>
    </row>
  </sheetData>
  <mergeCells count="1">
    <mergeCell ref="D2:L2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5"/>
  <sheetViews>
    <sheetView tabSelected="1" topLeftCell="I1" workbookViewId="0">
      <selection activeCell="L23" sqref="L23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3" max="3" width="11.42578125" style="1" customWidth="1"/>
    <col min="5" max="5" width="9.7109375" customWidth="1"/>
    <col min="6" max="6" width="9.140625" customWidth="1"/>
    <col min="7" max="7" width="9.28515625" customWidth="1"/>
    <col min="8" max="8" width="11.28515625" bestFit="1" customWidth="1"/>
    <col min="9" max="9" width="14.42578125" bestFit="1" customWidth="1"/>
    <col min="10" max="10" width="15.42578125" bestFit="1" customWidth="1"/>
    <col min="11" max="11" width="11.28515625" bestFit="1" customWidth="1"/>
    <col min="13" max="13" width="13.42578125" customWidth="1"/>
  </cols>
  <sheetData>
    <row r="1" spans="2:24" x14ac:dyDescent="0.25">
      <c r="B1" s="189"/>
      <c r="C1" s="189"/>
      <c r="D1" s="190"/>
      <c r="E1" s="190"/>
      <c r="F1" s="190"/>
      <c r="G1" s="190"/>
      <c r="H1" s="190"/>
      <c r="I1" s="190"/>
      <c r="J1" s="190"/>
      <c r="K1" s="190"/>
      <c r="L1" s="190"/>
    </row>
    <row r="2" spans="2:24" ht="18.75" customHeight="1" x14ac:dyDescent="0.35">
      <c r="B2" s="189"/>
      <c r="C2" s="189"/>
      <c r="D2" s="216" t="s">
        <v>100</v>
      </c>
      <c r="E2" s="216"/>
      <c r="F2" s="216"/>
      <c r="G2" s="216"/>
      <c r="H2" s="216"/>
      <c r="I2" s="216"/>
      <c r="J2" s="216"/>
      <c r="K2" s="216"/>
      <c r="L2" s="216"/>
      <c r="M2" s="212"/>
      <c r="N2" s="3"/>
      <c r="O2" s="3"/>
      <c r="P2" s="3"/>
      <c r="Q2" s="3"/>
    </row>
    <row r="3" spans="2:24" ht="15" customHeight="1" x14ac:dyDescent="0.3">
      <c r="N3" s="3"/>
      <c r="O3" s="3"/>
      <c r="P3" s="3"/>
      <c r="Q3" s="3"/>
    </row>
    <row r="4" spans="2:24" ht="18.75" x14ac:dyDescent="0.3">
      <c r="B4" s="4" t="s">
        <v>0</v>
      </c>
      <c r="C4" s="4"/>
      <c r="I4" s="5"/>
      <c r="J4" s="5"/>
      <c r="K4" s="5"/>
      <c r="L4" s="5"/>
      <c r="M4" s="6"/>
      <c r="Q4" s="140">
        <v>500</v>
      </c>
      <c r="R4" s="140">
        <v>200</v>
      </c>
      <c r="S4" s="140">
        <v>100</v>
      </c>
      <c r="T4" s="140">
        <v>50</v>
      </c>
      <c r="U4" s="140">
        <v>20</v>
      </c>
      <c r="V4" s="140">
        <v>5</v>
      </c>
      <c r="W4" s="140">
        <v>1</v>
      </c>
      <c r="X4" s="140">
        <v>0.5</v>
      </c>
    </row>
    <row r="5" spans="2:24" ht="15.75" thickBot="1" x14ac:dyDescent="0.3">
      <c r="K5" s="7"/>
    </row>
    <row r="6" spans="2:24" ht="32.25" thickTop="1" thickBot="1" x14ac:dyDescent="0.35">
      <c r="B6" s="8"/>
      <c r="C6" s="209" t="s">
        <v>92</v>
      </c>
      <c r="D6" s="9" t="s">
        <v>1</v>
      </c>
      <c r="E6" s="10" t="s">
        <v>2</v>
      </c>
      <c r="F6" s="9" t="s">
        <v>3</v>
      </c>
      <c r="G6" s="188" t="s">
        <v>76</v>
      </c>
      <c r="H6" s="12" t="s">
        <v>5</v>
      </c>
      <c r="I6" s="13" t="s">
        <v>6</v>
      </c>
      <c r="J6" s="14" t="s">
        <v>7</v>
      </c>
      <c r="K6" s="15" t="s">
        <v>8</v>
      </c>
      <c r="L6" s="16" t="s">
        <v>9</v>
      </c>
      <c r="M6" s="17" t="s">
        <v>10</v>
      </c>
      <c r="N6" s="18" t="s">
        <v>11</v>
      </c>
      <c r="Q6">
        <v>0</v>
      </c>
      <c r="R6">
        <v>0</v>
      </c>
      <c r="S6">
        <v>0</v>
      </c>
      <c r="U6">
        <v>0</v>
      </c>
      <c r="V6">
        <v>0</v>
      </c>
    </row>
    <row r="7" spans="2:24" ht="21.75" customHeight="1" thickTop="1" x14ac:dyDescent="0.25">
      <c r="B7" s="19" t="s">
        <v>66</v>
      </c>
      <c r="C7" s="204" t="s">
        <v>93</v>
      </c>
      <c r="D7" s="131">
        <v>320</v>
      </c>
      <c r="E7" s="21">
        <v>5</v>
      </c>
      <c r="F7" s="22">
        <v>1</v>
      </c>
      <c r="G7" s="23" t="s">
        <v>13</v>
      </c>
      <c r="H7" s="24">
        <f>D7*E7+D7*F7</f>
        <v>1920</v>
      </c>
      <c r="I7" s="25">
        <v>0</v>
      </c>
      <c r="J7" s="26">
        <f t="shared" ref="J7:J15" si="0">I7+H7</f>
        <v>1920</v>
      </c>
      <c r="K7" s="27">
        <v>0</v>
      </c>
      <c r="L7" s="28">
        <v>0</v>
      </c>
      <c r="M7" s="29">
        <f>J7-L7</f>
        <v>1920</v>
      </c>
      <c r="N7" t="s">
        <v>14</v>
      </c>
      <c r="P7" s="30"/>
      <c r="Q7">
        <v>1</v>
      </c>
      <c r="R7" s="168">
        <v>5</v>
      </c>
      <c r="S7">
        <v>4</v>
      </c>
      <c r="T7">
        <v>0</v>
      </c>
      <c r="U7">
        <v>1</v>
      </c>
      <c r="V7">
        <v>0</v>
      </c>
    </row>
    <row r="8" spans="2:24" ht="21.75" customHeight="1" x14ac:dyDescent="0.3">
      <c r="B8" s="31" t="s">
        <v>15</v>
      </c>
      <c r="C8" s="205" t="s">
        <v>94</v>
      </c>
      <c r="D8" s="32">
        <v>266.67</v>
      </c>
      <c r="E8" s="213">
        <v>5</v>
      </c>
      <c r="F8" s="34"/>
      <c r="G8" s="187">
        <v>1000</v>
      </c>
      <c r="H8" s="36">
        <f>D8*E8-0.02</f>
        <v>1333.3300000000002</v>
      </c>
      <c r="I8" s="37">
        <v>-268.67</v>
      </c>
      <c r="J8" s="26">
        <f>H8+G8+I8</f>
        <v>2064.66</v>
      </c>
      <c r="K8" s="38">
        <v>0</v>
      </c>
      <c r="L8" s="39">
        <v>0</v>
      </c>
      <c r="M8" s="40">
        <f t="shared" ref="M8:M14" si="1">J8-L8</f>
        <v>2064.66</v>
      </c>
      <c r="N8" t="s">
        <v>16</v>
      </c>
      <c r="O8" s="41"/>
      <c r="P8" s="30"/>
      <c r="Q8">
        <v>3</v>
      </c>
      <c r="R8">
        <v>0</v>
      </c>
      <c r="S8">
        <v>5</v>
      </c>
      <c r="T8">
        <v>1</v>
      </c>
      <c r="U8">
        <v>0</v>
      </c>
      <c r="V8">
        <v>2</v>
      </c>
      <c r="W8">
        <v>4</v>
      </c>
      <c r="X8">
        <v>1</v>
      </c>
    </row>
    <row r="9" spans="2:24" ht="21.75" customHeight="1" x14ac:dyDescent="0.25">
      <c r="B9" s="31" t="s">
        <v>19</v>
      </c>
      <c r="C9" s="206" t="s">
        <v>95</v>
      </c>
      <c r="D9" s="32">
        <v>240</v>
      </c>
      <c r="E9" s="34">
        <v>5</v>
      </c>
      <c r="F9" s="34"/>
      <c r="G9" s="35" t="s">
        <v>13</v>
      </c>
      <c r="H9" s="24">
        <f>D9*E9+D9*F9</f>
        <v>1200</v>
      </c>
      <c r="I9" s="25"/>
      <c r="J9" s="26">
        <f t="shared" si="0"/>
        <v>1200</v>
      </c>
      <c r="K9" s="38">
        <v>0</v>
      </c>
      <c r="L9" s="45">
        <v>0</v>
      </c>
      <c r="M9" s="40">
        <f t="shared" si="1"/>
        <v>1200</v>
      </c>
      <c r="N9" t="s">
        <v>14</v>
      </c>
      <c r="P9" s="46"/>
      <c r="Q9">
        <v>0</v>
      </c>
      <c r="R9">
        <v>5</v>
      </c>
      <c r="S9">
        <v>2</v>
      </c>
      <c r="T9">
        <v>0</v>
      </c>
      <c r="U9">
        <v>0</v>
      </c>
      <c r="V9">
        <v>0</v>
      </c>
    </row>
    <row r="10" spans="2:24" ht="31.5" x14ac:dyDescent="0.25">
      <c r="B10" s="47" t="s">
        <v>20</v>
      </c>
      <c r="C10" s="47" t="s">
        <v>96</v>
      </c>
      <c r="D10" s="32">
        <v>250</v>
      </c>
      <c r="E10" s="34">
        <v>6</v>
      </c>
      <c r="F10" s="34"/>
      <c r="G10" s="42">
        <v>100</v>
      </c>
      <c r="H10" s="36">
        <v>1600</v>
      </c>
      <c r="I10" s="25"/>
      <c r="J10" s="26">
        <f t="shared" si="0"/>
        <v>1600</v>
      </c>
      <c r="K10" s="38">
        <v>0</v>
      </c>
      <c r="L10" s="45">
        <v>0</v>
      </c>
      <c r="M10" s="40">
        <f t="shared" si="1"/>
        <v>1600</v>
      </c>
      <c r="N10" t="s">
        <v>16</v>
      </c>
      <c r="O10" s="49"/>
      <c r="P10" s="30"/>
      <c r="Q10">
        <v>2</v>
      </c>
      <c r="R10">
        <v>0</v>
      </c>
      <c r="S10">
        <v>4</v>
      </c>
      <c r="T10">
        <v>4</v>
      </c>
      <c r="U10">
        <v>0</v>
      </c>
      <c r="V10">
        <v>0</v>
      </c>
    </row>
    <row r="11" spans="2:24" ht="21.75" customHeight="1" x14ac:dyDescent="0.3">
      <c r="B11" s="50"/>
      <c r="C11" s="50"/>
      <c r="D11" s="32">
        <v>0</v>
      </c>
      <c r="E11" s="51"/>
      <c r="F11" s="34"/>
      <c r="G11" s="48"/>
      <c r="H11" s="36">
        <v>0</v>
      </c>
      <c r="I11" s="52"/>
      <c r="J11" s="26">
        <f t="shared" si="0"/>
        <v>0</v>
      </c>
      <c r="K11" s="53"/>
      <c r="L11" s="54"/>
      <c r="M11" s="40">
        <f t="shared" si="1"/>
        <v>0</v>
      </c>
      <c r="P11" s="55"/>
      <c r="Q11" s="198">
        <v>0</v>
      </c>
      <c r="R11" s="198">
        <v>0</v>
      </c>
      <c r="S11" s="199">
        <v>0</v>
      </c>
      <c r="T11" s="199"/>
      <c r="U11" s="198">
        <v>0</v>
      </c>
      <c r="V11" s="198">
        <v>0</v>
      </c>
      <c r="W11" s="199"/>
    </row>
    <row r="12" spans="2:24" ht="21.75" customHeight="1" x14ac:dyDescent="0.25">
      <c r="B12" s="50" t="s">
        <v>35</v>
      </c>
      <c r="C12" s="207" t="s">
        <v>97</v>
      </c>
      <c r="D12" s="132">
        <v>240</v>
      </c>
      <c r="E12" s="33">
        <v>5</v>
      </c>
      <c r="F12" s="33">
        <v>1</v>
      </c>
      <c r="G12" s="59"/>
      <c r="H12" s="24">
        <f>D12*E12+D12*F12</f>
        <v>1440</v>
      </c>
      <c r="I12" s="61"/>
      <c r="J12" s="26">
        <f t="shared" si="0"/>
        <v>1440</v>
      </c>
      <c r="K12" s="53"/>
      <c r="L12" s="62"/>
      <c r="M12" s="40">
        <f t="shared" si="1"/>
        <v>1440</v>
      </c>
      <c r="N12" t="s">
        <v>14</v>
      </c>
      <c r="O12" s="64"/>
      <c r="P12" s="64"/>
      <c r="Q12" s="65">
        <v>0</v>
      </c>
      <c r="R12" s="66">
        <v>5</v>
      </c>
      <c r="S12">
        <v>2</v>
      </c>
      <c r="T12">
        <v>4</v>
      </c>
      <c r="U12">
        <v>2</v>
      </c>
      <c r="V12">
        <v>0</v>
      </c>
    </row>
    <row r="13" spans="2:24" ht="18.75" x14ac:dyDescent="0.3">
      <c r="B13" s="67"/>
      <c r="C13" s="67"/>
      <c r="D13" s="133"/>
      <c r="E13" s="69"/>
      <c r="F13" s="69"/>
      <c r="G13" s="70"/>
      <c r="H13" s="71">
        <v>0</v>
      </c>
      <c r="I13" s="72"/>
      <c r="J13" s="26">
        <f t="shared" si="0"/>
        <v>0</v>
      </c>
      <c r="K13" s="53"/>
      <c r="L13" s="62"/>
      <c r="M13" s="40">
        <f t="shared" si="1"/>
        <v>0</v>
      </c>
      <c r="N13" s="73"/>
      <c r="O13" s="65"/>
      <c r="P13" s="65"/>
      <c r="Q13" s="65">
        <v>0</v>
      </c>
      <c r="R13" s="66">
        <v>0</v>
      </c>
      <c r="S13">
        <v>0</v>
      </c>
      <c r="U13">
        <v>0</v>
      </c>
      <c r="V13">
        <v>0</v>
      </c>
    </row>
    <row r="14" spans="2:24" ht="19.5" thickBot="1" x14ac:dyDescent="0.35">
      <c r="B14" s="137" t="s">
        <v>40</v>
      </c>
      <c r="C14" s="137"/>
      <c r="D14" s="134">
        <v>240</v>
      </c>
      <c r="E14" s="135">
        <v>5</v>
      </c>
      <c r="F14" s="146"/>
      <c r="G14" s="147"/>
      <c r="H14" s="136">
        <v>1200</v>
      </c>
      <c r="I14" s="78"/>
      <c r="J14" s="26">
        <f t="shared" si="0"/>
        <v>1200</v>
      </c>
      <c r="K14" s="53"/>
      <c r="L14" s="80"/>
      <c r="M14" s="40">
        <f t="shared" si="1"/>
        <v>1200</v>
      </c>
      <c r="N14" s="81"/>
      <c r="O14" s="82"/>
      <c r="P14" s="81"/>
      <c r="Q14">
        <v>0</v>
      </c>
      <c r="R14">
        <v>5</v>
      </c>
      <c r="S14">
        <v>2</v>
      </c>
      <c r="U14">
        <v>0</v>
      </c>
      <c r="V14">
        <v>0</v>
      </c>
    </row>
    <row r="15" spans="2:24" ht="20.25" thickTop="1" thickBot="1" x14ac:dyDescent="0.35">
      <c r="B15" s="83" t="s">
        <v>25</v>
      </c>
      <c r="C15" s="208" t="s">
        <v>98</v>
      </c>
      <c r="D15" s="84">
        <v>464.29</v>
      </c>
      <c r="E15" s="85">
        <v>5</v>
      </c>
      <c r="F15" s="86">
        <v>1</v>
      </c>
      <c r="G15" s="87"/>
      <c r="H15" s="84">
        <v>3714.32</v>
      </c>
      <c r="I15" s="88">
        <v>-685.5</v>
      </c>
      <c r="J15" s="89">
        <f t="shared" si="0"/>
        <v>3028.82</v>
      </c>
      <c r="K15" s="90">
        <v>100</v>
      </c>
      <c r="L15" s="175">
        <v>100</v>
      </c>
      <c r="M15" s="92">
        <f>J15-L15</f>
        <v>2928.82</v>
      </c>
      <c r="N15" t="s">
        <v>14</v>
      </c>
      <c r="Q15" s="76">
        <v>2</v>
      </c>
      <c r="R15" s="76">
        <v>5</v>
      </c>
      <c r="S15" s="76">
        <v>7</v>
      </c>
      <c r="T15" s="76">
        <v>6</v>
      </c>
      <c r="U15" s="76">
        <v>1</v>
      </c>
      <c r="V15" s="76">
        <v>1</v>
      </c>
      <c r="W15" s="139">
        <v>4</v>
      </c>
      <c r="X15" s="139">
        <v>0</v>
      </c>
    </row>
    <row r="16" spans="2:24" ht="15.75" customHeight="1" thickBot="1" x14ac:dyDescent="0.3">
      <c r="B16" s="93"/>
      <c r="C16" s="93"/>
      <c r="D16" s="46"/>
      <c r="E16" s="94"/>
      <c r="F16" s="95"/>
      <c r="H16" s="96" t="s">
        <v>90</v>
      </c>
      <c r="I16" s="97"/>
      <c r="K16" s="98"/>
      <c r="L16" s="99"/>
      <c r="M16" s="99"/>
      <c r="N16" s="100"/>
      <c r="P16" s="101"/>
      <c r="Q16" s="101">
        <f>SUM(Q6:Q15)</f>
        <v>8</v>
      </c>
      <c r="R16" s="101">
        <f t="shared" ref="R16:W16" si="2">SUM(R6:R15)</f>
        <v>25</v>
      </c>
      <c r="S16" s="101">
        <f t="shared" si="2"/>
        <v>26</v>
      </c>
      <c r="T16" s="101">
        <f t="shared" si="2"/>
        <v>15</v>
      </c>
      <c r="U16" s="101">
        <f t="shared" si="2"/>
        <v>4</v>
      </c>
      <c r="V16" s="101">
        <f t="shared" si="2"/>
        <v>3</v>
      </c>
      <c r="W16" s="101">
        <f t="shared" si="2"/>
        <v>8</v>
      </c>
      <c r="X16" s="101">
        <f>SUM(X6:X15)</f>
        <v>1</v>
      </c>
    </row>
    <row r="17" spans="2:25" ht="21.75" customHeight="1" thickBot="1" x14ac:dyDescent="0.35">
      <c r="D17" s="87"/>
      <c r="E17" s="102"/>
      <c r="F17" s="103"/>
      <c r="G17" s="104" t="s">
        <v>26</v>
      </c>
      <c r="H17" s="105">
        <f>SUM(H7:H16)</f>
        <v>12407.65</v>
      </c>
      <c r="I17" s="106">
        <f>SUM(I7:I15)</f>
        <v>-954.17000000000007</v>
      </c>
      <c r="J17" s="107">
        <f>SUM(J7:J16)</f>
        <v>12453.48</v>
      </c>
      <c r="K17" s="162">
        <f>SUM(K7:K15)</f>
        <v>100</v>
      </c>
      <c r="L17" s="162">
        <f>SUM(L7:L15)</f>
        <v>100</v>
      </c>
      <c r="M17" s="110"/>
      <c r="P17" s="101"/>
      <c r="Q17" s="101"/>
      <c r="R17" s="101"/>
      <c r="S17" s="101"/>
    </row>
    <row r="18" spans="2:25" ht="15.75" customHeight="1" x14ac:dyDescent="0.3">
      <c r="N18" s="123"/>
      <c r="O18" s="66"/>
      <c r="P18" s="101"/>
      <c r="Q18" s="128">
        <f t="shared" ref="Q18:X18" si="3">Q16*Q4</f>
        <v>4000</v>
      </c>
      <c r="R18" s="128">
        <f t="shared" si="3"/>
        <v>5000</v>
      </c>
      <c r="S18" s="128">
        <f t="shared" si="3"/>
        <v>2600</v>
      </c>
      <c r="T18" s="150">
        <f t="shared" si="3"/>
        <v>750</v>
      </c>
      <c r="U18" s="128">
        <f t="shared" si="3"/>
        <v>80</v>
      </c>
      <c r="V18" s="128">
        <f t="shared" si="3"/>
        <v>15</v>
      </c>
      <c r="W18" s="128">
        <f t="shared" si="3"/>
        <v>8</v>
      </c>
      <c r="X18" s="128">
        <f t="shared" si="3"/>
        <v>0.5</v>
      </c>
      <c r="Y18" s="129">
        <f>SUM(Q18:X18)</f>
        <v>12453.5</v>
      </c>
    </row>
    <row r="19" spans="2:25" ht="15" customHeight="1" x14ac:dyDescent="0.35">
      <c r="B19" s="111"/>
      <c r="C19" s="111"/>
      <c r="D19" s="49"/>
      <c r="E19" s="112"/>
      <c r="F19" s="112"/>
      <c r="G19" s="112"/>
      <c r="H19" s="112"/>
      <c r="I19" s="112"/>
      <c r="J19" s="112"/>
      <c r="K19" s="112"/>
      <c r="N19" s="66"/>
      <c r="O19" s="66"/>
      <c r="P19" s="66"/>
      <c r="Q19" s="46"/>
      <c r="R19" s="87"/>
      <c r="S19" s="87"/>
      <c r="T19" s="87"/>
      <c r="U19" s="87"/>
      <c r="V19" s="87"/>
      <c r="W19" s="87"/>
      <c r="X19" s="87"/>
    </row>
    <row r="20" spans="2:25" ht="21" customHeight="1" x14ac:dyDescent="0.35">
      <c r="D20" s="46"/>
      <c r="E20" s="113"/>
      <c r="F20" s="112"/>
      <c r="G20" s="112"/>
      <c r="H20" s="112"/>
      <c r="I20" s="112"/>
      <c r="J20" s="185"/>
      <c r="K20" s="112"/>
      <c r="L20" s="66"/>
      <c r="M20" s="66"/>
    </row>
    <row r="21" spans="2:25" x14ac:dyDescent="0.25">
      <c r="B21" s="93"/>
      <c r="C21" s="93"/>
      <c r="D21" s="66"/>
      <c r="E21" s="49"/>
      <c r="F21" s="94"/>
      <c r="G21" s="94"/>
      <c r="H21" s="66"/>
      <c r="I21" s="66"/>
      <c r="J21" s="46"/>
      <c r="K21" s="66"/>
      <c r="L21" s="66"/>
      <c r="M21" s="66"/>
    </row>
    <row r="22" spans="2:25" ht="18.75" x14ac:dyDescent="0.3">
      <c r="B22" s="93"/>
      <c r="C22" s="93"/>
      <c r="D22" s="46"/>
      <c r="E22" s="114"/>
      <c r="F22" s="94"/>
      <c r="G22" s="94"/>
      <c r="H22" s="115"/>
      <c r="I22" s="183"/>
      <c r="J22" s="184"/>
      <c r="K22" s="66"/>
      <c r="L22" s="66"/>
      <c r="M22" s="66"/>
    </row>
    <row r="23" spans="2:25" x14ac:dyDescent="0.25">
      <c r="B23" s="93"/>
      <c r="C23" s="93"/>
      <c r="D23" s="49"/>
      <c r="E23" s="49"/>
      <c r="F23" s="94"/>
      <c r="G23" s="94"/>
      <c r="H23" s="66"/>
      <c r="I23" s="66"/>
      <c r="J23" s="66"/>
      <c r="K23" s="66"/>
      <c r="L23" s="66"/>
      <c r="M23" s="66"/>
    </row>
    <row r="24" spans="2:25" ht="18.75" x14ac:dyDescent="0.3">
      <c r="D24" s="114"/>
      <c r="E24" s="66"/>
      <c r="F24" s="66"/>
      <c r="G24" s="66"/>
      <c r="H24" s="66"/>
      <c r="I24" s="66"/>
      <c r="J24" s="66"/>
      <c r="K24" s="66"/>
      <c r="L24" s="66"/>
      <c r="M24" s="66"/>
    </row>
    <row r="25" spans="2:25" x14ac:dyDescent="0.25">
      <c r="D25" s="49"/>
    </row>
  </sheetData>
  <mergeCells count="1">
    <mergeCell ref="D2:L2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5"/>
  <sheetViews>
    <sheetView workbookViewId="0">
      <selection activeCell="F21" sqref="F21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4" max="4" width="9.7109375" customWidth="1"/>
    <col min="5" max="5" width="9.140625" customWidth="1"/>
    <col min="6" max="6" width="9.28515625" customWidth="1"/>
    <col min="8" max="8" width="12.28515625" bestFit="1" customWidth="1"/>
    <col min="9" max="9" width="14.140625" bestFit="1" customWidth="1"/>
    <col min="12" max="12" width="13.42578125" customWidth="1"/>
  </cols>
  <sheetData>
    <row r="2" spans="2:18" ht="18.75" customHeight="1" x14ac:dyDescent="0.35">
      <c r="C2" s="214" t="s">
        <v>36</v>
      </c>
      <c r="D2" s="214"/>
      <c r="E2" s="214"/>
      <c r="F2" s="214"/>
      <c r="G2" s="214"/>
      <c r="H2" s="214"/>
      <c r="I2" s="214"/>
      <c r="J2" s="214"/>
      <c r="K2" s="214"/>
      <c r="L2" s="125"/>
      <c r="M2" s="3"/>
      <c r="N2" s="3"/>
      <c r="O2" s="3"/>
      <c r="P2" s="3"/>
    </row>
    <row r="3" spans="2:18" ht="15" customHeight="1" x14ac:dyDescent="0.3">
      <c r="M3" s="3"/>
      <c r="N3" s="3"/>
      <c r="O3" s="3"/>
      <c r="P3" s="3"/>
    </row>
    <row r="4" spans="2:18" ht="18.75" x14ac:dyDescent="0.3">
      <c r="B4" s="4" t="s">
        <v>0</v>
      </c>
      <c r="H4" s="5"/>
      <c r="I4" s="5"/>
      <c r="J4" s="5"/>
      <c r="K4" s="5"/>
      <c r="L4" s="6"/>
    </row>
    <row r="5" spans="2:18" ht="15.75" thickBot="1" x14ac:dyDescent="0.3">
      <c r="J5" s="7"/>
    </row>
    <row r="6" spans="2:18" ht="32.25" thickTop="1" thickBot="1" x14ac:dyDescent="0.35">
      <c r="B6" s="8"/>
      <c r="C6" s="9" t="s">
        <v>1</v>
      </c>
      <c r="D6" s="10" t="s">
        <v>2</v>
      </c>
      <c r="E6" s="9" t="s">
        <v>3</v>
      </c>
      <c r="F6" s="11" t="s">
        <v>4</v>
      </c>
      <c r="G6" s="12" t="s">
        <v>5</v>
      </c>
      <c r="H6" s="13" t="s">
        <v>6</v>
      </c>
      <c r="I6" s="14" t="s">
        <v>7</v>
      </c>
      <c r="J6" s="15" t="s">
        <v>8</v>
      </c>
      <c r="K6" s="16" t="s">
        <v>9</v>
      </c>
      <c r="L6" s="17" t="s">
        <v>10</v>
      </c>
      <c r="M6" s="18" t="s">
        <v>11</v>
      </c>
    </row>
    <row r="7" spans="2:18" ht="21.75" customHeight="1" thickTop="1" x14ac:dyDescent="0.25">
      <c r="B7" s="19" t="s">
        <v>12</v>
      </c>
      <c r="C7" s="20">
        <v>340</v>
      </c>
      <c r="D7" s="21">
        <v>5</v>
      </c>
      <c r="E7" s="22">
        <v>1</v>
      </c>
      <c r="F7" s="23" t="s">
        <v>13</v>
      </c>
      <c r="G7" s="24">
        <f>C7*D7+C7*E7</f>
        <v>2040</v>
      </c>
      <c r="H7" s="25">
        <v>0</v>
      </c>
      <c r="I7" s="26">
        <f t="shared" ref="I7:I15" si="0">H7+G7</f>
        <v>2040</v>
      </c>
      <c r="J7" s="27">
        <v>800</v>
      </c>
      <c r="K7" s="28">
        <v>800</v>
      </c>
      <c r="L7" s="29">
        <f>I7-K7</f>
        <v>1240</v>
      </c>
      <c r="M7" t="s">
        <v>14</v>
      </c>
      <c r="O7" s="30"/>
    </row>
    <row r="8" spans="2:18" ht="21.75" customHeight="1" x14ac:dyDescent="0.3">
      <c r="B8" s="31" t="s">
        <v>15</v>
      </c>
      <c r="C8" s="32">
        <v>266.67</v>
      </c>
      <c r="D8" s="33">
        <v>6</v>
      </c>
      <c r="E8" s="34"/>
      <c r="F8" s="35" t="s">
        <v>13</v>
      </c>
      <c r="G8" s="36">
        <f>C8*D8-0.02</f>
        <v>1600</v>
      </c>
      <c r="H8" s="37">
        <v>-257.70999999999998</v>
      </c>
      <c r="I8" s="26">
        <f t="shared" si="0"/>
        <v>1342.29</v>
      </c>
      <c r="J8" s="38">
        <v>0</v>
      </c>
      <c r="K8" s="39">
        <v>0</v>
      </c>
      <c r="L8" s="40">
        <f t="shared" ref="L8:L14" si="1">I8-K8</f>
        <v>1342.29</v>
      </c>
      <c r="M8" t="s">
        <v>16</v>
      </c>
      <c r="N8" s="41"/>
      <c r="O8" s="30"/>
    </row>
    <row r="9" spans="2:18" ht="21.75" customHeight="1" x14ac:dyDescent="0.25">
      <c r="B9" s="31" t="s">
        <v>19</v>
      </c>
      <c r="C9" s="42">
        <v>240</v>
      </c>
      <c r="D9" s="34">
        <v>5</v>
      </c>
      <c r="E9" s="34">
        <v>1</v>
      </c>
      <c r="F9" s="35" t="s">
        <v>13</v>
      </c>
      <c r="G9" s="36">
        <v>1440</v>
      </c>
      <c r="H9" s="25"/>
      <c r="I9" s="26">
        <f t="shared" si="0"/>
        <v>1440</v>
      </c>
      <c r="J9" s="38">
        <v>0</v>
      </c>
      <c r="K9" s="45">
        <v>0</v>
      </c>
      <c r="L9" s="40">
        <f t="shared" si="1"/>
        <v>1440</v>
      </c>
      <c r="M9" t="s">
        <v>14</v>
      </c>
      <c r="O9" s="46"/>
    </row>
    <row r="10" spans="2:18" ht="31.5" x14ac:dyDescent="0.25">
      <c r="B10" s="47" t="s">
        <v>20</v>
      </c>
      <c r="C10" s="42">
        <v>250</v>
      </c>
      <c r="D10" s="34">
        <v>6</v>
      </c>
      <c r="E10" s="34"/>
      <c r="F10" s="48">
        <v>100</v>
      </c>
      <c r="G10" s="36">
        <v>1600</v>
      </c>
      <c r="H10" s="25"/>
      <c r="I10" s="26">
        <f t="shared" si="0"/>
        <v>1600</v>
      </c>
      <c r="J10" s="38">
        <v>0</v>
      </c>
      <c r="K10" s="45">
        <v>0</v>
      </c>
      <c r="L10" s="40">
        <f t="shared" si="1"/>
        <v>1600</v>
      </c>
      <c r="M10" t="s">
        <v>16</v>
      </c>
      <c r="N10" s="49"/>
      <c r="O10" s="30"/>
    </row>
    <row r="11" spans="2:18" ht="21.75" customHeight="1" x14ac:dyDescent="0.3">
      <c r="B11" s="50" t="s">
        <v>28</v>
      </c>
      <c r="C11" s="42"/>
      <c r="D11" s="51"/>
      <c r="E11" s="34"/>
      <c r="F11" s="48"/>
      <c r="G11" s="36">
        <v>2500</v>
      </c>
      <c r="H11" s="52"/>
      <c r="I11" s="26">
        <f t="shared" si="0"/>
        <v>2500</v>
      </c>
      <c r="J11" s="53"/>
      <c r="K11" s="54"/>
      <c r="L11" s="40">
        <f t="shared" si="1"/>
        <v>2500</v>
      </c>
      <c r="O11" s="55"/>
      <c r="P11" s="55"/>
      <c r="Q11" s="55"/>
    </row>
    <row r="12" spans="2:18" ht="21.75" customHeight="1" x14ac:dyDescent="0.25">
      <c r="B12" s="50" t="s">
        <v>35</v>
      </c>
      <c r="C12" s="124">
        <v>240</v>
      </c>
      <c r="D12" s="33">
        <v>5</v>
      </c>
      <c r="E12" s="33">
        <v>2</v>
      </c>
      <c r="F12" s="59"/>
      <c r="G12" s="60">
        <v>1680</v>
      </c>
      <c r="H12" s="61"/>
      <c r="I12" s="26">
        <f t="shared" si="0"/>
        <v>1680</v>
      </c>
      <c r="J12" s="53"/>
      <c r="K12" s="62"/>
      <c r="L12" s="40">
        <f t="shared" si="1"/>
        <v>1680</v>
      </c>
      <c r="M12" t="s">
        <v>14</v>
      </c>
      <c r="N12" s="64"/>
      <c r="O12" s="64"/>
      <c r="P12" s="65"/>
      <c r="Q12" s="66"/>
    </row>
    <row r="13" spans="2:18" ht="18.75" x14ac:dyDescent="0.3">
      <c r="B13" s="67" t="s">
        <v>23</v>
      </c>
      <c r="C13" s="68"/>
      <c r="D13" s="69"/>
      <c r="E13" s="69"/>
      <c r="F13" s="70"/>
      <c r="G13" s="71">
        <v>40</v>
      </c>
      <c r="H13" s="72"/>
      <c r="I13" s="26">
        <f t="shared" si="0"/>
        <v>40</v>
      </c>
      <c r="J13" s="53"/>
      <c r="K13" s="62"/>
      <c r="L13" s="40">
        <f t="shared" si="1"/>
        <v>40</v>
      </c>
      <c r="M13" s="73"/>
      <c r="N13" s="65"/>
      <c r="O13" s="65"/>
      <c r="P13" s="65"/>
      <c r="Q13" s="66"/>
    </row>
    <row r="14" spans="2:18" ht="19.5" thickBot="1" x14ac:dyDescent="0.35">
      <c r="C14" s="74"/>
      <c r="D14" s="75"/>
      <c r="E14" s="75"/>
      <c r="F14" s="76"/>
      <c r="G14" s="77"/>
      <c r="H14" s="78"/>
      <c r="I14" s="79">
        <f t="shared" si="0"/>
        <v>0</v>
      </c>
      <c r="J14" s="53"/>
      <c r="K14" s="80"/>
      <c r="L14" s="40">
        <f t="shared" si="1"/>
        <v>0</v>
      </c>
      <c r="M14" s="81"/>
      <c r="N14" s="82"/>
      <c r="O14" s="81"/>
    </row>
    <row r="15" spans="2:18" ht="20.25" thickTop="1" thickBot="1" x14ac:dyDescent="0.35">
      <c r="B15" s="83" t="s">
        <v>25</v>
      </c>
      <c r="C15" s="84">
        <v>428.57</v>
      </c>
      <c r="D15" s="85">
        <v>5</v>
      </c>
      <c r="E15" s="86">
        <v>2</v>
      </c>
      <c r="F15" s="87"/>
      <c r="G15" s="84">
        <v>3857.13</v>
      </c>
      <c r="H15" s="88">
        <v>-632</v>
      </c>
      <c r="I15" s="89">
        <f t="shared" si="0"/>
        <v>3225.13</v>
      </c>
      <c r="J15" s="90">
        <v>2000</v>
      </c>
      <c r="K15" s="91">
        <v>500</v>
      </c>
      <c r="L15" s="92">
        <f>I15-K15</f>
        <v>2725.13</v>
      </c>
      <c r="M15" t="s">
        <v>14</v>
      </c>
    </row>
    <row r="16" spans="2:18" ht="15.75" customHeight="1" thickBot="1" x14ac:dyDescent="0.3">
      <c r="B16" s="93"/>
      <c r="C16" s="46"/>
      <c r="D16" s="94"/>
      <c r="E16" s="95"/>
      <c r="G16" s="96"/>
      <c r="H16" s="97"/>
      <c r="J16" s="98"/>
      <c r="K16" s="99"/>
      <c r="L16" s="99"/>
      <c r="M16" s="100"/>
      <c r="O16" s="101"/>
      <c r="P16" s="101"/>
      <c r="Q16" s="101"/>
      <c r="R16" s="101"/>
    </row>
    <row r="17" spans="2:18" ht="21.75" customHeight="1" thickBot="1" x14ac:dyDescent="0.35">
      <c r="C17" s="87"/>
      <c r="D17" s="102"/>
      <c r="E17" s="103"/>
      <c r="F17" s="104" t="s">
        <v>26</v>
      </c>
      <c r="G17" s="105">
        <f>SUM(G7:G16)</f>
        <v>14757.130000000001</v>
      </c>
      <c r="H17" s="106">
        <f t="shared" ref="H17" si="2">SUM(H7:H15)</f>
        <v>-889.71</v>
      </c>
      <c r="I17" s="107">
        <f>SUM(G17:H17)</f>
        <v>13867.420000000002</v>
      </c>
      <c r="J17" s="108"/>
      <c r="K17" s="109">
        <f>SUM(K7:K15)</f>
        <v>1300</v>
      </c>
      <c r="L17" s="110"/>
      <c r="O17" s="101"/>
      <c r="P17" s="101"/>
      <c r="Q17" s="101"/>
      <c r="R17" s="101"/>
    </row>
    <row r="18" spans="2:18" ht="15.75" customHeight="1" x14ac:dyDescent="0.3">
      <c r="M18" s="123"/>
      <c r="N18" s="66"/>
      <c r="O18" s="101"/>
      <c r="P18" s="101"/>
      <c r="Q18" s="101"/>
      <c r="R18" s="101"/>
    </row>
    <row r="19" spans="2:18" ht="15" customHeight="1" x14ac:dyDescent="0.35">
      <c r="B19" s="111"/>
      <c r="D19" s="112"/>
      <c r="E19" s="112"/>
      <c r="F19" s="112"/>
      <c r="G19" s="112"/>
      <c r="H19" s="112"/>
      <c r="I19" s="112"/>
      <c r="J19" s="112"/>
      <c r="M19" s="66"/>
      <c r="N19" s="66"/>
      <c r="O19" s="66"/>
      <c r="P19" s="66"/>
    </row>
    <row r="20" spans="2:18" ht="21" customHeight="1" x14ac:dyDescent="0.35">
      <c r="C20" s="46"/>
      <c r="D20" s="113"/>
      <c r="E20" s="112"/>
      <c r="F20" s="112"/>
      <c r="G20" s="112"/>
      <c r="H20" s="112"/>
      <c r="I20" s="112"/>
      <c r="J20" s="112"/>
      <c r="K20" s="66"/>
      <c r="L20" s="66"/>
    </row>
    <row r="21" spans="2:18" x14ac:dyDescent="0.25">
      <c r="B21" s="93"/>
      <c r="C21" s="66"/>
      <c r="D21" s="49"/>
      <c r="E21" s="94"/>
      <c r="F21" s="94"/>
      <c r="G21" s="66"/>
      <c r="H21" s="66"/>
      <c r="I21" s="66"/>
      <c r="J21" s="66"/>
      <c r="K21" s="66"/>
      <c r="L21" s="66"/>
    </row>
    <row r="22" spans="2:18" ht="18.75" x14ac:dyDescent="0.3">
      <c r="B22" s="93"/>
      <c r="C22" s="46"/>
      <c r="D22" s="114"/>
      <c r="E22" s="94"/>
      <c r="F22" s="94"/>
      <c r="G22" s="115"/>
      <c r="H22" s="115"/>
      <c r="I22" s="115"/>
      <c r="J22" s="66"/>
      <c r="K22" s="66"/>
      <c r="L22" s="66"/>
    </row>
    <row r="23" spans="2:18" x14ac:dyDescent="0.25">
      <c r="B23" s="93"/>
      <c r="C23" s="49"/>
      <c r="D23" s="49"/>
      <c r="E23" s="94"/>
      <c r="F23" s="94"/>
      <c r="G23" s="66"/>
      <c r="H23" s="66"/>
      <c r="I23" s="66"/>
      <c r="J23" s="66"/>
      <c r="K23" s="66"/>
      <c r="L23" s="66"/>
    </row>
    <row r="24" spans="2:18" ht="18.75" x14ac:dyDescent="0.3">
      <c r="C24" s="114"/>
      <c r="D24" s="66"/>
      <c r="E24" s="66"/>
      <c r="F24" s="66"/>
      <c r="G24" s="66"/>
      <c r="H24" s="66"/>
      <c r="I24" s="66"/>
      <c r="J24" s="66"/>
      <c r="K24" s="66"/>
      <c r="L24" s="66"/>
    </row>
    <row r="25" spans="2:18" x14ac:dyDescent="0.25">
      <c r="C25" s="49"/>
    </row>
  </sheetData>
  <mergeCells count="1">
    <mergeCell ref="C2:K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6"/>
  <sheetViews>
    <sheetView workbookViewId="0">
      <selection activeCell="F23" sqref="F23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4" max="4" width="9.7109375" customWidth="1"/>
    <col min="5" max="5" width="9.140625" customWidth="1"/>
    <col min="6" max="6" width="9.28515625" customWidth="1"/>
    <col min="8" max="8" width="12.28515625" bestFit="1" customWidth="1"/>
    <col min="9" max="9" width="14.140625" bestFit="1" customWidth="1"/>
    <col min="12" max="12" width="13.42578125" customWidth="1"/>
  </cols>
  <sheetData>
    <row r="2" spans="2:17" ht="18.75" customHeight="1" x14ac:dyDescent="0.35">
      <c r="C2" s="214" t="s">
        <v>37</v>
      </c>
      <c r="D2" s="214"/>
      <c r="E2" s="214"/>
      <c r="F2" s="214"/>
      <c r="G2" s="214"/>
      <c r="H2" s="214"/>
      <c r="I2" s="214"/>
      <c r="J2" s="214"/>
      <c r="K2" s="214"/>
      <c r="L2" s="126"/>
      <c r="M2" s="3"/>
      <c r="N2" s="3"/>
      <c r="O2" s="3"/>
      <c r="P2" s="3"/>
    </row>
    <row r="3" spans="2:17" ht="15" customHeight="1" x14ac:dyDescent="0.3">
      <c r="M3" s="3"/>
      <c r="N3" s="3"/>
      <c r="O3" s="3"/>
      <c r="P3" s="3"/>
    </row>
    <row r="4" spans="2:17" ht="18.75" x14ac:dyDescent="0.3">
      <c r="B4" s="4" t="s">
        <v>0</v>
      </c>
      <c r="H4" s="5"/>
      <c r="I4" s="5"/>
      <c r="J4" s="5"/>
      <c r="K4" s="5"/>
      <c r="L4" s="6"/>
    </row>
    <row r="5" spans="2:17" ht="15.75" thickBot="1" x14ac:dyDescent="0.3">
      <c r="J5" s="7"/>
    </row>
    <row r="6" spans="2:17" ht="32.25" thickTop="1" thickBot="1" x14ac:dyDescent="0.35">
      <c r="B6" s="8"/>
      <c r="C6" s="9" t="s">
        <v>1</v>
      </c>
      <c r="D6" s="10" t="s">
        <v>2</v>
      </c>
      <c r="E6" s="9" t="s">
        <v>3</v>
      </c>
      <c r="F6" s="11" t="s">
        <v>4</v>
      </c>
      <c r="G6" s="12" t="s">
        <v>5</v>
      </c>
      <c r="H6" s="13" t="s">
        <v>6</v>
      </c>
      <c r="I6" s="14" t="s">
        <v>7</v>
      </c>
      <c r="J6" s="15" t="s">
        <v>8</v>
      </c>
      <c r="K6" s="16" t="s">
        <v>9</v>
      </c>
      <c r="L6" s="17" t="s">
        <v>10</v>
      </c>
      <c r="M6" s="18" t="s">
        <v>11</v>
      </c>
    </row>
    <row r="7" spans="2:17" ht="21.75" customHeight="1" thickTop="1" x14ac:dyDescent="0.25">
      <c r="B7" s="19" t="s">
        <v>12</v>
      </c>
      <c r="C7" s="20">
        <v>340</v>
      </c>
      <c r="D7" s="21">
        <v>5</v>
      </c>
      <c r="E7" s="22">
        <v>1</v>
      </c>
      <c r="F7" s="23" t="s">
        <v>13</v>
      </c>
      <c r="G7" s="24">
        <f>C7*D7+C7*E7</f>
        <v>2040</v>
      </c>
      <c r="H7" s="25">
        <v>0</v>
      </c>
      <c r="I7" s="26">
        <f t="shared" ref="I7:I16" si="0">H7+G7</f>
        <v>2040</v>
      </c>
      <c r="J7" s="27">
        <v>0</v>
      </c>
      <c r="K7" s="28">
        <v>0</v>
      </c>
      <c r="L7" s="29">
        <f>I7-K7</f>
        <v>2040</v>
      </c>
      <c r="M7" t="s">
        <v>14</v>
      </c>
      <c r="O7" s="30"/>
    </row>
    <row r="8" spans="2:17" ht="21.75" customHeight="1" x14ac:dyDescent="0.3">
      <c r="B8" s="31" t="s">
        <v>15</v>
      </c>
      <c r="C8" s="32">
        <v>266.67</v>
      </c>
      <c r="D8" s="33">
        <v>6</v>
      </c>
      <c r="E8" s="34"/>
      <c r="F8" s="35" t="s">
        <v>13</v>
      </c>
      <c r="G8" s="36">
        <f>C8*D8-0.02</f>
        <v>1600</v>
      </c>
      <c r="H8" s="37">
        <v>-257.70999999999998</v>
      </c>
      <c r="I8" s="26">
        <f t="shared" si="0"/>
        <v>1342.29</v>
      </c>
      <c r="J8" s="38">
        <v>0</v>
      </c>
      <c r="K8" s="39">
        <v>0</v>
      </c>
      <c r="L8" s="40">
        <f t="shared" ref="L8:L15" si="1">I8-K8</f>
        <v>1342.29</v>
      </c>
      <c r="M8" t="s">
        <v>16</v>
      </c>
      <c r="N8" s="41"/>
      <c r="O8" s="30"/>
    </row>
    <row r="9" spans="2:17" ht="21.75" customHeight="1" x14ac:dyDescent="0.25">
      <c r="B9" s="31" t="s">
        <v>19</v>
      </c>
      <c r="C9" s="42">
        <v>240</v>
      </c>
      <c r="D9" s="34">
        <v>5</v>
      </c>
      <c r="E9" s="34"/>
      <c r="F9" s="35" t="s">
        <v>13</v>
      </c>
      <c r="G9" s="36">
        <v>1200</v>
      </c>
      <c r="H9" s="25"/>
      <c r="I9" s="26">
        <f t="shared" si="0"/>
        <v>1200</v>
      </c>
      <c r="J9" s="38">
        <v>0</v>
      </c>
      <c r="K9" s="45">
        <v>0</v>
      </c>
      <c r="L9" s="40">
        <f t="shared" si="1"/>
        <v>1200</v>
      </c>
      <c r="M9" t="s">
        <v>14</v>
      </c>
      <c r="O9" s="46"/>
    </row>
    <row r="10" spans="2:17" ht="31.5" x14ac:dyDescent="0.25">
      <c r="B10" s="47" t="s">
        <v>20</v>
      </c>
      <c r="C10" s="42">
        <v>250</v>
      </c>
      <c r="D10" s="34">
        <v>6</v>
      </c>
      <c r="E10" s="34"/>
      <c r="F10" s="48">
        <v>100</v>
      </c>
      <c r="G10" s="36">
        <v>1600</v>
      </c>
      <c r="H10" s="25"/>
      <c r="I10" s="26">
        <f t="shared" si="0"/>
        <v>1600</v>
      </c>
      <c r="J10" s="38">
        <v>0</v>
      </c>
      <c r="K10" s="45">
        <v>0</v>
      </c>
      <c r="L10" s="40">
        <f t="shared" si="1"/>
        <v>1600</v>
      </c>
      <c r="M10" t="s">
        <v>16</v>
      </c>
      <c r="N10" s="49"/>
      <c r="O10" s="30"/>
    </row>
    <row r="11" spans="2:17" ht="21.75" customHeight="1" x14ac:dyDescent="0.3">
      <c r="B11" s="50" t="s">
        <v>28</v>
      </c>
      <c r="C11" s="42"/>
      <c r="D11" s="51"/>
      <c r="E11" s="34"/>
      <c r="F11" s="48"/>
      <c r="G11" s="36">
        <v>2500</v>
      </c>
      <c r="H11" s="52"/>
      <c r="I11" s="26">
        <f t="shared" si="0"/>
        <v>2500</v>
      </c>
      <c r="J11" s="53"/>
      <c r="K11" s="54"/>
      <c r="L11" s="40">
        <f t="shared" si="1"/>
        <v>2500</v>
      </c>
      <c r="O11" s="55"/>
      <c r="P11" s="55"/>
      <c r="Q11" s="55"/>
    </row>
    <row r="12" spans="2:17" ht="21.75" customHeight="1" x14ac:dyDescent="0.3">
      <c r="B12" s="50" t="s">
        <v>21</v>
      </c>
      <c r="C12" s="42">
        <v>200</v>
      </c>
      <c r="D12" s="51">
        <v>4</v>
      </c>
      <c r="E12" s="34"/>
      <c r="F12" s="48"/>
      <c r="G12" s="36">
        <v>800</v>
      </c>
      <c r="H12" s="52"/>
      <c r="I12" s="26">
        <f t="shared" si="0"/>
        <v>800</v>
      </c>
      <c r="J12" s="53"/>
      <c r="K12" s="54"/>
      <c r="L12" s="40">
        <f t="shared" si="1"/>
        <v>800</v>
      </c>
      <c r="O12" s="55"/>
      <c r="P12" s="55"/>
      <c r="Q12" s="55"/>
    </row>
    <row r="13" spans="2:17" ht="21.75" customHeight="1" x14ac:dyDescent="0.25">
      <c r="B13" s="50" t="s">
        <v>35</v>
      </c>
      <c r="C13" s="124">
        <v>240</v>
      </c>
      <c r="D13" s="33">
        <v>5</v>
      </c>
      <c r="E13" s="33">
        <v>1</v>
      </c>
      <c r="F13" s="59"/>
      <c r="G13" s="60">
        <v>1440</v>
      </c>
      <c r="H13" s="61"/>
      <c r="I13" s="26">
        <f t="shared" si="0"/>
        <v>1440</v>
      </c>
      <c r="J13" s="53"/>
      <c r="K13" s="62"/>
      <c r="L13" s="40">
        <f t="shared" si="1"/>
        <v>1440</v>
      </c>
      <c r="M13" t="s">
        <v>14</v>
      </c>
      <c r="N13" s="64"/>
      <c r="O13" s="64"/>
      <c r="P13" s="65"/>
      <c r="Q13" s="66"/>
    </row>
    <row r="14" spans="2:17" ht="18.75" x14ac:dyDescent="0.3">
      <c r="B14" s="67" t="s">
        <v>23</v>
      </c>
      <c r="C14" s="68"/>
      <c r="D14" s="69"/>
      <c r="E14" s="69"/>
      <c r="F14" s="70"/>
      <c r="G14" s="71">
        <v>40</v>
      </c>
      <c r="H14" s="72"/>
      <c r="I14" s="26">
        <f t="shared" si="0"/>
        <v>40</v>
      </c>
      <c r="J14" s="53"/>
      <c r="K14" s="62"/>
      <c r="L14" s="40">
        <f t="shared" si="1"/>
        <v>40</v>
      </c>
      <c r="M14" s="73"/>
      <c r="N14" s="65"/>
      <c r="O14" s="65"/>
      <c r="P14" s="65"/>
      <c r="Q14" s="66"/>
    </row>
    <row r="15" spans="2:17" ht="19.5" thickBot="1" x14ac:dyDescent="0.35">
      <c r="C15" s="74"/>
      <c r="D15" s="75"/>
      <c r="E15" s="75"/>
      <c r="F15" s="76"/>
      <c r="G15" s="77"/>
      <c r="H15" s="78"/>
      <c r="I15" s="79">
        <f t="shared" si="0"/>
        <v>0</v>
      </c>
      <c r="J15" s="53"/>
      <c r="K15" s="80"/>
      <c r="L15" s="40">
        <f t="shared" si="1"/>
        <v>0</v>
      </c>
      <c r="M15" s="81"/>
      <c r="N15" s="82"/>
      <c r="O15" s="81"/>
    </row>
    <row r="16" spans="2:17" ht="20.25" thickTop="1" thickBot="1" x14ac:dyDescent="0.35">
      <c r="B16" s="83" t="s">
        <v>25</v>
      </c>
      <c r="C16" s="84">
        <v>428.57</v>
      </c>
      <c r="D16" s="85">
        <v>5</v>
      </c>
      <c r="E16" s="86">
        <v>2</v>
      </c>
      <c r="F16" s="87"/>
      <c r="G16" s="84">
        <v>3857.13</v>
      </c>
      <c r="H16" s="88">
        <v>-632</v>
      </c>
      <c r="I16" s="89">
        <f t="shared" si="0"/>
        <v>3225.13</v>
      </c>
      <c r="J16" s="90">
        <v>1500</v>
      </c>
      <c r="K16" s="91">
        <v>500</v>
      </c>
      <c r="L16" s="92">
        <f>I16-K16</f>
        <v>2725.13</v>
      </c>
      <c r="M16" t="s">
        <v>14</v>
      </c>
    </row>
    <row r="17" spans="2:18" ht="15.75" customHeight="1" thickBot="1" x14ac:dyDescent="0.3">
      <c r="B17" s="93"/>
      <c r="C17" s="46"/>
      <c r="D17" s="94"/>
      <c r="E17" s="95"/>
      <c r="G17" s="96"/>
      <c r="H17" s="97"/>
      <c r="J17" s="98"/>
      <c r="K17" s="99"/>
      <c r="L17" s="99"/>
      <c r="M17" s="100"/>
      <c r="O17" s="101"/>
      <c r="P17" s="101"/>
      <c r="Q17" s="101"/>
      <c r="R17" s="101"/>
    </row>
    <row r="18" spans="2:18" ht="21.75" customHeight="1" thickBot="1" x14ac:dyDescent="0.35">
      <c r="C18" s="87"/>
      <c r="D18" s="102"/>
      <c r="E18" s="103"/>
      <c r="F18" s="104" t="s">
        <v>26</v>
      </c>
      <c r="G18" s="105">
        <f>SUM(G7:G17)</f>
        <v>15077.130000000001</v>
      </c>
      <c r="H18" s="106">
        <f t="shared" ref="H18" si="2">SUM(H7:H16)</f>
        <v>-889.71</v>
      </c>
      <c r="I18" s="107">
        <f>SUM(G18:H18)</f>
        <v>14187.420000000002</v>
      </c>
      <c r="J18" s="108"/>
      <c r="K18" s="109">
        <f>SUM(K7:K16)</f>
        <v>500</v>
      </c>
      <c r="L18" s="110"/>
      <c r="O18" s="101"/>
      <c r="P18" s="101"/>
      <c r="Q18" s="101"/>
      <c r="R18" s="101"/>
    </row>
    <row r="19" spans="2:18" ht="15.75" customHeight="1" x14ac:dyDescent="0.3">
      <c r="M19" s="123"/>
      <c r="N19" s="66"/>
      <c r="O19" s="101"/>
      <c r="P19" s="101"/>
      <c r="Q19" s="101"/>
      <c r="R19" s="101"/>
    </row>
    <row r="20" spans="2:18" ht="15" customHeight="1" x14ac:dyDescent="0.35">
      <c r="B20" s="111"/>
      <c r="D20" s="112"/>
      <c r="E20" s="112"/>
      <c r="F20" s="112"/>
      <c r="G20" s="112"/>
      <c r="H20" s="112"/>
      <c r="I20" s="112"/>
      <c r="J20" s="112"/>
      <c r="M20" s="66"/>
      <c r="N20" s="66"/>
      <c r="O20" s="66"/>
      <c r="P20" s="66"/>
    </row>
    <row r="21" spans="2:18" ht="21" customHeight="1" x14ac:dyDescent="0.35">
      <c r="C21" s="46"/>
      <c r="D21" s="113"/>
      <c r="E21" s="112"/>
      <c r="F21" s="112"/>
      <c r="G21" s="112"/>
      <c r="H21" s="112"/>
      <c r="I21" s="112"/>
      <c r="J21" s="112"/>
      <c r="K21" s="66"/>
      <c r="L21" s="66"/>
    </row>
    <row r="22" spans="2:18" x14ac:dyDescent="0.25">
      <c r="B22" s="93"/>
      <c r="C22" s="66"/>
      <c r="D22" s="49"/>
      <c r="E22" s="94"/>
      <c r="F22" s="94"/>
      <c r="G22" s="66"/>
      <c r="H22" s="66"/>
      <c r="I22" s="66"/>
      <c r="J22" s="66"/>
      <c r="K22" s="66"/>
      <c r="L22" s="66"/>
    </row>
    <row r="23" spans="2:18" ht="18.75" x14ac:dyDescent="0.3">
      <c r="B23" s="93"/>
      <c r="C23" s="46"/>
      <c r="D23" s="114"/>
      <c r="E23" s="94"/>
      <c r="F23" s="94"/>
      <c r="G23" s="115"/>
      <c r="H23" s="115"/>
      <c r="I23" s="115"/>
      <c r="J23" s="66"/>
      <c r="K23" s="66"/>
      <c r="L23" s="66"/>
    </row>
    <row r="24" spans="2:18" x14ac:dyDescent="0.25">
      <c r="B24" s="93"/>
      <c r="C24" s="49"/>
      <c r="D24" s="49"/>
      <c r="E24" s="94"/>
      <c r="F24" s="94"/>
      <c r="G24" s="66"/>
      <c r="H24" s="66"/>
      <c r="I24" s="66"/>
      <c r="J24" s="66"/>
      <c r="K24" s="66"/>
      <c r="L24" s="66"/>
    </row>
    <row r="25" spans="2:18" ht="18.75" x14ac:dyDescent="0.3">
      <c r="C25" s="114"/>
      <c r="D25" s="66"/>
      <c r="E25" s="66"/>
      <c r="F25" s="66"/>
      <c r="G25" s="66"/>
      <c r="H25" s="66"/>
      <c r="I25" s="66"/>
      <c r="J25" s="66"/>
      <c r="K25" s="66"/>
      <c r="L25" s="66"/>
    </row>
    <row r="26" spans="2:18" x14ac:dyDescent="0.25">
      <c r="C26" s="49"/>
    </row>
  </sheetData>
  <mergeCells count="1">
    <mergeCell ref="C2:K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26"/>
  <sheetViews>
    <sheetView topLeftCell="B1" workbookViewId="0">
      <selection activeCell="G22" sqref="G22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4" max="4" width="9.7109375" customWidth="1"/>
    <col min="5" max="5" width="9.140625" customWidth="1"/>
    <col min="6" max="6" width="9.28515625" customWidth="1"/>
    <col min="8" max="8" width="12.28515625" bestFit="1" customWidth="1"/>
    <col min="9" max="9" width="14.140625" bestFit="1" customWidth="1"/>
    <col min="12" max="12" width="13.42578125" customWidth="1"/>
  </cols>
  <sheetData>
    <row r="2" spans="2:22" ht="18.75" customHeight="1" x14ac:dyDescent="0.35">
      <c r="C2" s="214" t="s">
        <v>38</v>
      </c>
      <c r="D2" s="214"/>
      <c r="E2" s="214"/>
      <c r="F2" s="214"/>
      <c r="G2" s="214"/>
      <c r="H2" s="214"/>
      <c r="I2" s="214"/>
      <c r="J2" s="214"/>
      <c r="K2" s="214"/>
      <c r="L2" s="127"/>
      <c r="M2" s="3"/>
      <c r="N2" s="3"/>
      <c r="O2" s="3"/>
      <c r="P2" s="3"/>
    </row>
    <row r="3" spans="2:22" ht="15" customHeight="1" x14ac:dyDescent="0.3">
      <c r="M3" s="3"/>
      <c r="N3" s="3"/>
      <c r="O3" s="3"/>
      <c r="P3" s="3"/>
    </row>
    <row r="4" spans="2:22" ht="18.75" x14ac:dyDescent="0.3">
      <c r="B4" s="4" t="s">
        <v>0</v>
      </c>
      <c r="H4" s="5"/>
      <c r="I4" s="5"/>
      <c r="J4" s="5"/>
      <c r="K4" s="5"/>
      <c r="L4" s="6"/>
      <c r="P4">
        <v>500</v>
      </c>
      <c r="Q4">
        <v>200</v>
      </c>
      <c r="R4">
        <v>100</v>
      </c>
      <c r="S4">
        <v>50</v>
      </c>
      <c r="T4">
        <v>20</v>
      </c>
      <c r="U4">
        <v>1</v>
      </c>
    </row>
    <row r="5" spans="2:22" ht="15.75" thickBot="1" x14ac:dyDescent="0.3">
      <c r="J5" s="7"/>
    </row>
    <row r="6" spans="2:22" ht="32.25" thickTop="1" thickBot="1" x14ac:dyDescent="0.35">
      <c r="B6" s="8"/>
      <c r="C6" s="9" t="s">
        <v>1</v>
      </c>
      <c r="D6" s="10" t="s">
        <v>2</v>
      </c>
      <c r="E6" s="9" t="s">
        <v>3</v>
      </c>
      <c r="F6" s="11" t="s">
        <v>4</v>
      </c>
      <c r="G6" s="12" t="s">
        <v>5</v>
      </c>
      <c r="H6" s="13" t="s">
        <v>6</v>
      </c>
      <c r="I6" s="14" t="s">
        <v>7</v>
      </c>
      <c r="J6" s="15" t="s">
        <v>8</v>
      </c>
      <c r="K6" s="16" t="s">
        <v>9</v>
      </c>
      <c r="L6" s="17" t="s">
        <v>10</v>
      </c>
      <c r="M6" s="18" t="s">
        <v>11</v>
      </c>
      <c r="P6">
        <v>2</v>
      </c>
      <c r="Q6">
        <v>0</v>
      </c>
      <c r="R6">
        <v>0</v>
      </c>
      <c r="T6">
        <v>0</v>
      </c>
      <c r="U6">
        <v>0</v>
      </c>
    </row>
    <row r="7" spans="2:22" ht="21.75" customHeight="1" thickTop="1" x14ac:dyDescent="0.25">
      <c r="B7" s="19" t="s">
        <v>12</v>
      </c>
      <c r="C7" s="20">
        <v>200</v>
      </c>
      <c r="D7" s="21">
        <v>5</v>
      </c>
      <c r="E7" s="22"/>
      <c r="F7" s="23" t="s">
        <v>13</v>
      </c>
      <c r="G7" s="24">
        <f>C7*D7+C7*E7</f>
        <v>1000</v>
      </c>
      <c r="H7" s="25">
        <v>0</v>
      </c>
      <c r="I7" s="26">
        <f t="shared" ref="I7:I16" si="0">H7+G7</f>
        <v>1000</v>
      </c>
      <c r="J7" s="27">
        <v>0</v>
      </c>
      <c r="K7" s="28">
        <v>0</v>
      </c>
      <c r="L7" s="29">
        <f>I7-K7</f>
        <v>1000</v>
      </c>
      <c r="M7" t="s">
        <v>14</v>
      </c>
      <c r="O7" s="30"/>
      <c r="P7">
        <v>2</v>
      </c>
      <c r="Q7">
        <v>1</v>
      </c>
      <c r="R7">
        <v>1</v>
      </c>
      <c r="T7">
        <v>2</v>
      </c>
      <c r="U7">
        <v>2</v>
      </c>
    </row>
    <row r="8" spans="2:22" ht="21.75" customHeight="1" x14ac:dyDescent="0.3">
      <c r="B8" s="31" t="s">
        <v>15</v>
      </c>
      <c r="C8" s="32">
        <v>266.67</v>
      </c>
      <c r="D8" s="33">
        <v>5</v>
      </c>
      <c r="E8" s="34"/>
      <c r="F8" s="35" t="s">
        <v>13</v>
      </c>
      <c r="G8" s="36">
        <f>C8*D8-0.02</f>
        <v>1333.3300000000002</v>
      </c>
      <c r="H8" s="37">
        <v>-257.70999999999998</v>
      </c>
      <c r="I8" s="26">
        <f t="shared" si="0"/>
        <v>1075.6200000000001</v>
      </c>
      <c r="J8" s="38">
        <v>0</v>
      </c>
      <c r="K8" s="39">
        <v>0</v>
      </c>
      <c r="L8" s="40">
        <f t="shared" ref="L8:L15" si="1">I8-K8</f>
        <v>1075.6200000000001</v>
      </c>
      <c r="M8" t="s">
        <v>16</v>
      </c>
      <c r="N8" s="41"/>
      <c r="O8" s="30"/>
      <c r="P8">
        <v>0</v>
      </c>
      <c r="Q8">
        <v>0</v>
      </c>
      <c r="R8">
        <v>0</v>
      </c>
      <c r="T8">
        <v>0</v>
      </c>
      <c r="U8">
        <v>0</v>
      </c>
    </row>
    <row r="9" spans="2:22" ht="21.75" customHeight="1" x14ac:dyDescent="0.25">
      <c r="B9" s="31" t="s">
        <v>19</v>
      </c>
      <c r="C9" s="42">
        <v>240</v>
      </c>
      <c r="D9" s="34">
        <v>5</v>
      </c>
      <c r="E9" s="34">
        <v>1</v>
      </c>
      <c r="F9" s="35" t="s">
        <v>13</v>
      </c>
      <c r="G9" s="36">
        <v>1440</v>
      </c>
      <c r="H9" s="25"/>
      <c r="I9" s="26">
        <f t="shared" si="0"/>
        <v>1440</v>
      </c>
      <c r="J9" s="38">
        <v>0</v>
      </c>
      <c r="K9" s="45">
        <v>0</v>
      </c>
      <c r="L9" s="40">
        <f t="shared" si="1"/>
        <v>1440</v>
      </c>
      <c r="M9" t="s">
        <v>14</v>
      </c>
      <c r="O9" s="46"/>
      <c r="P9">
        <v>2</v>
      </c>
      <c r="Q9">
        <v>2</v>
      </c>
      <c r="R9">
        <v>0</v>
      </c>
      <c r="T9">
        <v>2</v>
      </c>
      <c r="U9">
        <v>0</v>
      </c>
    </row>
    <row r="10" spans="2:22" ht="31.5" x14ac:dyDescent="0.25">
      <c r="B10" s="47" t="s">
        <v>20</v>
      </c>
      <c r="C10" s="42">
        <v>250</v>
      </c>
      <c r="D10" s="34">
        <v>6</v>
      </c>
      <c r="E10" s="34"/>
      <c r="F10" s="48">
        <v>100</v>
      </c>
      <c r="G10" s="36">
        <v>1600</v>
      </c>
      <c r="H10" s="25"/>
      <c r="I10" s="26">
        <f t="shared" si="0"/>
        <v>1600</v>
      </c>
      <c r="J10" s="38">
        <v>0</v>
      </c>
      <c r="K10" s="45">
        <v>0</v>
      </c>
      <c r="L10" s="40">
        <f t="shared" si="1"/>
        <v>1600</v>
      </c>
      <c r="M10" t="s">
        <v>16</v>
      </c>
      <c r="N10" s="49"/>
      <c r="O10" s="30"/>
      <c r="P10">
        <v>3</v>
      </c>
      <c r="Q10">
        <v>0</v>
      </c>
      <c r="R10">
        <v>1</v>
      </c>
      <c r="T10">
        <v>0</v>
      </c>
      <c r="U10">
        <v>0</v>
      </c>
    </row>
    <row r="11" spans="2:22" ht="21.75" customHeight="1" x14ac:dyDescent="0.3">
      <c r="B11" s="50" t="s">
        <v>28</v>
      </c>
      <c r="C11" s="42"/>
      <c r="D11" s="51"/>
      <c r="E11" s="34"/>
      <c r="F11" s="48"/>
      <c r="G11" s="36">
        <v>2500</v>
      </c>
      <c r="H11" s="52"/>
      <c r="I11" s="26">
        <f t="shared" si="0"/>
        <v>2500</v>
      </c>
      <c r="J11" s="53"/>
      <c r="K11" s="54"/>
      <c r="L11" s="40">
        <f t="shared" si="1"/>
        <v>2500</v>
      </c>
      <c r="O11" s="55"/>
      <c r="P11" s="55">
        <v>5</v>
      </c>
      <c r="Q11" s="55">
        <v>0</v>
      </c>
      <c r="R11">
        <v>0</v>
      </c>
      <c r="T11" s="55">
        <v>0</v>
      </c>
      <c r="U11" s="55">
        <v>0</v>
      </c>
    </row>
    <row r="12" spans="2:22" ht="21.75" customHeight="1" x14ac:dyDescent="0.3">
      <c r="B12" s="50" t="s">
        <v>21</v>
      </c>
      <c r="C12" s="42">
        <v>200</v>
      </c>
      <c r="D12" s="51"/>
      <c r="E12" s="34"/>
      <c r="F12" s="48"/>
      <c r="G12" s="36">
        <v>0</v>
      </c>
      <c r="H12" s="52"/>
      <c r="I12" s="26">
        <f t="shared" si="0"/>
        <v>0</v>
      </c>
      <c r="J12" s="53"/>
      <c r="K12" s="54"/>
      <c r="L12" s="40">
        <f t="shared" si="1"/>
        <v>0</v>
      </c>
      <c r="O12" s="55"/>
      <c r="P12" s="55">
        <v>0</v>
      </c>
      <c r="Q12" s="55">
        <v>0</v>
      </c>
      <c r="R12">
        <v>0</v>
      </c>
      <c r="T12" s="55">
        <v>0</v>
      </c>
      <c r="U12" s="55">
        <v>0</v>
      </c>
    </row>
    <row r="13" spans="2:22" ht="21.75" customHeight="1" x14ac:dyDescent="0.25">
      <c r="B13" s="50" t="s">
        <v>35</v>
      </c>
      <c r="C13" s="124">
        <v>240</v>
      </c>
      <c r="D13" s="33">
        <v>5</v>
      </c>
      <c r="E13" s="33"/>
      <c r="F13" s="59"/>
      <c r="G13" s="60">
        <v>1200</v>
      </c>
      <c r="H13" s="61"/>
      <c r="I13" s="26">
        <f t="shared" si="0"/>
        <v>1200</v>
      </c>
      <c r="J13" s="53"/>
      <c r="K13" s="62"/>
      <c r="L13" s="40">
        <f t="shared" si="1"/>
        <v>1200</v>
      </c>
      <c r="M13" t="s">
        <v>14</v>
      </c>
      <c r="N13" s="64"/>
      <c r="O13" s="64"/>
      <c r="P13" s="65">
        <v>0</v>
      </c>
      <c r="Q13" s="66">
        <v>6</v>
      </c>
      <c r="R13">
        <v>0</v>
      </c>
      <c r="T13">
        <v>0</v>
      </c>
      <c r="U13">
        <v>0</v>
      </c>
    </row>
    <row r="14" spans="2:22" ht="18.75" x14ac:dyDescent="0.3">
      <c r="B14" s="67" t="s">
        <v>23</v>
      </c>
      <c r="C14" s="68"/>
      <c r="D14" s="69"/>
      <c r="E14" s="69"/>
      <c r="F14" s="70"/>
      <c r="G14" s="71">
        <v>40</v>
      </c>
      <c r="H14" s="72"/>
      <c r="I14" s="26">
        <f t="shared" si="0"/>
        <v>40</v>
      </c>
      <c r="J14" s="53"/>
      <c r="K14" s="62"/>
      <c r="L14" s="40">
        <f t="shared" si="1"/>
        <v>40</v>
      </c>
      <c r="M14" s="73"/>
      <c r="N14" s="65"/>
      <c r="O14" s="65"/>
      <c r="P14" s="65">
        <v>0</v>
      </c>
      <c r="Q14" s="66"/>
      <c r="R14">
        <v>0</v>
      </c>
      <c r="T14">
        <v>2</v>
      </c>
      <c r="U14">
        <v>0</v>
      </c>
    </row>
    <row r="15" spans="2:22" ht="19.5" thickBot="1" x14ac:dyDescent="0.35">
      <c r="C15" s="74"/>
      <c r="D15" s="75"/>
      <c r="E15" s="75"/>
      <c r="F15" s="76"/>
      <c r="G15" s="77"/>
      <c r="H15" s="78"/>
      <c r="I15" s="79">
        <f t="shared" si="0"/>
        <v>0</v>
      </c>
      <c r="J15" s="53"/>
      <c r="K15" s="80"/>
      <c r="L15" s="40">
        <f t="shared" si="1"/>
        <v>0</v>
      </c>
      <c r="M15" s="81"/>
      <c r="N15" s="82"/>
      <c r="O15" s="81"/>
      <c r="P15">
        <v>0</v>
      </c>
      <c r="Q15">
        <v>0</v>
      </c>
      <c r="R15">
        <v>0</v>
      </c>
      <c r="T15">
        <v>0</v>
      </c>
      <c r="U15">
        <v>0</v>
      </c>
    </row>
    <row r="16" spans="2:22" ht="20.25" thickTop="1" thickBot="1" x14ac:dyDescent="0.35">
      <c r="B16" s="83" t="s">
        <v>25</v>
      </c>
      <c r="C16" s="84">
        <v>428.57</v>
      </c>
      <c r="D16" s="85">
        <v>5</v>
      </c>
      <c r="E16" s="86">
        <v>1</v>
      </c>
      <c r="F16" s="87"/>
      <c r="G16" s="84">
        <v>3428.5</v>
      </c>
      <c r="H16" s="88">
        <v>-632</v>
      </c>
      <c r="I16" s="89">
        <f t="shared" si="0"/>
        <v>2796.5</v>
      </c>
      <c r="J16" s="90">
        <v>1000</v>
      </c>
      <c r="K16" s="91">
        <v>500</v>
      </c>
      <c r="L16" s="92">
        <f>I16-K16</f>
        <v>2296.5</v>
      </c>
      <c r="M16" t="s">
        <v>14</v>
      </c>
      <c r="P16" s="76">
        <v>3</v>
      </c>
      <c r="Q16" s="76">
        <v>5</v>
      </c>
      <c r="R16" s="76">
        <v>2</v>
      </c>
      <c r="S16" s="76">
        <v>1</v>
      </c>
      <c r="T16" s="76">
        <v>2</v>
      </c>
      <c r="U16" s="76">
        <v>6</v>
      </c>
      <c r="V16" s="76">
        <v>0.5</v>
      </c>
    </row>
    <row r="17" spans="2:23" ht="15.75" customHeight="1" thickBot="1" x14ac:dyDescent="0.3">
      <c r="B17" s="93"/>
      <c r="C17" s="46"/>
      <c r="D17" s="94"/>
      <c r="E17" s="95"/>
      <c r="G17" s="96"/>
      <c r="H17" s="97"/>
      <c r="J17" s="98"/>
      <c r="K17" s="99"/>
      <c r="L17" s="99"/>
      <c r="M17" s="100"/>
      <c r="O17" s="101"/>
      <c r="P17" s="101">
        <f>SUM(P6:P16)</f>
        <v>17</v>
      </c>
      <c r="Q17" s="101">
        <f t="shared" ref="Q17:U17" si="2">SUM(Q6:Q16)</f>
        <v>14</v>
      </c>
      <c r="R17" s="101">
        <f t="shared" si="2"/>
        <v>4</v>
      </c>
      <c r="S17" s="101">
        <f t="shared" si="2"/>
        <v>1</v>
      </c>
      <c r="T17" s="101">
        <f t="shared" si="2"/>
        <v>8</v>
      </c>
      <c r="U17" s="101">
        <f t="shared" si="2"/>
        <v>8</v>
      </c>
    </row>
    <row r="18" spans="2:23" ht="21.75" customHeight="1" thickBot="1" x14ac:dyDescent="0.35">
      <c r="C18" s="87"/>
      <c r="D18" s="102"/>
      <c r="E18" s="103"/>
      <c r="F18" s="104" t="s">
        <v>26</v>
      </c>
      <c r="G18" s="105">
        <f>SUM(G7:G17)</f>
        <v>12541.83</v>
      </c>
      <c r="H18" s="106">
        <f t="shared" ref="H18" si="3">SUM(H7:H16)</f>
        <v>-889.71</v>
      </c>
      <c r="I18" s="107">
        <f>SUM(G18:H18)</f>
        <v>11652.119999999999</v>
      </c>
      <c r="J18" s="108"/>
      <c r="K18" s="109">
        <f>SUM(K7:K16)</f>
        <v>500</v>
      </c>
      <c r="L18" s="110"/>
      <c r="O18" s="101"/>
      <c r="P18" s="101"/>
      <c r="Q18" s="101"/>
      <c r="R18" s="101"/>
    </row>
    <row r="19" spans="2:23" ht="15.75" customHeight="1" x14ac:dyDescent="0.3">
      <c r="M19" s="123"/>
      <c r="N19" s="66"/>
      <c r="O19" s="101"/>
      <c r="P19" s="128">
        <f t="shared" ref="P19:U19" si="4">P17*P4</f>
        <v>8500</v>
      </c>
      <c r="Q19" s="128">
        <f t="shared" si="4"/>
        <v>2800</v>
      </c>
      <c r="R19" s="128">
        <f t="shared" si="4"/>
        <v>400</v>
      </c>
      <c r="S19" s="87">
        <f t="shared" si="4"/>
        <v>50</v>
      </c>
      <c r="T19" s="128">
        <f t="shared" si="4"/>
        <v>160</v>
      </c>
      <c r="U19" s="128">
        <f t="shared" si="4"/>
        <v>8</v>
      </c>
      <c r="V19" s="87">
        <v>0.5</v>
      </c>
      <c r="W19" s="129">
        <f>SUM(P19:V19)</f>
        <v>11918.5</v>
      </c>
    </row>
    <row r="20" spans="2:23" ht="15" customHeight="1" x14ac:dyDescent="0.35">
      <c r="B20" s="111"/>
      <c r="D20" s="112"/>
      <c r="E20" s="112"/>
      <c r="F20" s="112"/>
      <c r="G20" s="112"/>
      <c r="H20" s="112"/>
      <c r="I20" s="112"/>
      <c r="J20" s="112"/>
      <c r="M20" s="66"/>
      <c r="N20" s="66"/>
      <c r="O20" s="66"/>
      <c r="P20" s="46"/>
      <c r="Q20" s="87"/>
      <c r="R20" s="87"/>
      <c r="S20" s="87"/>
      <c r="T20" s="87"/>
      <c r="U20" s="87"/>
      <c r="V20" s="87"/>
      <c r="W20" s="87"/>
    </row>
    <row r="21" spans="2:23" ht="21" customHeight="1" x14ac:dyDescent="0.35">
      <c r="C21" s="46"/>
      <c r="D21" s="113"/>
      <c r="E21" s="112"/>
      <c r="F21" s="112"/>
      <c r="G21" s="112"/>
      <c r="H21" s="112"/>
      <c r="I21" s="112"/>
      <c r="J21" s="112"/>
      <c r="K21" s="66"/>
      <c r="L21" s="66"/>
    </row>
    <row r="22" spans="2:23" x14ac:dyDescent="0.25">
      <c r="B22" s="93"/>
      <c r="C22" s="66"/>
      <c r="D22" s="49"/>
      <c r="E22" s="94"/>
      <c r="F22" s="94"/>
      <c r="G22" s="66"/>
      <c r="H22" s="66"/>
      <c r="I22" s="66"/>
      <c r="J22" s="66"/>
      <c r="K22" s="66"/>
      <c r="L22" s="66"/>
    </row>
    <row r="23" spans="2:23" ht="18.75" x14ac:dyDescent="0.3">
      <c r="B23" s="93"/>
      <c r="C23" s="46"/>
      <c r="D23" s="114"/>
      <c r="E23" s="94"/>
      <c r="F23" s="94"/>
      <c r="G23" s="115"/>
      <c r="H23" s="115"/>
      <c r="I23" s="115"/>
      <c r="J23" s="66"/>
      <c r="K23" s="66"/>
      <c r="L23" s="66"/>
    </row>
    <row r="24" spans="2:23" x14ac:dyDescent="0.25">
      <c r="B24" s="93"/>
      <c r="C24" s="49"/>
      <c r="D24" s="49"/>
      <c r="E24" s="94"/>
      <c r="F24" s="94"/>
      <c r="G24" s="66"/>
      <c r="H24" s="66"/>
      <c r="I24" s="66"/>
      <c r="J24" s="66"/>
      <c r="K24" s="66"/>
      <c r="L24" s="66"/>
    </row>
    <row r="25" spans="2:23" ht="18.75" x14ac:dyDescent="0.3">
      <c r="C25" s="114"/>
      <c r="D25" s="66"/>
      <c r="E25" s="66"/>
      <c r="F25" s="66"/>
      <c r="G25" s="66"/>
      <c r="H25" s="66"/>
      <c r="I25" s="66"/>
      <c r="J25" s="66"/>
      <c r="K25" s="66"/>
      <c r="L25" s="66"/>
    </row>
    <row r="26" spans="2:23" x14ac:dyDescent="0.25">
      <c r="C26" s="49"/>
    </row>
  </sheetData>
  <mergeCells count="1">
    <mergeCell ref="C2:K2"/>
  </mergeCells>
  <pageMargins left="0.70866141732283472" right="0.15748031496062992" top="0.74803149606299213" bottom="0.74803149606299213" header="0.31496062992125984" footer="0.31496062992125984"/>
  <pageSetup scale="85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26"/>
  <sheetViews>
    <sheetView topLeftCell="B1" workbookViewId="0">
      <pane xSplit="1" ySplit="5" topLeftCell="C6" activePane="bottomRight" state="frozen"/>
      <selection activeCell="B1" sqref="B1"/>
      <selection pane="topRight" activeCell="C1" sqref="C1"/>
      <selection pane="bottomLeft" activeCell="B6" sqref="B6"/>
      <selection pane="bottomRight" activeCell="H15" sqref="H15"/>
    </sheetView>
  </sheetViews>
  <sheetFormatPr baseColWidth="10" defaultColWidth="11" defaultRowHeight="15" x14ac:dyDescent="0.25"/>
  <cols>
    <col min="1" max="1" width="4.5703125" customWidth="1"/>
    <col min="2" max="2" width="31.7109375" style="1" customWidth="1"/>
    <col min="4" max="4" width="9.7109375" customWidth="1"/>
    <col min="5" max="5" width="9.140625" customWidth="1"/>
    <col min="6" max="6" width="9.28515625" customWidth="1"/>
    <col min="8" max="8" width="12.28515625" bestFit="1" customWidth="1"/>
    <col min="9" max="9" width="14.140625" bestFit="1" customWidth="1"/>
    <col min="10" max="10" width="11.28515625" bestFit="1" customWidth="1"/>
    <col min="12" max="12" width="13.42578125" customWidth="1"/>
  </cols>
  <sheetData>
    <row r="2" spans="2:22" ht="18.75" customHeight="1" x14ac:dyDescent="0.35">
      <c r="C2" s="214" t="s">
        <v>39</v>
      </c>
      <c r="D2" s="214"/>
      <c r="E2" s="214"/>
      <c r="F2" s="214"/>
      <c r="G2" s="214"/>
      <c r="H2" s="214"/>
      <c r="I2" s="214"/>
      <c r="J2" s="214"/>
      <c r="K2" s="214"/>
      <c r="L2" s="130"/>
      <c r="M2" s="3"/>
      <c r="N2" s="3"/>
      <c r="O2" s="3"/>
      <c r="P2" s="3"/>
    </row>
    <row r="3" spans="2:22" ht="15" customHeight="1" x14ac:dyDescent="0.3">
      <c r="M3" s="3"/>
      <c r="N3" s="3"/>
      <c r="O3" s="3"/>
      <c r="P3" s="3"/>
    </row>
    <row r="4" spans="2:22" ht="18.75" x14ac:dyDescent="0.3">
      <c r="B4" s="4" t="s">
        <v>0</v>
      </c>
      <c r="H4" s="5"/>
      <c r="I4" s="5"/>
      <c r="J4" s="5"/>
      <c r="K4" s="5"/>
      <c r="L4" s="6"/>
      <c r="P4">
        <v>500</v>
      </c>
      <c r="Q4">
        <v>200</v>
      </c>
      <c r="R4">
        <v>100</v>
      </c>
      <c r="S4">
        <v>50</v>
      </c>
      <c r="T4">
        <v>20</v>
      </c>
      <c r="U4">
        <v>1</v>
      </c>
      <c r="V4">
        <v>0.5</v>
      </c>
    </row>
    <row r="5" spans="2:22" ht="15.75" thickBot="1" x14ac:dyDescent="0.3">
      <c r="J5" s="7"/>
    </row>
    <row r="6" spans="2:22" ht="32.25" thickTop="1" thickBot="1" x14ac:dyDescent="0.35">
      <c r="B6" s="8"/>
      <c r="C6" s="9" t="s">
        <v>1</v>
      </c>
      <c r="D6" s="10" t="s">
        <v>2</v>
      </c>
      <c r="E6" s="9" t="s">
        <v>3</v>
      </c>
      <c r="F6" s="11" t="s">
        <v>4</v>
      </c>
      <c r="G6" s="12" t="s">
        <v>5</v>
      </c>
      <c r="H6" s="13" t="s">
        <v>6</v>
      </c>
      <c r="I6" s="14" t="s">
        <v>7</v>
      </c>
      <c r="J6" s="15" t="s">
        <v>8</v>
      </c>
      <c r="K6" s="16" t="s">
        <v>9</v>
      </c>
      <c r="L6" s="17" t="s">
        <v>10</v>
      </c>
      <c r="M6" s="18" t="s">
        <v>11</v>
      </c>
      <c r="P6">
        <v>0</v>
      </c>
      <c r="Q6">
        <v>0</v>
      </c>
      <c r="R6">
        <v>0</v>
      </c>
      <c r="T6">
        <v>0</v>
      </c>
      <c r="U6">
        <v>0</v>
      </c>
    </row>
    <row r="7" spans="2:22" ht="21.75" customHeight="1" thickTop="1" x14ac:dyDescent="0.25">
      <c r="B7" s="19" t="s">
        <v>12</v>
      </c>
      <c r="C7" s="131">
        <v>200</v>
      </c>
      <c r="D7" s="21">
        <v>5</v>
      </c>
      <c r="E7" s="22"/>
      <c r="F7" s="23" t="s">
        <v>13</v>
      </c>
      <c r="G7" s="24">
        <f>C7*D7+C7*E7</f>
        <v>1000</v>
      </c>
      <c r="H7" s="25">
        <v>0</v>
      </c>
      <c r="I7" s="26">
        <f t="shared" ref="I7:I16" si="0">H7+G7</f>
        <v>1000</v>
      </c>
      <c r="J7" s="27">
        <v>11000</v>
      </c>
      <c r="K7" s="28">
        <v>500</v>
      </c>
      <c r="L7" s="29">
        <f>I7-K7</f>
        <v>500</v>
      </c>
      <c r="M7" t="s">
        <v>14</v>
      </c>
      <c r="O7" s="30"/>
      <c r="P7">
        <v>2</v>
      </c>
      <c r="Q7">
        <v>0</v>
      </c>
      <c r="R7">
        <v>0</v>
      </c>
      <c r="S7">
        <v>0</v>
      </c>
      <c r="T7">
        <v>0</v>
      </c>
      <c r="U7">
        <v>0</v>
      </c>
    </row>
    <row r="8" spans="2:22" ht="21.75" customHeight="1" x14ac:dyDescent="0.3">
      <c r="B8" s="31" t="s">
        <v>15</v>
      </c>
      <c r="C8" s="32">
        <v>266.67</v>
      </c>
      <c r="D8" s="33">
        <v>6</v>
      </c>
      <c r="E8" s="34"/>
      <c r="F8" s="35" t="s">
        <v>13</v>
      </c>
      <c r="G8" s="36">
        <f>C8*D8-0.02</f>
        <v>1600</v>
      </c>
      <c r="H8" s="37">
        <v>-257.70999999999998</v>
      </c>
      <c r="I8" s="26">
        <f t="shared" si="0"/>
        <v>1342.29</v>
      </c>
      <c r="J8" s="38"/>
      <c r="K8" s="39"/>
      <c r="L8" s="40">
        <f t="shared" ref="L8:L16" si="1">I8-K8</f>
        <v>1342.29</v>
      </c>
      <c r="M8" t="s">
        <v>16</v>
      </c>
      <c r="N8" s="41"/>
      <c r="O8" s="30"/>
      <c r="P8">
        <v>2</v>
      </c>
      <c r="Q8">
        <v>1</v>
      </c>
      <c r="R8">
        <v>1</v>
      </c>
      <c r="S8">
        <v>0</v>
      </c>
      <c r="T8">
        <v>2</v>
      </c>
      <c r="U8">
        <v>2</v>
      </c>
    </row>
    <row r="9" spans="2:22" ht="21.75" customHeight="1" x14ac:dyDescent="0.25">
      <c r="B9" s="31" t="s">
        <v>19</v>
      </c>
      <c r="C9" s="32">
        <v>240</v>
      </c>
      <c r="D9" s="34">
        <v>5</v>
      </c>
      <c r="E9" s="34"/>
      <c r="F9" s="35" t="s">
        <v>13</v>
      </c>
      <c r="G9" s="36">
        <v>1200</v>
      </c>
      <c r="H9" s="25"/>
      <c r="I9" s="26">
        <f t="shared" si="0"/>
        <v>1200</v>
      </c>
      <c r="J9" s="38"/>
      <c r="K9" s="45"/>
      <c r="L9" s="40">
        <f t="shared" si="1"/>
        <v>1200</v>
      </c>
      <c r="M9" t="s">
        <v>14</v>
      </c>
      <c r="O9" s="46"/>
      <c r="P9">
        <v>2</v>
      </c>
      <c r="Q9">
        <v>1</v>
      </c>
      <c r="R9">
        <v>0</v>
      </c>
      <c r="T9">
        <v>0</v>
      </c>
      <c r="U9">
        <v>0</v>
      </c>
    </row>
    <row r="10" spans="2:22" ht="31.5" x14ac:dyDescent="0.25">
      <c r="B10" s="47" t="s">
        <v>20</v>
      </c>
      <c r="C10" s="32">
        <v>250</v>
      </c>
      <c r="D10" s="34">
        <v>6</v>
      </c>
      <c r="E10" s="34"/>
      <c r="F10" s="48">
        <v>100</v>
      </c>
      <c r="G10" s="36">
        <v>1600</v>
      </c>
      <c r="H10" s="25"/>
      <c r="I10" s="26">
        <f t="shared" si="0"/>
        <v>1600</v>
      </c>
      <c r="J10" s="38"/>
      <c r="K10" s="45"/>
      <c r="L10" s="40">
        <f t="shared" si="1"/>
        <v>1600</v>
      </c>
      <c r="M10" t="s">
        <v>16</v>
      </c>
      <c r="N10" s="49"/>
      <c r="O10" s="30"/>
      <c r="P10">
        <v>2</v>
      </c>
      <c r="Q10">
        <v>3</v>
      </c>
      <c r="R10">
        <v>0</v>
      </c>
      <c r="T10">
        <v>0</v>
      </c>
      <c r="U10">
        <v>0</v>
      </c>
    </row>
    <row r="11" spans="2:22" ht="21.75" customHeight="1" x14ac:dyDescent="0.3">
      <c r="B11" s="50" t="s">
        <v>28</v>
      </c>
      <c r="C11" s="32"/>
      <c r="D11" s="51"/>
      <c r="E11" s="34"/>
      <c r="F11" s="48"/>
      <c r="G11" s="36">
        <v>2500</v>
      </c>
      <c r="H11" s="52"/>
      <c r="I11" s="26">
        <f t="shared" si="0"/>
        <v>2500</v>
      </c>
      <c r="J11" s="53"/>
      <c r="K11" s="54"/>
      <c r="L11" s="40">
        <f t="shared" si="1"/>
        <v>2500</v>
      </c>
      <c r="O11" s="55"/>
      <c r="P11" s="55">
        <v>5</v>
      </c>
      <c r="Q11" s="55">
        <v>0</v>
      </c>
      <c r="R11">
        <v>0</v>
      </c>
      <c r="T11" s="55">
        <v>0</v>
      </c>
      <c r="U11" s="55">
        <v>0</v>
      </c>
    </row>
    <row r="12" spans="2:22" ht="21.75" customHeight="1" x14ac:dyDescent="0.3">
      <c r="B12" s="50" t="s">
        <v>21</v>
      </c>
      <c r="C12" s="32">
        <v>200</v>
      </c>
      <c r="D12" s="51"/>
      <c r="E12" s="34"/>
      <c r="F12" s="48"/>
      <c r="G12" s="36">
        <v>0</v>
      </c>
      <c r="H12" s="52"/>
      <c r="I12" s="26">
        <f t="shared" si="0"/>
        <v>0</v>
      </c>
      <c r="J12" s="53"/>
      <c r="K12" s="54"/>
      <c r="L12" s="40">
        <f t="shared" si="1"/>
        <v>0</v>
      </c>
      <c r="O12" s="55"/>
      <c r="P12" s="55">
        <v>0</v>
      </c>
      <c r="Q12" s="55">
        <v>0</v>
      </c>
      <c r="R12">
        <v>0</v>
      </c>
      <c r="T12" s="55">
        <v>0</v>
      </c>
      <c r="U12" s="55">
        <v>0</v>
      </c>
    </row>
    <row r="13" spans="2:22" ht="21.75" customHeight="1" x14ac:dyDescent="0.25">
      <c r="B13" s="50" t="s">
        <v>35</v>
      </c>
      <c r="C13" s="132">
        <v>240</v>
      </c>
      <c r="D13" s="33">
        <v>5</v>
      </c>
      <c r="E13" s="33">
        <v>1</v>
      </c>
      <c r="F13" s="59"/>
      <c r="G13" s="60">
        <v>1440</v>
      </c>
      <c r="H13" s="61"/>
      <c r="I13" s="26">
        <f t="shared" si="0"/>
        <v>1440</v>
      </c>
      <c r="J13" s="53"/>
      <c r="K13" s="62"/>
      <c r="L13" s="40">
        <f t="shared" si="1"/>
        <v>1440</v>
      </c>
      <c r="M13" t="s">
        <v>14</v>
      </c>
      <c r="N13" s="64"/>
      <c r="O13" s="64"/>
      <c r="P13" s="65">
        <v>1</v>
      </c>
      <c r="Q13" s="66">
        <v>4</v>
      </c>
      <c r="R13">
        <v>1</v>
      </c>
      <c r="T13">
        <v>2</v>
      </c>
      <c r="U13">
        <v>0</v>
      </c>
    </row>
    <row r="14" spans="2:22" ht="18.75" x14ac:dyDescent="0.3">
      <c r="B14" s="67" t="s">
        <v>23</v>
      </c>
      <c r="C14" s="133"/>
      <c r="D14" s="69"/>
      <c r="E14" s="69"/>
      <c r="F14" s="70"/>
      <c r="G14" s="71">
        <v>40</v>
      </c>
      <c r="H14" s="72"/>
      <c r="I14" s="26">
        <f t="shared" si="0"/>
        <v>40</v>
      </c>
      <c r="J14" s="53"/>
      <c r="K14" s="62"/>
      <c r="L14" s="40">
        <f t="shared" si="1"/>
        <v>40</v>
      </c>
      <c r="M14" s="73"/>
      <c r="N14" s="65"/>
      <c r="O14" s="65"/>
      <c r="P14" s="65">
        <v>0</v>
      </c>
      <c r="Q14" s="66">
        <v>0</v>
      </c>
      <c r="R14">
        <v>0</v>
      </c>
      <c r="T14">
        <v>2</v>
      </c>
      <c r="U14">
        <v>0</v>
      </c>
    </row>
    <row r="15" spans="2:22" ht="19.5" thickBot="1" x14ac:dyDescent="0.35">
      <c r="B15" s="137" t="s">
        <v>40</v>
      </c>
      <c r="C15" s="134">
        <v>240</v>
      </c>
      <c r="D15" s="135">
        <v>5</v>
      </c>
      <c r="E15" s="75"/>
      <c r="F15" s="76"/>
      <c r="G15" s="136">
        <v>1200</v>
      </c>
      <c r="H15" s="78"/>
      <c r="I15" s="79">
        <f t="shared" si="0"/>
        <v>1200</v>
      </c>
      <c r="J15" s="53"/>
      <c r="K15" s="80"/>
      <c r="L15" s="40">
        <f t="shared" si="1"/>
        <v>1200</v>
      </c>
      <c r="M15" s="81"/>
      <c r="N15" s="82"/>
      <c r="O15" s="81"/>
      <c r="P15">
        <v>2</v>
      </c>
      <c r="Q15">
        <v>1</v>
      </c>
      <c r="R15">
        <v>0</v>
      </c>
      <c r="T15">
        <v>0</v>
      </c>
      <c r="U15">
        <v>0</v>
      </c>
    </row>
    <row r="16" spans="2:22" ht="20.25" thickTop="1" thickBot="1" x14ac:dyDescent="0.35">
      <c r="B16" s="83" t="s">
        <v>25</v>
      </c>
      <c r="C16" s="84">
        <v>428.57</v>
      </c>
      <c r="D16" s="85">
        <v>5</v>
      </c>
      <c r="E16" s="86">
        <v>2</v>
      </c>
      <c r="F16" s="87"/>
      <c r="G16" s="84">
        <v>3857.13</v>
      </c>
      <c r="H16" s="88">
        <v>-632</v>
      </c>
      <c r="I16" s="89">
        <f t="shared" si="0"/>
        <v>3225.13</v>
      </c>
      <c r="J16" s="90">
        <v>500</v>
      </c>
      <c r="K16" s="91">
        <v>500</v>
      </c>
      <c r="L16" s="40">
        <f t="shared" si="1"/>
        <v>2725.13</v>
      </c>
      <c r="M16" t="s">
        <v>14</v>
      </c>
      <c r="P16" s="76">
        <v>4</v>
      </c>
      <c r="Q16" s="76">
        <v>5</v>
      </c>
      <c r="R16" s="76">
        <v>2</v>
      </c>
      <c r="S16" s="76">
        <v>0</v>
      </c>
      <c r="T16" s="76">
        <v>1</v>
      </c>
      <c r="U16" s="76">
        <v>5</v>
      </c>
      <c r="V16" s="76">
        <v>0</v>
      </c>
    </row>
    <row r="17" spans="2:23" ht="15.75" customHeight="1" thickBot="1" x14ac:dyDescent="0.3">
      <c r="B17" s="93"/>
      <c r="C17" s="46"/>
      <c r="D17" s="94"/>
      <c r="E17" s="95"/>
      <c r="G17" s="96"/>
      <c r="H17" s="97"/>
      <c r="J17" s="98"/>
      <c r="K17" s="99"/>
      <c r="L17" s="99"/>
      <c r="M17" s="100"/>
      <c r="O17" s="101"/>
      <c r="P17" s="101">
        <f>SUM(P6:P16)</f>
        <v>20</v>
      </c>
      <c r="Q17" s="101">
        <f>SUM(Q6:Q16)</f>
        <v>15</v>
      </c>
      <c r="R17" s="101">
        <f>SUM(R6:R16)</f>
        <v>4</v>
      </c>
      <c r="S17" s="101">
        <f t="shared" ref="S17:V17" si="2">SUM(S6:S16)</f>
        <v>0</v>
      </c>
      <c r="T17" s="101">
        <f>SUM(T6:T16)</f>
        <v>7</v>
      </c>
      <c r="U17" s="101">
        <f t="shared" si="2"/>
        <v>7</v>
      </c>
      <c r="V17" s="101">
        <f t="shared" si="2"/>
        <v>0</v>
      </c>
    </row>
    <row r="18" spans="2:23" ht="21.75" customHeight="1" thickBot="1" x14ac:dyDescent="0.35">
      <c r="C18" s="87"/>
      <c r="D18" s="102"/>
      <c r="E18" s="103"/>
      <c r="F18" s="104" t="s">
        <v>26</v>
      </c>
      <c r="G18" s="105">
        <f>SUM(G7:G17)</f>
        <v>14437.130000000001</v>
      </c>
      <c r="H18" s="106">
        <f t="shared" ref="H18" si="3">SUM(H7:H16)</f>
        <v>-889.71</v>
      </c>
      <c r="I18" s="107">
        <f>SUM(G18:H18)</f>
        <v>13547.420000000002</v>
      </c>
      <c r="J18" s="108"/>
      <c r="K18" s="109">
        <f>SUM(K7:K16)</f>
        <v>1000</v>
      </c>
      <c r="L18" s="110"/>
      <c r="O18" s="101"/>
      <c r="P18" s="101"/>
      <c r="Q18" s="101"/>
      <c r="R18" s="101"/>
    </row>
    <row r="19" spans="2:23" ht="15.75" customHeight="1" x14ac:dyDescent="0.3">
      <c r="M19" s="123"/>
      <c r="N19" s="66"/>
      <c r="O19" s="101"/>
      <c r="P19" s="128">
        <f t="shared" ref="P19:V19" si="4">P17*P4</f>
        <v>10000</v>
      </c>
      <c r="Q19" s="128">
        <f t="shared" si="4"/>
        <v>3000</v>
      </c>
      <c r="R19" s="128">
        <f t="shared" si="4"/>
        <v>400</v>
      </c>
      <c r="S19" s="87">
        <f t="shared" si="4"/>
        <v>0</v>
      </c>
      <c r="T19" s="128">
        <f t="shared" si="4"/>
        <v>140</v>
      </c>
      <c r="U19" s="128">
        <f>U17*U4</f>
        <v>7</v>
      </c>
      <c r="V19" s="128">
        <f t="shared" si="4"/>
        <v>0</v>
      </c>
      <c r="W19" s="129">
        <f>SUM(P19:V19)</f>
        <v>13547</v>
      </c>
    </row>
    <row r="20" spans="2:23" ht="15" customHeight="1" x14ac:dyDescent="0.35">
      <c r="B20" s="111"/>
      <c r="D20" s="112"/>
      <c r="E20" s="112"/>
      <c r="F20" s="112"/>
      <c r="G20" s="112"/>
      <c r="H20" s="112"/>
      <c r="I20" s="112"/>
      <c r="J20" s="112"/>
      <c r="M20" s="66"/>
      <c r="N20" s="66"/>
      <c r="O20" s="66"/>
      <c r="P20" s="46"/>
      <c r="Q20" s="87"/>
      <c r="R20" s="87"/>
      <c r="S20" s="87"/>
      <c r="T20" s="87"/>
      <c r="U20" s="87"/>
      <c r="V20" s="87"/>
      <c r="W20" s="87"/>
    </row>
    <row r="21" spans="2:23" ht="21" customHeight="1" x14ac:dyDescent="0.35">
      <c r="C21" s="46"/>
      <c r="D21" s="113"/>
      <c r="E21" s="112"/>
      <c r="F21" s="112"/>
      <c r="G21" s="112"/>
      <c r="H21" s="112"/>
      <c r="I21" s="112"/>
      <c r="J21" s="112"/>
      <c r="K21" s="66"/>
      <c r="L21" s="66"/>
    </row>
    <row r="22" spans="2:23" x14ac:dyDescent="0.25">
      <c r="B22" s="93"/>
      <c r="C22" s="66"/>
      <c r="D22" s="49"/>
      <c r="E22" s="94"/>
      <c r="F22" s="94"/>
      <c r="G22" s="66"/>
      <c r="H22" s="66"/>
      <c r="I22" s="66"/>
      <c r="J22" s="66"/>
      <c r="K22" s="66"/>
      <c r="L22" s="66"/>
    </row>
    <row r="23" spans="2:23" ht="18.75" x14ac:dyDescent="0.3">
      <c r="B23" s="93"/>
      <c r="C23" s="46"/>
      <c r="D23" s="114"/>
      <c r="E23" s="94"/>
      <c r="F23" s="94"/>
      <c r="G23" s="115"/>
      <c r="H23" s="115"/>
      <c r="I23" s="115"/>
      <c r="J23" s="66"/>
      <c r="K23" s="66"/>
      <c r="L23" s="66"/>
    </row>
    <row r="24" spans="2:23" x14ac:dyDescent="0.25">
      <c r="B24" s="93"/>
      <c r="C24" s="49"/>
      <c r="D24" s="49"/>
      <c r="E24" s="94"/>
      <c r="F24" s="94"/>
      <c r="G24" s="66"/>
      <c r="H24" s="66"/>
      <c r="I24" s="66"/>
      <c r="J24" s="66"/>
      <c r="K24" s="66"/>
      <c r="L24" s="66"/>
    </row>
    <row r="25" spans="2:23" ht="18.75" x14ac:dyDescent="0.3">
      <c r="C25" s="114"/>
      <c r="D25" s="66"/>
      <c r="E25" s="66"/>
      <c r="F25" s="66"/>
      <c r="G25" s="66"/>
      <c r="H25" s="66"/>
      <c r="I25" s="66"/>
      <c r="J25" s="66"/>
      <c r="K25" s="66"/>
      <c r="L25" s="66"/>
    </row>
    <row r="26" spans="2:23" x14ac:dyDescent="0.25">
      <c r="C26" s="49"/>
    </row>
  </sheetData>
  <mergeCells count="1">
    <mergeCell ref="C2:K2"/>
  </mergeCells>
  <pageMargins left="0.70866141732283472" right="0.15748031496062992" top="0.74803149606299213" bottom="0.74803149606299213" header="0.31496062992125984" footer="0.31496062992125984"/>
  <pageSetup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55</vt:i4>
      </vt:variant>
    </vt:vector>
  </HeadingPairs>
  <TitlesOfParts>
    <vt:vector size="55" baseType="lpstr">
      <vt:lpstr>SEM 01</vt:lpstr>
      <vt:lpstr>SEM 02</vt:lpstr>
      <vt:lpstr>SEM 03</vt:lpstr>
      <vt:lpstr>SEM 04</vt:lpstr>
      <vt:lpstr>SEM 05</vt:lpstr>
      <vt:lpstr>SEM 06</vt:lpstr>
      <vt:lpstr>SEM 07</vt:lpstr>
      <vt:lpstr>sem 08</vt:lpstr>
      <vt:lpstr>SEM 09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24</vt:lpstr>
      <vt:lpstr>SEM 25</vt:lpstr>
      <vt:lpstr>SEM 26</vt:lpstr>
      <vt:lpstr>SEM 27</vt:lpstr>
      <vt:lpstr>SEM 28</vt:lpstr>
      <vt:lpstr>SEM 29</vt:lpstr>
      <vt:lpstr>SEM 30</vt:lpstr>
      <vt:lpstr>SEM 31</vt:lpstr>
      <vt:lpstr>SEM 32</vt:lpstr>
      <vt:lpstr>SEM 33</vt:lpstr>
      <vt:lpstr>SEM 34</vt:lpstr>
      <vt:lpstr>SEM 35</vt:lpstr>
      <vt:lpstr>SEM 36</vt:lpstr>
      <vt:lpstr>SEM 37</vt:lpstr>
      <vt:lpstr>SEM 38</vt:lpstr>
      <vt:lpstr>SEM 39</vt:lpstr>
      <vt:lpstr>SEM 40</vt:lpstr>
      <vt:lpstr>SEM 41</vt:lpstr>
      <vt:lpstr>SEM 42</vt:lpstr>
      <vt:lpstr>SEM 43</vt:lpstr>
      <vt:lpstr>SEM 44</vt:lpstr>
      <vt:lpstr>SEM 45</vt:lpstr>
      <vt:lpstr>SEM 46</vt:lpstr>
      <vt:lpstr>SEM 47</vt:lpstr>
      <vt:lpstr>SEM 48</vt:lpstr>
      <vt:lpstr>SEM 49</vt:lpstr>
      <vt:lpstr>SEM 50</vt:lpstr>
      <vt:lpstr>SEM 51</vt:lpstr>
      <vt:lpstr>SEM 52</vt:lpstr>
      <vt:lpstr>Hoja7</vt:lpstr>
      <vt:lpstr>Hoja8</vt:lpstr>
      <vt:lpstr>Hoja9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2013-03-15T17:56:59Z</cp:lastPrinted>
  <dcterms:created xsi:type="dcterms:W3CDTF">2013-01-04T17:18:52Z</dcterms:created>
  <dcterms:modified xsi:type="dcterms:W3CDTF">2014-01-03T17:33:25Z</dcterms:modified>
</cp:coreProperties>
</file>