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120" yWindow="885" windowWidth="23715" windowHeight="9195" firstSheet="42" activeTab="51"/>
  </bookViews>
  <sheets>
    <sheet name="SEM # 01" sheetId="1" r:id="rId1"/>
    <sheet name="SEM 02" sheetId="2" r:id="rId2"/>
    <sheet name="SEM 03" sheetId="3" r:id="rId3"/>
    <sheet name="SEM 04" sheetId="4" r:id="rId4"/>
    <sheet name="SEM 05" sheetId="5" r:id="rId5"/>
    <sheet name="SEM 06" sheetId="6" r:id="rId6"/>
    <sheet name="SEM 07" sheetId="7" r:id="rId7"/>
    <sheet name="SEM 08" sheetId="8" r:id="rId8"/>
    <sheet name="SEM 09" sheetId="9" r:id="rId9"/>
    <sheet name="SEM 10" sheetId="10" r:id="rId10"/>
    <sheet name="SEM 11" sheetId="11" r:id="rId11"/>
    <sheet name="SEM 12" sheetId="12" r:id="rId12"/>
    <sheet name="SEM 13" sheetId="13" r:id="rId13"/>
    <sheet name="SEM 14" sheetId="14" r:id="rId14"/>
    <sheet name="SEM 15" sheetId="15" r:id="rId15"/>
    <sheet name="SEM 16" sheetId="16" r:id="rId16"/>
    <sheet name="SEM 17" sheetId="17" r:id="rId17"/>
    <sheet name="SEM 18" sheetId="18" r:id="rId18"/>
    <sheet name="SEM 19" sheetId="19" r:id="rId19"/>
    <sheet name="SEM 20" sheetId="20" r:id="rId20"/>
    <sheet name="SEM 21" sheetId="21" r:id="rId21"/>
    <sheet name="SEM 22" sheetId="22" r:id="rId22"/>
    <sheet name="SEM 23" sheetId="23" r:id="rId23"/>
    <sheet name="SEM 24" sheetId="24" r:id="rId24"/>
    <sheet name="SEM 25" sheetId="25" r:id="rId25"/>
    <sheet name="SEM 26" sheetId="26" r:id="rId26"/>
    <sheet name="SEM 27" sheetId="27" r:id="rId27"/>
    <sheet name="SEM 28" sheetId="28" r:id="rId28"/>
    <sheet name="SEM 29" sheetId="29" r:id="rId29"/>
    <sheet name="SEM 30" sheetId="30" r:id="rId30"/>
    <sheet name="SEM    31   " sheetId="31" r:id="rId31"/>
    <sheet name="SEM 32" sheetId="32" r:id="rId32"/>
    <sheet name="SEM 33" sheetId="33" r:id="rId33"/>
    <sheet name="SEM 34" sheetId="34" r:id="rId34"/>
    <sheet name="SEM 35" sheetId="35" r:id="rId35"/>
    <sheet name="SEM 36" sheetId="36" r:id="rId36"/>
    <sheet name="SEM 37" sheetId="37" r:id="rId37"/>
    <sheet name="SEM 38" sheetId="38" r:id="rId38"/>
    <sheet name="SEM 39" sheetId="39" r:id="rId39"/>
    <sheet name="SEM 40" sheetId="40" r:id="rId40"/>
    <sheet name="SEM 41" sheetId="41" r:id="rId41"/>
    <sheet name="SEM 42" sheetId="42" r:id="rId42"/>
    <sheet name="SEMANA 43" sheetId="43" r:id="rId43"/>
    <sheet name="SEMANA 44" sheetId="44" r:id="rId44"/>
    <sheet name="SEMANA 45" sheetId="45" r:id="rId45"/>
    <sheet name="NOMINA 46" sheetId="46" r:id="rId46"/>
    <sheet name="SEMANA 47" sheetId="47" r:id="rId47"/>
    <sheet name="SEM 48" sheetId="48" r:id="rId48"/>
    <sheet name="SEM 49" sheetId="49" r:id="rId49"/>
    <sheet name="SEM 50" sheetId="50" r:id="rId50"/>
    <sheet name="SWEM 51" sheetId="51" r:id="rId51"/>
    <sheet name="SEM 52" sheetId="52" r:id="rId52"/>
    <sheet name="Hoja2" sheetId="53" r:id="rId53"/>
    <sheet name="Hoja3" sheetId="54" r:id="rId54"/>
  </sheets>
  <calcPr calcId="152511"/>
</workbook>
</file>

<file path=xl/calcChain.xml><?xml version="1.0" encoding="utf-8"?>
<calcChain xmlns="http://schemas.openxmlformats.org/spreadsheetml/2006/main">
  <c r="L20" i="52" l="1"/>
  <c r="K20" i="52"/>
  <c r="I20" i="52"/>
  <c r="X19" i="52"/>
  <c r="X21" i="52" s="1"/>
  <c r="W19" i="52"/>
  <c r="W21" i="52" s="1"/>
  <c r="V19" i="52"/>
  <c r="V21" i="52" s="1"/>
  <c r="U19" i="52"/>
  <c r="U21" i="52" s="1"/>
  <c r="T19" i="52"/>
  <c r="T21" i="52" s="1"/>
  <c r="S19" i="52"/>
  <c r="S21" i="52" s="1"/>
  <c r="R19" i="52"/>
  <c r="R21" i="52" s="1"/>
  <c r="Q19" i="52"/>
  <c r="Q21" i="52" s="1"/>
  <c r="H18" i="52"/>
  <c r="J18" i="52" s="1"/>
  <c r="M18" i="52" s="1"/>
  <c r="H17" i="52"/>
  <c r="J17" i="52" s="1"/>
  <c r="M17" i="52" s="1"/>
  <c r="H16" i="52"/>
  <c r="J16" i="52" s="1"/>
  <c r="M16" i="52" s="1"/>
  <c r="H15" i="52"/>
  <c r="J15" i="52" s="1"/>
  <c r="M15" i="52" s="1"/>
  <c r="H14" i="52"/>
  <c r="J14" i="52" s="1"/>
  <c r="M14" i="52" s="1"/>
  <c r="H13" i="52"/>
  <c r="J13" i="52" s="1"/>
  <c r="M13" i="52" s="1"/>
  <c r="H12" i="52"/>
  <c r="J12" i="52" s="1"/>
  <c r="M12" i="52" s="1"/>
  <c r="H11" i="52"/>
  <c r="J11" i="52" s="1"/>
  <c r="M11" i="52" s="1"/>
  <c r="H10" i="52"/>
  <c r="J10" i="52" s="1"/>
  <c r="M10" i="52" s="1"/>
  <c r="H9" i="52"/>
  <c r="J9" i="52" s="1"/>
  <c r="M9" i="52" s="1"/>
  <c r="H8" i="52"/>
  <c r="J8" i="52" s="1"/>
  <c r="M8" i="52" s="1"/>
  <c r="H7" i="52"/>
  <c r="H20" i="52" l="1"/>
  <c r="Y21" i="52"/>
  <c r="J7" i="52"/>
  <c r="G14" i="51"/>
  <c r="L20" i="51"/>
  <c r="K20" i="51"/>
  <c r="I20" i="51"/>
  <c r="X19" i="51"/>
  <c r="X21" i="51" s="1"/>
  <c r="W19" i="51"/>
  <c r="W21" i="51" s="1"/>
  <c r="V19" i="51"/>
  <c r="V21" i="51" s="1"/>
  <c r="U19" i="51"/>
  <c r="U21" i="51" s="1"/>
  <c r="T19" i="51"/>
  <c r="T21" i="51" s="1"/>
  <c r="S19" i="51"/>
  <c r="S21" i="51" s="1"/>
  <c r="R19" i="51"/>
  <c r="R21" i="51" s="1"/>
  <c r="Q19" i="51"/>
  <c r="Q21" i="51" s="1"/>
  <c r="H18" i="51"/>
  <c r="J18" i="51" s="1"/>
  <c r="M18" i="51" s="1"/>
  <c r="H17" i="51"/>
  <c r="J17" i="51" s="1"/>
  <c r="M17" i="51" s="1"/>
  <c r="H16" i="51"/>
  <c r="J16" i="51" s="1"/>
  <c r="M16" i="51" s="1"/>
  <c r="H15" i="51"/>
  <c r="J15" i="51" s="1"/>
  <c r="M15" i="51" s="1"/>
  <c r="H14" i="51"/>
  <c r="J14" i="51" s="1"/>
  <c r="M14" i="51" s="1"/>
  <c r="H13" i="51"/>
  <c r="J13" i="51" s="1"/>
  <c r="M13" i="51" s="1"/>
  <c r="H12" i="51"/>
  <c r="J12" i="51" s="1"/>
  <c r="M12" i="51" s="1"/>
  <c r="H11" i="51"/>
  <c r="J11" i="51" s="1"/>
  <c r="M11" i="51" s="1"/>
  <c r="H10" i="51"/>
  <c r="J10" i="51" s="1"/>
  <c r="M10" i="51" s="1"/>
  <c r="H9" i="51"/>
  <c r="J9" i="51" s="1"/>
  <c r="M9" i="51" s="1"/>
  <c r="H8" i="51"/>
  <c r="J8" i="51" s="1"/>
  <c r="M8" i="51" s="1"/>
  <c r="H7" i="51"/>
  <c r="Y21" i="51" l="1"/>
  <c r="H20" i="51"/>
  <c r="J20" i="52"/>
  <c r="M7" i="52"/>
  <c r="M20" i="52" s="1"/>
  <c r="J7" i="51"/>
  <c r="G7" i="50"/>
  <c r="J20" i="51" l="1"/>
  <c r="M7" i="51"/>
  <c r="M20" i="51" s="1"/>
  <c r="L20" i="50"/>
  <c r="K20" i="50"/>
  <c r="I20" i="50"/>
  <c r="X19" i="50"/>
  <c r="X21" i="50" s="1"/>
  <c r="W19" i="50"/>
  <c r="W21" i="50" s="1"/>
  <c r="V19" i="50"/>
  <c r="V21" i="50" s="1"/>
  <c r="U19" i="50"/>
  <c r="U21" i="50" s="1"/>
  <c r="T19" i="50"/>
  <c r="T21" i="50" s="1"/>
  <c r="S19" i="50"/>
  <c r="S21" i="50" s="1"/>
  <c r="R19" i="50"/>
  <c r="R21" i="50" s="1"/>
  <c r="Q19" i="50"/>
  <c r="Q21" i="50" s="1"/>
  <c r="H18" i="50"/>
  <c r="J18" i="50" s="1"/>
  <c r="M18" i="50" s="1"/>
  <c r="H17" i="50"/>
  <c r="J17" i="50" s="1"/>
  <c r="M17" i="50" s="1"/>
  <c r="H16" i="50"/>
  <c r="J16" i="50" s="1"/>
  <c r="M16" i="50" s="1"/>
  <c r="H15" i="50"/>
  <c r="J15" i="50" s="1"/>
  <c r="M15" i="50" s="1"/>
  <c r="H14" i="50"/>
  <c r="J14" i="50" s="1"/>
  <c r="M14" i="50" s="1"/>
  <c r="H13" i="50"/>
  <c r="J13" i="50" s="1"/>
  <c r="M13" i="50" s="1"/>
  <c r="H12" i="50"/>
  <c r="J12" i="50" s="1"/>
  <c r="M12" i="50" s="1"/>
  <c r="H11" i="50"/>
  <c r="J11" i="50" s="1"/>
  <c r="M11" i="50" s="1"/>
  <c r="H10" i="50"/>
  <c r="J10" i="50" s="1"/>
  <c r="M10" i="50" s="1"/>
  <c r="H9" i="50"/>
  <c r="J9" i="50" s="1"/>
  <c r="M9" i="50" s="1"/>
  <c r="H8" i="50"/>
  <c r="J8" i="50" s="1"/>
  <c r="M8" i="50" s="1"/>
  <c r="H7" i="50"/>
  <c r="H20" i="50" l="1"/>
  <c r="Y21" i="50"/>
  <c r="J7" i="50"/>
  <c r="R19" i="49"/>
  <c r="S19" i="49"/>
  <c r="T19" i="49"/>
  <c r="U19" i="49"/>
  <c r="U21" i="49" s="1"/>
  <c r="V19" i="49"/>
  <c r="W19" i="49"/>
  <c r="Q19" i="49"/>
  <c r="J16" i="49"/>
  <c r="M16" i="49" s="1"/>
  <c r="J14" i="49"/>
  <c r="I20" i="49"/>
  <c r="K20" i="49"/>
  <c r="L20" i="49"/>
  <c r="H11" i="49"/>
  <c r="H12" i="49"/>
  <c r="H13" i="49"/>
  <c r="J13" i="49" s="1"/>
  <c r="M13" i="49" s="1"/>
  <c r="H14" i="49"/>
  <c r="H15" i="49"/>
  <c r="J15" i="49" s="1"/>
  <c r="M15" i="49" s="1"/>
  <c r="H16" i="49"/>
  <c r="H17" i="49"/>
  <c r="J17" i="49" s="1"/>
  <c r="M17" i="49" s="1"/>
  <c r="H18" i="49"/>
  <c r="J18" i="49" s="1"/>
  <c r="M18" i="49" s="1"/>
  <c r="J11" i="49"/>
  <c r="J12" i="49"/>
  <c r="M12" i="49"/>
  <c r="X19" i="49"/>
  <c r="X21" i="49" s="1"/>
  <c r="W21" i="49"/>
  <c r="V21" i="49"/>
  <c r="T21" i="49"/>
  <c r="S21" i="49"/>
  <c r="R21" i="49"/>
  <c r="Q21" i="49"/>
  <c r="M14" i="49"/>
  <c r="M11" i="49"/>
  <c r="H10" i="49"/>
  <c r="J10" i="49" s="1"/>
  <c r="H9" i="49"/>
  <c r="J9" i="49" s="1"/>
  <c r="M9" i="49" s="1"/>
  <c r="H8" i="49"/>
  <c r="J8" i="49" s="1"/>
  <c r="M8" i="49" s="1"/>
  <c r="H7" i="49"/>
  <c r="H20" i="49" s="1"/>
  <c r="G7" i="49"/>
  <c r="Y21" i="49" l="1"/>
  <c r="M10" i="49"/>
  <c r="J20" i="50"/>
  <c r="M7" i="50"/>
  <c r="M20" i="50" s="1"/>
  <c r="J7" i="49"/>
  <c r="J20" i="49" s="1"/>
  <c r="L18" i="48"/>
  <c r="K18" i="48"/>
  <c r="I18" i="48"/>
  <c r="X17" i="48"/>
  <c r="X19" i="48" s="1"/>
  <c r="W17" i="48"/>
  <c r="W19" i="48" s="1"/>
  <c r="V17" i="48"/>
  <c r="V19" i="48" s="1"/>
  <c r="U17" i="48"/>
  <c r="U19" i="48" s="1"/>
  <c r="T17" i="48"/>
  <c r="T19" i="48" s="1"/>
  <c r="S17" i="48"/>
  <c r="S19" i="48" s="1"/>
  <c r="R17" i="48"/>
  <c r="R19" i="48" s="1"/>
  <c r="Q17" i="48"/>
  <c r="Q19" i="48" s="1"/>
  <c r="H16" i="48"/>
  <c r="J16" i="48" s="1"/>
  <c r="M16" i="48" s="1"/>
  <c r="H15" i="48"/>
  <c r="J15" i="48" s="1"/>
  <c r="M15" i="48" s="1"/>
  <c r="H14" i="48"/>
  <c r="J14" i="48" s="1"/>
  <c r="M14" i="48" s="1"/>
  <c r="J13" i="48"/>
  <c r="M13" i="48" s="1"/>
  <c r="H12" i="48"/>
  <c r="J12" i="48" s="1"/>
  <c r="M12" i="48" s="1"/>
  <c r="J11" i="48"/>
  <c r="M11" i="48" s="1"/>
  <c r="H10" i="48"/>
  <c r="J10" i="48" s="1"/>
  <c r="M10" i="48" s="1"/>
  <c r="H9" i="48"/>
  <c r="J9" i="48" s="1"/>
  <c r="M9" i="48" s="1"/>
  <c r="H8" i="48"/>
  <c r="J8" i="48" s="1"/>
  <c r="M8" i="48" s="1"/>
  <c r="H7" i="48"/>
  <c r="H18" i="48" s="1"/>
  <c r="G7" i="48"/>
  <c r="Y19" i="48" l="1"/>
  <c r="M7" i="49"/>
  <c r="M20" i="49" s="1"/>
  <c r="J7" i="48"/>
  <c r="L18" i="47"/>
  <c r="K18" i="47"/>
  <c r="I18" i="47"/>
  <c r="X17" i="47"/>
  <c r="X19" i="47" s="1"/>
  <c r="W17" i="47"/>
  <c r="W19" i="47" s="1"/>
  <c r="V17" i="47"/>
  <c r="V19" i="47" s="1"/>
  <c r="U17" i="47"/>
  <c r="U19" i="47" s="1"/>
  <c r="T17" i="47"/>
  <c r="T19" i="47" s="1"/>
  <c r="S17" i="47"/>
  <c r="S19" i="47" s="1"/>
  <c r="R17" i="47"/>
  <c r="R19" i="47" s="1"/>
  <c r="Q17" i="47"/>
  <c r="Q19" i="47" s="1"/>
  <c r="H16" i="47"/>
  <c r="J16" i="47" s="1"/>
  <c r="M16" i="47" s="1"/>
  <c r="H15" i="47"/>
  <c r="J15" i="47" s="1"/>
  <c r="M15" i="47" s="1"/>
  <c r="H14" i="47"/>
  <c r="J14" i="47" s="1"/>
  <c r="M14" i="47" s="1"/>
  <c r="J13" i="47"/>
  <c r="M13" i="47" s="1"/>
  <c r="H12" i="47"/>
  <c r="J12" i="47" s="1"/>
  <c r="M12" i="47" s="1"/>
  <c r="J11" i="47"/>
  <c r="M11" i="47" s="1"/>
  <c r="H10" i="47"/>
  <c r="J10" i="47" s="1"/>
  <c r="M10" i="47" s="1"/>
  <c r="H9" i="47"/>
  <c r="J9" i="47" s="1"/>
  <c r="M9" i="47" s="1"/>
  <c r="H8" i="47"/>
  <c r="J8" i="47" s="1"/>
  <c r="M8" i="47" s="1"/>
  <c r="H7" i="47"/>
  <c r="G7" i="47"/>
  <c r="H18" i="47" l="1"/>
  <c r="Y19" i="47"/>
  <c r="J18" i="48"/>
  <c r="M7" i="48"/>
  <c r="M17" i="48" s="1"/>
  <c r="J7" i="47"/>
  <c r="L18" i="46"/>
  <c r="K18" i="46"/>
  <c r="I18" i="46"/>
  <c r="X17" i="46"/>
  <c r="X19" i="46" s="1"/>
  <c r="W17" i="46"/>
  <c r="W19" i="46" s="1"/>
  <c r="V17" i="46"/>
  <c r="V19" i="46" s="1"/>
  <c r="U17" i="46"/>
  <c r="U19" i="46" s="1"/>
  <c r="T17" i="46"/>
  <c r="T19" i="46" s="1"/>
  <c r="S17" i="46"/>
  <c r="S19" i="46" s="1"/>
  <c r="R17" i="46"/>
  <c r="R19" i="46" s="1"/>
  <c r="Q17" i="46"/>
  <c r="Q19" i="46" s="1"/>
  <c r="H16" i="46"/>
  <c r="J16" i="46" s="1"/>
  <c r="M16" i="46" s="1"/>
  <c r="H15" i="46"/>
  <c r="J15" i="46" s="1"/>
  <c r="M15" i="46" s="1"/>
  <c r="H14" i="46"/>
  <c r="J14" i="46" s="1"/>
  <c r="M14" i="46" s="1"/>
  <c r="J13" i="46"/>
  <c r="M13" i="46" s="1"/>
  <c r="H12" i="46"/>
  <c r="J12" i="46" s="1"/>
  <c r="M12" i="46" s="1"/>
  <c r="J11" i="46"/>
  <c r="M11" i="46" s="1"/>
  <c r="H10" i="46"/>
  <c r="J10" i="46" s="1"/>
  <c r="M10" i="46" s="1"/>
  <c r="H9" i="46"/>
  <c r="J9" i="46" s="1"/>
  <c r="M9" i="46" s="1"/>
  <c r="H8" i="46"/>
  <c r="J8" i="46" s="1"/>
  <c r="M8" i="46" s="1"/>
  <c r="H7" i="46"/>
  <c r="G7" i="46"/>
  <c r="Y19" i="46" l="1"/>
  <c r="H18" i="46"/>
  <c r="J18" i="47"/>
  <c r="M7" i="47"/>
  <c r="M17" i="47" s="1"/>
  <c r="J7" i="46"/>
  <c r="L18" i="45"/>
  <c r="K18" i="45"/>
  <c r="I18" i="45"/>
  <c r="X17" i="45"/>
  <c r="X19" i="45" s="1"/>
  <c r="W17" i="45"/>
  <c r="W19" i="45" s="1"/>
  <c r="V17" i="45"/>
  <c r="V19" i="45" s="1"/>
  <c r="U17" i="45"/>
  <c r="U19" i="45" s="1"/>
  <c r="T17" i="45"/>
  <c r="T19" i="45" s="1"/>
  <c r="S17" i="45"/>
  <c r="S19" i="45" s="1"/>
  <c r="R17" i="45"/>
  <c r="R19" i="45" s="1"/>
  <c r="Q17" i="45"/>
  <c r="Q19" i="45" s="1"/>
  <c r="H16" i="45"/>
  <c r="J16" i="45" s="1"/>
  <c r="M16" i="45" s="1"/>
  <c r="H15" i="45"/>
  <c r="J15" i="45" s="1"/>
  <c r="M15" i="45" s="1"/>
  <c r="H14" i="45"/>
  <c r="J14" i="45" s="1"/>
  <c r="M14" i="45" s="1"/>
  <c r="J13" i="45"/>
  <c r="M13" i="45" s="1"/>
  <c r="H12" i="45"/>
  <c r="J12" i="45" s="1"/>
  <c r="M12" i="45" s="1"/>
  <c r="J11" i="45"/>
  <c r="M11" i="45" s="1"/>
  <c r="H10" i="45"/>
  <c r="J10" i="45" s="1"/>
  <c r="M10" i="45" s="1"/>
  <c r="H9" i="45"/>
  <c r="J9" i="45" s="1"/>
  <c r="M9" i="45" s="1"/>
  <c r="H8" i="45"/>
  <c r="J8" i="45" s="1"/>
  <c r="M8" i="45" s="1"/>
  <c r="H7" i="45"/>
  <c r="G7" i="45"/>
  <c r="Y19" i="45" l="1"/>
  <c r="H18" i="45"/>
  <c r="J18" i="46"/>
  <c r="M7" i="46"/>
  <c r="M17" i="46" s="1"/>
  <c r="J7" i="45"/>
  <c r="V17" i="44"/>
  <c r="L18" i="44"/>
  <c r="K18" i="44"/>
  <c r="I18" i="44"/>
  <c r="X17" i="44"/>
  <c r="X19" i="44" s="1"/>
  <c r="W17" i="44"/>
  <c r="W19" i="44" s="1"/>
  <c r="V19" i="44"/>
  <c r="U17" i="44"/>
  <c r="U19" i="44" s="1"/>
  <c r="T17" i="44"/>
  <c r="T19" i="44" s="1"/>
  <c r="S17" i="44"/>
  <c r="S19" i="44" s="1"/>
  <c r="R17" i="44"/>
  <c r="R19" i="44" s="1"/>
  <c r="Q17" i="44"/>
  <c r="Q19" i="44" s="1"/>
  <c r="H16" i="44"/>
  <c r="J16" i="44" s="1"/>
  <c r="M16" i="44" s="1"/>
  <c r="H15" i="44"/>
  <c r="J15" i="44" s="1"/>
  <c r="M15" i="44" s="1"/>
  <c r="H14" i="44"/>
  <c r="J14" i="44" s="1"/>
  <c r="M14" i="44" s="1"/>
  <c r="J13" i="44"/>
  <c r="M13" i="44" s="1"/>
  <c r="H12" i="44"/>
  <c r="J12" i="44" s="1"/>
  <c r="M12" i="44" s="1"/>
  <c r="J11" i="44"/>
  <c r="M11" i="44" s="1"/>
  <c r="H10" i="44"/>
  <c r="J10" i="44" s="1"/>
  <c r="M10" i="44" s="1"/>
  <c r="H9" i="44"/>
  <c r="J9" i="44" s="1"/>
  <c r="M9" i="44" s="1"/>
  <c r="H8" i="44"/>
  <c r="J8" i="44" s="1"/>
  <c r="M8" i="44" s="1"/>
  <c r="H7" i="44"/>
  <c r="H18" i="44" s="1"/>
  <c r="G7" i="44"/>
  <c r="Y19" i="44" l="1"/>
  <c r="J18" i="45"/>
  <c r="M7" i="45"/>
  <c r="M17" i="45" s="1"/>
  <c r="J7" i="44"/>
  <c r="L18" i="43"/>
  <c r="K18" i="43"/>
  <c r="I18" i="43"/>
  <c r="X17" i="43"/>
  <c r="X19" i="43" s="1"/>
  <c r="W17" i="43"/>
  <c r="W19" i="43" s="1"/>
  <c r="V17" i="43"/>
  <c r="V19" i="43" s="1"/>
  <c r="U17" i="43"/>
  <c r="U19" i="43" s="1"/>
  <c r="T17" i="43"/>
  <c r="T19" i="43" s="1"/>
  <c r="S17" i="43"/>
  <c r="S19" i="43" s="1"/>
  <c r="R17" i="43"/>
  <c r="R19" i="43" s="1"/>
  <c r="Q17" i="43"/>
  <c r="Q19" i="43" s="1"/>
  <c r="Y19" i="43" s="1"/>
  <c r="H16" i="43"/>
  <c r="J16" i="43" s="1"/>
  <c r="M16" i="43" s="1"/>
  <c r="H15" i="43"/>
  <c r="J15" i="43" s="1"/>
  <c r="M15" i="43" s="1"/>
  <c r="H14" i="43"/>
  <c r="J14" i="43" s="1"/>
  <c r="M14" i="43" s="1"/>
  <c r="J13" i="43"/>
  <c r="M13" i="43" s="1"/>
  <c r="H12" i="43"/>
  <c r="J12" i="43" s="1"/>
  <c r="M12" i="43" s="1"/>
  <c r="J11" i="43"/>
  <c r="M11" i="43" s="1"/>
  <c r="H10" i="43"/>
  <c r="J10" i="43" s="1"/>
  <c r="M10" i="43" s="1"/>
  <c r="H9" i="43"/>
  <c r="J9" i="43" s="1"/>
  <c r="M9" i="43" s="1"/>
  <c r="H8" i="43"/>
  <c r="J8" i="43" s="1"/>
  <c r="M8" i="43" s="1"/>
  <c r="H7" i="43"/>
  <c r="G7" i="43"/>
  <c r="H18" i="43" l="1"/>
  <c r="J18" i="44"/>
  <c r="M7" i="44"/>
  <c r="M17" i="44" s="1"/>
  <c r="J7" i="43"/>
  <c r="G7" i="42"/>
  <c r="L18" i="42"/>
  <c r="K18" i="42"/>
  <c r="I18" i="42"/>
  <c r="X17" i="42"/>
  <c r="X19" i="42" s="1"/>
  <c r="W17" i="42"/>
  <c r="W19" i="42" s="1"/>
  <c r="V17" i="42"/>
  <c r="V19" i="42" s="1"/>
  <c r="U17" i="42"/>
  <c r="U19" i="42" s="1"/>
  <c r="T17" i="42"/>
  <c r="T19" i="42" s="1"/>
  <c r="S17" i="42"/>
  <c r="S19" i="42" s="1"/>
  <c r="R17" i="42"/>
  <c r="R19" i="42" s="1"/>
  <c r="Q17" i="42"/>
  <c r="Q19" i="42" s="1"/>
  <c r="H16" i="42"/>
  <c r="J16" i="42" s="1"/>
  <c r="M16" i="42" s="1"/>
  <c r="H15" i="42"/>
  <c r="J15" i="42" s="1"/>
  <c r="M15" i="42" s="1"/>
  <c r="H14" i="42"/>
  <c r="J14" i="42" s="1"/>
  <c r="M14" i="42" s="1"/>
  <c r="J13" i="42"/>
  <c r="M13" i="42" s="1"/>
  <c r="H12" i="42"/>
  <c r="J12" i="42" s="1"/>
  <c r="M12" i="42" s="1"/>
  <c r="J11" i="42"/>
  <c r="M11" i="42" s="1"/>
  <c r="H10" i="42"/>
  <c r="J10" i="42" s="1"/>
  <c r="M10" i="42" s="1"/>
  <c r="H9" i="42"/>
  <c r="J9" i="42" s="1"/>
  <c r="M9" i="42" s="1"/>
  <c r="H8" i="42"/>
  <c r="J8" i="42" s="1"/>
  <c r="M8" i="42" s="1"/>
  <c r="H7" i="42"/>
  <c r="Y19" i="42" l="1"/>
  <c r="H18" i="42"/>
  <c r="J18" i="43"/>
  <c r="M7" i="43"/>
  <c r="M17" i="43" s="1"/>
  <c r="J7" i="42"/>
  <c r="L18" i="41"/>
  <c r="K18" i="41"/>
  <c r="I18" i="41"/>
  <c r="X17" i="41"/>
  <c r="X19" i="41" s="1"/>
  <c r="W17" i="41"/>
  <c r="W19" i="41" s="1"/>
  <c r="V17" i="41"/>
  <c r="V19" i="41" s="1"/>
  <c r="U17" i="41"/>
  <c r="U19" i="41" s="1"/>
  <c r="T17" i="41"/>
  <c r="T19" i="41" s="1"/>
  <c r="S17" i="41"/>
  <c r="S19" i="41" s="1"/>
  <c r="R17" i="41"/>
  <c r="R19" i="41" s="1"/>
  <c r="Q17" i="41"/>
  <c r="Q19" i="41" s="1"/>
  <c r="H16" i="41"/>
  <c r="J16" i="41" s="1"/>
  <c r="M16" i="41" s="1"/>
  <c r="H15" i="41"/>
  <c r="J15" i="41" s="1"/>
  <c r="M15" i="41" s="1"/>
  <c r="H14" i="41"/>
  <c r="J14" i="41" s="1"/>
  <c r="M14" i="41" s="1"/>
  <c r="J13" i="41"/>
  <c r="M13" i="41" s="1"/>
  <c r="H12" i="41"/>
  <c r="J12" i="41" s="1"/>
  <c r="M12" i="41" s="1"/>
  <c r="J11" i="41"/>
  <c r="M11" i="41" s="1"/>
  <c r="H10" i="41"/>
  <c r="J10" i="41" s="1"/>
  <c r="M10" i="41" s="1"/>
  <c r="H9" i="41"/>
  <c r="J9" i="41" s="1"/>
  <c r="M9" i="41" s="1"/>
  <c r="H8" i="41"/>
  <c r="J8" i="41" s="1"/>
  <c r="M8" i="41" s="1"/>
  <c r="H7" i="41"/>
  <c r="Y19" i="41" l="1"/>
  <c r="H18" i="41"/>
  <c r="J18" i="42"/>
  <c r="M7" i="42"/>
  <c r="M17" i="42" s="1"/>
  <c r="J7" i="41"/>
  <c r="H9" i="40"/>
  <c r="J9" i="40" s="1"/>
  <c r="M9" i="40" s="1"/>
  <c r="L18" i="40"/>
  <c r="K18" i="40"/>
  <c r="I18" i="40"/>
  <c r="X17" i="40"/>
  <c r="X19" i="40" s="1"/>
  <c r="W17" i="40"/>
  <c r="W19" i="40" s="1"/>
  <c r="V17" i="40"/>
  <c r="V19" i="40" s="1"/>
  <c r="U17" i="40"/>
  <c r="U19" i="40" s="1"/>
  <c r="T17" i="40"/>
  <c r="T19" i="40" s="1"/>
  <c r="S17" i="40"/>
  <c r="S19" i="40" s="1"/>
  <c r="R17" i="40"/>
  <c r="R19" i="40" s="1"/>
  <c r="Q17" i="40"/>
  <c r="Q19" i="40" s="1"/>
  <c r="H16" i="40"/>
  <c r="J16" i="40" s="1"/>
  <c r="M16" i="40" s="1"/>
  <c r="H15" i="40"/>
  <c r="J15" i="40" s="1"/>
  <c r="M15" i="40" s="1"/>
  <c r="H14" i="40"/>
  <c r="J14" i="40" s="1"/>
  <c r="M14" i="40" s="1"/>
  <c r="J13" i="40"/>
  <c r="M13" i="40" s="1"/>
  <c r="H12" i="40"/>
  <c r="J12" i="40" s="1"/>
  <c r="M12" i="40" s="1"/>
  <c r="J11" i="40"/>
  <c r="M11" i="40" s="1"/>
  <c r="H10" i="40"/>
  <c r="J10" i="40" s="1"/>
  <c r="M10" i="40" s="1"/>
  <c r="H8" i="40"/>
  <c r="J8" i="40" s="1"/>
  <c r="M8" i="40" s="1"/>
  <c r="H7" i="40"/>
  <c r="H18" i="40" l="1"/>
  <c r="Y19" i="40"/>
  <c r="J18" i="41"/>
  <c r="M7" i="41"/>
  <c r="M17" i="41" s="1"/>
  <c r="J7" i="40"/>
  <c r="J18" i="40" s="1"/>
  <c r="H12" i="39"/>
  <c r="L18" i="39"/>
  <c r="K18" i="39"/>
  <c r="I18" i="39"/>
  <c r="X17" i="39"/>
  <c r="X19" i="39" s="1"/>
  <c r="W17" i="39"/>
  <c r="W19" i="39" s="1"/>
  <c r="V17" i="39"/>
  <c r="V19" i="39" s="1"/>
  <c r="U17" i="39"/>
  <c r="U19" i="39" s="1"/>
  <c r="T17" i="39"/>
  <c r="T19" i="39" s="1"/>
  <c r="S17" i="39"/>
  <c r="S19" i="39" s="1"/>
  <c r="R17" i="39"/>
  <c r="R19" i="39" s="1"/>
  <c r="Q17" i="39"/>
  <c r="Q19" i="39" s="1"/>
  <c r="H16" i="39"/>
  <c r="J16" i="39" s="1"/>
  <c r="M16" i="39" s="1"/>
  <c r="H15" i="39"/>
  <c r="J15" i="39" s="1"/>
  <c r="M15" i="39" s="1"/>
  <c r="H14" i="39"/>
  <c r="J14" i="39" s="1"/>
  <c r="M14" i="39" s="1"/>
  <c r="J13" i="39"/>
  <c r="M13" i="39" s="1"/>
  <c r="J12" i="39"/>
  <c r="M12" i="39" s="1"/>
  <c r="J11" i="39"/>
  <c r="M11" i="39" s="1"/>
  <c r="H10" i="39"/>
  <c r="J10" i="39" s="1"/>
  <c r="M10" i="39" s="1"/>
  <c r="H9" i="39"/>
  <c r="J9" i="39" s="1"/>
  <c r="M9" i="39" s="1"/>
  <c r="H8" i="39"/>
  <c r="J8" i="39" s="1"/>
  <c r="M8" i="39" s="1"/>
  <c r="H7" i="39"/>
  <c r="H18" i="39" s="1"/>
  <c r="Y19" i="39" l="1"/>
  <c r="M7" i="40"/>
  <c r="M17" i="40" s="1"/>
  <c r="J7" i="39"/>
  <c r="L18" i="38"/>
  <c r="K18" i="38"/>
  <c r="I18" i="38"/>
  <c r="X17" i="38"/>
  <c r="X19" i="38" s="1"/>
  <c r="W17" i="38"/>
  <c r="W19" i="38" s="1"/>
  <c r="V17" i="38"/>
  <c r="V19" i="38" s="1"/>
  <c r="U17" i="38"/>
  <c r="U19" i="38" s="1"/>
  <c r="T17" i="38"/>
  <c r="T19" i="38" s="1"/>
  <c r="S17" i="38"/>
  <c r="S19" i="38" s="1"/>
  <c r="R17" i="38"/>
  <c r="R19" i="38" s="1"/>
  <c r="Q17" i="38"/>
  <c r="Q19" i="38" s="1"/>
  <c r="H16" i="38"/>
  <c r="J16" i="38" s="1"/>
  <c r="M16" i="38" s="1"/>
  <c r="H15" i="38"/>
  <c r="J15" i="38" s="1"/>
  <c r="M15" i="38" s="1"/>
  <c r="H14" i="38"/>
  <c r="J14" i="38" s="1"/>
  <c r="M14" i="38" s="1"/>
  <c r="J13" i="38"/>
  <c r="M13" i="38" s="1"/>
  <c r="H12" i="38"/>
  <c r="J12" i="38" s="1"/>
  <c r="M12" i="38" s="1"/>
  <c r="J11" i="38"/>
  <c r="M11" i="38" s="1"/>
  <c r="H10" i="38"/>
  <c r="J10" i="38" s="1"/>
  <c r="M10" i="38" s="1"/>
  <c r="H9" i="38"/>
  <c r="J9" i="38" s="1"/>
  <c r="M9" i="38" s="1"/>
  <c r="H8" i="38"/>
  <c r="J8" i="38" s="1"/>
  <c r="M8" i="38" s="1"/>
  <c r="H7" i="38"/>
  <c r="H18" i="38" l="1"/>
  <c r="Y19" i="38"/>
  <c r="J18" i="39"/>
  <c r="M7" i="39"/>
  <c r="M17" i="39" s="1"/>
  <c r="J7" i="38"/>
  <c r="L18" i="37"/>
  <c r="K18" i="37"/>
  <c r="I18" i="37"/>
  <c r="X17" i="37"/>
  <c r="X19" i="37" s="1"/>
  <c r="W17" i="37"/>
  <c r="W19" i="37" s="1"/>
  <c r="V17" i="37"/>
  <c r="V19" i="37" s="1"/>
  <c r="U17" i="37"/>
  <c r="U19" i="37" s="1"/>
  <c r="T17" i="37"/>
  <c r="T19" i="37" s="1"/>
  <c r="S17" i="37"/>
  <c r="S19" i="37" s="1"/>
  <c r="R17" i="37"/>
  <c r="R19" i="37" s="1"/>
  <c r="Q17" i="37"/>
  <c r="Q19" i="37" s="1"/>
  <c r="H16" i="37"/>
  <c r="J16" i="37" s="1"/>
  <c r="M16" i="37" s="1"/>
  <c r="H15" i="37"/>
  <c r="J15" i="37" s="1"/>
  <c r="M15" i="37" s="1"/>
  <c r="H14" i="37"/>
  <c r="J14" i="37" s="1"/>
  <c r="M14" i="37" s="1"/>
  <c r="J13" i="37"/>
  <c r="M13" i="37" s="1"/>
  <c r="H12" i="37"/>
  <c r="J12" i="37" s="1"/>
  <c r="M12" i="37" s="1"/>
  <c r="J11" i="37"/>
  <c r="M11" i="37" s="1"/>
  <c r="H10" i="37"/>
  <c r="J10" i="37" s="1"/>
  <c r="M10" i="37" s="1"/>
  <c r="H9" i="37"/>
  <c r="J9" i="37" s="1"/>
  <c r="M9" i="37" s="1"/>
  <c r="H8" i="37"/>
  <c r="J8" i="37" s="1"/>
  <c r="M8" i="37" s="1"/>
  <c r="H7" i="37"/>
  <c r="Y19" i="37" l="1"/>
  <c r="H18" i="37"/>
  <c r="J18" i="38"/>
  <c r="M7" i="38"/>
  <c r="M17" i="38" s="1"/>
  <c r="J7" i="37"/>
  <c r="H16" i="36"/>
  <c r="H15" i="36"/>
  <c r="J15" i="36" s="1"/>
  <c r="M15" i="36" s="1"/>
  <c r="L18" i="36"/>
  <c r="K18" i="36"/>
  <c r="I18" i="36"/>
  <c r="X17" i="36"/>
  <c r="X19" i="36" s="1"/>
  <c r="W17" i="36"/>
  <c r="W19" i="36" s="1"/>
  <c r="V17" i="36"/>
  <c r="V19" i="36" s="1"/>
  <c r="U17" i="36"/>
  <c r="U19" i="36" s="1"/>
  <c r="T17" i="36"/>
  <c r="T19" i="36" s="1"/>
  <c r="S17" i="36"/>
  <c r="S19" i="36" s="1"/>
  <c r="R17" i="36"/>
  <c r="R19" i="36" s="1"/>
  <c r="Q17" i="36"/>
  <c r="Q19" i="36" s="1"/>
  <c r="Y19" i="36" s="1"/>
  <c r="J16" i="36"/>
  <c r="M16" i="36" s="1"/>
  <c r="H14" i="36"/>
  <c r="J14" i="36" s="1"/>
  <c r="M14" i="36" s="1"/>
  <c r="J13" i="36"/>
  <c r="M13" i="36" s="1"/>
  <c r="H12" i="36"/>
  <c r="J12" i="36" s="1"/>
  <c r="M12" i="36" s="1"/>
  <c r="J11" i="36"/>
  <c r="M11" i="36" s="1"/>
  <c r="H10" i="36"/>
  <c r="J10" i="36" s="1"/>
  <c r="M10" i="36" s="1"/>
  <c r="H9" i="36"/>
  <c r="J9" i="36" s="1"/>
  <c r="M9" i="36" s="1"/>
  <c r="H8" i="36"/>
  <c r="J8" i="36" s="1"/>
  <c r="M8" i="36" s="1"/>
  <c r="H7" i="36"/>
  <c r="H18" i="36" l="1"/>
  <c r="J18" i="37"/>
  <c r="M7" i="37"/>
  <c r="M17" i="37" s="1"/>
  <c r="J7" i="36"/>
  <c r="L18" i="35"/>
  <c r="K18" i="35"/>
  <c r="I18" i="35"/>
  <c r="X17" i="35"/>
  <c r="X19" i="35" s="1"/>
  <c r="W17" i="35"/>
  <c r="W19" i="35" s="1"/>
  <c r="V17" i="35"/>
  <c r="V19" i="35" s="1"/>
  <c r="U17" i="35"/>
  <c r="U19" i="35" s="1"/>
  <c r="T17" i="35"/>
  <c r="T19" i="35" s="1"/>
  <c r="S17" i="35"/>
  <c r="S19" i="35" s="1"/>
  <c r="R17" i="35"/>
  <c r="R19" i="35" s="1"/>
  <c r="Q17" i="35"/>
  <c r="Q19" i="35" s="1"/>
  <c r="Y19" i="35" s="1"/>
  <c r="H16" i="35"/>
  <c r="J16" i="35" s="1"/>
  <c r="M16" i="35" s="1"/>
  <c r="H15" i="35"/>
  <c r="J15" i="35" s="1"/>
  <c r="M15" i="35" s="1"/>
  <c r="H14" i="35"/>
  <c r="J14" i="35" s="1"/>
  <c r="M14" i="35" s="1"/>
  <c r="J13" i="35"/>
  <c r="M13" i="35" s="1"/>
  <c r="H12" i="35"/>
  <c r="J12" i="35" s="1"/>
  <c r="M12" i="35" s="1"/>
  <c r="J11" i="35"/>
  <c r="M11" i="35" s="1"/>
  <c r="H10" i="35"/>
  <c r="J10" i="35" s="1"/>
  <c r="M10" i="35" s="1"/>
  <c r="H9" i="35"/>
  <c r="J9" i="35" s="1"/>
  <c r="M9" i="35" s="1"/>
  <c r="H8" i="35"/>
  <c r="J8" i="35" s="1"/>
  <c r="M8" i="35" s="1"/>
  <c r="H7" i="35"/>
  <c r="H18" i="35" l="1"/>
  <c r="J18" i="36"/>
  <c r="M7" i="36"/>
  <c r="M17" i="36" s="1"/>
  <c r="J7" i="35"/>
  <c r="G12" i="33"/>
  <c r="J18" i="35" l="1"/>
  <c r="M7" i="35"/>
  <c r="M17" i="35" s="1"/>
  <c r="L18" i="34"/>
  <c r="K18" i="34"/>
  <c r="I18" i="34"/>
  <c r="X17" i="34"/>
  <c r="X19" i="34" s="1"/>
  <c r="W17" i="34"/>
  <c r="W19" i="34" s="1"/>
  <c r="V17" i="34"/>
  <c r="V19" i="34" s="1"/>
  <c r="U17" i="34"/>
  <c r="U19" i="34" s="1"/>
  <c r="T17" i="34"/>
  <c r="T19" i="34" s="1"/>
  <c r="S17" i="34"/>
  <c r="S19" i="34" s="1"/>
  <c r="R17" i="34"/>
  <c r="R19" i="34" s="1"/>
  <c r="Q17" i="34"/>
  <c r="Q19" i="34" s="1"/>
  <c r="H16" i="34"/>
  <c r="J16" i="34" s="1"/>
  <c r="M16" i="34" s="1"/>
  <c r="H15" i="34"/>
  <c r="J15" i="34" s="1"/>
  <c r="M15" i="34" s="1"/>
  <c r="H14" i="34"/>
  <c r="J14" i="34" s="1"/>
  <c r="M14" i="34" s="1"/>
  <c r="J13" i="34"/>
  <c r="M13" i="34" s="1"/>
  <c r="H12" i="34"/>
  <c r="J12" i="34" s="1"/>
  <c r="M12" i="34" s="1"/>
  <c r="J11" i="34"/>
  <c r="M11" i="34" s="1"/>
  <c r="H10" i="34"/>
  <c r="J10" i="34" s="1"/>
  <c r="M10" i="34" s="1"/>
  <c r="H9" i="34"/>
  <c r="J9" i="34" s="1"/>
  <c r="M9" i="34" s="1"/>
  <c r="H8" i="34"/>
  <c r="J8" i="34" s="1"/>
  <c r="M8" i="34" s="1"/>
  <c r="H7" i="34"/>
  <c r="H18" i="34" s="1"/>
  <c r="Y19" i="34" l="1"/>
  <c r="J7" i="34"/>
  <c r="L18" i="33"/>
  <c r="K18" i="33"/>
  <c r="I18" i="33"/>
  <c r="X17" i="33"/>
  <c r="X19" i="33" s="1"/>
  <c r="W17" i="33"/>
  <c r="W19" i="33" s="1"/>
  <c r="V17" i="33"/>
  <c r="V19" i="33" s="1"/>
  <c r="U17" i="33"/>
  <c r="U19" i="33" s="1"/>
  <c r="T17" i="33"/>
  <c r="T19" i="33" s="1"/>
  <c r="S17" i="33"/>
  <c r="S19" i="33" s="1"/>
  <c r="R17" i="33"/>
  <c r="R19" i="33" s="1"/>
  <c r="Q17" i="33"/>
  <c r="Q19" i="33" s="1"/>
  <c r="H16" i="33"/>
  <c r="J16" i="33" s="1"/>
  <c r="M16" i="33" s="1"/>
  <c r="H15" i="33"/>
  <c r="J15" i="33" s="1"/>
  <c r="M15" i="33" s="1"/>
  <c r="H14" i="33"/>
  <c r="J14" i="33" s="1"/>
  <c r="M14" i="33" s="1"/>
  <c r="J13" i="33"/>
  <c r="M13" i="33" s="1"/>
  <c r="H12" i="33"/>
  <c r="J12" i="33" s="1"/>
  <c r="M12" i="33" s="1"/>
  <c r="J11" i="33"/>
  <c r="M11" i="33" s="1"/>
  <c r="H10" i="33"/>
  <c r="J10" i="33" s="1"/>
  <c r="M10" i="33" s="1"/>
  <c r="H9" i="33"/>
  <c r="J9" i="33" s="1"/>
  <c r="M9" i="33" s="1"/>
  <c r="H8" i="33"/>
  <c r="J8" i="33" s="1"/>
  <c r="M8" i="33" s="1"/>
  <c r="H7" i="33"/>
  <c r="H18" i="33" s="1"/>
  <c r="Y19" i="33" l="1"/>
  <c r="J18" i="34"/>
  <c r="M7" i="34"/>
  <c r="M17" i="34" s="1"/>
  <c r="J7" i="33"/>
  <c r="M10" i="32"/>
  <c r="L18" i="32"/>
  <c r="K18" i="32"/>
  <c r="I18" i="32"/>
  <c r="X17" i="32"/>
  <c r="X19" i="32" s="1"/>
  <c r="W17" i="32"/>
  <c r="W19" i="32" s="1"/>
  <c r="V17" i="32"/>
  <c r="V19" i="32" s="1"/>
  <c r="U17" i="32"/>
  <c r="U19" i="32" s="1"/>
  <c r="T17" i="32"/>
  <c r="T19" i="32" s="1"/>
  <c r="S17" i="32"/>
  <c r="S19" i="32" s="1"/>
  <c r="R17" i="32"/>
  <c r="R19" i="32" s="1"/>
  <c r="Q17" i="32"/>
  <c r="Q19" i="32" s="1"/>
  <c r="H16" i="32"/>
  <c r="J16" i="32" s="1"/>
  <c r="M16" i="32" s="1"/>
  <c r="H15" i="32"/>
  <c r="J15" i="32" s="1"/>
  <c r="M15" i="32" s="1"/>
  <c r="H14" i="32"/>
  <c r="J14" i="32" s="1"/>
  <c r="M14" i="32" s="1"/>
  <c r="J13" i="32"/>
  <c r="M13" i="32" s="1"/>
  <c r="H12" i="32"/>
  <c r="J12" i="32" s="1"/>
  <c r="M12" i="32" s="1"/>
  <c r="G12" i="32"/>
  <c r="J11" i="32"/>
  <c r="M11" i="32" s="1"/>
  <c r="H10" i="32"/>
  <c r="J10" i="32" s="1"/>
  <c r="H9" i="32"/>
  <c r="J9" i="32" s="1"/>
  <c r="M9" i="32" s="1"/>
  <c r="H8" i="32"/>
  <c r="J8" i="32" s="1"/>
  <c r="M8" i="32" s="1"/>
  <c r="H7" i="32"/>
  <c r="Y19" i="32" l="1"/>
  <c r="H18" i="32"/>
  <c r="J18" i="33"/>
  <c r="M7" i="33"/>
  <c r="M17" i="33" s="1"/>
  <c r="J7" i="32"/>
  <c r="L18" i="31"/>
  <c r="K18" i="31"/>
  <c r="I18" i="31"/>
  <c r="X17" i="31"/>
  <c r="X19" i="31" s="1"/>
  <c r="W17" i="31"/>
  <c r="W19" i="31" s="1"/>
  <c r="V17" i="31"/>
  <c r="V19" i="31" s="1"/>
  <c r="U17" i="31"/>
  <c r="U19" i="31" s="1"/>
  <c r="T17" i="31"/>
  <c r="T19" i="31" s="1"/>
  <c r="S17" i="31"/>
  <c r="S19" i="31" s="1"/>
  <c r="R17" i="31"/>
  <c r="R19" i="31" s="1"/>
  <c r="Q17" i="31"/>
  <c r="Q19" i="31" s="1"/>
  <c r="H16" i="31"/>
  <c r="J16" i="31" s="1"/>
  <c r="M16" i="31" s="1"/>
  <c r="H15" i="31"/>
  <c r="J15" i="31" s="1"/>
  <c r="M15" i="31" s="1"/>
  <c r="H14" i="31"/>
  <c r="J14" i="31" s="1"/>
  <c r="M14" i="31" s="1"/>
  <c r="J13" i="31"/>
  <c r="M13" i="31" s="1"/>
  <c r="H12" i="31"/>
  <c r="J12" i="31" s="1"/>
  <c r="M12" i="31" s="1"/>
  <c r="G12" i="31"/>
  <c r="J11" i="31"/>
  <c r="M11" i="31" s="1"/>
  <c r="H10" i="31"/>
  <c r="J10" i="31" s="1"/>
  <c r="M10" i="31" s="1"/>
  <c r="H9" i="31"/>
  <c r="M9" i="31" s="1"/>
  <c r="H8" i="31"/>
  <c r="J8" i="31" s="1"/>
  <c r="M8" i="31" s="1"/>
  <c r="H7" i="31"/>
  <c r="H18" i="31" s="1"/>
  <c r="Y19" i="31" l="1"/>
  <c r="J18" i="32"/>
  <c r="M7" i="32"/>
  <c r="M17" i="32" s="1"/>
  <c r="J7" i="31"/>
  <c r="L18" i="30"/>
  <c r="K18" i="30"/>
  <c r="I18" i="30"/>
  <c r="X17" i="30"/>
  <c r="X19" i="30" s="1"/>
  <c r="W17" i="30"/>
  <c r="W19" i="30" s="1"/>
  <c r="V17" i="30"/>
  <c r="V19" i="30" s="1"/>
  <c r="U17" i="30"/>
  <c r="U19" i="30" s="1"/>
  <c r="T17" i="30"/>
  <c r="T19" i="30" s="1"/>
  <c r="S17" i="30"/>
  <c r="S19" i="30" s="1"/>
  <c r="R17" i="30"/>
  <c r="R19" i="30" s="1"/>
  <c r="Q17" i="30"/>
  <c r="Q19" i="30" s="1"/>
  <c r="Y19" i="30" s="1"/>
  <c r="H16" i="30"/>
  <c r="J16" i="30" s="1"/>
  <c r="M16" i="30" s="1"/>
  <c r="H15" i="30"/>
  <c r="J15" i="30" s="1"/>
  <c r="M15" i="30" s="1"/>
  <c r="H14" i="30"/>
  <c r="J14" i="30" s="1"/>
  <c r="M14" i="30" s="1"/>
  <c r="J13" i="30"/>
  <c r="M13" i="30" s="1"/>
  <c r="H12" i="30"/>
  <c r="G12" i="30"/>
  <c r="J11" i="30"/>
  <c r="M11" i="30" s="1"/>
  <c r="H10" i="30"/>
  <c r="J10" i="30" s="1"/>
  <c r="M10" i="30" s="1"/>
  <c r="H9" i="30"/>
  <c r="J9" i="30" s="1"/>
  <c r="M9" i="30" s="1"/>
  <c r="H8" i="30"/>
  <c r="J8" i="30" s="1"/>
  <c r="M8" i="30" s="1"/>
  <c r="H7" i="30"/>
  <c r="J12" i="30" l="1"/>
  <c r="M12" i="30" s="1"/>
  <c r="H18" i="30"/>
  <c r="J18" i="31"/>
  <c r="M7" i="31"/>
  <c r="M17" i="31" s="1"/>
  <c r="J7" i="30"/>
  <c r="L18" i="29"/>
  <c r="K18" i="29"/>
  <c r="I18" i="29"/>
  <c r="X17" i="29"/>
  <c r="X19" i="29" s="1"/>
  <c r="W17" i="29"/>
  <c r="W19" i="29" s="1"/>
  <c r="V17" i="29"/>
  <c r="V19" i="29" s="1"/>
  <c r="U17" i="29"/>
  <c r="U19" i="29" s="1"/>
  <c r="T17" i="29"/>
  <c r="T19" i="29" s="1"/>
  <c r="S17" i="29"/>
  <c r="S19" i="29" s="1"/>
  <c r="R17" i="29"/>
  <c r="R19" i="29" s="1"/>
  <c r="Q17" i="29"/>
  <c r="Q19" i="29" s="1"/>
  <c r="H16" i="29"/>
  <c r="J16" i="29" s="1"/>
  <c r="M16" i="29" s="1"/>
  <c r="H15" i="29"/>
  <c r="J15" i="29" s="1"/>
  <c r="M15" i="29" s="1"/>
  <c r="H14" i="29"/>
  <c r="J14" i="29" s="1"/>
  <c r="M14" i="29" s="1"/>
  <c r="J13" i="29"/>
  <c r="M13" i="29" s="1"/>
  <c r="H12" i="29"/>
  <c r="J12" i="29" s="1"/>
  <c r="M12" i="29" s="1"/>
  <c r="G12" i="29"/>
  <c r="J11" i="29"/>
  <c r="M11" i="29" s="1"/>
  <c r="H10" i="29"/>
  <c r="J10" i="29" s="1"/>
  <c r="M10" i="29" s="1"/>
  <c r="H9" i="29"/>
  <c r="J9" i="29" s="1"/>
  <c r="M9" i="29" s="1"/>
  <c r="H8" i="29"/>
  <c r="J8" i="29" s="1"/>
  <c r="M8" i="29" s="1"/>
  <c r="H7" i="29"/>
  <c r="H18" i="29" s="1"/>
  <c r="Y19" i="29" l="1"/>
  <c r="J18" i="30"/>
  <c r="M7" i="30"/>
  <c r="M17" i="30" s="1"/>
  <c r="J7" i="29"/>
  <c r="L18" i="28"/>
  <c r="K18" i="28"/>
  <c r="I18" i="28"/>
  <c r="X17" i="28"/>
  <c r="X19" i="28" s="1"/>
  <c r="W17" i="28"/>
  <c r="W19" i="28" s="1"/>
  <c r="V17" i="28"/>
  <c r="V19" i="28" s="1"/>
  <c r="U17" i="28"/>
  <c r="U19" i="28" s="1"/>
  <c r="T17" i="28"/>
  <c r="T19" i="28" s="1"/>
  <c r="S17" i="28"/>
  <c r="S19" i="28" s="1"/>
  <c r="R17" i="28"/>
  <c r="R19" i="28" s="1"/>
  <c r="Q17" i="28"/>
  <c r="Q19" i="28" s="1"/>
  <c r="Y19" i="28" s="1"/>
  <c r="H16" i="28"/>
  <c r="J16" i="28" s="1"/>
  <c r="M16" i="28" s="1"/>
  <c r="H15" i="28"/>
  <c r="J15" i="28" s="1"/>
  <c r="M15" i="28" s="1"/>
  <c r="H14" i="28"/>
  <c r="J14" i="28" s="1"/>
  <c r="M14" i="28" s="1"/>
  <c r="J13" i="28"/>
  <c r="M13" i="28" s="1"/>
  <c r="H12" i="28"/>
  <c r="J12" i="28" s="1"/>
  <c r="M12" i="28" s="1"/>
  <c r="G12" i="28"/>
  <c r="J11" i="28"/>
  <c r="M11" i="28" s="1"/>
  <c r="H10" i="28"/>
  <c r="J10" i="28" s="1"/>
  <c r="M10" i="28" s="1"/>
  <c r="H9" i="28"/>
  <c r="J9" i="28" s="1"/>
  <c r="M9" i="28" s="1"/>
  <c r="H8" i="28"/>
  <c r="J8" i="28" s="1"/>
  <c r="M8" i="28" s="1"/>
  <c r="H7" i="28"/>
  <c r="H18" i="28" l="1"/>
  <c r="J18" i="29"/>
  <c r="M7" i="29"/>
  <c r="M17" i="29" s="1"/>
  <c r="J7" i="28"/>
  <c r="H12" i="27"/>
  <c r="J12" i="27" s="1"/>
  <c r="M12" i="27" s="1"/>
  <c r="G12" i="27"/>
  <c r="L18" i="27"/>
  <c r="K18" i="27"/>
  <c r="I18" i="27"/>
  <c r="X17" i="27"/>
  <c r="X19" i="27" s="1"/>
  <c r="W17" i="27"/>
  <c r="W19" i="27" s="1"/>
  <c r="V17" i="27"/>
  <c r="V19" i="27" s="1"/>
  <c r="U17" i="27"/>
  <c r="U19" i="27" s="1"/>
  <c r="T17" i="27"/>
  <c r="T19" i="27" s="1"/>
  <c r="S17" i="27"/>
  <c r="S19" i="27" s="1"/>
  <c r="R17" i="27"/>
  <c r="R19" i="27" s="1"/>
  <c r="Q17" i="27"/>
  <c r="Q19" i="27" s="1"/>
  <c r="H15" i="27"/>
  <c r="J15" i="27" s="1"/>
  <c r="M15" i="27" s="1"/>
  <c r="H7" i="27"/>
  <c r="J7" i="27" s="1"/>
  <c r="M7" i="27" s="1"/>
  <c r="H14" i="27"/>
  <c r="J14" i="27" s="1"/>
  <c r="M14" i="27" s="1"/>
  <c r="H16" i="27"/>
  <c r="J16" i="27" s="1"/>
  <c r="M16" i="27" s="1"/>
  <c r="J13" i="27"/>
  <c r="M13" i="27" s="1"/>
  <c r="J11" i="27"/>
  <c r="M11" i="27" s="1"/>
  <c r="H10" i="27"/>
  <c r="J10" i="27" s="1"/>
  <c r="M10" i="27" s="1"/>
  <c r="H9" i="27"/>
  <c r="J9" i="27" s="1"/>
  <c r="M9" i="27" s="1"/>
  <c r="H8" i="27"/>
  <c r="H18" i="27" l="1"/>
  <c r="Y19" i="27"/>
  <c r="J18" i="28"/>
  <c r="M7" i="28"/>
  <c r="M17" i="28" s="1"/>
  <c r="J8" i="27"/>
  <c r="L17" i="26"/>
  <c r="K17" i="26"/>
  <c r="I17" i="26"/>
  <c r="X16" i="26"/>
  <c r="X18" i="26" s="1"/>
  <c r="W16" i="26"/>
  <c r="W18" i="26" s="1"/>
  <c r="V16" i="26"/>
  <c r="V18" i="26" s="1"/>
  <c r="U16" i="26"/>
  <c r="U18" i="26" s="1"/>
  <c r="T16" i="26"/>
  <c r="T18" i="26" s="1"/>
  <c r="S16" i="26"/>
  <c r="S18" i="26" s="1"/>
  <c r="R16" i="26"/>
  <c r="R18" i="26" s="1"/>
  <c r="Q16" i="26"/>
  <c r="Q18" i="26" s="1"/>
  <c r="H15" i="26"/>
  <c r="J15" i="26" s="1"/>
  <c r="M15" i="26" s="1"/>
  <c r="H14" i="26"/>
  <c r="J14" i="26" s="1"/>
  <c r="M14" i="26" s="1"/>
  <c r="H13" i="26"/>
  <c r="J13" i="26" s="1"/>
  <c r="M13" i="26" s="1"/>
  <c r="H12" i="26"/>
  <c r="J12" i="26" s="1"/>
  <c r="M12" i="26" s="1"/>
  <c r="J11" i="26"/>
  <c r="M11" i="26" s="1"/>
  <c r="J10" i="26"/>
  <c r="M10" i="26" s="1"/>
  <c r="H9" i="26"/>
  <c r="J9" i="26" s="1"/>
  <c r="M9" i="26" s="1"/>
  <c r="H8" i="26"/>
  <c r="J8" i="26" s="1"/>
  <c r="M8" i="26" s="1"/>
  <c r="H7" i="26"/>
  <c r="H17" i="26" l="1"/>
  <c r="Y18" i="26"/>
  <c r="J18" i="27"/>
  <c r="M8" i="27"/>
  <c r="M17" i="27" s="1"/>
  <c r="J7" i="26"/>
  <c r="J17" i="26" s="1"/>
  <c r="L18" i="25"/>
  <c r="K18" i="25"/>
  <c r="I18" i="25"/>
  <c r="X17" i="25"/>
  <c r="X19" i="25" s="1"/>
  <c r="W17" i="25"/>
  <c r="W19" i="25" s="1"/>
  <c r="V17" i="25"/>
  <c r="V19" i="25" s="1"/>
  <c r="U17" i="25"/>
  <c r="U19" i="25" s="1"/>
  <c r="T17" i="25"/>
  <c r="T19" i="25" s="1"/>
  <c r="S17" i="25"/>
  <c r="S19" i="25" s="1"/>
  <c r="R17" i="25"/>
  <c r="R19" i="25" s="1"/>
  <c r="Q17" i="25"/>
  <c r="Q19" i="25" s="1"/>
  <c r="H16" i="25"/>
  <c r="J16" i="25" s="1"/>
  <c r="M16" i="25" s="1"/>
  <c r="H15" i="25"/>
  <c r="J15" i="25" s="1"/>
  <c r="M15" i="25" s="1"/>
  <c r="H14" i="25"/>
  <c r="J14" i="25" s="1"/>
  <c r="M14" i="25" s="1"/>
  <c r="G14" i="25"/>
  <c r="H13" i="25"/>
  <c r="J13" i="25" s="1"/>
  <c r="M13" i="25" s="1"/>
  <c r="H12" i="25"/>
  <c r="J12" i="25" s="1"/>
  <c r="M12" i="25" s="1"/>
  <c r="J11" i="25"/>
  <c r="M11" i="25" s="1"/>
  <c r="J10" i="25"/>
  <c r="M10" i="25" s="1"/>
  <c r="H9" i="25"/>
  <c r="J9" i="25" s="1"/>
  <c r="M9" i="25" s="1"/>
  <c r="H8" i="25"/>
  <c r="J8" i="25" s="1"/>
  <c r="M8" i="25" s="1"/>
  <c r="H7" i="25"/>
  <c r="H18" i="25" s="1"/>
  <c r="Y19" i="25" l="1"/>
  <c r="M7" i="26"/>
  <c r="M16" i="26" s="1"/>
  <c r="J7" i="25"/>
  <c r="H16" i="24"/>
  <c r="J11" i="24"/>
  <c r="M11" i="24" s="1"/>
  <c r="J10" i="24"/>
  <c r="M10" i="24" s="1"/>
  <c r="J18" i="25" l="1"/>
  <c r="M7" i="25"/>
  <c r="M17" i="25" s="1"/>
  <c r="L18" i="24"/>
  <c r="K18" i="24"/>
  <c r="I18" i="24"/>
  <c r="X17" i="24"/>
  <c r="X19" i="24" s="1"/>
  <c r="W17" i="24"/>
  <c r="W19" i="24" s="1"/>
  <c r="V17" i="24"/>
  <c r="V19" i="24" s="1"/>
  <c r="U17" i="24"/>
  <c r="U19" i="24" s="1"/>
  <c r="T17" i="24"/>
  <c r="T19" i="24" s="1"/>
  <c r="S17" i="24"/>
  <c r="S19" i="24" s="1"/>
  <c r="R17" i="24"/>
  <c r="R19" i="24" s="1"/>
  <c r="Q17" i="24"/>
  <c r="Q19" i="24" s="1"/>
  <c r="J16" i="24"/>
  <c r="M16" i="24" s="1"/>
  <c r="H15" i="24"/>
  <c r="J15" i="24" s="1"/>
  <c r="M15" i="24" s="1"/>
  <c r="H14" i="24"/>
  <c r="J14" i="24" s="1"/>
  <c r="M14" i="24" s="1"/>
  <c r="G14" i="24"/>
  <c r="H13" i="24"/>
  <c r="J13" i="24" s="1"/>
  <c r="M13" i="24" s="1"/>
  <c r="H12" i="24"/>
  <c r="J12" i="24" s="1"/>
  <c r="M12" i="24" s="1"/>
  <c r="H9" i="24"/>
  <c r="J9" i="24" s="1"/>
  <c r="M9" i="24" s="1"/>
  <c r="H8" i="24"/>
  <c r="J8" i="24" s="1"/>
  <c r="M8" i="24" s="1"/>
  <c r="H7" i="24"/>
  <c r="H18" i="24" l="1"/>
  <c r="Y19" i="24"/>
  <c r="J7" i="24"/>
  <c r="J18" i="24" s="1"/>
  <c r="L17" i="23"/>
  <c r="K17" i="23"/>
  <c r="I17" i="23"/>
  <c r="X16" i="23"/>
  <c r="X18" i="23" s="1"/>
  <c r="W16" i="23"/>
  <c r="W18" i="23" s="1"/>
  <c r="V16" i="23"/>
  <c r="V18" i="23" s="1"/>
  <c r="U16" i="23"/>
  <c r="U18" i="23" s="1"/>
  <c r="T16" i="23"/>
  <c r="T18" i="23" s="1"/>
  <c r="S16" i="23"/>
  <c r="S18" i="23" s="1"/>
  <c r="R16" i="23"/>
  <c r="R18" i="23" s="1"/>
  <c r="Q16" i="23"/>
  <c r="Q18" i="23" s="1"/>
  <c r="J15" i="23"/>
  <c r="M15" i="23" s="1"/>
  <c r="H14" i="23"/>
  <c r="J14" i="23" s="1"/>
  <c r="M14" i="23" s="1"/>
  <c r="H13" i="23"/>
  <c r="J13" i="23" s="1"/>
  <c r="M13" i="23" s="1"/>
  <c r="G13" i="23"/>
  <c r="H12" i="23"/>
  <c r="J12" i="23" s="1"/>
  <c r="M12" i="23" s="1"/>
  <c r="H11" i="23"/>
  <c r="J11" i="23" s="1"/>
  <c r="M11" i="23" s="1"/>
  <c r="J10" i="23"/>
  <c r="M10" i="23" s="1"/>
  <c r="H9" i="23"/>
  <c r="J9" i="23" s="1"/>
  <c r="M9" i="23" s="1"/>
  <c r="H8" i="23"/>
  <c r="J8" i="23" s="1"/>
  <c r="M8" i="23" s="1"/>
  <c r="H7" i="23"/>
  <c r="H17" i="23" l="1"/>
  <c r="Y18" i="23"/>
  <c r="M7" i="24"/>
  <c r="M17" i="24" s="1"/>
  <c r="J7" i="23"/>
  <c r="L17" i="22"/>
  <c r="K17" i="22"/>
  <c r="I17" i="22"/>
  <c r="X16" i="22"/>
  <c r="X18" i="22" s="1"/>
  <c r="W16" i="22"/>
  <c r="W18" i="22" s="1"/>
  <c r="V16" i="22"/>
  <c r="V18" i="22" s="1"/>
  <c r="U16" i="22"/>
  <c r="U18" i="22" s="1"/>
  <c r="T16" i="22"/>
  <c r="T18" i="22" s="1"/>
  <c r="S16" i="22"/>
  <c r="S18" i="22" s="1"/>
  <c r="R16" i="22"/>
  <c r="R18" i="22" s="1"/>
  <c r="Q16" i="22"/>
  <c r="Q18" i="22" s="1"/>
  <c r="Y18" i="22" s="1"/>
  <c r="J15" i="22"/>
  <c r="M15" i="22" s="1"/>
  <c r="H14" i="22"/>
  <c r="J14" i="22" s="1"/>
  <c r="M14" i="22" s="1"/>
  <c r="H13" i="22"/>
  <c r="G13" i="22"/>
  <c r="H12" i="22"/>
  <c r="J12" i="22" s="1"/>
  <c r="M12" i="22" s="1"/>
  <c r="H11" i="22"/>
  <c r="J11" i="22" s="1"/>
  <c r="M11" i="22" s="1"/>
  <c r="J10" i="22"/>
  <c r="M10" i="22" s="1"/>
  <c r="H9" i="22"/>
  <c r="J9" i="22" s="1"/>
  <c r="M9" i="22" s="1"/>
  <c r="H8" i="22"/>
  <c r="J8" i="22" s="1"/>
  <c r="M8" i="22" s="1"/>
  <c r="H7" i="22"/>
  <c r="J13" i="22" l="1"/>
  <c r="M13" i="22" s="1"/>
  <c r="H17" i="22"/>
  <c r="J17" i="23"/>
  <c r="M7" i="23"/>
  <c r="J7" i="22"/>
  <c r="H14" i="21"/>
  <c r="L17" i="21"/>
  <c r="K17" i="21"/>
  <c r="I17" i="21"/>
  <c r="X16" i="21"/>
  <c r="X18" i="21" s="1"/>
  <c r="W16" i="21"/>
  <c r="W18" i="21" s="1"/>
  <c r="V16" i="21"/>
  <c r="V18" i="21" s="1"/>
  <c r="U16" i="21"/>
  <c r="U18" i="21" s="1"/>
  <c r="T16" i="21"/>
  <c r="T18" i="21" s="1"/>
  <c r="S16" i="21"/>
  <c r="S18" i="21" s="1"/>
  <c r="R16" i="21"/>
  <c r="R18" i="21" s="1"/>
  <c r="Q16" i="21"/>
  <c r="Q18" i="21" s="1"/>
  <c r="J15" i="21"/>
  <c r="M15" i="21" s="1"/>
  <c r="J14" i="21"/>
  <c r="M14" i="21" s="1"/>
  <c r="H13" i="21"/>
  <c r="J13" i="21" s="1"/>
  <c r="M13" i="21" s="1"/>
  <c r="G13" i="21"/>
  <c r="H12" i="21"/>
  <c r="J12" i="21" s="1"/>
  <c r="M12" i="21" s="1"/>
  <c r="H11" i="21"/>
  <c r="J11" i="21" s="1"/>
  <c r="M11" i="21" s="1"/>
  <c r="J10" i="21"/>
  <c r="M10" i="21" s="1"/>
  <c r="H9" i="21"/>
  <c r="J9" i="21" s="1"/>
  <c r="M9" i="21" s="1"/>
  <c r="H8" i="21"/>
  <c r="J8" i="21" s="1"/>
  <c r="M8" i="21" s="1"/>
  <c r="H7" i="21"/>
  <c r="H17" i="21" s="1"/>
  <c r="Y18" i="21" l="1"/>
  <c r="J17" i="22"/>
  <c r="M7" i="22"/>
  <c r="J7" i="21"/>
  <c r="J15" i="20"/>
  <c r="M15" i="20" s="1"/>
  <c r="H14" i="20"/>
  <c r="J14" i="20" s="1"/>
  <c r="M14" i="20" s="1"/>
  <c r="H8" i="20"/>
  <c r="L17" i="20"/>
  <c r="K17" i="20"/>
  <c r="I17" i="20"/>
  <c r="X16" i="20"/>
  <c r="X18" i="20" s="1"/>
  <c r="W16" i="20"/>
  <c r="W18" i="20" s="1"/>
  <c r="V16" i="20"/>
  <c r="V18" i="20" s="1"/>
  <c r="U16" i="20"/>
  <c r="U18" i="20" s="1"/>
  <c r="T16" i="20"/>
  <c r="T18" i="20" s="1"/>
  <c r="S16" i="20"/>
  <c r="S18" i="20" s="1"/>
  <c r="R16" i="20"/>
  <c r="R18" i="20" s="1"/>
  <c r="Q16" i="20"/>
  <c r="Q18" i="20" s="1"/>
  <c r="H13" i="20"/>
  <c r="G13" i="20"/>
  <c r="H12" i="20"/>
  <c r="J12" i="20" s="1"/>
  <c r="M12" i="20" s="1"/>
  <c r="H11" i="20"/>
  <c r="J11" i="20" s="1"/>
  <c r="M11" i="20" s="1"/>
  <c r="J10" i="20"/>
  <c r="M10" i="20" s="1"/>
  <c r="H9" i="20"/>
  <c r="J9" i="20" s="1"/>
  <c r="M9" i="20" s="1"/>
  <c r="J8" i="20"/>
  <c r="M8" i="20" s="1"/>
  <c r="H7" i="20"/>
  <c r="Y18" i="20" l="1"/>
  <c r="J13" i="20"/>
  <c r="M13" i="20" s="1"/>
  <c r="H17" i="20"/>
  <c r="J17" i="21"/>
  <c r="M7" i="21"/>
  <c r="J7" i="20"/>
  <c r="L16" i="19"/>
  <c r="K16" i="19"/>
  <c r="I16" i="19"/>
  <c r="X15" i="19"/>
  <c r="X17" i="19" s="1"/>
  <c r="W15" i="19"/>
  <c r="W17" i="19" s="1"/>
  <c r="V15" i="19"/>
  <c r="V17" i="19" s="1"/>
  <c r="U15" i="19"/>
  <c r="U17" i="19" s="1"/>
  <c r="T15" i="19"/>
  <c r="T17" i="19" s="1"/>
  <c r="S15" i="19"/>
  <c r="S17" i="19" s="1"/>
  <c r="R15" i="19"/>
  <c r="R17" i="19" s="1"/>
  <c r="Q15" i="19"/>
  <c r="Q17" i="19" s="1"/>
  <c r="J14" i="19"/>
  <c r="M14" i="19" s="1"/>
  <c r="H13" i="19"/>
  <c r="J13" i="19" s="1"/>
  <c r="M13" i="19" s="1"/>
  <c r="G13" i="19"/>
  <c r="H12" i="19"/>
  <c r="J12" i="19" s="1"/>
  <c r="M12" i="19" s="1"/>
  <c r="H11" i="19"/>
  <c r="J11" i="19" s="1"/>
  <c r="M11" i="19" s="1"/>
  <c r="J10" i="19"/>
  <c r="M10" i="19" s="1"/>
  <c r="H9" i="19"/>
  <c r="J9" i="19" s="1"/>
  <c r="M9" i="19" s="1"/>
  <c r="H8" i="19"/>
  <c r="J8" i="19" s="1"/>
  <c r="M8" i="19" s="1"/>
  <c r="H7" i="19"/>
  <c r="H16" i="19" l="1"/>
  <c r="Y17" i="19"/>
  <c r="J17" i="20"/>
  <c r="M7" i="20"/>
  <c r="J7" i="19"/>
  <c r="L16" i="18"/>
  <c r="K16" i="18"/>
  <c r="I16" i="18"/>
  <c r="X15" i="18"/>
  <c r="X17" i="18" s="1"/>
  <c r="W15" i="18"/>
  <c r="W17" i="18" s="1"/>
  <c r="V15" i="18"/>
  <c r="V17" i="18" s="1"/>
  <c r="U15" i="18"/>
  <c r="U17" i="18" s="1"/>
  <c r="T15" i="18"/>
  <c r="T17" i="18" s="1"/>
  <c r="S15" i="18"/>
  <c r="S17" i="18" s="1"/>
  <c r="R15" i="18"/>
  <c r="R17" i="18" s="1"/>
  <c r="Q15" i="18"/>
  <c r="Q17" i="18" s="1"/>
  <c r="J14" i="18"/>
  <c r="M14" i="18" s="1"/>
  <c r="H13" i="18"/>
  <c r="G13" i="18"/>
  <c r="H12" i="18"/>
  <c r="J12" i="18" s="1"/>
  <c r="M12" i="18" s="1"/>
  <c r="H11" i="18"/>
  <c r="J11" i="18" s="1"/>
  <c r="M11" i="18" s="1"/>
  <c r="J10" i="18"/>
  <c r="M10" i="18" s="1"/>
  <c r="H9" i="18"/>
  <c r="J9" i="18" s="1"/>
  <c r="M9" i="18" s="1"/>
  <c r="H8" i="18"/>
  <c r="J8" i="18" s="1"/>
  <c r="M8" i="18" s="1"/>
  <c r="H7" i="18"/>
  <c r="J13" i="18" l="1"/>
  <c r="M13" i="18" s="1"/>
  <c r="Y17" i="18"/>
  <c r="H16" i="18"/>
  <c r="J16" i="19"/>
  <c r="M7" i="19"/>
  <c r="J7" i="18"/>
  <c r="J7" i="17"/>
  <c r="G13" i="17"/>
  <c r="J12" i="17"/>
  <c r="M12" i="17" s="1"/>
  <c r="H12" i="17"/>
  <c r="H13" i="17"/>
  <c r="J13" i="17" s="1"/>
  <c r="M13" i="17" s="1"/>
  <c r="H11" i="17"/>
  <c r="J11" i="17" s="1"/>
  <c r="M11" i="17" s="1"/>
  <c r="L16" i="17"/>
  <c r="K16" i="17"/>
  <c r="I16" i="17"/>
  <c r="X15" i="17"/>
  <c r="X17" i="17" s="1"/>
  <c r="W15" i="17"/>
  <c r="W17" i="17" s="1"/>
  <c r="V15" i="17"/>
  <c r="V17" i="17" s="1"/>
  <c r="U15" i="17"/>
  <c r="U17" i="17" s="1"/>
  <c r="T15" i="17"/>
  <c r="T17" i="17" s="1"/>
  <c r="S15" i="17"/>
  <c r="S17" i="17" s="1"/>
  <c r="R15" i="17"/>
  <c r="R17" i="17" s="1"/>
  <c r="Q15" i="17"/>
  <c r="Q17" i="17" s="1"/>
  <c r="J14" i="17"/>
  <c r="M14" i="17" s="1"/>
  <c r="J10" i="17"/>
  <c r="M10" i="17" s="1"/>
  <c r="H9" i="17"/>
  <c r="J9" i="17" s="1"/>
  <c r="M9" i="17" s="1"/>
  <c r="H8" i="17"/>
  <c r="J8" i="17" s="1"/>
  <c r="M8" i="17" s="1"/>
  <c r="H7" i="17"/>
  <c r="Y17" i="17" l="1"/>
  <c r="H16" i="17"/>
  <c r="J16" i="18"/>
  <c r="M7" i="18"/>
  <c r="H12" i="16"/>
  <c r="L15" i="16"/>
  <c r="K15" i="16"/>
  <c r="I15" i="16"/>
  <c r="X14" i="16"/>
  <c r="X16" i="16" s="1"/>
  <c r="W14" i="16"/>
  <c r="W16" i="16" s="1"/>
  <c r="V14" i="16"/>
  <c r="V16" i="16" s="1"/>
  <c r="U14" i="16"/>
  <c r="U16" i="16" s="1"/>
  <c r="T14" i="16"/>
  <c r="T16" i="16" s="1"/>
  <c r="S14" i="16"/>
  <c r="S16" i="16" s="1"/>
  <c r="R14" i="16"/>
  <c r="R16" i="16" s="1"/>
  <c r="Q14" i="16"/>
  <c r="Q16" i="16" s="1"/>
  <c r="J13" i="16"/>
  <c r="M13" i="16" s="1"/>
  <c r="J12" i="16"/>
  <c r="M12" i="16" s="1"/>
  <c r="H11" i="16"/>
  <c r="J11" i="16" s="1"/>
  <c r="M11" i="16" s="1"/>
  <c r="J10" i="16"/>
  <c r="M10" i="16" s="1"/>
  <c r="H9" i="16"/>
  <c r="J9" i="16" s="1"/>
  <c r="M9" i="16" s="1"/>
  <c r="H8" i="16"/>
  <c r="J8" i="16" s="1"/>
  <c r="M8" i="16" s="1"/>
  <c r="H7" i="16"/>
  <c r="H15" i="16" s="1"/>
  <c r="Y16" i="16" l="1"/>
  <c r="J16" i="17"/>
  <c r="M7" i="17"/>
  <c r="J7" i="16"/>
  <c r="J15" i="16" l="1"/>
  <c r="M7" i="16"/>
  <c r="J9" i="15"/>
  <c r="L17" i="15"/>
  <c r="K17" i="15"/>
  <c r="I17" i="15"/>
  <c r="X16" i="15"/>
  <c r="X18" i="15" s="1"/>
  <c r="W16" i="15"/>
  <c r="W18" i="15" s="1"/>
  <c r="V16" i="15"/>
  <c r="V18" i="15" s="1"/>
  <c r="U16" i="15"/>
  <c r="U18" i="15" s="1"/>
  <c r="T16" i="15"/>
  <c r="T18" i="15" s="1"/>
  <c r="S16" i="15"/>
  <c r="S18" i="15" s="1"/>
  <c r="R16" i="15"/>
  <c r="R18" i="15" s="1"/>
  <c r="Q16" i="15"/>
  <c r="Q18" i="15" s="1"/>
  <c r="J15" i="15"/>
  <c r="M15" i="15" s="1"/>
  <c r="J14" i="15"/>
  <c r="M14" i="15" s="1"/>
  <c r="J13" i="15"/>
  <c r="M13" i="15" s="1"/>
  <c r="H12" i="15"/>
  <c r="J11" i="15"/>
  <c r="M11" i="15" s="1"/>
  <c r="J10" i="15"/>
  <c r="M10" i="15" s="1"/>
  <c r="H9" i="15"/>
  <c r="H8" i="15"/>
  <c r="J8" i="15" s="1"/>
  <c r="M8" i="15" s="1"/>
  <c r="H7" i="15"/>
  <c r="H17" i="15" s="1"/>
  <c r="J12" i="15" l="1"/>
  <c r="M12" i="15" s="1"/>
  <c r="Y18" i="15"/>
  <c r="M9" i="15"/>
  <c r="J7" i="15"/>
  <c r="H8" i="14"/>
  <c r="L17" i="14"/>
  <c r="K17" i="14"/>
  <c r="I17" i="14"/>
  <c r="X16" i="14"/>
  <c r="X18" i="14" s="1"/>
  <c r="W16" i="14"/>
  <c r="W18" i="14" s="1"/>
  <c r="V16" i="14"/>
  <c r="V18" i="14" s="1"/>
  <c r="U16" i="14"/>
  <c r="U18" i="14" s="1"/>
  <c r="T16" i="14"/>
  <c r="T18" i="14" s="1"/>
  <c r="S16" i="14"/>
  <c r="S18" i="14" s="1"/>
  <c r="R16" i="14"/>
  <c r="R18" i="14" s="1"/>
  <c r="Q16" i="14"/>
  <c r="Q18" i="14" s="1"/>
  <c r="J15" i="14"/>
  <c r="M15" i="14" s="1"/>
  <c r="J14" i="14"/>
  <c r="M14" i="14" s="1"/>
  <c r="J13" i="14"/>
  <c r="M13" i="14" s="1"/>
  <c r="H12" i="14"/>
  <c r="J12" i="14" s="1"/>
  <c r="M12" i="14" s="1"/>
  <c r="J11" i="14"/>
  <c r="M11" i="14" s="1"/>
  <c r="J10" i="14"/>
  <c r="M10" i="14" s="1"/>
  <c r="H9" i="14"/>
  <c r="J9" i="14" s="1"/>
  <c r="M9" i="14" s="1"/>
  <c r="J8" i="14"/>
  <c r="M8" i="14" s="1"/>
  <c r="H7" i="14"/>
  <c r="H17" i="14" l="1"/>
  <c r="Y18" i="14"/>
  <c r="J17" i="15"/>
  <c r="M7" i="15"/>
  <c r="J7" i="14"/>
  <c r="L17" i="13"/>
  <c r="K17" i="13"/>
  <c r="I17" i="13"/>
  <c r="X16" i="13"/>
  <c r="X18" i="13" s="1"/>
  <c r="W16" i="13"/>
  <c r="W18" i="13" s="1"/>
  <c r="V16" i="13"/>
  <c r="V18" i="13" s="1"/>
  <c r="U16" i="13"/>
  <c r="U18" i="13" s="1"/>
  <c r="T16" i="13"/>
  <c r="T18" i="13" s="1"/>
  <c r="S16" i="13"/>
  <c r="S18" i="13" s="1"/>
  <c r="R16" i="13"/>
  <c r="R18" i="13" s="1"/>
  <c r="Q16" i="13"/>
  <c r="Q18" i="13" s="1"/>
  <c r="J15" i="13"/>
  <c r="M15" i="13" s="1"/>
  <c r="J14" i="13"/>
  <c r="M14" i="13" s="1"/>
  <c r="J13" i="13"/>
  <c r="M13" i="13" s="1"/>
  <c r="H12" i="13"/>
  <c r="J12" i="13" s="1"/>
  <c r="M12" i="13" s="1"/>
  <c r="J11" i="13"/>
  <c r="M11" i="13" s="1"/>
  <c r="J10" i="13"/>
  <c r="M10" i="13" s="1"/>
  <c r="H9" i="13"/>
  <c r="J9" i="13" s="1"/>
  <c r="M9" i="13" s="1"/>
  <c r="J8" i="13"/>
  <c r="M8" i="13" s="1"/>
  <c r="H7" i="13"/>
  <c r="Y18" i="13" l="1"/>
  <c r="H17" i="13"/>
  <c r="J17" i="14"/>
  <c r="M7" i="14"/>
  <c r="J7" i="13"/>
  <c r="L17" i="12"/>
  <c r="K17" i="12"/>
  <c r="I17" i="12"/>
  <c r="X16" i="12"/>
  <c r="X18" i="12" s="1"/>
  <c r="W16" i="12"/>
  <c r="W18" i="12" s="1"/>
  <c r="V16" i="12"/>
  <c r="V18" i="12" s="1"/>
  <c r="U16" i="12"/>
  <c r="U18" i="12" s="1"/>
  <c r="T16" i="12"/>
  <c r="T18" i="12" s="1"/>
  <c r="S16" i="12"/>
  <c r="S18" i="12" s="1"/>
  <c r="R16" i="12"/>
  <c r="R18" i="12" s="1"/>
  <c r="Q16" i="12"/>
  <c r="Q18" i="12" s="1"/>
  <c r="Y18" i="12" s="1"/>
  <c r="J15" i="12"/>
  <c r="M15" i="12" s="1"/>
  <c r="J14" i="12"/>
  <c r="M14" i="12" s="1"/>
  <c r="J13" i="12"/>
  <c r="M13" i="12" s="1"/>
  <c r="H12" i="12"/>
  <c r="J12" i="12" s="1"/>
  <c r="M12" i="12" s="1"/>
  <c r="J11" i="12"/>
  <c r="M11" i="12" s="1"/>
  <c r="J10" i="12"/>
  <c r="M10" i="12" s="1"/>
  <c r="H9" i="12"/>
  <c r="J9" i="12" s="1"/>
  <c r="M9" i="12" s="1"/>
  <c r="J8" i="12"/>
  <c r="M8" i="12" s="1"/>
  <c r="H7" i="12"/>
  <c r="H17" i="12" l="1"/>
  <c r="J17" i="13"/>
  <c r="M7" i="13"/>
  <c r="J7" i="12"/>
  <c r="L17" i="11"/>
  <c r="K17" i="11"/>
  <c r="I17" i="11"/>
  <c r="X16" i="11"/>
  <c r="X18" i="11" s="1"/>
  <c r="W16" i="11"/>
  <c r="W18" i="11" s="1"/>
  <c r="V16" i="11"/>
  <c r="V18" i="11" s="1"/>
  <c r="U16" i="11"/>
  <c r="U18" i="11" s="1"/>
  <c r="T16" i="11"/>
  <c r="T18" i="11" s="1"/>
  <c r="S16" i="11"/>
  <c r="S18" i="11" s="1"/>
  <c r="R16" i="11"/>
  <c r="R18" i="11" s="1"/>
  <c r="Q16" i="11"/>
  <c r="Q18" i="11" s="1"/>
  <c r="Y18" i="11" s="1"/>
  <c r="J15" i="11"/>
  <c r="M15" i="11" s="1"/>
  <c r="J14" i="11"/>
  <c r="M14" i="11" s="1"/>
  <c r="J13" i="11"/>
  <c r="M13" i="11" s="1"/>
  <c r="H12" i="11"/>
  <c r="J12" i="11" s="1"/>
  <c r="M12" i="11" s="1"/>
  <c r="J11" i="11"/>
  <c r="M11" i="11" s="1"/>
  <c r="J10" i="11"/>
  <c r="M10" i="11" s="1"/>
  <c r="H9" i="11"/>
  <c r="J9" i="11" s="1"/>
  <c r="M9" i="11" s="1"/>
  <c r="H8" i="11"/>
  <c r="J8" i="11" s="1"/>
  <c r="M8" i="11" s="1"/>
  <c r="H7" i="11"/>
  <c r="H17" i="11" l="1"/>
  <c r="J17" i="12"/>
  <c r="M7" i="12"/>
  <c r="J7" i="11"/>
  <c r="L17" i="10"/>
  <c r="K17" i="10"/>
  <c r="I17" i="10"/>
  <c r="X16" i="10"/>
  <c r="X18" i="10" s="1"/>
  <c r="W16" i="10"/>
  <c r="W18" i="10" s="1"/>
  <c r="V16" i="10"/>
  <c r="V18" i="10" s="1"/>
  <c r="U16" i="10"/>
  <c r="U18" i="10" s="1"/>
  <c r="T16" i="10"/>
  <c r="T18" i="10" s="1"/>
  <c r="S16" i="10"/>
  <c r="S18" i="10" s="1"/>
  <c r="R16" i="10"/>
  <c r="R18" i="10" s="1"/>
  <c r="Q16" i="10"/>
  <c r="Q18" i="10" s="1"/>
  <c r="Y18" i="10" s="1"/>
  <c r="J15" i="10"/>
  <c r="M15" i="10" s="1"/>
  <c r="J14" i="10"/>
  <c r="M14" i="10" s="1"/>
  <c r="J13" i="10"/>
  <c r="M13" i="10" s="1"/>
  <c r="H12" i="10"/>
  <c r="J12" i="10" s="1"/>
  <c r="M12" i="10" s="1"/>
  <c r="J11" i="10"/>
  <c r="M11" i="10" s="1"/>
  <c r="J10" i="10"/>
  <c r="M10" i="10" s="1"/>
  <c r="H9" i="10"/>
  <c r="J9" i="10" s="1"/>
  <c r="M9" i="10" s="1"/>
  <c r="H8" i="10"/>
  <c r="J8" i="10" s="1"/>
  <c r="M8" i="10" s="1"/>
  <c r="H7" i="10"/>
  <c r="H17" i="10" l="1"/>
  <c r="J17" i="11"/>
  <c r="M7" i="11"/>
  <c r="J7" i="10"/>
  <c r="L17" i="9"/>
  <c r="K17" i="9"/>
  <c r="I17" i="9"/>
  <c r="X16" i="9"/>
  <c r="X18" i="9" s="1"/>
  <c r="W16" i="9"/>
  <c r="W18" i="9" s="1"/>
  <c r="V16" i="9"/>
  <c r="V18" i="9" s="1"/>
  <c r="U16" i="9"/>
  <c r="U18" i="9" s="1"/>
  <c r="T16" i="9"/>
  <c r="T18" i="9" s="1"/>
  <c r="S16" i="9"/>
  <c r="S18" i="9" s="1"/>
  <c r="R16" i="9"/>
  <c r="R18" i="9" s="1"/>
  <c r="Q16" i="9"/>
  <c r="Q18" i="9" s="1"/>
  <c r="J15" i="9"/>
  <c r="M15" i="9" s="1"/>
  <c r="J14" i="9"/>
  <c r="M14" i="9" s="1"/>
  <c r="J13" i="9"/>
  <c r="M13" i="9" s="1"/>
  <c r="H12" i="9"/>
  <c r="J12" i="9" s="1"/>
  <c r="M12" i="9" s="1"/>
  <c r="J11" i="9"/>
  <c r="M11" i="9" s="1"/>
  <c r="J10" i="9"/>
  <c r="M10" i="9" s="1"/>
  <c r="H9" i="9"/>
  <c r="J9" i="9" s="1"/>
  <c r="M9" i="9" s="1"/>
  <c r="H8" i="9"/>
  <c r="J8" i="9" s="1"/>
  <c r="M8" i="9" s="1"/>
  <c r="H7" i="9"/>
  <c r="H17" i="9" s="1"/>
  <c r="Y18" i="9" l="1"/>
  <c r="J17" i="10"/>
  <c r="M7" i="10"/>
  <c r="J7" i="9"/>
  <c r="L17" i="8"/>
  <c r="K17" i="8"/>
  <c r="I17" i="8"/>
  <c r="X16" i="8"/>
  <c r="X18" i="8" s="1"/>
  <c r="W16" i="8"/>
  <c r="W18" i="8" s="1"/>
  <c r="V16" i="8"/>
  <c r="V18" i="8" s="1"/>
  <c r="U16" i="8"/>
  <c r="U18" i="8" s="1"/>
  <c r="T16" i="8"/>
  <c r="T18" i="8" s="1"/>
  <c r="S16" i="8"/>
  <c r="S18" i="8" s="1"/>
  <c r="R16" i="8"/>
  <c r="R18" i="8" s="1"/>
  <c r="Q16" i="8"/>
  <c r="Q18" i="8" s="1"/>
  <c r="Y18" i="8" s="1"/>
  <c r="J15" i="8"/>
  <c r="M15" i="8" s="1"/>
  <c r="J14" i="8"/>
  <c r="M14" i="8" s="1"/>
  <c r="J13" i="8"/>
  <c r="M13" i="8" s="1"/>
  <c r="H12" i="8"/>
  <c r="J12" i="8" s="1"/>
  <c r="M12" i="8" s="1"/>
  <c r="J11" i="8"/>
  <c r="M11" i="8" s="1"/>
  <c r="J10" i="8"/>
  <c r="M10" i="8" s="1"/>
  <c r="H9" i="8"/>
  <c r="J9" i="8" s="1"/>
  <c r="M9" i="8" s="1"/>
  <c r="H8" i="8"/>
  <c r="J8" i="8" s="1"/>
  <c r="M8" i="8" s="1"/>
  <c r="H7" i="8"/>
  <c r="H17" i="8" l="1"/>
  <c r="J17" i="9"/>
  <c r="M7" i="9"/>
  <c r="J7" i="8"/>
  <c r="Q16" i="7"/>
  <c r="Q18" i="7" s="1"/>
  <c r="R16" i="7"/>
  <c r="R18" i="7" s="1"/>
  <c r="S16" i="7"/>
  <c r="S18" i="7" s="1"/>
  <c r="T16" i="7"/>
  <c r="T18" i="7" s="1"/>
  <c r="U16" i="7"/>
  <c r="U18" i="7" s="1"/>
  <c r="V16" i="7"/>
  <c r="V18" i="7" s="1"/>
  <c r="W16" i="7"/>
  <c r="W18" i="7" s="1"/>
  <c r="X16" i="7"/>
  <c r="X18" i="7" s="1"/>
  <c r="L17" i="7"/>
  <c r="K17" i="7"/>
  <c r="H7" i="7"/>
  <c r="J7" i="7"/>
  <c r="H8" i="7"/>
  <c r="J8" i="7"/>
  <c r="J17" i="7" s="1"/>
  <c r="H9" i="7"/>
  <c r="J9" i="7"/>
  <c r="J10" i="7"/>
  <c r="J11" i="7"/>
  <c r="M11" i="7" s="1"/>
  <c r="H12" i="7"/>
  <c r="J12" i="7"/>
  <c r="J13" i="7"/>
  <c r="J14" i="7"/>
  <c r="M14" i="7" s="1"/>
  <c r="J15" i="7"/>
  <c r="I17" i="7"/>
  <c r="H17" i="7"/>
  <c r="M15" i="7"/>
  <c r="M13" i="7"/>
  <c r="M12" i="7"/>
  <c r="M10" i="7"/>
  <c r="M9" i="7"/>
  <c r="M8" i="7"/>
  <c r="M7" i="7"/>
  <c r="L17" i="6"/>
  <c r="K17" i="6"/>
  <c r="I17" i="6"/>
  <c r="X16" i="6"/>
  <c r="X18" i="6"/>
  <c r="W16" i="6"/>
  <c r="W18" i="6"/>
  <c r="V16" i="6"/>
  <c r="V18" i="6"/>
  <c r="U16" i="6"/>
  <c r="U18" i="6"/>
  <c r="T16" i="6"/>
  <c r="T18" i="6"/>
  <c r="S16" i="6"/>
  <c r="S18" i="6"/>
  <c r="R16" i="6"/>
  <c r="R18" i="6" s="1"/>
  <c r="Q16" i="6"/>
  <c r="Q18" i="6"/>
  <c r="Y18" i="6" s="1"/>
  <c r="J15" i="6"/>
  <c r="M15" i="6" s="1"/>
  <c r="J14" i="6"/>
  <c r="M14" i="6" s="1"/>
  <c r="J13" i="6"/>
  <c r="M13" i="6"/>
  <c r="H12" i="6"/>
  <c r="J12" i="6" s="1"/>
  <c r="M12" i="6" s="1"/>
  <c r="J11" i="6"/>
  <c r="M11" i="6"/>
  <c r="J10" i="6"/>
  <c r="M10" i="6" s="1"/>
  <c r="H9" i="6"/>
  <c r="J9" i="6"/>
  <c r="M9" i="6" s="1"/>
  <c r="H8" i="6"/>
  <c r="J8" i="6"/>
  <c r="M8" i="6"/>
  <c r="H7" i="6"/>
  <c r="H17" i="6" s="1"/>
  <c r="J7" i="6"/>
  <c r="L17" i="5"/>
  <c r="K17" i="5"/>
  <c r="I17" i="5"/>
  <c r="X16" i="5"/>
  <c r="X18" i="5"/>
  <c r="W16" i="5"/>
  <c r="W18" i="5"/>
  <c r="V16" i="5"/>
  <c r="V18" i="5"/>
  <c r="U16" i="5"/>
  <c r="U18" i="5"/>
  <c r="T16" i="5"/>
  <c r="T18" i="5"/>
  <c r="S16" i="5"/>
  <c r="S18" i="5"/>
  <c r="R16" i="5"/>
  <c r="R18" i="5"/>
  <c r="Q16" i="5"/>
  <c r="Q18" i="5"/>
  <c r="Y18" i="5" s="1"/>
  <c r="J15" i="5"/>
  <c r="M15" i="5" s="1"/>
  <c r="J14" i="5"/>
  <c r="M14" i="5" s="1"/>
  <c r="J13" i="5"/>
  <c r="M13" i="5" s="1"/>
  <c r="H12" i="5"/>
  <c r="J12" i="5" s="1"/>
  <c r="M12" i="5" s="1"/>
  <c r="J11" i="5"/>
  <c r="M11" i="5"/>
  <c r="J10" i="5"/>
  <c r="M10" i="5"/>
  <c r="H9" i="5"/>
  <c r="J9" i="5"/>
  <c r="M9" i="5" s="1"/>
  <c r="H8" i="5"/>
  <c r="H17" i="5" s="1"/>
  <c r="H7" i="5"/>
  <c r="M7" i="6"/>
  <c r="J7" i="5"/>
  <c r="L17" i="4"/>
  <c r="K17" i="4"/>
  <c r="I17" i="4"/>
  <c r="X16" i="4"/>
  <c r="X18" i="4"/>
  <c r="W16" i="4"/>
  <c r="W18" i="4" s="1"/>
  <c r="V16" i="4"/>
  <c r="V18" i="4"/>
  <c r="U16" i="4"/>
  <c r="U18" i="4" s="1"/>
  <c r="T16" i="4"/>
  <c r="T18" i="4"/>
  <c r="S16" i="4"/>
  <c r="S18" i="4" s="1"/>
  <c r="R16" i="4"/>
  <c r="R18" i="4"/>
  <c r="Q16" i="4"/>
  <c r="Q18" i="4" s="1"/>
  <c r="J15" i="4"/>
  <c r="M15" i="4" s="1"/>
  <c r="J14" i="4"/>
  <c r="M14" i="4"/>
  <c r="J13" i="4"/>
  <c r="M13" i="4" s="1"/>
  <c r="H12" i="4"/>
  <c r="J12" i="4"/>
  <c r="M12" i="4"/>
  <c r="J11" i="4"/>
  <c r="M11" i="4" s="1"/>
  <c r="J10" i="4"/>
  <c r="M10" i="4"/>
  <c r="H9" i="4"/>
  <c r="J9" i="4" s="1"/>
  <c r="M9" i="4" s="1"/>
  <c r="H8" i="4"/>
  <c r="H17" i="4" s="1"/>
  <c r="H7" i="4"/>
  <c r="M7" i="5"/>
  <c r="J7" i="4"/>
  <c r="J14" i="3"/>
  <c r="M14" i="3" s="1"/>
  <c r="L17" i="3"/>
  <c r="K17" i="3"/>
  <c r="I17" i="3"/>
  <c r="X16" i="3"/>
  <c r="X18" i="3" s="1"/>
  <c r="W16" i="3"/>
  <c r="W18" i="3" s="1"/>
  <c r="V16" i="3"/>
  <c r="V18" i="3" s="1"/>
  <c r="U16" i="3"/>
  <c r="U18" i="3" s="1"/>
  <c r="T16" i="3"/>
  <c r="T18" i="3" s="1"/>
  <c r="S16" i="3"/>
  <c r="S18" i="3" s="1"/>
  <c r="R16" i="3"/>
  <c r="R18" i="3" s="1"/>
  <c r="Q16" i="3"/>
  <c r="Q18" i="3" s="1"/>
  <c r="Y18" i="3" s="1"/>
  <c r="J15" i="3"/>
  <c r="M15" i="3"/>
  <c r="J13" i="3"/>
  <c r="M13" i="3" s="1"/>
  <c r="H12" i="3"/>
  <c r="J12" i="3" s="1"/>
  <c r="M12" i="3" s="1"/>
  <c r="J11" i="3"/>
  <c r="M11" i="3"/>
  <c r="J10" i="3"/>
  <c r="M10" i="3"/>
  <c r="H9" i="3"/>
  <c r="J9" i="3"/>
  <c r="M9" i="3" s="1"/>
  <c r="H8" i="3"/>
  <c r="H17" i="3" s="1"/>
  <c r="H7" i="3"/>
  <c r="M7" i="4"/>
  <c r="J7" i="3"/>
  <c r="L17" i="2"/>
  <c r="K17" i="2"/>
  <c r="I17" i="2"/>
  <c r="X16" i="2"/>
  <c r="X18" i="2"/>
  <c r="W16" i="2"/>
  <c r="W18" i="2"/>
  <c r="V16" i="2"/>
  <c r="V18" i="2"/>
  <c r="U16" i="2"/>
  <c r="U18" i="2"/>
  <c r="T16" i="2"/>
  <c r="T18" i="2"/>
  <c r="S16" i="2"/>
  <c r="S18" i="2"/>
  <c r="R16" i="2"/>
  <c r="R18" i="2"/>
  <c r="Q16" i="2"/>
  <c r="Q18" i="2"/>
  <c r="Y18" i="2" s="1"/>
  <c r="J15" i="2"/>
  <c r="M15" i="2" s="1"/>
  <c r="M14" i="2"/>
  <c r="J13" i="2"/>
  <c r="M13" i="2"/>
  <c r="H12" i="2"/>
  <c r="J12" i="2" s="1"/>
  <c r="M12" i="2" s="1"/>
  <c r="J11" i="2"/>
  <c r="M11" i="2" s="1"/>
  <c r="J10" i="2"/>
  <c r="M10" i="2" s="1"/>
  <c r="H9" i="2"/>
  <c r="J9" i="2" s="1"/>
  <c r="H8" i="2"/>
  <c r="J8" i="2"/>
  <c r="M8" i="2" s="1"/>
  <c r="H7" i="2"/>
  <c r="H17" i="2" s="1"/>
  <c r="M7" i="3"/>
  <c r="J7" i="2"/>
  <c r="L17" i="1"/>
  <c r="K17" i="1"/>
  <c r="I17" i="1"/>
  <c r="X16" i="1"/>
  <c r="X18" i="1"/>
  <c r="W16" i="1"/>
  <c r="W18" i="1" s="1"/>
  <c r="V16" i="1"/>
  <c r="V18" i="1"/>
  <c r="U16" i="1"/>
  <c r="U18" i="1" s="1"/>
  <c r="T16" i="1"/>
  <c r="T18" i="1"/>
  <c r="S16" i="1"/>
  <c r="S18" i="1" s="1"/>
  <c r="R16" i="1"/>
  <c r="R18" i="1" s="1"/>
  <c r="Q16" i="1"/>
  <c r="Q18" i="1" s="1"/>
  <c r="Y18" i="1" s="1"/>
  <c r="J15" i="1"/>
  <c r="M15" i="1"/>
  <c r="J14" i="1"/>
  <c r="M14" i="1"/>
  <c r="J13" i="1"/>
  <c r="M13" i="1"/>
  <c r="H12" i="1"/>
  <c r="J12" i="1"/>
  <c r="M12" i="1" s="1"/>
  <c r="J11" i="1"/>
  <c r="M11" i="1" s="1"/>
  <c r="J10" i="1"/>
  <c r="M10" i="1" s="1"/>
  <c r="H9" i="1"/>
  <c r="J9" i="1" s="1"/>
  <c r="M9" i="1" s="1"/>
  <c r="H8" i="1"/>
  <c r="J8" i="1"/>
  <c r="M8" i="1" s="1"/>
  <c r="H7" i="1"/>
  <c r="H17" i="1" s="1"/>
  <c r="M7" i="2"/>
  <c r="M9" i="2" l="1"/>
  <c r="J17" i="2"/>
  <c r="Y18" i="4"/>
  <c r="Y18" i="7"/>
  <c r="J7" i="1"/>
  <c r="J8" i="3"/>
  <c r="J8" i="4"/>
  <c r="J17" i="6"/>
  <c r="J8" i="5"/>
  <c r="J17" i="8"/>
  <c r="M7" i="8"/>
  <c r="M8" i="3" l="1"/>
  <c r="J17" i="3"/>
  <c r="M8" i="4"/>
  <c r="J17" i="4"/>
  <c r="M8" i="5"/>
  <c r="J17" i="5"/>
  <c r="J17" i="1"/>
  <c r="M7" i="1"/>
</calcChain>
</file>

<file path=xl/sharedStrings.xml><?xml version="1.0" encoding="utf-8"?>
<sst xmlns="http://schemas.openxmlformats.org/spreadsheetml/2006/main" count="2048" uniqueCount="133">
  <si>
    <t>RELACION DE PERSONAL CASA SRA NORMA LEDO</t>
  </si>
  <si>
    <t>FECHA DE INGRESO</t>
  </si>
  <si>
    <t>SUELDO DIARIO</t>
  </si>
  <si>
    <t>DIAS K TRABAJAN</t>
  </si>
  <si>
    <t>DIA EXTRA</t>
  </si>
  <si>
    <t>EXTRAS</t>
  </si>
  <si>
    <t>IMPORTE SUELDO</t>
  </si>
  <si>
    <t>DESCUENTO INFONAVIT</t>
  </si>
  <si>
    <t>Sub Total</t>
  </si>
  <si>
    <t>PRESTAMOS</t>
  </si>
  <si>
    <t>PAGOS</t>
  </si>
  <si>
    <t>NETO A PAGAR</t>
  </si>
  <si>
    <t>DIAS DE DESCANSO</t>
  </si>
  <si>
    <t>CECILIA PORTILLO CARRIDO</t>
  </si>
  <si>
    <t>AGOSTO-,2013</t>
  </si>
  <si>
    <t>XXXXX</t>
  </si>
  <si>
    <t>Sab-Dom</t>
  </si>
  <si>
    <t>CRUZ DIAZ HERNANDEZ</t>
  </si>
  <si>
    <t>JULIO-,2009</t>
  </si>
  <si>
    <t>Domingo</t>
  </si>
  <si>
    <t>EDITH LUIS SEGURA</t>
  </si>
  <si>
    <t>FEBRERO-,2009</t>
  </si>
  <si>
    <t>MA. DEL ROSARIO CASTAÑEDA RODRIGUEZ</t>
  </si>
  <si>
    <t>JUNIO-,2010</t>
  </si>
  <si>
    <t>VICTOR TELLEZ R</t>
  </si>
  <si>
    <t>MARZO.,2012</t>
  </si>
  <si>
    <t>MISS.  CLAUDIA</t>
  </si>
  <si>
    <t>ROSALIA TELLEZ RIVERA</t>
  </si>
  <si>
    <t>JULIO.,2008</t>
  </si>
  <si>
    <t>.</t>
  </si>
  <si>
    <t>TOTAL DE NOMINA</t>
  </si>
  <si>
    <t>SEMANA # 01    DEL   29       AL    04  ENERO       2014</t>
  </si>
  <si>
    <t>SEMANA # 02    DEL   05       AL    11    ENERO       2014</t>
  </si>
  <si>
    <t>SEMANA # 03    DEL   12       AL    17    ENERO       2014</t>
  </si>
  <si>
    <t>SEMANA # 04    DEL   18       AL    25    ENERO       2014</t>
  </si>
  <si>
    <t xml:space="preserve"> </t>
  </si>
  <si>
    <t>SEMANA # 05    DEL   26       AL    01     FEBRERO        2014</t>
  </si>
  <si>
    <t>SEMANA # 06    DEL   02       AL    08    FEBRERO        2014</t>
  </si>
  <si>
    <t>SEMANA # 07    DEL   09       AL    15    FEBRERO        2014</t>
  </si>
  <si>
    <t>SEMANA # 08    DEL   16      AL    22    FEBRERO        2014</t>
  </si>
  <si>
    <t>SEMANA # 09    DEL   23      AL    01     MARZO        2014</t>
  </si>
  <si>
    <t>SEMANA # 10    DEL   02      AL    08    MARZO        2014</t>
  </si>
  <si>
    <t>SEMANA # 11    DEL   03      AL    15    MARZO        2014</t>
  </si>
  <si>
    <t xml:space="preserve">INCLUYE DIA FESTIVO LUNES 17 DE MARZO </t>
  </si>
  <si>
    <t>SEMANA # 12    DEL   16      AL    22    MARZO        2014</t>
  </si>
  <si>
    <t>SEMANA # 13    DEL   24      AL    30    MARZO        2014</t>
  </si>
  <si>
    <t>SEMANA # 14    DEL   31 MARZO       AL    06  DE ABRIL         2014</t>
  </si>
  <si>
    <t>SEMANA # 15    DEL   07 ABRIL       AL    13  DE ABRIL         2014</t>
  </si>
  <si>
    <t>SEMANA # 16    DEL   14   ABRIL       AL    20  DE ABRIL         2014</t>
  </si>
  <si>
    <t>SEMANA # 17    DEL   21    ABRIL       AL    27  DE ABRIL         2014</t>
  </si>
  <si>
    <t>JOSE LEOPOLDO ALVARADO GARCIA</t>
  </si>
  <si>
    <t>SEMANA # 18    DEL   28    ABRIL       AL    04 DE MAYO          2014</t>
  </si>
  <si>
    <t>SEMANA # 19    DEL   05       AL    11    DE MAYO          2014</t>
  </si>
  <si>
    <t>SEMANA # 20    DEL   12       AL    18    DE MAYO          2014</t>
  </si>
  <si>
    <t>AMALIA CARDENAS FIGUEROA</t>
  </si>
  <si>
    <t>12,Mayo,14</t>
  </si>
  <si>
    <t>05 MARZO.,2012</t>
  </si>
  <si>
    <t>7 Noches</t>
  </si>
  <si>
    <t>DE AMALIA SE COMPONE EL PAGO ASI</t>
  </si>
  <si>
    <t>VIERNES---16---SABADO-17----DOMINGO--18 POR LA NOCHE</t>
  </si>
  <si>
    <t xml:space="preserve">DOMINGO 19 DE DIA </t>
  </si>
  <si>
    <t>JUEVES   22--VIERNES  23----SABADO  24---DOMINGO  25---</t>
  </si>
  <si>
    <t>DOMINGO    26   DE DIA ,</t>
  </si>
  <si>
    <t xml:space="preserve">POR NOCHE   300.00 </t>
  </si>
  <si>
    <t>SEMANA # 21    DEL   19       AL    25    DE MAYO          2014</t>
  </si>
  <si>
    <t>SEMANA # 22     DEL   26       AL    01     DE      J U N I O           2014</t>
  </si>
  <si>
    <t>3 Noches</t>
  </si>
  <si>
    <t>LUNES---26---MARTES    27---MIERCOLES   28---- POR LA NOCHE</t>
  </si>
  <si>
    <t>SEMANA # 23     DEL   02       AL    08     DE      J U N I O           2014</t>
  </si>
  <si>
    <t>SEMANA # 24     DEL   09       AL    15     DE      J U N I O           2014</t>
  </si>
  <si>
    <t>AMALIA CARDENAS</t>
  </si>
  <si>
    <t>JUEVES --VIERNES---SABADO---DOMINGO-- POR LA NOCHE</t>
  </si>
  <si>
    <t>Y DOMINGO DE DIA .</t>
  </si>
  <si>
    <t>HIJA DE EDITH SABADO 7 DE JUNIO</t>
  </si>
  <si>
    <t>SEMANA # 25    DEL   16       AL    22     DE      J U N I O           2014</t>
  </si>
  <si>
    <t>SEMANA # 26    DEL   23       AL    29     DE      J U N I O           2014</t>
  </si>
  <si>
    <t>SEMANA # 27    DEL   30       AL    06   DE      J U L I O           2014</t>
  </si>
  <si>
    <t xml:space="preserve"> LEOPOLDO ALVARADO GARCIA</t>
  </si>
  <si>
    <t>CRUZ FALTO EL VIERNES 27 DE JUNIO</t>
  </si>
  <si>
    <t>CRUZ FALTO EL SABADO 28 DE JUNIO</t>
  </si>
  <si>
    <t>SEMANA # 28    DEL   07       AL    13   DE      J U L I O           2014</t>
  </si>
  <si>
    <t>AMALIA SE LE PAGA; VIERNES 27 JUNIO , SABADO-DOMIGNO 5-6 JULIO SON NOCHES</t>
  </si>
  <si>
    <t xml:space="preserve">Y DOMINGO DE DIA </t>
  </si>
  <si>
    <t>CRUZ---- FALTO EL MIERCOLES  9 DE JULIO</t>
  </si>
  <si>
    <t>SABADO  21 DE JUNIO  POR LA NOCHE</t>
  </si>
  <si>
    <t>SEMANA # 29    DEL   14       AL    20   DE      J U L I O           2014</t>
  </si>
  <si>
    <t>SEMANA # 30    DEL   21       AL    27   DE      J U L I O           2014</t>
  </si>
  <si>
    <t>AMALIA FALTO SABADO</t>
  </si>
  <si>
    <t>SEMANA # 31    DEL   28       AL    03   DE      AGOSTO           2014</t>
  </si>
  <si>
    <t>AMALIA- SE LE PAGA MIERCOLES  30   JULIO  POR LA NOCHE</t>
  </si>
  <si>
    <t>debe 3 semanas de infonavit esta es la 1ra</t>
  </si>
  <si>
    <t xml:space="preserve">CRUZ;    FALTO TODA LA SEMANA </t>
  </si>
  <si>
    <t>SEMANA # 32    DEL   04       AL    10    DE      AGOSTO           2014</t>
  </si>
  <si>
    <t>debe 3 semanas de infonavit esta es la 2da</t>
  </si>
  <si>
    <t>inforvit seman pasada</t>
  </si>
  <si>
    <t>SEMANA # 33    DEL   11       AL     17    DE      AGOSTO           2014</t>
  </si>
  <si>
    <t>debe 3 semanas de infonavit esta es la 3ra</t>
  </si>
  <si>
    <t>SEMANA # 34   DEL   18       AL     24    DE      AGOSTO           2014</t>
  </si>
  <si>
    <t>SEMANA # 35   DEL   25       AL     31   DE      AGOSTO           2014</t>
  </si>
  <si>
    <t>AMALIA- SE LE PAGA VIERNES 22 Y SABADO 23  NOCHES</t>
  </si>
  <si>
    <t>EDITH -----FALTO Jueves 28 agosto</t>
  </si>
  <si>
    <t>SEMANA # 36   DEL   01       AL     07   DE      SEPTIEMBRE           2014</t>
  </si>
  <si>
    <t>SEMANA # 38   DEL   15       AL     21   DE      SEPTIEMBRE           2014</t>
  </si>
  <si>
    <t>SEMANA # 37   DEL   8      AL     14  DE      SEPTIEMBRE           2014</t>
  </si>
  <si>
    <t>AMALIA  la noche del 15 sept-14</t>
  </si>
  <si>
    <t>Cruz FALTO EL 16 DE SEPT-14</t>
  </si>
  <si>
    <t>Y TENEMOS DIA FESTIVO DEL 16 DE Sept-14</t>
  </si>
  <si>
    <t>e</t>
  </si>
  <si>
    <t>SEMANA # 39   DEL   22       AL     28  DE      SEPTIEMBRE           2014</t>
  </si>
  <si>
    <t>AMALIA  la noche del 22 sept-14</t>
  </si>
  <si>
    <t>Polo el dia festivo 16 de sept</t>
  </si>
  <si>
    <t>SEMANA # 40   DEL   29       AL      05  OCTUBRE       2014</t>
  </si>
  <si>
    <t xml:space="preserve">  </t>
  </si>
  <si>
    <t>SEMANA # 41   DEL   06       AL      12   OCTUBRE       2014</t>
  </si>
  <si>
    <t>SEMANA # 42   DEL   13       AL      19      OCTUBRE       2014</t>
  </si>
  <si>
    <t>AMALIA  la noches del 12-13 de Octubre domingo-lunes  y Dia de domingo 12 de OCT</t>
  </si>
  <si>
    <t>SEMANA # 43   DEL   20       AL      26      OCTUBRE       2014</t>
  </si>
  <si>
    <t>AMALIA  se le pagan dos taxis  de 150.00  de los dias  domingo 12 de Octubre   y Miercoles 15 de octubre</t>
  </si>
  <si>
    <t>SEMANA # 44   DEL   27       AL      2 DE NOVIEMBRE       2014</t>
  </si>
  <si>
    <t>SEMANA # 45   DEL   03       AL    09     DE NOVIEMBRE       2014</t>
  </si>
  <si>
    <t>A</t>
  </si>
  <si>
    <t>SEMANA # 46     DEL   10       AL    16     DE NOVIEMBRE       2014</t>
  </si>
  <si>
    <t>Amalia se le paga la NOCHE DEL 14 DE Nov-2014</t>
  </si>
  <si>
    <t>SEMANA # 47     DEL   17       AL    23     DE NOVIEMBRE       2014</t>
  </si>
  <si>
    <t>SEMANA # 48    DEL   24       AL    30     DE NOVIEMBRE       2014</t>
  </si>
  <si>
    <t>SEMANA # 49   DEL   01       AL    07 DICIEMBRE        2014</t>
  </si>
  <si>
    <t xml:space="preserve">ARIADNA </t>
  </si>
  <si>
    <t>LOLA</t>
  </si>
  <si>
    <t>SEMANA # 50   DEL   08       AL    14     DICIEMBRE        2014</t>
  </si>
  <si>
    <t>Amalia  noche sabado 6 dic -taxi mas  jueves  noche 11</t>
  </si>
  <si>
    <t xml:space="preserve">LOLA (DOMINGO 7 Dic ) </t>
  </si>
  <si>
    <t>SEMANA # 51   DEL   15       AL    21     DICIEMBRE        2014</t>
  </si>
  <si>
    <t>SEMANA # 52   DEL   22       AL    26     DICIEMBRE       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</si>
</sst>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80A]#,##0.0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200BB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200BB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i/>
      <sz val="14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8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-0.249977111117893"/>
        <bgColor indexed="64"/>
      </patternFill>
    </fill>
  </fills>
  <borders count="69">
    <border>
      <left/>
      <right/>
      <top/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wrapText="1"/>
    </xf>
    <xf numFmtId="0" fontId="2" fillId="0" borderId="0" xfId="0" applyFont="1"/>
    <xf numFmtId="0" fontId="5" fillId="0" borderId="0" xfId="0" applyFo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1" fillId="3" borderId="0" xfId="0" applyFont="1" applyFill="1"/>
    <xf numFmtId="0" fontId="7" fillId="0" borderId="0" xfId="0" applyNumberFormat="1" applyFont="1"/>
    <xf numFmtId="0" fontId="2" fillId="0" borderId="1" xfId="0" applyFont="1" applyBorder="1"/>
    <xf numFmtId="0" fontId="2" fillId="4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3" fillId="0" borderId="11" xfId="0" applyFont="1" applyBorder="1"/>
    <xf numFmtId="17" fontId="14" fillId="0" borderId="11" xfId="0" applyNumberFormat="1" applyFont="1" applyBorder="1"/>
    <xf numFmtId="164" fontId="15" fillId="0" borderId="11" xfId="0" applyNumberFormat="1" applyFont="1" applyBorder="1"/>
    <xf numFmtId="0" fontId="15" fillId="0" borderId="11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2" xfId="0" applyNumberFormat="1" applyFont="1" applyBorder="1"/>
    <xf numFmtId="164" fontId="16" fillId="0" borderId="13" xfId="0" applyNumberFormat="1" applyFont="1" applyBorder="1"/>
    <xf numFmtId="164" fontId="17" fillId="0" borderId="14" xfId="0" applyNumberFormat="1" applyFont="1" applyBorder="1"/>
    <xf numFmtId="164" fontId="15" fillId="0" borderId="15" xfId="0" applyNumberFormat="1" applyFont="1" applyBorder="1"/>
    <xf numFmtId="164" fontId="18" fillId="0" borderId="16" xfId="0" applyNumberFormat="1" applyFont="1" applyBorder="1"/>
    <xf numFmtId="164" fontId="15" fillId="0" borderId="17" xfId="0" applyNumberFormat="1" applyFont="1" applyBorder="1"/>
    <xf numFmtId="164" fontId="1" fillId="0" borderId="0" xfId="0" applyNumberFormat="1" applyFont="1" applyFill="1"/>
    <xf numFmtId="0" fontId="1" fillId="0" borderId="0" xfId="0" applyFont="1"/>
    <xf numFmtId="0" fontId="13" fillId="0" borderId="18" xfId="0" applyFont="1" applyBorder="1"/>
    <xf numFmtId="0" fontId="19" fillId="0" borderId="18" xfId="0" applyFont="1" applyBorder="1"/>
    <xf numFmtId="164" fontId="15" fillId="0" borderId="18" xfId="0" applyNumberFormat="1" applyFont="1" applyBorder="1"/>
    <xf numFmtId="0" fontId="15" fillId="3" borderId="18" xfId="0" applyFont="1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164" fontId="20" fillId="2" borderId="18" xfId="0" applyNumberFormat="1" applyFont="1" applyFill="1" applyBorder="1" applyAlignment="1">
      <alignment horizontal="center"/>
    </xf>
    <xf numFmtId="164" fontId="1" fillId="0" borderId="19" xfId="0" applyNumberFormat="1" applyFont="1" applyBorder="1"/>
    <xf numFmtId="164" fontId="21" fillId="0" borderId="13" xfId="0" applyNumberFormat="1" applyFont="1" applyBorder="1"/>
    <xf numFmtId="164" fontId="15" fillId="0" borderId="20" xfId="0" applyNumberFormat="1" applyFont="1" applyBorder="1"/>
    <xf numFmtId="164" fontId="18" fillId="0" borderId="21" xfId="0" applyNumberFormat="1" applyFont="1" applyFill="1" applyBorder="1"/>
    <xf numFmtId="164" fontId="15" fillId="0" borderId="22" xfId="0" applyNumberFormat="1" applyFont="1" applyBorder="1"/>
    <xf numFmtId="0" fontId="15" fillId="0" borderId="0" xfId="0" applyFont="1" applyFill="1" applyAlignment="1">
      <alignment horizontal="center"/>
    </xf>
    <xf numFmtId="0" fontId="14" fillId="0" borderId="18" xfId="0" applyFont="1" applyBorder="1"/>
    <xf numFmtId="0" fontId="0" fillId="0" borderId="18" xfId="0" applyBorder="1" applyAlignment="1">
      <alignment horizontal="center"/>
    </xf>
    <xf numFmtId="164" fontId="18" fillId="0" borderId="21" xfId="0" applyNumberFormat="1" applyFont="1" applyBorder="1"/>
    <xf numFmtId="164" fontId="0" fillId="0" borderId="0" xfId="0" applyNumberFormat="1" applyFill="1"/>
    <xf numFmtId="0" fontId="13" fillId="0" borderId="18" xfId="0" applyFont="1" applyBorder="1" applyAlignment="1">
      <alignment wrapText="1"/>
    </xf>
    <xf numFmtId="164" fontId="1" fillId="0" borderId="18" xfId="0" applyNumberFormat="1" applyFont="1" applyBorder="1"/>
    <xf numFmtId="0" fontId="1" fillId="0" borderId="0" xfId="0" applyFont="1" applyFill="1"/>
    <xf numFmtId="0" fontId="13" fillId="0" borderId="18" xfId="0" applyFont="1" applyFill="1" applyBorder="1"/>
    <xf numFmtId="0" fontId="6" fillId="0" borderId="18" xfId="0" applyFont="1" applyBorder="1" applyAlignment="1">
      <alignment horizontal="center"/>
    </xf>
    <xf numFmtId="164" fontId="0" fillId="0" borderId="18" xfId="0" applyNumberFormat="1" applyBorder="1"/>
    <xf numFmtId="164" fontId="16" fillId="0" borderId="23" xfId="0" applyNumberFormat="1" applyFont="1" applyBorder="1"/>
    <xf numFmtId="164" fontId="0" fillId="0" borderId="24" xfId="0" applyNumberFormat="1" applyBorder="1"/>
    <xf numFmtId="164" fontId="18" fillId="0" borderId="25" xfId="0" applyNumberFormat="1" applyFont="1" applyBorder="1"/>
    <xf numFmtId="164" fontId="1" fillId="0" borderId="0" xfId="0" applyNumberFormat="1" applyFon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/>
    <xf numFmtId="0" fontId="19" fillId="0" borderId="18" xfId="0" applyFont="1" applyFill="1" applyBorder="1"/>
    <xf numFmtId="164" fontId="15" fillId="0" borderId="18" xfId="0" applyNumberFormat="1" applyFont="1" applyFill="1" applyBorder="1"/>
    <xf numFmtId="0" fontId="15" fillId="0" borderId="18" xfId="0" applyFont="1" applyFill="1" applyBorder="1" applyAlignment="1">
      <alignment horizontal="center"/>
    </xf>
    <xf numFmtId="0" fontId="0" fillId="0" borderId="18" xfId="0" applyFill="1" applyBorder="1"/>
    <xf numFmtId="164" fontId="18" fillId="0" borderId="23" xfId="0" applyNumberFormat="1" applyFont="1" applyFill="1" applyBorder="1"/>
    <xf numFmtId="0" fontId="18" fillId="0" borderId="25" xfId="0" applyFont="1" applyBorder="1"/>
    <xf numFmtId="0" fontId="9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0" fillId="0" borderId="0" xfId="0" applyFill="1"/>
    <xf numFmtId="0" fontId="5" fillId="8" borderId="0" xfId="0" applyFont="1" applyFill="1"/>
    <xf numFmtId="164" fontId="23" fillId="8" borderId="0" xfId="0" applyNumberFormat="1" applyFont="1" applyFill="1"/>
    <xf numFmtId="0" fontId="0" fillId="8" borderId="0" xfId="0" applyFill="1" applyAlignment="1">
      <alignment horizontal="center"/>
    </xf>
    <xf numFmtId="0" fontId="0" fillId="8" borderId="0" xfId="0" applyFill="1"/>
    <xf numFmtId="164" fontId="6" fillId="8" borderId="0" xfId="0" applyNumberFormat="1" applyFont="1" applyFill="1"/>
    <xf numFmtId="164" fontId="21" fillId="8" borderId="23" xfId="0" applyNumberFormat="1" applyFont="1" applyFill="1" applyBorder="1"/>
    <xf numFmtId="0" fontId="0" fillId="0" borderId="0" xfId="0" applyFill="1" applyBorder="1"/>
    <xf numFmtId="0" fontId="13" fillId="0" borderId="0" xfId="0" applyFont="1"/>
    <xf numFmtId="164" fontId="15" fillId="0" borderId="26" xfId="0" applyNumberFormat="1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24" fillId="0" borderId="26" xfId="0" applyFont="1" applyFill="1" applyBorder="1" applyAlignment="1">
      <alignment horizontal="left"/>
    </xf>
    <xf numFmtId="0" fontId="0" fillId="0" borderId="26" xfId="0" applyFill="1" applyBorder="1"/>
    <xf numFmtId="164" fontId="1" fillId="0" borderId="26" xfId="0" applyNumberFormat="1" applyFont="1" applyBorder="1"/>
    <xf numFmtId="164" fontId="25" fillId="0" borderId="27" xfId="0" applyNumberFormat="1" applyFont="1" applyBorder="1"/>
    <xf numFmtId="0" fontId="18" fillId="0" borderId="25" xfId="0" applyFont="1" applyFill="1" applyBorder="1"/>
    <xf numFmtId="0" fontId="26" fillId="0" borderId="0" xfId="0" applyFont="1" applyFill="1"/>
    <xf numFmtId="0" fontId="27" fillId="0" borderId="0" xfId="0" applyFont="1" applyFill="1"/>
    <xf numFmtId="0" fontId="5" fillId="0" borderId="28" xfId="0" applyFont="1" applyBorder="1"/>
    <xf numFmtId="0" fontId="19" fillId="0" borderId="0" xfId="0" applyFont="1" applyBorder="1"/>
    <xf numFmtId="164" fontId="15" fillId="0" borderId="0" xfId="0" applyNumberFormat="1" applyFont="1"/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21" fillId="0" borderId="0" xfId="0" applyNumberFormat="1" applyFont="1"/>
    <xf numFmtId="164" fontId="17" fillId="0" borderId="29" xfId="0" applyNumberFormat="1" applyFont="1" applyBorder="1"/>
    <xf numFmtId="164" fontId="15" fillId="0" borderId="30" xfId="0" applyNumberFormat="1" applyFont="1" applyBorder="1"/>
    <xf numFmtId="164" fontId="18" fillId="0" borderId="25" xfId="0" applyNumberFormat="1" applyFont="1" applyFill="1" applyBorder="1"/>
    <xf numFmtId="164" fontId="15" fillId="0" borderId="31" xfId="0" applyNumberFormat="1" applyFont="1" applyBorder="1"/>
    <xf numFmtId="0" fontId="0" fillId="0" borderId="26" xfId="0" applyBorder="1"/>
    <xf numFmtId="0" fontId="0" fillId="0" borderId="32" xfId="0" applyBorder="1"/>
    <xf numFmtId="0" fontId="2" fillId="0" borderId="0" xfId="0" applyFont="1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/>
    <xf numFmtId="0" fontId="25" fillId="0" borderId="0" xfId="0" applyFont="1"/>
    <xf numFmtId="0" fontId="0" fillId="0" borderId="33" xfId="0" applyBorder="1"/>
    <xf numFmtId="0" fontId="1" fillId="0" borderId="0" xfId="0" applyFont="1" applyFill="1" applyBorder="1" applyAlignment="1"/>
    <xf numFmtId="0" fontId="1" fillId="0" borderId="0" xfId="0" applyFont="1" applyFill="1" applyAlignment="1"/>
    <xf numFmtId="0" fontId="15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8" fillId="0" borderId="34" xfId="0" applyFont="1" applyBorder="1" applyAlignment="1">
      <alignment horizontal="center"/>
    </xf>
    <xf numFmtId="0" fontId="28" fillId="0" borderId="35" xfId="0" applyFont="1" applyBorder="1" applyAlignment="1">
      <alignment horizontal="right"/>
    </xf>
    <xf numFmtId="164" fontId="15" fillId="0" borderId="36" xfId="0" applyNumberFormat="1" applyFont="1" applyBorder="1"/>
    <xf numFmtId="164" fontId="29" fillId="0" borderId="37" xfId="0" applyNumberFormat="1" applyFont="1" applyBorder="1"/>
    <xf numFmtId="164" fontId="27" fillId="0" borderId="37" xfId="0" applyNumberFormat="1" applyFont="1" applyBorder="1"/>
    <xf numFmtId="164" fontId="15" fillId="0" borderId="38" xfId="0" applyNumberFormat="1" applyFont="1" applyBorder="1"/>
    <xf numFmtId="164" fontId="15" fillId="0" borderId="0" xfId="0" applyNumberFormat="1" applyFont="1" applyBorder="1"/>
    <xf numFmtId="0" fontId="30" fillId="0" borderId="0" xfId="0" applyFont="1" applyFill="1"/>
    <xf numFmtId="164" fontId="15" fillId="0" borderId="0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1" fillId="9" borderId="0" xfId="0" applyNumberFormat="1" applyFont="1" applyFill="1"/>
    <xf numFmtId="0" fontId="31" fillId="0" borderId="0" xfId="0" applyFont="1" applyFill="1"/>
    <xf numFmtId="0" fontId="32" fillId="0" borderId="0" xfId="0" applyFont="1" applyFill="1" applyAlignment="1"/>
    <xf numFmtId="0" fontId="33" fillId="0" borderId="0" xfId="0" applyFont="1" applyFill="1" applyAlignment="1"/>
    <xf numFmtId="164" fontId="32" fillId="0" borderId="0" xfId="0" applyNumberFormat="1" applyFont="1" applyFill="1" applyAlignment="1"/>
    <xf numFmtId="0" fontId="6" fillId="0" borderId="0" xfId="0" applyFont="1" applyFill="1"/>
    <xf numFmtId="0" fontId="34" fillId="0" borderId="0" xfId="0" applyFont="1" applyFill="1"/>
    <xf numFmtId="0" fontId="20" fillId="0" borderId="0" xfId="0" applyFont="1" applyFill="1"/>
    <xf numFmtId="164" fontId="20" fillId="0" borderId="0" xfId="0" applyNumberFormat="1" applyFont="1" applyFill="1"/>
    <xf numFmtId="164" fontId="1" fillId="10" borderId="18" xfId="0" applyNumberFormat="1" applyFont="1" applyFill="1" applyBorder="1" applyAlignment="1">
      <alignment horizontal="center"/>
    </xf>
    <xf numFmtId="164" fontId="1" fillId="0" borderId="18" xfId="0" applyNumberFormat="1" applyFont="1" applyFill="1" applyBorder="1"/>
    <xf numFmtId="164" fontId="17" fillId="0" borderId="39" xfId="0" applyNumberFormat="1" applyFont="1" applyBorder="1"/>
    <xf numFmtId="164" fontId="15" fillId="0" borderId="40" xfId="0" applyNumberFormat="1" applyFont="1" applyFill="1" applyBorder="1"/>
    <xf numFmtId="0" fontId="15" fillId="0" borderId="40" xfId="0" applyFont="1" applyFill="1" applyBorder="1" applyAlignment="1">
      <alignment horizontal="center"/>
    </xf>
    <xf numFmtId="164" fontId="1" fillId="0" borderId="40" xfId="0" applyNumberFormat="1" applyFont="1" applyFill="1" applyBorder="1"/>
    <xf numFmtId="164" fontId="1" fillId="0" borderId="41" xfId="0" applyNumberFormat="1" applyFont="1" applyBorder="1"/>
    <xf numFmtId="164" fontId="0" fillId="0" borderId="42" xfId="0" applyNumberFormat="1" applyBorder="1"/>
    <xf numFmtId="164" fontId="0" fillId="0" borderId="43" xfId="0" applyNumberFormat="1" applyBorder="1"/>
    <xf numFmtId="164" fontId="15" fillId="0" borderId="44" xfId="0" applyNumberFormat="1" applyFont="1" applyBorder="1"/>
    <xf numFmtId="0" fontId="19" fillId="0" borderId="40" xfId="0" applyFont="1" applyFill="1" applyBorder="1"/>
    <xf numFmtId="164" fontId="15" fillId="0" borderId="18" xfId="0" applyNumberFormat="1" applyFont="1" applyBorder="1" applyAlignment="1">
      <alignment horizontal="center"/>
    </xf>
    <xf numFmtId="0" fontId="24" fillId="0" borderId="18" xfId="0" applyFont="1" applyFill="1" applyBorder="1" applyAlignment="1">
      <alignment horizontal="left"/>
    </xf>
    <xf numFmtId="164" fontId="25" fillId="0" borderId="45" xfId="0" applyNumberFormat="1" applyFont="1" applyBorder="1"/>
    <xf numFmtId="164" fontId="15" fillId="0" borderId="46" xfId="0" applyNumberFormat="1" applyFont="1" applyBorder="1"/>
    <xf numFmtId="0" fontId="15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64" fontId="0" fillId="0" borderId="46" xfId="0" applyNumberFormat="1" applyBorder="1"/>
    <xf numFmtId="164" fontId="15" fillId="0" borderId="47" xfId="0" applyNumberFormat="1" applyFont="1" applyBorder="1"/>
    <xf numFmtId="164" fontId="21" fillId="0" borderId="48" xfId="0" applyNumberFormat="1" applyFont="1" applyBorder="1"/>
    <xf numFmtId="164" fontId="17" fillId="0" borderId="49" xfId="0" applyNumberFormat="1" applyFont="1" applyBorder="1"/>
    <xf numFmtId="164" fontId="18" fillId="0" borderId="45" xfId="0" applyNumberFormat="1" applyFont="1" applyBorder="1"/>
    <xf numFmtId="164" fontId="27" fillId="10" borderId="37" xfId="0" applyNumberFormat="1" applyFont="1" applyFill="1" applyBorder="1"/>
    <xf numFmtId="0" fontId="2" fillId="0" borderId="18" xfId="0" applyFont="1" applyBorder="1"/>
    <xf numFmtId="164" fontId="1" fillId="0" borderId="11" xfId="0" applyNumberFormat="1" applyFont="1" applyBorder="1" applyAlignment="1">
      <alignment horizontal="center"/>
    </xf>
    <xf numFmtId="0" fontId="2" fillId="0" borderId="28" xfId="0" applyFont="1" applyBorder="1"/>
    <xf numFmtId="164" fontId="15" fillId="0" borderId="40" xfId="0" applyNumberFormat="1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24" fillId="0" borderId="40" xfId="0" applyFont="1" applyFill="1" applyBorder="1" applyAlignment="1">
      <alignment horizontal="left"/>
    </xf>
    <xf numFmtId="164" fontId="15" fillId="0" borderId="24" xfId="0" applyNumberFormat="1" applyFont="1" applyBorder="1"/>
    <xf numFmtId="164" fontId="0" fillId="0" borderId="50" xfId="0" applyNumberFormat="1" applyBorder="1"/>
    <xf numFmtId="164" fontId="17" fillId="0" borderId="51" xfId="0" applyNumberFormat="1" applyFont="1" applyBorder="1"/>
    <xf numFmtId="164" fontId="15" fillId="0" borderId="52" xfId="0" applyNumberFormat="1" applyFont="1" applyBorder="1"/>
    <xf numFmtId="164" fontId="18" fillId="0" borderId="53" xfId="0" applyNumberFormat="1" applyFont="1" applyFill="1" applyBorder="1"/>
    <xf numFmtId="164" fontId="15" fillId="0" borderId="55" xfId="0" applyNumberFormat="1" applyFont="1" applyBorder="1"/>
    <xf numFmtId="164" fontId="21" fillId="0" borderId="56" xfId="0" applyNumberFormat="1" applyFont="1" applyBorder="1"/>
    <xf numFmtId="164" fontId="25" fillId="0" borderId="56" xfId="0" applyNumberFormat="1" applyFont="1" applyBorder="1"/>
    <xf numFmtId="164" fontId="18" fillId="0" borderId="56" xfId="0" applyNumberFormat="1" applyFont="1" applyBorder="1"/>
    <xf numFmtId="164" fontId="18" fillId="0" borderId="57" xfId="0" applyNumberFormat="1" applyFont="1" applyBorder="1"/>
    <xf numFmtId="164" fontId="21" fillId="0" borderId="54" xfId="0" applyNumberFormat="1" applyFont="1" applyBorder="1"/>
    <xf numFmtId="164" fontId="20" fillId="0" borderId="18" xfId="0" applyNumberFormat="1" applyFont="1" applyFill="1" applyBorder="1" applyAlignment="1">
      <alignment horizontal="center"/>
    </xf>
    <xf numFmtId="164" fontId="1" fillId="0" borderId="18" xfId="0" applyNumberFormat="1" applyFont="1" applyFill="1" applyBorder="1" applyAlignment="1">
      <alignment horizontal="center"/>
    </xf>
    <xf numFmtId="0" fontId="15" fillId="0" borderId="40" xfId="0" applyFont="1" applyFill="1" applyBorder="1" applyAlignment="1">
      <alignment horizontal="left"/>
    </xf>
    <xf numFmtId="0" fontId="31" fillId="0" borderId="58" xfId="0" applyFont="1" applyFill="1" applyBorder="1"/>
    <xf numFmtId="0" fontId="31" fillId="0" borderId="59" xfId="0" applyFont="1" applyFill="1" applyBorder="1"/>
    <xf numFmtId="0" fontId="1" fillId="0" borderId="59" xfId="0" applyFont="1" applyFill="1" applyBorder="1"/>
    <xf numFmtId="0" fontId="32" fillId="0" borderId="60" xfId="0" applyFont="1" applyFill="1" applyBorder="1" applyAlignment="1"/>
    <xf numFmtId="0" fontId="2" fillId="0" borderId="61" xfId="0" applyFont="1" applyBorder="1"/>
    <xf numFmtId="0" fontId="2" fillId="0" borderId="0" xfId="0" applyFont="1" applyBorder="1"/>
    <xf numFmtId="164" fontId="0" fillId="0" borderId="0" xfId="0" applyNumberFormat="1" applyFill="1" applyBorder="1"/>
    <xf numFmtId="0" fontId="33" fillId="0" borderId="62" xfId="0" applyFont="1" applyFill="1" applyBorder="1" applyAlignment="1"/>
    <xf numFmtId="0" fontId="2" fillId="0" borderId="61" xfId="0" applyFont="1" applyFill="1" applyBorder="1"/>
    <xf numFmtId="0" fontId="2" fillId="0" borderId="0" xfId="0" applyFont="1" applyFill="1" applyBorder="1"/>
    <xf numFmtId="0" fontId="1" fillId="0" borderId="62" xfId="0" applyFont="1" applyFill="1" applyBorder="1"/>
    <xf numFmtId="0" fontId="6" fillId="0" borderId="62" xfId="0" applyFont="1" applyFill="1" applyBorder="1"/>
    <xf numFmtId="0" fontId="1" fillId="0" borderId="0" xfId="0" applyFont="1" applyFill="1" applyBorder="1"/>
    <xf numFmtId="0" fontId="2" fillId="0" borderId="63" xfId="0" applyFont="1" applyBorder="1"/>
    <xf numFmtId="0" fontId="2" fillId="0" borderId="32" xfId="0" applyFont="1" applyBorder="1"/>
    <xf numFmtId="0" fontId="6" fillId="0" borderId="32" xfId="0" applyFont="1" applyFill="1" applyBorder="1"/>
    <xf numFmtId="0" fontId="0" fillId="0" borderId="64" xfId="0" applyFill="1" applyBorder="1"/>
    <xf numFmtId="164" fontId="1" fillId="0" borderId="0" xfId="0" applyNumberFormat="1" applyFont="1" applyFill="1" applyBorder="1" applyAlignment="1"/>
    <xf numFmtId="0" fontId="2" fillId="0" borderId="11" xfId="0" applyFont="1" applyBorder="1"/>
    <xf numFmtId="0" fontId="13" fillId="0" borderId="28" xfId="0" applyFont="1" applyFill="1" applyBorder="1"/>
    <xf numFmtId="0" fontId="13" fillId="0" borderId="40" xfId="0" applyFont="1" applyBorder="1" applyAlignment="1">
      <alignment wrapText="1"/>
    </xf>
    <xf numFmtId="17" fontId="14" fillId="0" borderId="18" xfId="0" applyNumberFormat="1" applyFont="1" applyBorder="1"/>
    <xf numFmtId="164" fontId="15" fillId="0" borderId="11" xfId="0" applyNumberFormat="1" applyFont="1" applyBorder="1" applyAlignment="1">
      <alignment horizontal="center"/>
    </xf>
    <xf numFmtId="164" fontId="15" fillId="0" borderId="40" xfId="0" applyNumberFormat="1" applyFont="1" applyBorder="1"/>
    <xf numFmtId="164" fontId="15" fillId="0" borderId="46" xfId="0" applyNumberFormat="1" applyFont="1" applyFill="1" applyBorder="1"/>
    <xf numFmtId="0" fontId="15" fillId="0" borderId="46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left"/>
    </xf>
    <xf numFmtId="0" fontId="1" fillId="0" borderId="40" xfId="0" applyFont="1" applyBorder="1" applyAlignment="1">
      <alignment horizontal="center"/>
    </xf>
    <xf numFmtId="164" fontId="1" fillId="0" borderId="11" xfId="0" applyNumberFormat="1" applyFont="1" applyFill="1" applyBorder="1"/>
    <xf numFmtId="164" fontId="0" fillId="0" borderId="40" xfId="0" applyNumberFormat="1" applyBorder="1"/>
    <xf numFmtId="164" fontId="1" fillId="0" borderId="46" xfId="0" applyNumberFormat="1" applyFont="1" applyFill="1" applyBorder="1"/>
    <xf numFmtId="164" fontId="1" fillId="0" borderId="40" xfId="0" applyNumberFormat="1" applyFont="1" applyBorder="1"/>
    <xf numFmtId="164" fontId="1" fillId="0" borderId="18" xfId="0" applyNumberFormat="1" applyFont="1" applyBorder="1" applyAlignment="1">
      <alignment horizontal="center"/>
    </xf>
    <xf numFmtId="164" fontId="18" fillId="0" borderId="13" xfId="0" applyNumberFormat="1" applyFont="1" applyBorder="1"/>
    <xf numFmtId="164" fontId="21" fillId="0" borderId="57" xfId="0" applyNumberFormat="1" applyFont="1" applyBorder="1"/>
    <xf numFmtId="164" fontId="18" fillId="0" borderId="54" xfId="0" applyNumberFormat="1" applyFont="1" applyFill="1" applyBorder="1"/>
    <xf numFmtId="164" fontId="0" fillId="0" borderId="15" xfId="0" applyNumberFormat="1" applyBorder="1"/>
    <xf numFmtId="164" fontId="15" fillId="0" borderId="50" xfId="0" applyNumberFormat="1" applyFont="1" applyBorder="1"/>
    <xf numFmtId="164" fontId="0" fillId="0" borderId="52" xfId="0" applyNumberFormat="1" applyBorder="1"/>
    <xf numFmtId="164" fontId="18" fillId="0" borderId="53" xfId="0" applyNumberFormat="1" applyFont="1" applyBorder="1"/>
    <xf numFmtId="0" fontId="0" fillId="0" borderId="0" xfId="0" applyBorder="1"/>
    <xf numFmtId="0" fontId="22" fillId="0" borderId="26" xfId="0" applyFont="1" applyFill="1" applyBorder="1" applyAlignment="1">
      <alignment vertical="center" wrapText="1"/>
    </xf>
    <xf numFmtId="0" fontId="13" fillId="0" borderId="58" xfId="0" applyFont="1" applyFill="1" applyBorder="1"/>
    <xf numFmtId="0" fontId="13" fillId="0" borderId="28" xfId="0" applyFont="1" applyBorder="1"/>
    <xf numFmtId="0" fontId="35" fillId="0" borderId="58" xfId="0" applyFont="1" applyFill="1" applyBorder="1"/>
    <xf numFmtId="164" fontId="1" fillId="0" borderId="50" xfId="0" applyNumberFormat="1" applyFont="1" applyBorder="1"/>
    <xf numFmtId="164" fontId="1" fillId="8" borderId="50" xfId="0" applyNumberFormat="1" applyFont="1" applyFill="1" applyBorder="1"/>
    <xf numFmtId="164" fontId="18" fillId="8" borderId="21" xfId="0" applyNumberFormat="1" applyFont="1" applyFill="1" applyBorder="1"/>
    <xf numFmtId="0" fontId="15" fillId="8" borderId="18" xfId="0" applyFont="1" applyFill="1" applyBorder="1" applyAlignment="1">
      <alignment horizontal="center"/>
    </xf>
    <xf numFmtId="164" fontId="15" fillId="11" borderId="24" xfId="0" applyNumberFormat="1" applyFont="1" applyFill="1" applyBorder="1"/>
    <xf numFmtId="0" fontId="37" fillId="0" borderId="65" xfId="0" applyFont="1" applyFill="1" applyBorder="1" applyAlignment="1">
      <alignment wrapText="1"/>
    </xf>
    <xf numFmtId="0" fontId="37" fillId="0" borderId="0" xfId="0" applyFont="1" applyFill="1" applyAlignment="1">
      <alignment wrapText="1"/>
    </xf>
    <xf numFmtId="0" fontId="13" fillId="8" borderId="61" xfId="0" applyFont="1" applyFill="1" applyBorder="1"/>
    <xf numFmtId="0" fontId="2" fillId="8" borderId="0" xfId="0" applyFont="1" applyFill="1" applyBorder="1"/>
    <xf numFmtId="164" fontId="1" fillId="0" borderId="50" xfId="0" applyNumberFormat="1" applyFont="1" applyFill="1" applyBorder="1"/>
    <xf numFmtId="0" fontId="13" fillId="0" borderId="61" xfId="0" applyFont="1" applyFill="1" applyBorder="1"/>
    <xf numFmtId="0" fontId="2" fillId="0" borderId="63" xfId="0" applyFont="1" applyFill="1" applyBorder="1"/>
    <xf numFmtId="0" fontId="2" fillId="0" borderId="32" xfId="0" applyFont="1" applyFill="1" applyBorder="1"/>
    <xf numFmtId="164" fontId="15" fillId="7" borderId="24" xfId="0" applyNumberFormat="1" applyFont="1" applyFill="1" applyBorder="1"/>
    <xf numFmtId="164" fontId="1" fillId="0" borderId="52" xfId="0" applyNumberFormat="1" applyFont="1" applyBorder="1"/>
    <xf numFmtId="14" fontId="2" fillId="8" borderId="18" xfId="0" applyNumberFormat="1" applyFont="1" applyFill="1" applyBorder="1"/>
    <xf numFmtId="15" fontId="13" fillId="8" borderId="18" xfId="0" applyNumberFormat="1" applyFont="1" applyFill="1" applyBorder="1"/>
    <xf numFmtId="164" fontId="6" fillId="0" borderId="66" xfId="0" applyNumberFormat="1" applyFont="1" applyBorder="1"/>
    <xf numFmtId="164" fontId="6" fillId="0" borderId="67" xfId="0" applyNumberFormat="1" applyFont="1" applyBorder="1"/>
    <xf numFmtId="164" fontId="6" fillId="0" borderId="68" xfId="0" applyNumberFormat="1" applyFont="1" applyBorder="1"/>
    <xf numFmtId="164" fontId="40" fillId="0" borderId="67" xfId="0" applyNumberFormat="1" applyFont="1" applyBorder="1"/>
    <xf numFmtId="164" fontId="6" fillId="6" borderId="67" xfId="0" applyNumberFormat="1" applyFont="1" applyFill="1" applyBorder="1"/>
    <xf numFmtId="164" fontId="15" fillId="12" borderId="50" xfId="0" applyNumberFormat="1" applyFont="1" applyFill="1" applyBorder="1"/>
    <xf numFmtId="164" fontId="15" fillId="0" borderId="24" xfId="0" applyNumberFormat="1" applyFont="1" applyFill="1" applyBorder="1"/>
    <xf numFmtId="0" fontId="3" fillId="2" borderId="0" xfId="0" applyFont="1" applyFill="1" applyAlignment="1">
      <alignment horizontal="center"/>
    </xf>
    <xf numFmtId="0" fontId="36" fillId="0" borderId="61" xfId="0" applyFont="1" applyBorder="1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38" fillId="0" borderId="61" xfId="0" applyFont="1" applyBorder="1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37" fillId="0" borderId="65" xfId="0" applyFont="1" applyFill="1" applyBorder="1" applyAlignment="1">
      <alignment horizontal="center" wrapText="1"/>
    </xf>
    <xf numFmtId="0" fontId="37" fillId="0" borderId="0" xfId="0" applyFont="1" applyFill="1" applyAlignment="1">
      <alignment horizontal="center" wrapText="1"/>
    </xf>
    <xf numFmtId="0" fontId="15" fillId="0" borderId="34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9" fillId="0" borderId="61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topLeftCell="I1" workbookViewId="0">
      <selection activeCell="I1" sqref="A1:XFD104857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2"/>
    </row>
    <row r="2" spans="2:24" ht="21" x14ac:dyDescent="0.35">
      <c r="B2" s="1"/>
      <c r="C2" s="1"/>
      <c r="D2" s="245" t="s">
        <v>31</v>
      </c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>
        <v>1</v>
      </c>
      <c r="G7" s="28" t="s">
        <v>15</v>
      </c>
      <c r="H7" s="29">
        <f>D7*E7+D7*F7</f>
        <v>1920</v>
      </c>
      <c r="I7" s="30">
        <v>0</v>
      </c>
      <c r="J7" s="31">
        <f t="shared" ref="J7:J15" si="0">I7+H7</f>
        <v>1920</v>
      </c>
      <c r="K7" s="32">
        <v>0</v>
      </c>
      <c r="L7" s="33">
        <v>0</v>
      </c>
      <c r="M7" s="34">
        <f>J7-L7</f>
        <v>1920</v>
      </c>
      <c r="N7" t="s">
        <v>16</v>
      </c>
      <c r="P7" s="35"/>
      <c r="Q7">
        <v>1</v>
      </c>
      <c r="R7" s="36">
        <v>5</v>
      </c>
      <c r="S7">
        <v>4</v>
      </c>
      <c r="T7">
        <v>0</v>
      </c>
      <c r="U7">
        <v>1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6</v>
      </c>
      <c r="F8" s="41"/>
      <c r="G8" s="42">
        <v>1200</v>
      </c>
      <c r="H8" s="43">
        <f>D8*E8-0.02</f>
        <v>1600</v>
      </c>
      <c r="I8" s="44">
        <v>-268.67</v>
      </c>
      <c r="J8" s="31">
        <f>H8+G8+I8</f>
        <v>2531.33</v>
      </c>
      <c r="K8" s="45">
        <v>0</v>
      </c>
      <c r="L8" s="46">
        <v>0</v>
      </c>
      <c r="M8" s="47">
        <f t="shared" ref="M8:M14" si="1">J8-L8</f>
        <v>2531.33</v>
      </c>
      <c r="N8" t="s">
        <v>19</v>
      </c>
      <c r="O8" s="48"/>
      <c r="P8" s="35"/>
      <c r="Q8">
        <v>4</v>
      </c>
      <c r="R8">
        <v>0</v>
      </c>
      <c r="S8">
        <v>5</v>
      </c>
      <c r="T8">
        <v>0</v>
      </c>
      <c r="U8">
        <v>1</v>
      </c>
      <c r="V8">
        <v>2</v>
      </c>
      <c r="W8">
        <v>1</v>
      </c>
    </row>
    <row r="9" spans="2:24" ht="15.75" x14ac:dyDescent="0.25">
      <c r="B9" s="37" t="s">
        <v>20</v>
      </c>
      <c r="C9" s="49" t="s">
        <v>21</v>
      </c>
      <c r="D9" s="39">
        <v>240</v>
      </c>
      <c r="E9" s="41">
        <v>5</v>
      </c>
      <c r="F9" s="41"/>
      <c r="G9" s="50" t="s">
        <v>15</v>
      </c>
      <c r="H9" s="29">
        <f>D9*E9+D9*F9</f>
        <v>1200</v>
      </c>
      <c r="I9" s="30"/>
      <c r="J9" s="31">
        <f t="shared" si="0"/>
        <v>1200</v>
      </c>
      <c r="K9" s="45">
        <v>0</v>
      </c>
      <c r="L9" s="51">
        <v>0</v>
      </c>
      <c r="M9" s="47">
        <f t="shared" si="1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si="0"/>
        <v>1600</v>
      </c>
      <c r="K10" s="45">
        <v>0</v>
      </c>
      <c r="L10" s="51">
        <v>0</v>
      </c>
      <c r="M10" s="47">
        <f t="shared" si="1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8.75" x14ac:dyDescent="0.3">
      <c r="B11" s="56"/>
      <c r="C11" s="56"/>
      <c r="D11" s="39">
        <v>0</v>
      </c>
      <c r="E11" s="57"/>
      <c r="F11" s="41"/>
      <c r="G11" s="58"/>
      <c r="H11" s="43">
        <v>0</v>
      </c>
      <c r="I11" s="59"/>
      <c r="J11" s="31">
        <f t="shared" si="0"/>
        <v>0</v>
      </c>
      <c r="K11" s="60"/>
      <c r="L11" s="61"/>
      <c r="M11" s="47">
        <f t="shared" si="1"/>
        <v>0</v>
      </c>
      <c r="P11" s="62"/>
      <c r="Q11" s="63">
        <v>0</v>
      </c>
      <c r="R11" s="63">
        <v>0</v>
      </c>
      <c r="S11" s="64">
        <v>0</v>
      </c>
      <c r="T11" s="64"/>
      <c r="U11" s="63">
        <v>0</v>
      </c>
      <c r="V11" s="63">
        <v>0</v>
      </c>
      <c r="W11" s="64"/>
    </row>
    <row r="12" spans="2:24" ht="15.75" x14ac:dyDescent="0.25">
      <c r="B12" s="56" t="s">
        <v>24</v>
      </c>
      <c r="C12" s="65" t="s">
        <v>25</v>
      </c>
      <c r="D12" s="66">
        <v>240</v>
      </c>
      <c r="E12" s="67">
        <v>5</v>
      </c>
      <c r="F12" s="67">
        <v>1</v>
      </c>
      <c r="G12" s="68"/>
      <c r="H12" s="29">
        <f>D12*E12+D12*F12</f>
        <v>1440</v>
      </c>
      <c r="I12" s="69"/>
      <c r="J12" s="31">
        <f t="shared" si="0"/>
        <v>1440</v>
      </c>
      <c r="K12" s="60"/>
      <c r="L12" s="70"/>
      <c r="M12" s="47">
        <f t="shared" si="1"/>
        <v>1440</v>
      </c>
      <c r="N12" t="s">
        <v>16</v>
      </c>
      <c r="O12" s="71"/>
      <c r="P12" s="71"/>
      <c r="Q12" s="72">
        <v>0</v>
      </c>
      <c r="R12" s="73">
        <v>5</v>
      </c>
      <c r="S12">
        <v>2</v>
      </c>
      <c r="T12">
        <v>4</v>
      </c>
      <c r="U12">
        <v>2</v>
      </c>
      <c r="V12">
        <v>0</v>
      </c>
    </row>
    <row r="13" spans="2:24" ht="18.75" x14ac:dyDescent="0.3">
      <c r="B13" s="74"/>
      <c r="C13" s="74"/>
      <c r="D13" s="75"/>
      <c r="E13" s="76"/>
      <c r="F13" s="76"/>
      <c r="G13" s="77"/>
      <c r="H13" s="78">
        <v>0</v>
      </c>
      <c r="I13" s="79"/>
      <c r="J13" s="31">
        <f t="shared" si="0"/>
        <v>0</v>
      </c>
      <c r="K13" s="60"/>
      <c r="L13" s="70"/>
      <c r="M13" s="47">
        <f t="shared" si="1"/>
        <v>0</v>
      </c>
      <c r="N13" s="80"/>
      <c r="O13" s="72"/>
      <c r="P13" s="72"/>
      <c r="Q13" s="72">
        <v>0</v>
      </c>
      <c r="R13" s="73">
        <v>0</v>
      </c>
      <c r="S13">
        <v>0</v>
      </c>
      <c r="U13">
        <v>0</v>
      </c>
      <c r="V13">
        <v>0</v>
      </c>
    </row>
    <row r="14" spans="2:24" ht="19.5" thickBot="1" x14ac:dyDescent="0.35">
      <c r="B14" s="81" t="s">
        <v>26</v>
      </c>
      <c r="C14" s="81"/>
      <c r="D14" s="82">
        <v>240</v>
      </c>
      <c r="E14" s="83">
        <v>5</v>
      </c>
      <c r="F14" s="84"/>
      <c r="G14" s="85"/>
      <c r="H14" s="86">
        <v>1200</v>
      </c>
      <c r="I14" s="87"/>
      <c r="J14" s="31">
        <f t="shared" si="0"/>
        <v>1200</v>
      </c>
      <c r="K14" s="60"/>
      <c r="L14" s="88"/>
      <c r="M14" s="47">
        <f t="shared" si="1"/>
        <v>1200</v>
      </c>
      <c r="N14" s="89"/>
      <c r="O14" s="90"/>
      <c r="P14" s="89"/>
      <c r="Q14">
        <v>0</v>
      </c>
      <c r="R14">
        <v>5</v>
      </c>
      <c r="S14">
        <v>2</v>
      </c>
      <c r="U14">
        <v>0</v>
      </c>
      <c r="V14">
        <v>0</v>
      </c>
    </row>
    <row r="15" spans="2:24" ht="20.25" thickTop="1" thickBot="1" x14ac:dyDescent="0.35">
      <c r="B15" s="91" t="s">
        <v>27</v>
      </c>
      <c r="C15" s="92" t="s">
        <v>28</v>
      </c>
      <c r="D15" s="93">
        <v>464.29</v>
      </c>
      <c r="E15" s="94">
        <v>5</v>
      </c>
      <c r="F15" s="95">
        <v>1</v>
      </c>
      <c r="G15" s="96"/>
      <c r="H15" s="93">
        <v>3714.32</v>
      </c>
      <c r="I15" s="97">
        <v>-685.5</v>
      </c>
      <c r="J15" s="98">
        <f t="shared" si="0"/>
        <v>3028.82</v>
      </c>
      <c r="K15" s="99">
        <v>0</v>
      </c>
      <c r="L15" s="100">
        <v>0</v>
      </c>
      <c r="M15" s="101">
        <f>J15-L15</f>
        <v>3028.82</v>
      </c>
      <c r="N15" t="s">
        <v>16</v>
      </c>
      <c r="Q15" s="102">
        <v>2</v>
      </c>
      <c r="R15" s="102">
        <v>5</v>
      </c>
      <c r="S15" s="102">
        <v>7</v>
      </c>
      <c r="T15" s="102">
        <v>6</v>
      </c>
      <c r="U15" s="102">
        <v>1</v>
      </c>
      <c r="V15" s="102">
        <v>1</v>
      </c>
      <c r="W15" s="103">
        <v>4</v>
      </c>
      <c r="X15" s="103">
        <v>0</v>
      </c>
    </row>
    <row r="16" spans="2:24" ht="16.5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>SUM(Q6:Q15)</f>
        <v>7</v>
      </c>
      <c r="R16" s="112">
        <f t="shared" ref="R16:W16" si="2">SUM(R6:R15)</f>
        <v>30</v>
      </c>
      <c r="S16" s="112">
        <f t="shared" si="2"/>
        <v>26</v>
      </c>
      <c r="T16" s="112">
        <f t="shared" si="2"/>
        <v>14</v>
      </c>
      <c r="U16" s="112">
        <f t="shared" si="2"/>
        <v>5</v>
      </c>
      <c r="V16" s="112">
        <f t="shared" si="2"/>
        <v>3</v>
      </c>
      <c r="W16" s="112">
        <f t="shared" si="2"/>
        <v>5</v>
      </c>
      <c r="X16" s="112">
        <f>SUM(X6:X15)</f>
        <v>0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12674.32</v>
      </c>
      <c r="I17" s="117">
        <f>SUM(I7:I15)</f>
        <v>-954.17000000000007</v>
      </c>
      <c r="J17" s="118">
        <f>SUM(J7:J16)</f>
        <v>12920.15</v>
      </c>
      <c r="K17" s="119">
        <f>SUM(K7:K15)</f>
        <v>0</v>
      </c>
      <c r="L17" s="119">
        <f>SUM(L7:L15)</f>
        <v>0</v>
      </c>
      <c r="M17" s="120"/>
      <c r="P17" s="112"/>
      <c r="Q17" s="112"/>
      <c r="R17" s="112"/>
      <c r="S17" s="112"/>
    </row>
    <row r="18" spans="2:25" ht="18.75" x14ac:dyDescent="0.3">
      <c r="N18" s="121"/>
      <c r="O18" s="73"/>
      <c r="P18" s="112"/>
      <c r="Q18" s="122">
        <f t="shared" ref="Q18:X18" si="3">Q16*Q4</f>
        <v>3500</v>
      </c>
      <c r="R18" s="122">
        <f t="shared" si="3"/>
        <v>6000</v>
      </c>
      <c r="S18" s="122">
        <f t="shared" si="3"/>
        <v>2600</v>
      </c>
      <c r="T18" s="123">
        <f t="shared" si="3"/>
        <v>700</v>
      </c>
      <c r="U18" s="122">
        <f t="shared" si="3"/>
        <v>100</v>
      </c>
      <c r="V18" s="122">
        <f t="shared" si="3"/>
        <v>15</v>
      </c>
      <c r="W18" s="122">
        <f t="shared" si="3"/>
        <v>5</v>
      </c>
      <c r="X18" s="122">
        <f t="shared" si="3"/>
        <v>0</v>
      </c>
      <c r="Y18" s="124">
        <f>SUM(Q18:X18)</f>
        <v>12920</v>
      </c>
    </row>
    <row r="19" spans="2:25" ht="21" x14ac:dyDescent="0.35">
      <c r="B19" s="125"/>
      <c r="C19" s="125"/>
      <c r="D19" s="55"/>
      <c r="E19" s="126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D20" s="52"/>
      <c r="E20" s="127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04"/>
      <c r="C21" s="104"/>
      <c r="D21" s="73"/>
      <c r="E21" s="55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04"/>
      <c r="C22" s="104"/>
      <c r="D22" s="52"/>
      <c r="E22" s="129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04"/>
      <c r="C23" s="104"/>
      <c r="D23" s="55"/>
      <c r="E23" s="55"/>
      <c r="F23" s="105"/>
      <c r="G23" s="105"/>
      <c r="H23" s="73"/>
      <c r="I23" s="73"/>
      <c r="J23" s="73"/>
      <c r="K23" s="73"/>
      <c r="L23" s="73"/>
      <c r="M23" s="73"/>
    </row>
    <row r="24" spans="2:25" ht="18.75" x14ac:dyDescent="0.3">
      <c r="D24" s="129"/>
      <c r="E24" s="73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D2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workbookViewId="0">
      <selection sqref="A1:XFD104857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41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>
        <v>1</v>
      </c>
      <c r="G7" s="28" t="s">
        <v>15</v>
      </c>
      <c r="H7" s="29">
        <f>D7*E7+D7*F7</f>
        <v>1920</v>
      </c>
      <c r="I7" s="30">
        <v>0</v>
      </c>
      <c r="J7" s="31">
        <f t="shared" ref="J7:J15" si="0">I7+H7</f>
        <v>1920</v>
      </c>
      <c r="K7" s="32">
        <v>0</v>
      </c>
      <c r="L7" s="33">
        <v>0</v>
      </c>
      <c r="M7" s="34">
        <f>J7-L7</f>
        <v>1920</v>
      </c>
      <c r="N7" t="s">
        <v>16</v>
      </c>
      <c r="P7" s="35"/>
      <c r="Q7">
        <v>1</v>
      </c>
      <c r="R7" s="36">
        <v>4</v>
      </c>
      <c r="S7">
        <v>4</v>
      </c>
      <c r="T7">
        <v>4</v>
      </c>
      <c r="U7">
        <v>1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6</v>
      </c>
      <c r="F8" s="41"/>
      <c r="G8" s="42">
        <v>1200</v>
      </c>
      <c r="H8" s="43">
        <f>D8*E8-0.02</f>
        <v>1600</v>
      </c>
      <c r="I8" s="44">
        <v>-279.16000000000003</v>
      </c>
      <c r="J8" s="31">
        <f>H8+G8+I8</f>
        <v>2520.84</v>
      </c>
      <c r="K8" s="45">
        <v>0</v>
      </c>
      <c r="L8" s="46">
        <v>0</v>
      </c>
      <c r="M8" s="47">
        <f t="shared" ref="M8:M14" si="1">J8-L8</f>
        <v>2520.84</v>
      </c>
      <c r="N8" t="s">
        <v>19</v>
      </c>
      <c r="O8" s="48"/>
      <c r="P8" s="35"/>
      <c r="Q8">
        <v>4</v>
      </c>
      <c r="R8">
        <v>0</v>
      </c>
      <c r="S8">
        <v>5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18.75" x14ac:dyDescent="0.3">
      <c r="B9" s="37" t="s">
        <v>20</v>
      </c>
      <c r="C9" s="49" t="s">
        <v>21</v>
      </c>
      <c r="D9" s="39">
        <v>240</v>
      </c>
      <c r="E9" s="41">
        <v>5</v>
      </c>
      <c r="F9" s="41">
        <v>1</v>
      </c>
      <c r="G9" s="50" t="s">
        <v>15</v>
      </c>
      <c r="H9" s="29">
        <f>D9*E9+D9*F9</f>
        <v>1440</v>
      </c>
      <c r="I9" s="44">
        <v>250</v>
      </c>
      <c r="J9" s="31">
        <f t="shared" si="0"/>
        <v>1690</v>
      </c>
      <c r="K9" s="45">
        <v>0</v>
      </c>
      <c r="L9" s="51">
        <v>0</v>
      </c>
      <c r="M9" s="47">
        <f t="shared" si="1"/>
        <v>1690</v>
      </c>
      <c r="N9" t="s">
        <v>16</v>
      </c>
      <c r="P9" s="52"/>
      <c r="Q9">
        <v>1</v>
      </c>
      <c r="R9">
        <v>4</v>
      </c>
      <c r="S9">
        <v>2</v>
      </c>
      <c r="T9">
        <v>3</v>
      </c>
      <c r="U9">
        <v>2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si="0"/>
        <v>1600</v>
      </c>
      <c r="K10" s="45">
        <v>0</v>
      </c>
      <c r="L10" s="51">
        <v>0</v>
      </c>
      <c r="M10" s="47">
        <f t="shared" si="1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8.75" x14ac:dyDescent="0.3">
      <c r="B11" s="56"/>
      <c r="C11" s="56"/>
      <c r="D11" s="39">
        <v>0</v>
      </c>
      <c r="E11" s="57"/>
      <c r="F11" s="41"/>
      <c r="G11" s="58"/>
      <c r="H11" s="43">
        <v>0</v>
      </c>
      <c r="I11" s="59"/>
      <c r="J11" s="31">
        <f t="shared" si="0"/>
        <v>0</v>
      </c>
      <c r="K11" s="60"/>
      <c r="L11" s="61"/>
      <c r="M11" s="47">
        <f t="shared" si="1"/>
        <v>0</v>
      </c>
      <c r="P11" s="62"/>
      <c r="Q11" s="63">
        <v>0</v>
      </c>
      <c r="R11" s="63">
        <v>0</v>
      </c>
      <c r="S11" s="64">
        <v>0</v>
      </c>
      <c r="T11" s="64">
        <v>0</v>
      </c>
      <c r="U11" s="63">
        <v>0</v>
      </c>
      <c r="V11" s="63">
        <v>0</v>
      </c>
      <c r="W11" s="64"/>
    </row>
    <row r="12" spans="2:24" ht="15.75" x14ac:dyDescent="0.25">
      <c r="B12" s="56" t="s">
        <v>24</v>
      </c>
      <c r="C12" s="65" t="s">
        <v>25</v>
      </c>
      <c r="D12" s="66">
        <v>240</v>
      </c>
      <c r="E12" s="67">
        <v>5</v>
      </c>
      <c r="F12" s="67">
        <v>1</v>
      </c>
      <c r="G12" s="68"/>
      <c r="H12" s="29">
        <f>D12*E12+D12*F12</f>
        <v>1440</v>
      </c>
      <c r="I12" s="69"/>
      <c r="J12" s="31">
        <f t="shared" si="0"/>
        <v>1440</v>
      </c>
      <c r="K12" s="60"/>
      <c r="L12" s="70"/>
      <c r="M12" s="47">
        <f t="shared" si="1"/>
        <v>1440</v>
      </c>
      <c r="N12" t="s">
        <v>16</v>
      </c>
      <c r="O12" s="71"/>
      <c r="P12" s="71"/>
      <c r="Q12" s="72">
        <v>0</v>
      </c>
      <c r="R12" s="73">
        <v>5</v>
      </c>
      <c r="S12">
        <v>2</v>
      </c>
      <c r="T12">
        <v>4</v>
      </c>
      <c r="U12">
        <v>2</v>
      </c>
      <c r="V12">
        <v>0</v>
      </c>
    </row>
    <row r="13" spans="2:24" ht="18.75" x14ac:dyDescent="0.3">
      <c r="B13" s="74"/>
      <c r="C13" s="74"/>
      <c r="D13" s="75"/>
      <c r="E13" s="76"/>
      <c r="F13" s="76"/>
      <c r="G13" s="77"/>
      <c r="H13" s="78">
        <v>0</v>
      </c>
      <c r="I13" s="79"/>
      <c r="J13" s="31">
        <f t="shared" si="0"/>
        <v>0</v>
      </c>
      <c r="K13" s="60"/>
      <c r="L13" s="70"/>
      <c r="M13" s="47">
        <f t="shared" si="1"/>
        <v>0</v>
      </c>
      <c r="N13" s="80"/>
      <c r="O13" s="72"/>
      <c r="P13" s="72"/>
      <c r="Q13" s="72">
        <v>0</v>
      </c>
      <c r="R13" s="73">
        <v>0</v>
      </c>
      <c r="S13">
        <v>0</v>
      </c>
      <c r="T13" s="72">
        <v>0</v>
      </c>
      <c r="U13">
        <v>0</v>
      </c>
      <c r="V13">
        <v>0</v>
      </c>
    </row>
    <row r="14" spans="2:24" ht="19.5" thickBot="1" x14ac:dyDescent="0.35">
      <c r="B14" s="81" t="s">
        <v>26</v>
      </c>
      <c r="C14" s="81"/>
      <c r="D14" s="82">
        <v>240</v>
      </c>
      <c r="E14" s="83">
        <v>5</v>
      </c>
      <c r="F14" s="84"/>
      <c r="G14" s="85"/>
      <c r="H14" s="86">
        <v>1200</v>
      </c>
      <c r="I14" s="87"/>
      <c r="J14" s="31">
        <f t="shared" si="0"/>
        <v>1200</v>
      </c>
      <c r="K14" s="60"/>
      <c r="L14" s="88"/>
      <c r="M14" s="47">
        <f t="shared" si="1"/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0.25" thickTop="1" thickBot="1" x14ac:dyDescent="0.35">
      <c r="B15" s="91" t="s">
        <v>27</v>
      </c>
      <c r="C15" s="92" t="s">
        <v>28</v>
      </c>
      <c r="D15" s="93">
        <v>464.29</v>
      </c>
      <c r="E15" s="94">
        <v>5</v>
      </c>
      <c r="F15" s="95">
        <v>1</v>
      </c>
      <c r="G15" s="96"/>
      <c r="H15" s="93">
        <v>3714.32</v>
      </c>
      <c r="I15" s="97">
        <v>-712.28</v>
      </c>
      <c r="J15" s="98">
        <f t="shared" si="0"/>
        <v>3002.04</v>
      </c>
      <c r="K15" s="99">
        <v>0</v>
      </c>
      <c r="L15" s="100">
        <v>0</v>
      </c>
      <c r="M15" s="101">
        <f>J15-L15</f>
        <v>3002.04</v>
      </c>
      <c r="N15" t="s">
        <v>16</v>
      </c>
      <c r="Q15" s="102">
        <v>2</v>
      </c>
      <c r="R15" s="102">
        <v>5</v>
      </c>
      <c r="S15" s="102">
        <v>8</v>
      </c>
      <c r="T15" s="102">
        <v>4</v>
      </c>
      <c r="U15" s="102">
        <v>0</v>
      </c>
      <c r="V15" s="102">
        <v>0</v>
      </c>
      <c r="W15" s="103">
        <v>2</v>
      </c>
      <c r="X15" s="103">
        <v>0</v>
      </c>
    </row>
    <row r="16" spans="2:24" ht="16.5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>SUM(Q6:Q15)</f>
        <v>8</v>
      </c>
      <c r="R16" s="112">
        <f t="shared" ref="R16:W16" si="2">SUM(R6:R15)</f>
        <v>28</v>
      </c>
      <c r="S16" s="112">
        <f t="shared" si="2"/>
        <v>27</v>
      </c>
      <c r="T16" s="112">
        <f t="shared" si="2"/>
        <v>19</v>
      </c>
      <c r="U16" s="112">
        <f t="shared" si="2"/>
        <v>6</v>
      </c>
      <c r="V16" s="112">
        <f t="shared" si="2"/>
        <v>0</v>
      </c>
      <c r="W16" s="112">
        <f t="shared" si="2"/>
        <v>2</v>
      </c>
      <c r="X16" s="112">
        <f>SUM(X6:X15)</f>
        <v>1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12914.32</v>
      </c>
      <c r="I17" s="117">
        <f>SUM(I7:I15)</f>
        <v>-741.44</v>
      </c>
      <c r="J17" s="118">
        <f>SUM(J7:J16)</f>
        <v>13372.880000000001</v>
      </c>
      <c r="K17" s="119">
        <f>SUM(K7:K15)</f>
        <v>0</v>
      </c>
      <c r="L17" s="119">
        <f>SUM(L7:L15)</f>
        <v>0</v>
      </c>
      <c r="M17" s="120"/>
      <c r="P17" s="112"/>
      <c r="Q17" s="112"/>
      <c r="R17" s="112"/>
      <c r="S17" s="112"/>
    </row>
    <row r="18" spans="2:25" ht="18.75" x14ac:dyDescent="0.3">
      <c r="N18" s="121"/>
      <c r="O18" s="73"/>
      <c r="P18" s="112"/>
      <c r="Q18" s="122">
        <f t="shared" ref="Q18:X18" si="3">Q16*Q4</f>
        <v>4000</v>
      </c>
      <c r="R18" s="122">
        <f t="shared" si="3"/>
        <v>5600</v>
      </c>
      <c r="S18" s="122">
        <f t="shared" si="3"/>
        <v>2700</v>
      </c>
      <c r="T18" s="123">
        <f t="shared" si="3"/>
        <v>950</v>
      </c>
      <c r="U18" s="122">
        <f t="shared" si="3"/>
        <v>120</v>
      </c>
      <c r="V18" s="122">
        <f t="shared" si="3"/>
        <v>0</v>
      </c>
      <c r="W18" s="122">
        <f t="shared" si="3"/>
        <v>2</v>
      </c>
      <c r="X18" s="122">
        <f t="shared" si="3"/>
        <v>0.5</v>
      </c>
      <c r="Y18" s="124">
        <f>SUM(Q18:X18)</f>
        <v>13372.5</v>
      </c>
    </row>
    <row r="19" spans="2:25" ht="21" x14ac:dyDescent="0.35">
      <c r="B19" s="125"/>
      <c r="C19" s="125"/>
      <c r="D19" s="55"/>
      <c r="E19" s="126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D20" s="52"/>
      <c r="E20" s="127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04"/>
      <c r="C21" s="104"/>
      <c r="D21" s="73"/>
      <c r="E21" s="55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04"/>
      <c r="C22" s="104"/>
      <c r="D22" s="52"/>
      <c r="E22" s="129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04"/>
      <c r="C23" s="104"/>
      <c r="D23" s="55"/>
      <c r="E23" s="55"/>
      <c r="F23" s="105"/>
      <c r="G23" s="105"/>
      <c r="H23" s="73"/>
      <c r="I23" s="73"/>
      <c r="J23" s="73"/>
      <c r="K23" s="73"/>
      <c r="L23" s="73"/>
      <c r="M23" s="73"/>
    </row>
    <row r="24" spans="2:25" ht="18.75" x14ac:dyDescent="0.3">
      <c r="D24" s="129"/>
      <c r="E24" s="73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workbookViewId="0">
      <selection activeCell="G22" sqref="G22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42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>
        <v>1</v>
      </c>
      <c r="G7" s="28" t="s">
        <v>15</v>
      </c>
      <c r="H7" s="29">
        <f>D7*E7+D7*F7</f>
        <v>1920</v>
      </c>
      <c r="I7" s="30">
        <v>0</v>
      </c>
      <c r="J7" s="31">
        <f t="shared" ref="J7:J15" si="0">I7+H7</f>
        <v>1920</v>
      </c>
      <c r="K7" s="32">
        <v>0</v>
      </c>
      <c r="L7" s="33">
        <v>0</v>
      </c>
      <c r="M7" s="34">
        <f>J7-L7</f>
        <v>1920</v>
      </c>
      <c r="N7" t="s">
        <v>16</v>
      </c>
      <c r="P7" s="35"/>
      <c r="Q7">
        <v>1</v>
      </c>
      <c r="R7" s="36">
        <v>4</v>
      </c>
      <c r="S7">
        <v>4</v>
      </c>
      <c r="T7">
        <v>4</v>
      </c>
      <c r="U7">
        <v>1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6</v>
      </c>
      <c r="F8" s="41"/>
      <c r="G8" s="42">
        <v>1200</v>
      </c>
      <c r="H8" s="43">
        <f>D8*E8-0.02</f>
        <v>1600</v>
      </c>
      <c r="I8" s="44">
        <v>-279.16000000000003</v>
      </c>
      <c r="J8" s="31">
        <f>H8+G8+I8</f>
        <v>2520.84</v>
      </c>
      <c r="K8" s="45">
        <v>0</v>
      </c>
      <c r="L8" s="46">
        <v>0</v>
      </c>
      <c r="M8" s="47">
        <f t="shared" ref="M8:M14" si="1">J8-L8</f>
        <v>2520.84</v>
      </c>
      <c r="N8" t="s">
        <v>19</v>
      </c>
      <c r="O8" s="48"/>
      <c r="P8" s="35"/>
      <c r="Q8">
        <v>4</v>
      </c>
      <c r="R8">
        <v>0</v>
      </c>
      <c r="S8">
        <v>5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18.75" x14ac:dyDescent="0.3">
      <c r="B9" s="37" t="s">
        <v>20</v>
      </c>
      <c r="C9" s="49" t="s">
        <v>21</v>
      </c>
      <c r="D9" s="39">
        <v>240</v>
      </c>
      <c r="E9" s="41">
        <v>5</v>
      </c>
      <c r="F9" s="41"/>
      <c r="G9" s="50" t="s">
        <v>15</v>
      </c>
      <c r="H9" s="29">
        <f>D9*E9+D9*F9</f>
        <v>1200</v>
      </c>
      <c r="I9" s="44">
        <v>0</v>
      </c>
      <c r="J9" s="31">
        <f t="shared" si="0"/>
        <v>1200</v>
      </c>
      <c r="K9" s="45">
        <v>0</v>
      </c>
      <c r="L9" s="51">
        <v>0</v>
      </c>
      <c r="M9" s="47">
        <f t="shared" si="1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si="0"/>
        <v>1600</v>
      </c>
      <c r="K10" s="45">
        <v>0</v>
      </c>
      <c r="L10" s="51">
        <v>0</v>
      </c>
      <c r="M10" s="47">
        <f t="shared" si="1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8.75" x14ac:dyDescent="0.3">
      <c r="B11" s="56"/>
      <c r="C11" s="56"/>
      <c r="D11" s="39">
        <v>0</v>
      </c>
      <c r="E11" s="57"/>
      <c r="F11" s="41"/>
      <c r="G11" s="58"/>
      <c r="H11" s="43">
        <v>0</v>
      </c>
      <c r="I11" s="59"/>
      <c r="J11" s="31">
        <f t="shared" si="0"/>
        <v>0</v>
      </c>
      <c r="K11" s="60"/>
      <c r="L11" s="61"/>
      <c r="M11" s="47">
        <f t="shared" si="1"/>
        <v>0</v>
      </c>
      <c r="P11" s="62"/>
      <c r="Q11" s="63">
        <v>0</v>
      </c>
      <c r="R11" s="63">
        <v>0</v>
      </c>
      <c r="S11" s="64">
        <v>0</v>
      </c>
      <c r="T11" s="64">
        <v>0</v>
      </c>
      <c r="U11" s="63">
        <v>0</v>
      </c>
      <c r="V11" s="63">
        <v>0</v>
      </c>
      <c r="W11" s="64"/>
    </row>
    <row r="12" spans="2:24" ht="15.75" x14ac:dyDescent="0.25">
      <c r="B12" s="56" t="s">
        <v>24</v>
      </c>
      <c r="C12" s="65" t="s">
        <v>25</v>
      </c>
      <c r="D12" s="66">
        <v>240</v>
      </c>
      <c r="E12" s="67">
        <v>5</v>
      </c>
      <c r="F12" s="67">
        <v>1</v>
      </c>
      <c r="G12" s="68"/>
      <c r="H12" s="29">
        <f>D12*E12+D12*F12</f>
        <v>1440</v>
      </c>
      <c r="I12" s="69"/>
      <c r="J12" s="31">
        <f t="shared" si="0"/>
        <v>1440</v>
      </c>
      <c r="K12" s="60"/>
      <c r="L12" s="70"/>
      <c r="M12" s="47">
        <f t="shared" si="1"/>
        <v>1440</v>
      </c>
      <c r="N12" t="s">
        <v>16</v>
      </c>
      <c r="O12" s="71"/>
      <c r="P12" s="71"/>
      <c r="Q12" s="72">
        <v>0</v>
      </c>
      <c r="R12" s="73">
        <v>5</v>
      </c>
      <c r="S12">
        <v>2</v>
      </c>
      <c r="T12">
        <v>4</v>
      </c>
      <c r="U12">
        <v>2</v>
      </c>
      <c r="V12">
        <v>0</v>
      </c>
    </row>
    <row r="13" spans="2:24" ht="18.75" x14ac:dyDescent="0.3">
      <c r="B13" s="74"/>
      <c r="C13" s="74"/>
      <c r="D13" s="75"/>
      <c r="E13" s="76"/>
      <c r="F13" s="76"/>
      <c r="G13" s="77"/>
      <c r="H13" s="78">
        <v>0</v>
      </c>
      <c r="I13" s="79"/>
      <c r="J13" s="31">
        <f t="shared" si="0"/>
        <v>0</v>
      </c>
      <c r="K13" s="60"/>
      <c r="L13" s="70"/>
      <c r="M13" s="47">
        <f t="shared" si="1"/>
        <v>0</v>
      </c>
      <c r="N13" s="80"/>
      <c r="O13" s="72"/>
      <c r="P13" s="72"/>
      <c r="Q13" s="72">
        <v>0</v>
      </c>
      <c r="R13" s="73">
        <v>0</v>
      </c>
      <c r="S13">
        <v>0</v>
      </c>
      <c r="T13" s="72">
        <v>0</v>
      </c>
      <c r="U13">
        <v>0</v>
      </c>
      <c r="V13">
        <v>0</v>
      </c>
    </row>
    <row r="14" spans="2:24" ht="19.5" thickBot="1" x14ac:dyDescent="0.35">
      <c r="B14" s="81" t="s">
        <v>26</v>
      </c>
      <c r="C14" s="81"/>
      <c r="D14" s="82">
        <v>240</v>
      </c>
      <c r="E14" s="83">
        <v>5</v>
      </c>
      <c r="F14" s="84"/>
      <c r="G14" s="85"/>
      <c r="H14" s="86">
        <v>1200</v>
      </c>
      <c r="I14" s="87"/>
      <c r="J14" s="31">
        <f t="shared" si="0"/>
        <v>1200</v>
      </c>
      <c r="K14" s="60"/>
      <c r="L14" s="88"/>
      <c r="M14" s="47">
        <f t="shared" si="1"/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0.25" thickTop="1" thickBot="1" x14ac:dyDescent="0.35">
      <c r="B15" s="91" t="s">
        <v>27</v>
      </c>
      <c r="C15" s="92" t="s">
        <v>28</v>
      </c>
      <c r="D15" s="93">
        <v>464.29</v>
      </c>
      <c r="E15" s="94">
        <v>5</v>
      </c>
      <c r="F15" s="95">
        <v>1</v>
      </c>
      <c r="G15" s="96"/>
      <c r="H15" s="93">
        <v>3714.32</v>
      </c>
      <c r="I15" s="97">
        <v>-712.28</v>
      </c>
      <c r="J15" s="98">
        <f t="shared" si="0"/>
        <v>3002.04</v>
      </c>
      <c r="K15" s="99">
        <v>0</v>
      </c>
      <c r="L15" s="100">
        <v>0</v>
      </c>
      <c r="M15" s="101">
        <f>J15-L15</f>
        <v>3002.04</v>
      </c>
      <c r="N15" t="s">
        <v>16</v>
      </c>
      <c r="Q15" s="102">
        <v>2</v>
      </c>
      <c r="R15" s="102">
        <v>5</v>
      </c>
      <c r="S15" s="102">
        <v>8</v>
      </c>
      <c r="T15" s="102">
        <v>4</v>
      </c>
      <c r="U15" s="102">
        <v>0</v>
      </c>
      <c r="V15" s="102">
        <v>0</v>
      </c>
      <c r="W15" s="103">
        <v>2</v>
      </c>
      <c r="X15" s="103">
        <v>0</v>
      </c>
    </row>
    <row r="16" spans="2:24" ht="16.5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>SUM(Q6:Q15)</f>
        <v>7</v>
      </c>
      <c r="R16" s="112">
        <f t="shared" ref="R16:W16" si="2">SUM(R6:R15)</f>
        <v>29</v>
      </c>
      <c r="S16" s="112">
        <f t="shared" si="2"/>
        <v>27</v>
      </c>
      <c r="T16" s="112">
        <f t="shared" si="2"/>
        <v>16</v>
      </c>
      <c r="U16" s="112">
        <f t="shared" si="2"/>
        <v>4</v>
      </c>
      <c r="V16" s="112">
        <f t="shared" si="2"/>
        <v>0</v>
      </c>
      <c r="W16" s="112">
        <f t="shared" si="2"/>
        <v>2</v>
      </c>
      <c r="X16" s="112">
        <f>SUM(X6:X15)</f>
        <v>1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12674.32</v>
      </c>
      <c r="I17" s="117">
        <f>SUM(I7:I15)</f>
        <v>-991.44</v>
      </c>
      <c r="J17" s="118">
        <f>SUM(J7:J16)</f>
        <v>12882.880000000001</v>
      </c>
      <c r="K17" s="119">
        <f>SUM(K7:K15)</f>
        <v>0</v>
      </c>
      <c r="L17" s="119">
        <f>SUM(L7:L15)</f>
        <v>0</v>
      </c>
      <c r="M17" s="120"/>
      <c r="P17" s="112"/>
      <c r="Q17" s="112"/>
      <c r="R17" s="112"/>
      <c r="S17" s="112"/>
    </row>
    <row r="18" spans="2:25" ht="18.75" x14ac:dyDescent="0.3">
      <c r="N18" s="121"/>
      <c r="O18" s="73"/>
      <c r="P18" s="112"/>
      <c r="Q18" s="122">
        <f t="shared" ref="Q18:X18" si="3">Q16*Q4</f>
        <v>3500</v>
      </c>
      <c r="R18" s="122">
        <f t="shared" si="3"/>
        <v>5800</v>
      </c>
      <c r="S18" s="122">
        <f t="shared" si="3"/>
        <v>2700</v>
      </c>
      <c r="T18" s="123">
        <f t="shared" si="3"/>
        <v>800</v>
      </c>
      <c r="U18" s="122">
        <f t="shared" si="3"/>
        <v>80</v>
      </c>
      <c r="V18" s="122">
        <f t="shared" si="3"/>
        <v>0</v>
      </c>
      <c r="W18" s="122">
        <f t="shared" si="3"/>
        <v>2</v>
      </c>
      <c r="X18" s="122">
        <f t="shared" si="3"/>
        <v>0.5</v>
      </c>
      <c r="Y18" s="124">
        <f>SUM(Q18:X18)</f>
        <v>12882.5</v>
      </c>
    </row>
    <row r="19" spans="2:25" ht="21" x14ac:dyDescent="0.35">
      <c r="B19" s="125"/>
      <c r="C19" s="125"/>
      <c r="D19" s="55"/>
      <c r="E19" s="126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D20" s="52"/>
      <c r="E20" s="127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04"/>
      <c r="C21" s="104"/>
      <c r="D21" s="73"/>
      <c r="E21" s="55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04"/>
      <c r="C22" s="104"/>
      <c r="D22" s="52"/>
      <c r="E22" s="129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04"/>
      <c r="C23" s="104"/>
      <c r="D23" s="55"/>
      <c r="E23" s="55"/>
      <c r="F23" s="105"/>
      <c r="G23" s="105"/>
      <c r="H23" s="73"/>
      <c r="I23" s="73"/>
      <c r="J23" s="73"/>
      <c r="K23" s="73"/>
      <c r="L23" s="73"/>
      <c r="M23" s="73"/>
    </row>
    <row r="24" spans="2:25" ht="18.75" x14ac:dyDescent="0.3">
      <c r="D24" s="129"/>
      <c r="E24" s="73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workbookViewId="0">
      <selection sqref="A1:XFD104857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44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>
        <v>1</v>
      </c>
      <c r="G7" s="28" t="s">
        <v>15</v>
      </c>
      <c r="H7" s="29">
        <f>D7*E7+D7*F7</f>
        <v>1920</v>
      </c>
      <c r="I7" s="30">
        <v>0</v>
      </c>
      <c r="J7" s="31">
        <f t="shared" ref="J7:J15" si="0">I7+H7</f>
        <v>1920</v>
      </c>
      <c r="K7" s="32">
        <v>0</v>
      </c>
      <c r="L7" s="33">
        <v>0</v>
      </c>
      <c r="M7" s="34">
        <f>J7-L7</f>
        <v>1920</v>
      </c>
      <c r="N7" t="s">
        <v>16</v>
      </c>
      <c r="P7" s="35"/>
      <c r="Q7">
        <v>1</v>
      </c>
      <c r="R7" s="36">
        <v>4</v>
      </c>
      <c r="S7">
        <v>4</v>
      </c>
      <c r="T7">
        <v>4</v>
      </c>
      <c r="U7">
        <v>1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5</v>
      </c>
      <c r="F8" s="41"/>
      <c r="G8" s="42">
        <v>1000</v>
      </c>
      <c r="H8" s="43">
        <v>1333.35</v>
      </c>
      <c r="I8" s="44">
        <v>-279.16000000000003</v>
      </c>
      <c r="J8" s="31">
        <f>H8+G8+I8</f>
        <v>2054.19</v>
      </c>
      <c r="K8" s="45">
        <v>0</v>
      </c>
      <c r="L8" s="46">
        <v>0</v>
      </c>
      <c r="M8" s="47">
        <f t="shared" ref="M8:M14" si="1">J8-L8</f>
        <v>2054.19</v>
      </c>
      <c r="N8" t="s">
        <v>19</v>
      </c>
      <c r="O8" s="48"/>
      <c r="P8" s="35"/>
      <c r="Q8">
        <v>3</v>
      </c>
      <c r="R8">
        <v>0</v>
      </c>
      <c r="S8">
        <v>5</v>
      </c>
      <c r="T8">
        <v>1</v>
      </c>
      <c r="U8">
        <v>0</v>
      </c>
      <c r="V8">
        <v>0</v>
      </c>
      <c r="W8">
        <v>4</v>
      </c>
      <c r="X8">
        <v>0</v>
      </c>
    </row>
    <row r="9" spans="2:24" ht="18.75" x14ac:dyDescent="0.3">
      <c r="B9" s="37" t="s">
        <v>20</v>
      </c>
      <c r="C9" s="49" t="s">
        <v>21</v>
      </c>
      <c r="D9" s="39">
        <v>240</v>
      </c>
      <c r="E9" s="41">
        <v>5</v>
      </c>
      <c r="F9" s="41"/>
      <c r="G9" s="50" t="s">
        <v>15</v>
      </c>
      <c r="H9" s="29">
        <f>D9*E9+D9*F9</f>
        <v>1200</v>
      </c>
      <c r="I9" s="44">
        <v>0</v>
      </c>
      <c r="J9" s="31">
        <f t="shared" si="0"/>
        <v>1200</v>
      </c>
      <c r="K9" s="45">
        <v>0</v>
      </c>
      <c r="L9" s="51">
        <v>0</v>
      </c>
      <c r="M9" s="47">
        <f t="shared" si="1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si="0"/>
        <v>1600</v>
      </c>
      <c r="K10" s="45">
        <v>0</v>
      </c>
      <c r="L10" s="51">
        <v>0</v>
      </c>
      <c r="M10" s="47">
        <f t="shared" si="1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8.75" x14ac:dyDescent="0.3">
      <c r="B11" s="56"/>
      <c r="C11" s="56"/>
      <c r="D11" s="39">
        <v>0</v>
      </c>
      <c r="E11" s="57"/>
      <c r="F11" s="41"/>
      <c r="G11" s="58"/>
      <c r="H11" s="43">
        <v>0</v>
      </c>
      <c r="I11" s="59"/>
      <c r="J11" s="31">
        <f t="shared" si="0"/>
        <v>0</v>
      </c>
      <c r="K11" s="60"/>
      <c r="L11" s="61"/>
      <c r="M11" s="47">
        <f t="shared" si="1"/>
        <v>0</v>
      </c>
      <c r="P11" s="62"/>
      <c r="Q11" s="63">
        <v>0</v>
      </c>
      <c r="R11" s="63">
        <v>0</v>
      </c>
      <c r="S11" s="64">
        <v>0</v>
      </c>
      <c r="T11" s="64">
        <v>0</v>
      </c>
      <c r="U11" s="63">
        <v>0</v>
      </c>
      <c r="V11" s="63">
        <v>0</v>
      </c>
      <c r="W11" s="64"/>
    </row>
    <row r="12" spans="2:24" ht="15.75" x14ac:dyDescent="0.25">
      <c r="B12" s="56" t="s">
        <v>24</v>
      </c>
      <c r="C12" s="65" t="s">
        <v>25</v>
      </c>
      <c r="D12" s="66">
        <v>240</v>
      </c>
      <c r="E12" s="67">
        <v>5</v>
      </c>
      <c r="F12" s="67">
        <v>2</v>
      </c>
      <c r="G12" s="68"/>
      <c r="H12" s="29">
        <f>D12*E12+D12*F12</f>
        <v>1680</v>
      </c>
      <c r="I12" s="69"/>
      <c r="J12" s="31">
        <f t="shared" si="0"/>
        <v>1680</v>
      </c>
      <c r="K12" s="60"/>
      <c r="L12" s="70"/>
      <c r="M12" s="47">
        <f t="shared" si="1"/>
        <v>1680</v>
      </c>
      <c r="N12" t="s">
        <v>16</v>
      </c>
      <c r="O12" s="71"/>
      <c r="P12" s="71"/>
      <c r="Q12" s="72">
        <v>1</v>
      </c>
      <c r="R12" s="73">
        <v>4</v>
      </c>
      <c r="S12">
        <v>2</v>
      </c>
      <c r="T12">
        <v>3</v>
      </c>
      <c r="U12">
        <v>1</v>
      </c>
      <c r="V12">
        <v>2</v>
      </c>
    </row>
    <row r="13" spans="2:24" ht="18.75" x14ac:dyDescent="0.3">
      <c r="B13" s="74"/>
      <c r="C13" s="74"/>
      <c r="D13" s="75"/>
      <c r="E13" s="76"/>
      <c r="F13" s="76"/>
      <c r="G13" s="77"/>
      <c r="H13" s="78">
        <v>0</v>
      </c>
      <c r="I13" s="79"/>
      <c r="J13" s="31">
        <f t="shared" si="0"/>
        <v>0</v>
      </c>
      <c r="K13" s="60"/>
      <c r="L13" s="70"/>
      <c r="M13" s="47">
        <f t="shared" si="1"/>
        <v>0</v>
      </c>
      <c r="N13" s="80"/>
      <c r="O13" s="72"/>
      <c r="P13" s="72"/>
      <c r="Q13" s="72">
        <v>0</v>
      </c>
      <c r="R13" s="73">
        <v>0</v>
      </c>
      <c r="S13">
        <v>0</v>
      </c>
      <c r="T13" s="72">
        <v>0</v>
      </c>
      <c r="U13">
        <v>0</v>
      </c>
      <c r="V13">
        <v>0</v>
      </c>
    </row>
    <row r="14" spans="2:24" ht="19.5" thickBot="1" x14ac:dyDescent="0.35">
      <c r="B14" s="81" t="s">
        <v>26</v>
      </c>
      <c r="C14" s="81"/>
      <c r="D14" s="82">
        <v>240</v>
      </c>
      <c r="E14" s="83">
        <v>5</v>
      </c>
      <c r="F14" s="84"/>
      <c r="G14" s="85"/>
      <c r="H14" s="86">
        <v>1200</v>
      </c>
      <c r="I14" s="87"/>
      <c r="J14" s="31">
        <f t="shared" si="0"/>
        <v>1200</v>
      </c>
      <c r="K14" s="60"/>
      <c r="L14" s="88"/>
      <c r="M14" s="47">
        <f t="shared" si="1"/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0.25" thickTop="1" thickBot="1" x14ac:dyDescent="0.35">
      <c r="B15" s="91" t="s">
        <v>27</v>
      </c>
      <c r="C15" s="92" t="s">
        <v>28</v>
      </c>
      <c r="D15" s="93">
        <v>464.29</v>
      </c>
      <c r="E15" s="94">
        <v>5</v>
      </c>
      <c r="F15" s="95">
        <v>2</v>
      </c>
      <c r="G15" s="96"/>
      <c r="H15" s="93">
        <v>4178.6099999999997</v>
      </c>
      <c r="I15" s="97">
        <v>-712.28</v>
      </c>
      <c r="J15" s="98">
        <f t="shared" si="0"/>
        <v>3466.33</v>
      </c>
      <c r="K15" s="99">
        <v>0</v>
      </c>
      <c r="L15" s="100">
        <v>0</v>
      </c>
      <c r="M15" s="101">
        <f>J15-L15</f>
        <v>3466.33</v>
      </c>
      <c r="N15" t="s">
        <v>16</v>
      </c>
      <c r="Q15" s="102">
        <v>4</v>
      </c>
      <c r="R15" s="102">
        <v>5</v>
      </c>
      <c r="S15" s="102">
        <v>4</v>
      </c>
      <c r="T15" s="102">
        <v>1</v>
      </c>
      <c r="U15" s="102">
        <v>0</v>
      </c>
      <c r="V15" s="102">
        <v>3</v>
      </c>
      <c r="W15" s="103">
        <v>1</v>
      </c>
      <c r="X15" s="103">
        <v>1</v>
      </c>
    </row>
    <row r="16" spans="2:24" ht="16.5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>SUM(Q6:Q15)</f>
        <v>9</v>
      </c>
      <c r="R16" s="112">
        <f t="shared" ref="R16:W16" si="2">SUM(R6:R15)</f>
        <v>28</v>
      </c>
      <c r="S16" s="112">
        <f t="shared" si="2"/>
        <v>23</v>
      </c>
      <c r="T16" s="112">
        <f t="shared" si="2"/>
        <v>13</v>
      </c>
      <c r="U16" s="112">
        <f t="shared" si="2"/>
        <v>2</v>
      </c>
      <c r="V16" s="112">
        <f t="shared" si="2"/>
        <v>5</v>
      </c>
      <c r="W16" s="112">
        <f t="shared" si="2"/>
        <v>5</v>
      </c>
      <c r="X16" s="112">
        <f>SUM(X6:X15)</f>
        <v>1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13111.96</v>
      </c>
      <c r="I17" s="117">
        <f>SUM(I7:I15)</f>
        <v>-991.44</v>
      </c>
      <c r="J17" s="118">
        <f>SUM(J7:J16)</f>
        <v>13120.52</v>
      </c>
      <c r="K17" s="119">
        <f>SUM(K7:K15)</f>
        <v>0</v>
      </c>
      <c r="L17" s="119">
        <f>SUM(L7:L15)</f>
        <v>0</v>
      </c>
      <c r="M17" s="120"/>
      <c r="P17" s="112"/>
      <c r="Q17" s="112"/>
      <c r="R17" s="112"/>
      <c r="S17" s="112"/>
    </row>
    <row r="18" spans="2:25" ht="18.75" x14ac:dyDescent="0.3">
      <c r="N18" s="121"/>
      <c r="O18" s="73"/>
      <c r="P18" s="112"/>
      <c r="Q18" s="122">
        <f t="shared" ref="Q18:X18" si="3">Q16*Q4</f>
        <v>4500</v>
      </c>
      <c r="R18" s="122">
        <f t="shared" si="3"/>
        <v>5600</v>
      </c>
      <c r="S18" s="122">
        <f t="shared" si="3"/>
        <v>2300</v>
      </c>
      <c r="T18" s="123">
        <f t="shared" si="3"/>
        <v>650</v>
      </c>
      <c r="U18" s="122">
        <f t="shared" si="3"/>
        <v>40</v>
      </c>
      <c r="V18" s="122">
        <f t="shared" si="3"/>
        <v>25</v>
      </c>
      <c r="W18" s="122">
        <f t="shared" si="3"/>
        <v>5</v>
      </c>
      <c r="X18" s="122">
        <f t="shared" si="3"/>
        <v>0.5</v>
      </c>
      <c r="Y18" s="124">
        <f>SUM(Q18:X18)</f>
        <v>13120.5</v>
      </c>
    </row>
    <row r="19" spans="2:25" ht="21" x14ac:dyDescent="0.35">
      <c r="B19" s="125"/>
      <c r="C19" s="125"/>
      <c r="D19" s="55"/>
      <c r="E19" s="126" t="s">
        <v>43</v>
      </c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D20" s="52"/>
      <c r="E20" s="127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04"/>
      <c r="C21" s="104"/>
      <c r="D21" s="73"/>
      <c r="E21" s="55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04"/>
      <c r="C22" s="104"/>
      <c r="D22" s="52"/>
      <c r="E22" s="129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04"/>
      <c r="C23" s="104"/>
      <c r="D23" s="55"/>
      <c r="E23" s="55"/>
      <c r="F23" s="105"/>
      <c r="G23" s="105"/>
      <c r="H23" s="73"/>
      <c r="I23" s="73"/>
      <c r="J23" s="73"/>
      <c r="K23" s="73"/>
      <c r="L23" s="73"/>
      <c r="M23" s="73"/>
    </row>
    <row r="24" spans="2:25" ht="18.75" x14ac:dyDescent="0.3">
      <c r="D24" s="129"/>
      <c r="E24" s="73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workbookViewId="0">
      <selection activeCell="E20" sqref="E20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45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/>
      <c r="G7" s="28" t="s">
        <v>15</v>
      </c>
      <c r="H7" s="29">
        <f>D7*E7+D7*F7</f>
        <v>1600</v>
      </c>
      <c r="I7" s="30">
        <v>0</v>
      </c>
      <c r="J7" s="31">
        <f t="shared" ref="J7:J15" si="0">I7+H7</f>
        <v>1600</v>
      </c>
      <c r="K7" s="32">
        <v>3300</v>
      </c>
      <c r="L7" s="33">
        <v>300</v>
      </c>
      <c r="M7" s="34">
        <f>J7-L7</f>
        <v>1300</v>
      </c>
      <c r="N7" t="s">
        <v>16</v>
      </c>
      <c r="P7" s="35"/>
      <c r="Q7">
        <v>0</v>
      </c>
      <c r="R7" s="36">
        <v>5</v>
      </c>
      <c r="S7">
        <v>4</v>
      </c>
      <c r="T7">
        <v>4</v>
      </c>
      <c r="U7">
        <v>0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5</v>
      </c>
      <c r="F8" s="41"/>
      <c r="G8" s="42">
        <v>1000</v>
      </c>
      <c r="H8" s="43">
        <v>1333.35</v>
      </c>
      <c r="I8" s="44">
        <v>-279.16000000000003</v>
      </c>
      <c r="J8" s="31">
        <f>H8+G8+I8</f>
        <v>2054.19</v>
      </c>
      <c r="K8" s="45">
        <v>0</v>
      </c>
      <c r="L8" s="46">
        <v>0</v>
      </c>
      <c r="M8" s="47">
        <f t="shared" ref="M8:M14" si="1">J8-L8</f>
        <v>2054.19</v>
      </c>
      <c r="N8" t="s">
        <v>19</v>
      </c>
      <c r="O8" s="48"/>
      <c r="P8" s="35"/>
      <c r="Q8">
        <v>3</v>
      </c>
      <c r="R8">
        <v>0</v>
      </c>
      <c r="S8">
        <v>5</v>
      </c>
      <c r="T8">
        <v>1</v>
      </c>
      <c r="U8">
        <v>0</v>
      </c>
      <c r="V8">
        <v>0</v>
      </c>
      <c r="W8">
        <v>4</v>
      </c>
      <c r="X8">
        <v>0</v>
      </c>
    </row>
    <row r="9" spans="2:24" ht="18.75" x14ac:dyDescent="0.3">
      <c r="B9" s="37" t="s">
        <v>20</v>
      </c>
      <c r="C9" s="49" t="s">
        <v>21</v>
      </c>
      <c r="D9" s="39">
        <v>240</v>
      </c>
      <c r="E9" s="41">
        <v>5</v>
      </c>
      <c r="F9" s="41"/>
      <c r="G9" s="50" t="s">
        <v>15</v>
      </c>
      <c r="H9" s="29">
        <f>D9*E9+D9*F9</f>
        <v>1200</v>
      </c>
      <c r="I9" s="44">
        <v>0</v>
      </c>
      <c r="J9" s="31">
        <f t="shared" si="0"/>
        <v>1200</v>
      </c>
      <c r="K9" s="45">
        <v>0</v>
      </c>
      <c r="L9" s="51">
        <v>0</v>
      </c>
      <c r="M9" s="47">
        <f t="shared" si="1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si="0"/>
        <v>1600</v>
      </c>
      <c r="K10" s="45">
        <v>0</v>
      </c>
      <c r="L10" s="51">
        <v>0</v>
      </c>
      <c r="M10" s="47">
        <f t="shared" si="1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8.75" x14ac:dyDescent="0.3">
      <c r="B11" s="56"/>
      <c r="C11" s="56"/>
      <c r="D11" s="39">
        <v>0</v>
      </c>
      <c r="E11" s="57"/>
      <c r="F11" s="41"/>
      <c r="G11" s="58"/>
      <c r="H11" s="43">
        <v>0</v>
      </c>
      <c r="I11" s="59"/>
      <c r="J11" s="31">
        <f t="shared" si="0"/>
        <v>0</v>
      </c>
      <c r="K11" s="60"/>
      <c r="L11" s="61"/>
      <c r="M11" s="47">
        <f t="shared" si="1"/>
        <v>0</v>
      </c>
      <c r="P11" s="62"/>
      <c r="Q11" s="63">
        <v>0</v>
      </c>
      <c r="R11" s="63">
        <v>0</v>
      </c>
      <c r="S11" s="64">
        <v>0</v>
      </c>
      <c r="T11" s="64">
        <v>0</v>
      </c>
      <c r="U11" s="63">
        <v>0</v>
      </c>
      <c r="V11" s="63">
        <v>0</v>
      </c>
      <c r="W11" s="64"/>
    </row>
    <row r="12" spans="2:24" ht="15.75" x14ac:dyDescent="0.25">
      <c r="B12" s="56" t="s">
        <v>24</v>
      </c>
      <c r="C12" s="65" t="s">
        <v>25</v>
      </c>
      <c r="D12" s="66">
        <v>240</v>
      </c>
      <c r="E12" s="67">
        <v>5</v>
      </c>
      <c r="F12" s="67"/>
      <c r="G12" s="68"/>
      <c r="H12" s="29">
        <f>D12*E12+D12*F12</f>
        <v>1200</v>
      </c>
      <c r="I12" s="69"/>
      <c r="J12" s="31">
        <f t="shared" si="0"/>
        <v>1200</v>
      </c>
      <c r="K12" s="60"/>
      <c r="L12" s="70"/>
      <c r="M12" s="47">
        <f t="shared" si="1"/>
        <v>1200</v>
      </c>
      <c r="N12" t="s">
        <v>16</v>
      </c>
      <c r="O12" s="71"/>
      <c r="P12" s="71"/>
      <c r="Q12" s="72">
        <v>0</v>
      </c>
      <c r="R12" s="73">
        <v>5</v>
      </c>
      <c r="S12">
        <v>2</v>
      </c>
      <c r="T12">
        <v>0</v>
      </c>
      <c r="U12">
        <v>0</v>
      </c>
      <c r="V12">
        <v>0</v>
      </c>
    </row>
    <row r="13" spans="2:24" ht="18.75" x14ac:dyDescent="0.3">
      <c r="B13" s="74"/>
      <c r="C13" s="74"/>
      <c r="D13" s="75"/>
      <c r="E13" s="76"/>
      <c r="F13" s="76"/>
      <c r="G13" s="77"/>
      <c r="H13" s="78">
        <v>0</v>
      </c>
      <c r="I13" s="79"/>
      <c r="J13" s="31">
        <f t="shared" si="0"/>
        <v>0</v>
      </c>
      <c r="K13" s="60"/>
      <c r="L13" s="70"/>
      <c r="M13" s="47">
        <f t="shared" si="1"/>
        <v>0</v>
      </c>
      <c r="N13" s="80"/>
      <c r="O13" s="72"/>
      <c r="P13" s="72"/>
      <c r="Q13" s="72">
        <v>0</v>
      </c>
      <c r="R13" s="73">
        <v>0</v>
      </c>
      <c r="S13">
        <v>0</v>
      </c>
      <c r="T13" s="72">
        <v>0</v>
      </c>
      <c r="U13">
        <v>0</v>
      </c>
      <c r="V13">
        <v>0</v>
      </c>
    </row>
    <row r="14" spans="2:24" ht="19.5" thickBot="1" x14ac:dyDescent="0.35">
      <c r="B14" s="81" t="s">
        <v>26</v>
      </c>
      <c r="C14" s="81"/>
      <c r="D14" s="82">
        <v>240</v>
      </c>
      <c r="E14" s="83">
        <v>5</v>
      </c>
      <c r="F14" s="84"/>
      <c r="G14" s="85"/>
      <c r="H14" s="86">
        <v>1200</v>
      </c>
      <c r="I14" s="87"/>
      <c r="J14" s="31">
        <f t="shared" si="0"/>
        <v>1200</v>
      </c>
      <c r="K14" s="60"/>
      <c r="L14" s="88"/>
      <c r="M14" s="47">
        <f t="shared" si="1"/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0.25" thickTop="1" thickBot="1" x14ac:dyDescent="0.35">
      <c r="B15" s="91" t="s">
        <v>27</v>
      </c>
      <c r="C15" s="92" t="s">
        <v>28</v>
      </c>
      <c r="D15" s="93">
        <v>464.29</v>
      </c>
      <c r="E15" s="94">
        <v>5</v>
      </c>
      <c r="F15" s="95">
        <v>1</v>
      </c>
      <c r="G15" s="96"/>
      <c r="H15" s="93">
        <v>3714.32</v>
      </c>
      <c r="I15" s="97">
        <v>-712.28</v>
      </c>
      <c r="J15" s="98">
        <f t="shared" si="0"/>
        <v>3002.04</v>
      </c>
      <c r="K15" s="99">
        <v>0</v>
      </c>
      <c r="L15" s="100">
        <v>0</v>
      </c>
      <c r="M15" s="101">
        <f>J15-L15</f>
        <v>3002.04</v>
      </c>
      <c r="N15" t="s">
        <v>16</v>
      </c>
      <c r="Q15" s="102">
        <v>3</v>
      </c>
      <c r="R15" s="102">
        <v>5</v>
      </c>
      <c r="S15" s="102">
        <v>4</v>
      </c>
      <c r="T15" s="102">
        <v>2</v>
      </c>
      <c r="U15" s="102">
        <v>0</v>
      </c>
      <c r="V15" s="102">
        <v>0</v>
      </c>
      <c r="W15" s="103">
        <v>2</v>
      </c>
      <c r="X15" s="103">
        <v>0</v>
      </c>
    </row>
    <row r="16" spans="2:24" ht="16.5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>SUM(Q6:Q15)</f>
        <v>6</v>
      </c>
      <c r="R16" s="112">
        <f t="shared" ref="R16:W16" si="2">SUM(R6:R15)</f>
        <v>30</v>
      </c>
      <c r="S16" s="112">
        <f t="shared" si="2"/>
        <v>23</v>
      </c>
      <c r="T16" s="112">
        <f t="shared" si="2"/>
        <v>11</v>
      </c>
      <c r="U16" s="112">
        <f t="shared" si="2"/>
        <v>0</v>
      </c>
      <c r="V16" s="112">
        <f t="shared" si="2"/>
        <v>0</v>
      </c>
      <c r="W16" s="112">
        <f t="shared" si="2"/>
        <v>6</v>
      </c>
      <c r="X16" s="112">
        <f>SUM(X6:X15)</f>
        <v>0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11847.67</v>
      </c>
      <c r="I17" s="117">
        <f>SUM(I7:I15)</f>
        <v>-991.44</v>
      </c>
      <c r="J17" s="118">
        <f>SUM(J7:J16)</f>
        <v>11856.23</v>
      </c>
      <c r="K17" s="119">
        <f>SUM(K7:K15)</f>
        <v>3300</v>
      </c>
      <c r="L17" s="119">
        <f>SUM(L7:L15)</f>
        <v>300</v>
      </c>
      <c r="M17" s="120"/>
      <c r="P17" s="112"/>
      <c r="Q17" s="112"/>
      <c r="R17" s="112"/>
      <c r="S17" s="112"/>
    </row>
    <row r="18" spans="2:25" ht="18.75" x14ac:dyDescent="0.3">
      <c r="N18" s="121"/>
      <c r="O18" s="73"/>
      <c r="P18" s="112"/>
      <c r="Q18" s="122">
        <f t="shared" ref="Q18:X18" si="3">Q16*Q4</f>
        <v>3000</v>
      </c>
      <c r="R18" s="122">
        <f t="shared" si="3"/>
        <v>6000</v>
      </c>
      <c r="S18" s="122">
        <f t="shared" si="3"/>
        <v>2300</v>
      </c>
      <c r="T18" s="123">
        <f t="shared" si="3"/>
        <v>550</v>
      </c>
      <c r="U18" s="122">
        <f t="shared" si="3"/>
        <v>0</v>
      </c>
      <c r="V18" s="122">
        <f t="shared" si="3"/>
        <v>0</v>
      </c>
      <c r="W18" s="122">
        <f t="shared" si="3"/>
        <v>6</v>
      </c>
      <c r="X18" s="122">
        <f t="shared" si="3"/>
        <v>0</v>
      </c>
      <c r="Y18" s="124">
        <f>SUM(Q18:X18)</f>
        <v>11856</v>
      </c>
    </row>
    <row r="19" spans="2:25" ht="21" x14ac:dyDescent="0.35">
      <c r="B19" s="125"/>
      <c r="C19" s="125"/>
      <c r="D19" s="55"/>
      <c r="E19" s="126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D20" s="52"/>
      <c r="E20" s="127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04"/>
      <c r="C21" s="104"/>
      <c r="D21" s="73"/>
      <c r="E21" s="55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04"/>
      <c r="C22" s="104"/>
      <c r="D22" s="52"/>
      <c r="E22" s="129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04"/>
      <c r="C23" s="104"/>
      <c r="D23" s="55"/>
      <c r="E23" s="55"/>
      <c r="F23" s="105"/>
      <c r="G23" s="105"/>
      <c r="H23" s="73"/>
      <c r="I23" s="73"/>
      <c r="J23" s="73"/>
      <c r="K23" s="73"/>
      <c r="L23" s="73"/>
      <c r="M23" s="73"/>
    </row>
    <row r="24" spans="2:25" ht="18.75" x14ac:dyDescent="0.3">
      <c r="D24" s="129"/>
      <c r="E24" s="73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workbookViewId="0">
      <selection activeCell="N23" sqref="N22:N23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46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>
        <v>1</v>
      </c>
      <c r="G7" s="28" t="s">
        <v>15</v>
      </c>
      <c r="H7" s="29">
        <f>D7*E7+D7*F7</f>
        <v>1920</v>
      </c>
      <c r="I7" s="30">
        <v>0</v>
      </c>
      <c r="J7" s="31">
        <f t="shared" ref="J7:J15" si="0">I7+H7</f>
        <v>1920</v>
      </c>
      <c r="K7" s="32">
        <v>3000</v>
      </c>
      <c r="L7" s="33">
        <v>300</v>
      </c>
      <c r="M7" s="34">
        <f>J7-L7</f>
        <v>1620</v>
      </c>
      <c r="N7" t="s">
        <v>16</v>
      </c>
      <c r="P7" s="35"/>
      <c r="Q7">
        <v>1</v>
      </c>
      <c r="R7" s="36">
        <v>4</v>
      </c>
      <c r="S7">
        <v>5</v>
      </c>
      <c r="T7">
        <v>2</v>
      </c>
      <c r="U7">
        <v>1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6</v>
      </c>
      <c r="F8" s="41"/>
      <c r="G8" s="42">
        <v>1200</v>
      </c>
      <c r="H8" s="43">
        <f>D8*E8</f>
        <v>1600.02</v>
      </c>
      <c r="I8" s="44">
        <v>-279.16000000000003</v>
      </c>
      <c r="J8" s="31">
        <f>H8+G8+I8</f>
        <v>2520.86</v>
      </c>
      <c r="K8" s="45">
        <v>0</v>
      </c>
      <c r="L8" s="46">
        <v>0</v>
      </c>
      <c r="M8" s="47">
        <f t="shared" ref="M8:M14" si="1">J8-L8</f>
        <v>2520.86</v>
      </c>
      <c r="N8" t="s">
        <v>19</v>
      </c>
      <c r="O8" s="48"/>
      <c r="P8" s="35"/>
      <c r="Q8">
        <v>4</v>
      </c>
      <c r="R8">
        <v>0</v>
      </c>
      <c r="S8">
        <v>5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18.75" x14ac:dyDescent="0.3">
      <c r="B9" s="37" t="s">
        <v>20</v>
      </c>
      <c r="C9" s="49" t="s">
        <v>21</v>
      </c>
      <c r="D9" s="39">
        <v>240</v>
      </c>
      <c r="E9" s="41">
        <v>5</v>
      </c>
      <c r="F9" s="41"/>
      <c r="G9" s="50" t="s">
        <v>15</v>
      </c>
      <c r="H9" s="29">
        <f>D9*E9+D9*F9</f>
        <v>1200</v>
      </c>
      <c r="I9" s="44">
        <v>0</v>
      </c>
      <c r="J9" s="31">
        <f t="shared" si="0"/>
        <v>1200</v>
      </c>
      <c r="K9" s="45">
        <v>0</v>
      </c>
      <c r="L9" s="51">
        <v>0</v>
      </c>
      <c r="M9" s="47">
        <f t="shared" si="1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si="0"/>
        <v>1600</v>
      </c>
      <c r="K10" s="45">
        <v>0</v>
      </c>
      <c r="L10" s="51">
        <v>0</v>
      </c>
      <c r="M10" s="47">
        <f t="shared" si="1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8.75" x14ac:dyDescent="0.3">
      <c r="B11" s="56"/>
      <c r="C11" s="56"/>
      <c r="D11" s="39">
        <v>0</v>
      </c>
      <c r="E11" s="57"/>
      <c r="F11" s="41"/>
      <c r="G11" s="58"/>
      <c r="H11" s="43">
        <v>0</v>
      </c>
      <c r="I11" s="59"/>
      <c r="J11" s="31">
        <f t="shared" si="0"/>
        <v>0</v>
      </c>
      <c r="K11" s="60"/>
      <c r="L11" s="61"/>
      <c r="M11" s="47">
        <f t="shared" si="1"/>
        <v>0</v>
      </c>
      <c r="P11" s="62"/>
      <c r="Q11" s="63">
        <v>0</v>
      </c>
      <c r="R11" s="63">
        <v>0</v>
      </c>
      <c r="S11" s="64">
        <v>0</v>
      </c>
      <c r="T11" s="64">
        <v>0</v>
      </c>
      <c r="U11" s="63">
        <v>0</v>
      </c>
      <c r="V11" s="63">
        <v>0</v>
      </c>
      <c r="W11" s="64"/>
    </row>
    <row r="12" spans="2:24" ht="15.75" x14ac:dyDescent="0.25">
      <c r="B12" s="56" t="s">
        <v>24</v>
      </c>
      <c r="C12" s="65" t="s">
        <v>25</v>
      </c>
      <c r="D12" s="66">
        <v>240</v>
      </c>
      <c r="E12" s="67">
        <v>5</v>
      </c>
      <c r="F12" s="67">
        <v>1</v>
      </c>
      <c r="G12" s="68"/>
      <c r="H12" s="29">
        <f>D12*E12+D12*F12</f>
        <v>1440</v>
      </c>
      <c r="I12" s="69"/>
      <c r="J12" s="31">
        <f t="shared" si="0"/>
        <v>1440</v>
      </c>
      <c r="K12" s="60"/>
      <c r="L12" s="70"/>
      <c r="M12" s="47">
        <f t="shared" si="1"/>
        <v>1440</v>
      </c>
      <c r="N12" t="s">
        <v>16</v>
      </c>
      <c r="O12" s="71"/>
      <c r="P12" s="71"/>
      <c r="Q12" s="72">
        <v>0</v>
      </c>
      <c r="R12" s="73">
        <v>5</v>
      </c>
      <c r="S12">
        <v>3</v>
      </c>
      <c r="T12">
        <v>2</v>
      </c>
      <c r="U12">
        <v>2</v>
      </c>
      <c r="V12">
        <v>0</v>
      </c>
    </row>
    <row r="13" spans="2:24" ht="18.75" x14ac:dyDescent="0.3">
      <c r="B13" s="74"/>
      <c r="C13" s="74"/>
      <c r="D13" s="75"/>
      <c r="E13" s="76"/>
      <c r="F13" s="76"/>
      <c r="G13" s="77"/>
      <c r="H13" s="78">
        <v>0</v>
      </c>
      <c r="I13" s="79"/>
      <c r="J13" s="31">
        <f t="shared" si="0"/>
        <v>0</v>
      </c>
      <c r="K13" s="60"/>
      <c r="L13" s="70"/>
      <c r="M13" s="47">
        <f t="shared" si="1"/>
        <v>0</v>
      </c>
      <c r="N13" s="80"/>
      <c r="O13" s="72"/>
      <c r="P13" s="72"/>
      <c r="Q13" s="72">
        <v>0</v>
      </c>
      <c r="R13" s="73">
        <v>0</v>
      </c>
      <c r="S13">
        <v>0</v>
      </c>
      <c r="T13" s="72">
        <v>0</v>
      </c>
      <c r="U13">
        <v>0</v>
      </c>
      <c r="V13">
        <v>0</v>
      </c>
    </row>
    <row r="14" spans="2:24" ht="19.5" thickBot="1" x14ac:dyDescent="0.35">
      <c r="B14" s="81" t="s">
        <v>26</v>
      </c>
      <c r="C14" s="81"/>
      <c r="D14" s="82">
        <v>240</v>
      </c>
      <c r="E14" s="83">
        <v>5</v>
      </c>
      <c r="F14" s="84"/>
      <c r="G14" s="85"/>
      <c r="H14" s="86">
        <v>1200</v>
      </c>
      <c r="I14" s="87"/>
      <c r="J14" s="31">
        <f t="shared" si="0"/>
        <v>1200</v>
      </c>
      <c r="K14" s="60"/>
      <c r="L14" s="88"/>
      <c r="M14" s="47">
        <f t="shared" si="1"/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0.25" thickTop="1" thickBot="1" x14ac:dyDescent="0.35">
      <c r="B15" s="91" t="s">
        <v>27</v>
      </c>
      <c r="C15" s="92" t="s">
        <v>28</v>
      </c>
      <c r="D15" s="93">
        <v>464.29</v>
      </c>
      <c r="E15" s="94">
        <v>5</v>
      </c>
      <c r="F15" s="95">
        <v>1</v>
      </c>
      <c r="G15" s="96"/>
      <c r="H15" s="93">
        <v>3714.32</v>
      </c>
      <c r="I15" s="97">
        <v>-712.28</v>
      </c>
      <c r="J15" s="98">
        <f t="shared" si="0"/>
        <v>3002.04</v>
      </c>
      <c r="K15" s="99">
        <v>0</v>
      </c>
      <c r="L15" s="100">
        <v>0</v>
      </c>
      <c r="M15" s="101">
        <f>J15-L15</f>
        <v>3002.04</v>
      </c>
      <c r="N15" t="s">
        <v>16</v>
      </c>
      <c r="Q15" s="102">
        <v>3</v>
      </c>
      <c r="R15" s="102">
        <v>5</v>
      </c>
      <c r="S15" s="102">
        <v>4</v>
      </c>
      <c r="T15" s="102">
        <v>2</v>
      </c>
      <c r="U15" s="102">
        <v>0</v>
      </c>
      <c r="V15" s="102">
        <v>0</v>
      </c>
      <c r="W15" s="103">
        <v>2</v>
      </c>
      <c r="X15" s="103">
        <v>0</v>
      </c>
    </row>
    <row r="16" spans="2:24" ht="16.5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>SUM(Q6:Q15)</f>
        <v>8</v>
      </c>
      <c r="R16" s="112">
        <f t="shared" ref="R16:W16" si="2">SUM(R6:R15)</f>
        <v>29</v>
      </c>
      <c r="S16" s="112">
        <f t="shared" si="2"/>
        <v>25</v>
      </c>
      <c r="T16" s="112">
        <f t="shared" si="2"/>
        <v>10</v>
      </c>
      <c r="U16" s="112">
        <f t="shared" si="2"/>
        <v>4</v>
      </c>
      <c r="V16" s="112">
        <f t="shared" si="2"/>
        <v>0</v>
      </c>
      <c r="W16" s="112">
        <f t="shared" si="2"/>
        <v>2</v>
      </c>
      <c r="X16" s="112">
        <f>SUM(X6:X15)</f>
        <v>1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12674.34</v>
      </c>
      <c r="I17" s="117">
        <f>SUM(I7:I15)</f>
        <v>-991.44</v>
      </c>
      <c r="J17" s="118">
        <f>SUM(J7:J16)</f>
        <v>12882.900000000001</v>
      </c>
      <c r="K17" s="119">
        <f>SUM(K7:K15)</f>
        <v>3000</v>
      </c>
      <c r="L17" s="119">
        <f>SUM(L7:L15)</f>
        <v>300</v>
      </c>
      <c r="M17" s="120"/>
      <c r="P17" s="112"/>
      <c r="Q17" s="112"/>
      <c r="R17" s="112"/>
      <c r="S17" s="112"/>
    </row>
    <row r="18" spans="2:25" ht="18.75" x14ac:dyDescent="0.3">
      <c r="N18" s="121"/>
      <c r="O18" s="73"/>
      <c r="P18" s="112"/>
      <c r="Q18" s="122">
        <f t="shared" ref="Q18:X18" si="3">Q16*Q4</f>
        <v>4000</v>
      </c>
      <c r="R18" s="122">
        <f t="shared" si="3"/>
        <v>5800</v>
      </c>
      <c r="S18" s="122">
        <f t="shared" si="3"/>
        <v>2500</v>
      </c>
      <c r="T18" s="123">
        <f t="shared" si="3"/>
        <v>500</v>
      </c>
      <c r="U18" s="122">
        <f t="shared" si="3"/>
        <v>80</v>
      </c>
      <c r="V18" s="122">
        <f t="shared" si="3"/>
        <v>0</v>
      </c>
      <c r="W18" s="122">
        <f t="shared" si="3"/>
        <v>2</v>
      </c>
      <c r="X18" s="122">
        <f t="shared" si="3"/>
        <v>0.5</v>
      </c>
      <c r="Y18" s="124">
        <f>SUM(Q18:X18)</f>
        <v>12882.5</v>
      </c>
    </row>
    <row r="19" spans="2:25" ht="21" x14ac:dyDescent="0.35">
      <c r="B19" s="125"/>
      <c r="C19" s="125"/>
      <c r="D19" s="55"/>
      <c r="E19" s="126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D20" s="52"/>
      <c r="E20" s="127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04"/>
      <c r="C21" s="104"/>
      <c r="D21" s="73"/>
      <c r="E21" s="55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04"/>
      <c r="C22" s="104"/>
      <c r="D22" s="52"/>
      <c r="E22" s="129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04"/>
      <c r="C23" s="104"/>
      <c r="D23" s="55"/>
      <c r="E23" s="55"/>
      <c r="F23" s="105"/>
      <c r="G23" s="105"/>
      <c r="H23" s="73"/>
      <c r="I23" s="73"/>
      <c r="J23" s="73"/>
      <c r="K23" s="73"/>
      <c r="L23" s="73"/>
      <c r="M23" s="73"/>
    </row>
    <row r="24" spans="2:25" ht="18.75" x14ac:dyDescent="0.3">
      <c r="D24" s="129"/>
      <c r="E24" s="73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workbookViewId="0">
      <selection activeCell="F25" sqref="F25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47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/>
      <c r="G7" s="28" t="s">
        <v>15</v>
      </c>
      <c r="H7" s="29">
        <f>D7*E7+D7*F7</f>
        <v>1600</v>
      </c>
      <c r="I7" s="30">
        <v>0</v>
      </c>
      <c r="J7" s="31">
        <f t="shared" ref="J7:J15" si="0">I7+H7</f>
        <v>1600</v>
      </c>
      <c r="K7" s="32">
        <v>2700</v>
      </c>
      <c r="L7" s="33">
        <v>300</v>
      </c>
      <c r="M7" s="34">
        <f>J7-L7</f>
        <v>1300</v>
      </c>
      <c r="N7" t="s">
        <v>16</v>
      </c>
      <c r="P7" s="35"/>
      <c r="Q7">
        <v>0</v>
      </c>
      <c r="R7" s="36">
        <v>5</v>
      </c>
      <c r="S7">
        <v>5</v>
      </c>
      <c r="T7">
        <v>2</v>
      </c>
      <c r="U7">
        <v>0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6</v>
      </c>
      <c r="F8" s="41"/>
      <c r="G8" s="42">
        <v>1200</v>
      </c>
      <c r="H8" s="43">
        <f>D8*E8</f>
        <v>1600.02</v>
      </c>
      <c r="I8" s="44">
        <v>-279.16000000000003</v>
      </c>
      <c r="J8" s="31">
        <f>H8+G8+I8</f>
        <v>2520.86</v>
      </c>
      <c r="K8" s="45">
        <v>0</v>
      </c>
      <c r="L8" s="46">
        <v>0</v>
      </c>
      <c r="M8" s="47">
        <f t="shared" ref="M8:M14" si="1">J8-L8</f>
        <v>2520.86</v>
      </c>
      <c r="N8" t="s">
        <v>19</v>
      </c>
      <c r="O8" s="48"/>
      <c r="P8" s="35"/>
      <c r="Q8">
        <v>4</v>
      </c>
      <c r="R8">
        <v>0</v>
      </c>
      <c r="S8">
        <v>5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18.75" x14ac:dyDescent="0.3">
      <c r="B9" s="37" t="s">
        <v>20</v>
      </c>
      <c r="C9" s="49" t="s">
        <v>21</v>
      </c>
      <c r="D9" s="39">
        <v>240</v>
      </c>
      <c r="E9" s="41">
        <v>5</v>
      </c>
      <c r="F9" s="41"/>
      <c r="G9" s="133">
        <v>200</v>
      </c>
      <c r="H9" s="29">
        <f>D9*E9+D9*F9</f>
        <v>1200</v>
      </c>
      <c r="I9" s="44">
        <v>0</v>
      </c>
      <c r="J9" s="31">
        <f>I9+H9+G9</f>
        <v>1400</v>
      </c>
      <c r="K9" s="45">
        <v>0</v>
      </c>
      <c r="L9" s="51">
        <v>0</v>
      </c>
      <c r="M9" s="47">
        <f t="shared" si="1"/>
        <v>1400</v>
      </c>
      <c r="N9" t="s">
        <v>16</v>
      </c>
      <c r="P9" s="52"/>
      <c r="Q9">
        <v>0</v>
      </c>
      <c r="R9">
        <v>5</v>
      </c>
      <c r="S9">
        <v>2</v>
      </c>
      <c r="T9">
        <v>4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si="0"/>
        <v>1600</v>
      </c>
      <c r="K10" s="45">
        <v>0</v>
      </c>
      <c r="L10" s="51">
        <v>0</v>
      </c>
      <c r="M10" s="47">
        <f t="shared" si="1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8.75" x14ac:dyDescent="0.3">
      <c r="B11" s="56"/>
      <c r="C11" s="56"/>
      <c r="D11" s="39">
        <v>0</v>
      </c>
      <c r="E11" s="57"/>
      <c r="F11" s="41"/>
      <c r="G11" s="58"/>
      <c r="H11" s="43">
        <v>0</v>
      </c>
      <c r="I11" s="59"/>
      <c r="J11" s="31">
        <f t="shared" si="0"/>
        <v>0</v>
      </c>
      <c r="K11" s="60"/>
      <c r="L11" s="61"/>
      <c r="M11" s="47">
        <f t="shared" si="1"/>
        <v>0</v>
      </c>
      <c r="P11" s="62"/>
      <c r="Q11" s="63">
        <v>0</v>
      </c>
      <c r="R11" s="63">
        <v>0</v>
      </c>
      <c r="S11" s="64">
        <v>0</v>
      </c>
      <c r="T11" s="64">
        <v>0</v>
      </c>
      <c r="U11" s="63">
        <v>0</v>
      </c>
      <c r="V11" s="63">
        <v>0</v>
      </c>
      <c r="W11" s="64"/>
    </row>
    <row r="12" spans="2:24" ht="15.75" x14ac:dyDescent="0.25">
      <c r="B12" s="56" t="s">
        <v>24</v>
      </c>
      <c r="C12" s="65" t="s">
        <v>25</v>
      </c>
      <c r="D12" s="66">
        <v>240</v>
      </c>
      <c r="E12" s="67">
        <v>5</v>
      </c>
      <c r="F12" s="67">
        <v>1</v>
      </c>
      <c r="G12" s="134">
        <v>300</v>
      </c>
      <c r="H12" s="29">
        <f>D12*E12+D12*F12</f>
        <v>1440</v>
      </c>
      <c r="I12" s="69"/>
      <c r="J12" s="31">
        <f>I12+H12+G12</f>
        <v>1740</v>
      </c>
      <c r="K12" s="60"/>
      <c r="L12" s="70"/>
      <c r="M12" s="47">
        <f t="shared" si="1"/>
        <v>1740</v>
      </c>
      <c r="N12" t="s">
        <v>16</v>
      </c>
      <c r="O12" s="71"/>
      <c r="P12" s="71"/>
      <c r="Q12" s="72">
        <v>1</v>
      </c>
      <c r="R12" s="73">
        <v>4</v>
      </c>
      <c r="S12">
        <v>3</v>
      </c>
      <c r="T12">
        <v>2</v>
      </c>
      <c r="U12">
        <v>2</v>
      </c>
      <c r="V12">
        <v>0</v>
      </c>
    </row>
    <row r="13" spans="2:24" ht="18.75" x14ac:dyDescent="0.3">
      <c r="B13" s="74"/>
      <c r="C13" s="74"/>
      <c r="D13" s="75"/>
      <c r="E13" s="76"/>
      <c r="F13" s="76"/>
      <c r="G13" s="77"/>
      <c r="H13" s="78">
        <v>0</v>
      </c>
      <c r="I13" s="79"/>
      <c r="J13" s="31">
        <f t="shared" si="0"/>
        <v>0</v>
      </c>
      <c r="K13" s="60"/>
      <c r="L13" s="70"/>
      <c r="M13" s="47">
        <f t="shared" si="1"/>
        <v>0</v>
      </c>
      <c r="N13" s="80"/>
      <c r="O13" s="72"/>
      <c r="P13" s="72"/>
      <c r="Q13" s="72">
        <v>0</v>
      </c>
      <c r="R13" s="73">
        <v>0</v>
      </c>
      <c r="S13">
        <v>0</v>
      </c>
      <c r="T13" s="72">
        <v>0</v>
      </c>
      <c r="U13">
        <v>0</v>
      </c>
      <c r="V13">
        <v>0</v>
      </c>
    </row>
    <row r="14" spans="2:24" ht="19.5" thickBot="1" x14ac:dyDescent="0.35">
      <c r="B14" s="81" t="s">
        <v>26</v>
      </c>
      <c r="C14" s="81"/>
      <c r="D14" s="82">
        <v>240</v>
      </c>
      <c r="E14" s="83">
        <v>5</v>
      </c>
      <c r="F14" s="84"/>
      <c r="G14" s="85"/>
      <c r="H14" s="86">
        <v>1200</v>
      </c>
      <c r="I14" s="87"/>
      <c r="J14" s="31">
        <f t="shared" si="0"/>
        <v>1200</v>
      </c>
      <c r="K14" s="60"/>
      <c r="L14" s="88"/>
      <c r="M14" s="47">
        <f t="shared" si="1"/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0.25" thickTop="1" thickBot="1" x14ac:dyDescent="0.35">
      <c r="B15" s="91" t="s">
        <v>27</v>
      </c>
      <c r="C15" s="92" t="s">
        <v>28</v>
      </c>
      <c r="D15" s="93">
        <v>464.29</v>
      </c>
      <c r="E15" s="94">
        <v>5</v>
      </c>
      <c r="F15" s="95">
        <v>1</v>
      </c>
      <c r="G15" s="96"/>
      <c r="H15" s="93">
        <v>3714.32</v>
      </c>
      <c r="I15" s="97">
        <v>-712.28</v>
      </c>
      <c r="J15" s="98">
        <f t="shared" si="0"/>
        <v>3002.04</v>
      </c>
      <c r="K15" s="99">
        <v>0</v>
      </c>
      <c r="L15" s="100">
        <v>0</v>
      </c>
      <c r="M15" s="101">
        <f>J15-L15</f>
        <v>3002.04</v>
      </c>
      <c r="N15" t="s">
        <v>16</v>
      </c>
      <c r="Q15" s="102">
        <v>3</v>
      </c>
      <c r="R15" s="102">
        <v>5</v>
      </c>
      <c r="S15" s="102">
        <v>4</v>
      </c>
      <c r="T15" s="102">
        <v>2</v>
      </c>
      <c r="U15" s="102">
        <v>0</v>
      </c>
      <c r="V15" s="102">
        <v>0</v>
      </c>
      <c r="W15" s="103">
        <v>2</v>
      </c>
      <c r="X15" s="103">
        <v>0</v>
      </c>
    </row>
    <row r="16" spans="2:24" ht="16.5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>SUM(Q6:Q15)</f>
        <v>8</v>
      </c>
      <c r="R16" s="112">
        <f t="shared" ref="R16:W16" si="2">SUM(R6:R15)</f>
        <v>29</v>
      </c>
      <c r="S16" s="112">
        <f t="shared" si="2"/>
        <v>25</v>
      </c>
      <c r="T16" s="112">
        <f t="shared" si="2"/>
        <v>14</v>
      </c>
      <c r="U16" s="112">
        <f t="shared" si="2"/>
        <v>3</v>
      </c>
      <c r="V16" s="112">
        <f t="shared" si="2"/>
        <v>0</v>
      </c>
      <c r="W16" s="112">
        <f t="shared" si="2"/>
        <v>2</v>
      </c>
      <c r="X16" s="112">
        <f>SUM(X6:X15)</f>
        <v>1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12354.34</v>
      </c>
      <c r="I17" s="117">
        <f>SUM(I7:I15)</f>
        <v>-991.44</v>
      </c>
      <c r="J17" s="118">
        <f>SUM(J7:J16)</f>
        <v>13062.900000000001</v>
      </c>
      <c r="K17" s="119">
        <f>SUM(K7:K15)</f>
        <v>2700</v>
      </c>
      <c r="L17" s="119">
        <f>SUM(L7:L15)</f>
        <v>300</v>
      </c>
      <c r="M17" s="120"/>
      <c r="P17" s="112"/>
      <c r="Q17" s="112"/>
      <c r="R17" s="112"/>
      <c r="S17" s="112"/>
    </row>
    <row r="18" spans="2:25" ht="18.75" x14ac:dyDescent="0.3">
      <c r="N18" s="121"/>
      <c r="O18" s="73"/>
      <c r="P18" s="112"/>
      <c r="Q18" s="122">
        <f t="shared" ref="Q18:X18" si="3">Q16*Q4</f>
        <v>4000</v>
      </c>
      <c r="R18" s="122">
        <f t="shared" si="3"/>
        <v>5800</v>
      </c>
      <c r="S18" s="122">
        <f t="shared" si="3"/>
        <v>2500</v>
      </c>
      <c r="T18" s="123">
        <f t="shared" si="3"/>
        <v>700</v>
      </c>
      <c r="U18" s="122">
        <f t="shared" si="3"/>
        <v>60</v>
      </c>
      <c r="V18" s="122">
        <f t="shared" si="3"/>
        <v>0</v>
      </c>
      <c r="W18" s="122">
        <f t="shared" si="3"/>
        <v>2</v>
      </c>
      <c r="X18" s="122">
        <f t="shared" si="3"/>
        <v>0.5</v>
      </c>
      <c r="Y18" s="124">
        <f>SUM(Q18:X18)</f>
        <v>13062.5</v>
      </c>
    </row>
    <row r="19" spans="2:25" ht="21" x14ac:dyDescent="0.35">
      <c r="B19" s="125"/>
      <c r="C19" s="125"/>
      <c r="D19" s="55"/>
      <c r="E19" s="126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D20" s="52"/>
      <c r="E20" s="127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04"/>
      <c r="C21" s="104"/>
      <c r="D21" s="73"/>
      <c r="E21" s="55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04"/>
      <c r="C22" s="104"/>
      <c r="D22" s="52"/>
      <c r="E22" s="129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04"/>
      <c r="C23" s="104"/>
      <c r="D23" s="55"/>
      <c r="E23" s="55"/>
      <c r="F23" s="105"/>
      <c r="G23" s="105"/>
      <c r="H23" s="73"/>
      <c r="I23" s="73"/>
      <c r="J23" s="73"/>
      <c r="K23" s="73"/>
      <c r="L23" s="73"/>
      <c r="M23" s="73"/>
    </row>
    <row r="24" spans="2:25" ht="18.75" x14ac:dyDescent="0.3">
      <c r="D24" s="129"/>
      <c r="E24" s="73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3"/>
  <sheetViews>
    <sheetView workbookViewId="0">
      <selection activeCell="G21" sqref="G21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5" x14ac:dyDescent="0.25">
      <c r="B1" s="245" t="s">
        <v>48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5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5" ht="18.75" x14ac:dyDescent="0.3">
      <c r="N3" s="4"/>
      <c r="O3" s="4"/>
      <c r="P3" s="4"/>
      <c r="Q3" s="4"/>
    </row>
    <row r="4" spans="2:25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5" ht="15.75" thickBot="1" x14ac:dyDescent="0.3">
      <c r="K5" s="10"/>
    </row>
    <row r="6" spans="2:25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5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>
        <v>2</v>
      </c>
      <c r="G7" s="28" t="s">
        <v>15</v>
      </c>
      <c r="H7" s="29">
        <f>D7*E7+D7*F7</f>
        <v>2240</v>
      </c>
      <c r="I7" s="30">
        <v>0</v>
      </c>
      <c r="J7" s="31">
        <f t="shared" ref="J7:J13" si="0">I7+H7</f>
        <v>2240</v>
      </c>
      <c r="K7" s="32">
        <v>2400</v>
      </c>
      <c r="L7" s="33">
        <v>300</v>
      </c>
      <c r="M7" s="34">
        <f>J7-L7</f>
        <v>1940</v>
      </c>
      <c r="N7" t="s">
        <v>16</v>
      </c>
      <c r="P7" s="35"/>
      <c r="Q7">
        <v>0</v>
      </c>
      <c r="R7" s="36">
        <v>8</v>
      </c>
      <c r="S7">
        <v>4</v>
      </c>
      <c r="T7">
        <v>4</v>
      </c>
      <c r="U7">
        <v>2</v>
      </c>
      <c r="V7">
        <v>0</v>
      </c>
    </row>
    <row r="8" spans="2:25" ht="18.75" x14ac:dyDescent="0.3">
      <c r="B8" s="37" t="s">
        <v>17</v>
      </c>
      <c r="C8" s="38" t="s">
        <v>18</v>
      </c>
      <c r="D8" s="39">
        <v>266.67</v>
      </c>
      <c r="E8" s="40">
        <v>6</v>
      </c>
      <c r="F8" s="41"/>
      <c r="G8" s="42">
        <v>1200</v>
      </c>
      <c r="H8" s="43">
        <f>D8*E8</f>
        <v>1600.02</v>
      </c>
      <c r="I8" s="44">
        <v>-279.16000000000003</v>
      </c>
      <c r="J8" s="31">
        <f>H8+G8+I8</f>
        <v>2520.86</v>
      </c>
      <c r="K8" s="45">
        <v>0</v>
      </c>
      <c r="L8" s="46">
        <v>0</v>
      </c>
      <c r="M8" s="47">
        <f t="shared" ref="M8:M12" si="1">J8-L8</f>
        <v>2520.86</v>
      </c>
      <c r="N8" t="s">
        <v>19</v>
      </c>
      <c r="O8" s="48"/>
      <c r="P8" s="35"/>
      <c r="Q8">
        <v>4</v>
      </c>
      <c r="R8">
        <v>0</v>
      </c>
      <c r="S8">
        <v>5</v>
      </c>
      <c r="T8">
        <v>0</v>
      </c>
      <c r="U8">
        <v>1</v>
      </c>
      <c r="V8">
        <v>0</v>
      </c>
      <c r="W8">
        <v>0</v>
      </c>
      <c r="X8">
        <v>1</v>
      </c>
    </row>
    <row r="9" spans="2:25" ht="18.75" x14ac:dyDescent="0.3">
      <c r="B9" s="37" t="s">
        <v>20</v>
      </c>
      <c r="C9" s="49" t="s">
        <v>21</v>
      </c>
      <c r="D9" s="39">
        <v>240</v>
      </c>
      <c r="E9" s="41">
        <v>5</v>
      </c>
      <c r="F9" s="41"/>
      <c r="G9" s="133">
        <v>0</v>
      </c>
      <c r="H9" s="29">
        <f>D9*E9+D9*F9</f>
        <v>1200</v>
      </c>
      <c r="I9" s="44">
        <v>0</v>
      </c>
      <c r="J9" s="31">
        <f>I9+H9+G9</f>
        <v>1200</v>
      </c>
      <c r="K9" s="45">
        <v>0</v>
      </c>
      <c r="L9" s="51">
        <v>0</v>
      </c>
      <c r="M9" s="47">
        <f t="shared" si="1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5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si="0"/>
        <v>1600</v>
      </c>
      <c r="K10" s="45">
        <v>0</v>
      </c>
      <c r="L10" s="51">
        <v>0</v>
      </c>
      <c r="M10" s="47">
        <f t="shared" si="1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5" ht="15.75" x14ac:dyDescent="0.25">
      <c r="B11" s="56" t="s">
        <v>24</v>
      </c>
      <c r="C11" s="65" t="s">
        <v>25</v>
      </c>
      <c r="D11" s="66">
        <v>240</v>
      </c>
      <c r="E11" s="67">
        <v>5</v>
      </c>
      <c r="F11" s="67">
        <v>1</v>
      </c>
      <c r="G11" s="134">
        <v>330</v>
      </c>
      <c r="H11" s="29">
        <f>D11*E11+D11*F11</f>
        <v>1440</v>
      </c>
      <c r="I11" s="69"/>
      <c r="J11" s="31">
        <f>I11+H11+G11</f>
        <v>1770</v>
      </c>
      <c r="K11" s="60"/>
      <c r="L11" s="70"/>
      <c r="M11" s="47">
        <f t="shared" si="1"/>
        <v>1770</v>
      </c>
      <c r="N11" t="s">
        <v>16</v>
      </c>
      <c r="O11" s="71"/>
      <c r="P11" s="71"/>
      <c r="Q11" s="72">
        <v>1</v>
      </c>
      <c r="R11" s="73">
        <v>4</v>
      </c>
      <c r="S11">
        <v>3</v>
      </c>
      <c r="T11">
        <v>3</v>
      </c>
      <c r="U11">
        <v>1</v>
      </c>
      <c r="V11">
        <v>0</v>
      </c>
    </row>
    <row r="12" spans="2:25" ht="19.5" thickBot="1" x14ac:dyDescent="0.35">
      <c r="B12" s="81" t="s">
        <v>26</v>
      </c>
      <c r="C12" s="81"/>
      <c r="D12" s="82">
        <v>240</v>
      </c>
      <c r="E12" s="83">
        <v>0</v>
      </c>
      <c r="F12" s="84"/>
      <c r="G12" s="85"/>
      <c r="H12" s="29">
        <f>D12*E12+D12*F12</f>
        <v>0</v>
      </c>
      <c r="I12" s="87"/>
      <c r="J12" s="31">
        <f t="shared" si="0"/>
        <v>0</v>
      </c>
      <c r="K12" s="60"/>
      <c r="L12" s="88"/>
      <c r="M12" s="47">
        <f t="shared" si="1"/>
        <v>0</v>
      </c>
      <c r="N12" s="89"/>
      <c r="O12" s="90"/>
      <c r="P12" s="89"/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2:25" ht="20.25" thickTop="1" thickBot="1" x14ac:dyDescent="0.35">
      <c r="B13" s="91" t="s">
        <v>27</v>
      </c>
      <c r="C13" s="92" t="s">
        <v>28</v>
      </c>
      <c r="D13" s="93">
        <v>464.29</v>
      </c>
      <c r="E13" s="94">
        <v>5</v>
      </c>
      <c r="F13" s="95">
        <v>1</v>
      </c>
      <c r="G13" s="96"/>
      <c r="H13" s="93">
        <v>3714.32</v>
      </c>
      <c r="I13" s="97">
        <v>-712.28</v>
      </c>
      <c r="J13" s="98">
        <f t="shared" si="0"/>
        <v>3002.04</v>
      </c>
      <c r="K13" s="99">
        <v>0</v>
      </c>
      <c r="L13" s="100">
        <v>0</v>
      </c>
      <c r="M13" s="101">
        <f>J13-L13</f>
        <v>3002.04</v>
      </c>
      <c r="N13" t="s">
        <v>16</v>
      </c>
      <c r="Q13" s="102">
        <v>3</v>
      </c>
      <c r="R13" s="102">
        <v>5</v>
      </c>
      <c r="S13" s="102">
        <v>4</v>
      </c>
      <c r="T13" s="102">
        <v>2</v>
      </c>
      <c r="U13" s="102">
        <v>0</v>
      </c>
      <c r="V13" s="102">
        <v>0</v>
      </c>
      <c r="W13" s="103">
        <v>2</v>
      </c>
      <c r="X13" s="103">
        <v>0</v>
      </c>
    </row>
    <row r="14" spans="2:25" ht="16.5" thickBot="1" x14ac:dyDescent="0.3">
      <c r="B14" s="104"/>
      <c r="C14" s="104"/>
      <c r="D14" s="52"/>
      <c r="E14" s="105"/>
      <c r="F14" s="106"/>
      <c r="H14" s="107" t="s">
        <v>29</v>
      </c>
      <c r="I14" s="108"/>
      <c r="K14" s="109"/>
      <c r="L14" s="110"/>
      <c r="M14" s="110"/>
      <c r="N14" s="111"/>
      <c r="P14" s="112"/>
      <c r="Q14" s="112">
        <f t="shared" ref="Q14:X14" si="2">SUM(Q6:Q13)</f>
        <v>8</v>
      </c>
      <c r="R14" s="112">
        <f t="shared" si="2"/>
        <v>27</v>
      </c>
      <c r="S14" s="112">
        <f t="shared" si="2"/>
        <v>22</v>
      </c>
      <c r="T14" s="112">
        <f t="shared" si="2"/>
        <v>13</v>
      </c>
      <c r="U14" s="112">
        <f t="shared" si="2"/>
        <v>4</v>
      </c>
      <c r="V14" s="112">
        <f t="shared" si="2"/>
        <v>0</v>
      </c>
      <c r="W14" s="112">
        <f t="shared" si="2"/>
        <v>2</v>
      </c>
      <c r="X14" s="112">
        <f t="shared" si="2"/>
        <v>1</v>
      </c>
    </row>
    <row r="15" spans="2:25" ht="19.5" thickBot="1" x14ac:dyDescent="0.35">
      <c r="D15" s="96"/>
      <c r="E15" s="113"/>
      <c r="F15" s="114"/>
      <c r="G15" s="115" t="s">
        <v>30</v>
      </c>
      <c r="H15" s="116">
        <f>SUM(H7:H14)</f>
        <v>11794.34</v>
      </c>
      <c r="I15" s="117">
        <f>SUM(I7:I13)</f>
        <v>-991.44</v>
      </c>
      <c r="J15" s="118">
        <f>SUM(J7:J14)</f>
        <v>12332.900000000001</v>
      </c>
      <c r="K15" s="119">
        <f>SUM(K7:K13)</f>
        <v>2400</v>
      </c>
      <c r="L15" s="119">
        <f>SUM(L7:L13)</f>
        <v>300</v>
      </c>
      <c r="M15" s="120"/>
      <c r="P15" s="112"/>
      <c r="Q15" s="112"/>
      <c r="R15" s="112"/>
      <c r="S15" s="112"/>
    </row>
    <row r="16" spans="2:25" ht="18.75" x14ac:dyDescent="0.3">
      <c r="N16" s="121"/>
      <c r="O16" s="73"/>
      <c r="P16" s="112"/>
      <c r="Q16" s="122">
        <f t="shared" ref="Q16:X16" si="3">Q14*Q4</f>
        <v>4000</v>
      </c>
      <c r="R16" s="122">
        <f t="shared" si="3"/>
        <v>5400</v>
      </c>
      <c r="S16" s="122">
        <f t="shared" si="3"/>
        <v>2200</v>
      </c>
      <c r="T16" s="123">
        <f t="shared" si="3"/>
        <v>650</v>
      </c>
      <c r="U16" s="122">
        <f t="shared" si="3"/>
        <v>80</v>
      </c>
      <c r="V16" s="122">
        <f t="shared" si="3"/>
        <v>0</v>
      </c>
      <c r="W16" s="122">
        <f t="shared" si="3"/>
        <v>2</v>
      </c>
      <c r="X16" s="122">
        <f t="shared" si="3"/>
        <v>0.5</v>
      </c>
      <c r="Y16" s="124">
        <f>SUM(Q16:X16)</f>
        <v>12332.5</v>
      </c>
    </row>
    <row r="17" spans="2:24" ht="21" x14ac:dyDescent="0.35">
      <c r="B17" s="125"/>
      <c r="C17" s="125"/>
      <c r="D17" s="55"/>
      <c r="E17" s="126"/>
      <c r="F17" s="126"/>
      <c r="G17" s="126"/>
      <c r="H17" s="126"/>
      <c r="I17" s="126"/>
      <c r="J17" s="126"/>
      <c r="K17" s="126"/>
      <c r="N17" s="73"/>
      <c r="O17" s="73"/>
      <c r="P17" s="73"/>
      <c r="Q17" s="52"/>
      <c r="R17" s="96"/>
      <c r="S17" s="96"/>
      <c r="T17" s="96"/>
      <c r="U17" s="96"/>
      <c r="V17" s="96"/>
      <c r="W17" s="96"/>
      <c r="X17" s="96"/>
    </row>
    <row r="18" spans="2:24" ht="21" customHeight="1" x14ac:dyDescent="0.35">
      <c r="D18" s="52"/>
      <c r="E18" s="127"/>
      <c r="F18" s="126"/>
      <c r="G18" s="126"/>
      <c r="H18" s="126"/>
      <c r="I18" s="126"/>
      <c r="J18" s="128"/>
      <c r="K18" s="126"/>
      <c r="L18" s="73"/>
      <c r="M18" s="73"/>
    </row>
    <row r="19" spans="2:24" x14ac:dyDescent="0.25">
      <c r="B19" s="104"/>
      <c r="C19" s="104"/>
      <c r="D19" s="73"/>
      <c r="E19" s="55"/>
      <c r="F19" s="105"/>
      <c r="G19" s="105"/>
      <c r="H19" s="73"/>
      <c r="I19" s="73"/>
      <c r="J19" s="52"/>
      <c r="K19" s="73"/>
      <c r="L19" s="73"/>
      <c r="M19" s="73"/>
    </row>
    <row r="20" spans="2:24" ht="18.75" x14ac:dyDescent="0.3">
      <c r="B20" s="104"/>
      <c r="C20" s="104"/>
      <c r="D20" s="52"/>
      <c r="E20" s="129"/>
      <c r="F20" s="105"/>
      <c r="G20" s="105"/>
      <c r="H20" s="130"/>
      <c r="I20" s="131"/>
      <c r="J20" s="132"/>
      <c r="K20" s="73"/>
      <c r="L20" s="73"/>
      <c r="M20" s="73"/>
    </row>
    <row r="21" spans="2:24" x14ac:dyDescent="0.25">
      <c r="B21" s="104"/>
      <c r="C21" s="104"/>
      <c r="D21" s="55"/>
      <c r="E21" s="55"/>
      <c r="F21" s="105"/>
      <c r="G21" s="105"/>
      <c r="H21" s="73"/>
      <c r="I21" s="73"/>
      <c r="J21" s="73"/>
      <c r="K21" s="73"/>
      <c r="L21" s="73"/>
      <c r="M21" s="73"/>
    </row>
    <row r="22" spans="2:24" ht="18.75" x14ac:dyDescent="0.3">
      <c r="D22" s="129"/>
      <c r="E22" s="73"/>
      <c r="F22" s="73"/>
      <c r="G22" s="73"/>
      <c r="H22" s="73"/>
      <c r="I22" s="73"/>
      <c r="J22" s="73"/>
      <c r="K22" s="73"/>
      <c r="L22" s="73"/>
      <c r="M22" s="73"/>
    </row>
    <row r="23" spans="2:24" x14ac:dyDescent="0.25">
      <c r="D23" s="55"/>
    </row>
  </sheetData>
  <mergeCells count="1">
    <mergeCell ref="B1:L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4"/>
  <sheetViews>
    <sheetView workbookViewId="0">
      <selection sqref="A1:XFD104857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49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>
        <v>1</v>
      </c>
      <c r="G7" s="157">
        <v>100</v>
      </c>
      <c r="H7" s="29">
        <f>D7*E7+D7*F7</f>
        <v>1920</v>
      </c>
      <c r="I7" s="30">
        <v>0</v>
      </c>
      <c r="J7" s="31">
        <f>I7+H7+G7</f>
        <v>2020</v>
      </c>
      <c r="K7" s="32">
        <v>2100</v>
      </c>
      <c r="L7" s="33">
        <v>300</v>
      </c>
      <c r="M7" s="34">
        <f>J7-L7</f>
        <v>1720</v>
      </c>
      <c r="N7" t="s">
        <v>16</v>
      </c>
      <c r="P7" s="35"/>
      <c r="Q7">
        <v>0</v>
      </c>
      <c r="R7" s="36">
        <v>6</v>
      </c>
      <c r="S7">
        <v>6</v>
      </c>
      <c r="T7">
        <v>4</v>
      </c>
      <c r="U7">
        <v>1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6</v>
      </c>
      <c r="F8" s="41"/>
      <c r="G8" s="42">
        <v>1200</v>
      </c>
      <c r="H8" s="43">
        <f>D8*E8</f>
        <v>1600.02</v>
      </c>
      <c r="I8" s="44">
        <v>-279.16000000000003</v>
      </c>
      <c r="J8" s="31">
        <f>H8+G8+I8</f>
        <v>2520.86</v>
      </c>
      <c r="K8" s="45">
        <v>0</v>
      </c>
      <c r="L8" s="46">
        <v>0</v>
      </c>
      <c r="M8" s="47">
        <f t="shared" ref="M8:M13" si="0">J8-L8</f>
        <v>2520.86</v>
      </c>
      <c r="N8" t="s">
        <v>19</v>
      </c>
      <c r="O8" s="48"/>
      <c r="P8" s="35"/>
      <c r="Q8">
        <v>4</v>
      </c>
      <c r="R8">
        <v>0</v>
      </c>
      <c r="S8">
        <v>5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18.75" x14ac:dyDescent="0.3">
      <c r="B9" s="37" t="s">
        <v>20</v>
      </c>
      <c r="C9" s="49" t="s">
        <v>21</v>
      </c>
      <c r="D9" s="39">
        <v>240</v>
      </c>
      <c r="E9" s="41">
        <v>5</v>
      </c>
      <c r="F9" s="41"/>
      <c r="G9" s="133">
        <v>0</v>
      </c>
      <c r="H9" s="29">
        <f>D9*E9+D9*F9</f>
        <v>1200</v>
      </c>
      <c r="I9" s="44">
        <v>0</v>
      </c>
      <c r="J9" s="31">
        <f>I9+H9+G9</f>
        <v>1200</v>
      </c>
      <c r="K9" s="45">
        <v>0</v>
      </c>
      <c r="L9" s="51">
        <v>0</v>
      </c>
      <c r="M9" s="47">
        <f t="shared" si="0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ref="J10:J14" si="1">I10+H10</f>
        <v>1600</v>
      </c>
      <c r="K10" s="45">
        <v>0</v>
      </c>
      <c r="L10" s="51">
        <v>0</v>
      </c>
      <c r="M10" s="47">
        <f t="shared" si="0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5.75" x14ac:dyDescent="0.25">
      <c r="B11" s="56" t="s">
        <v>24</v>
      </c>
      <c r="C11" s="143" t="s">
        <v>25</v>
      </c>
      <c r="D11" s="136">
        <v>240</v>
      </c>
      <c r="E11" s="137">
        <v>5</v>
      </c>
      <c r="F11" s="137">
        <v>1</v>
      </c>
      <c r="G11" s="138">
        <v>330</v>
      </c>
      <c r="H11" s="139">
        <f>D11*E11+D11*F11</f>
        <v>1440</v>
      </c>
      <c r="I11" s="69"/>
      <c r="J11" s="135">
        <f>I11+H11+G11</f>
        <v>1770</v>
      </c>
      <c r="K11" s="60"/>
      <c r="L11" s="70"/>
      <c r="M11" s="47">
        <f t="shared" si="0"/>
        <v>1770</v>
      </c>
      <c r="N11" t="s">
        <v>16</v>
      </c>
      <c r="O11" s="71"/>
      <c r="P11" s="71"/>
      <c r="Q11" s="72">
        <v>1</v>
      </c>
      <c r="R11" s="73">
        <v>4</v>
      </c>
      <c r="S11">
        <v>3</v>
      </c>
      <c r="T11">
        <v>3</v>
      </c>
      <c r="U11">
        <v>1</v>
      </c>
      <c r="V11">
        <v>0</v>
      </c>
    </row>
    <row r="12" spans="2:24" ht="18.75" x14ac:dyDescent="0.3">
      <c r="B12" s="81" t="s">
        <v>26</v>
      </c>
      <c r="C12" s="37"/>
      <c r="D12" s="144">
        <v>240</v>
      </c>
      <c r="E12" s="41">
        <v>5</v>
      </c>
      <c r="F12" s="145"/>
      <c r="G12" s="68"/>
      <c r="H12" s="139">
        <f t="shared" ref="H12:H13" si="2">D12*E12+D12*F12</f>
        <v>1200</v>
      </c>
      <c r="I12" s="146"/>
      <c r="J12" s="135">
        <f t="shared" ref="J12:J13" si="3">I12+H12+G12</f>
        <v>1200</v>
      </c>
      <c r="K12" s="140"/>
      <c r="L12" s="88"/>
      <c r="M12" s="47">
        <f t="shared" si="0"/>
        <v>1200</v>
      </c>
      <c r="N12" s="89"/>
      <c r="O12" s="90"/>
      <c r="P12" s="89"/>
      <c r="Q12">
        <v>0</v>
      </c>
      <c r="R12">
        <v>5</v>
      </c>
      <c r="S12">
        <v>2</v>
      </c>
      <c r="T12">
        <v>0</v>
      </c>
      <c r="U12">
        <v>0</v>
      </c>
      <c r="V12">
        <v>0</v>
      </c>
    </row>
    <row r="13" spans="2:24" ht="18.75" x14ac:dyDescent="0.3">
      <c r="B13" s="156" t="s">
        <v>50</v>
      </c>
      <c r="C13" s="37"/>
      <c r="D13" s="144">
        <v>200</v>
      </c>
      <c r="E13" s="41">
        <v>7</v>
      </c>
      <c r="F13" s="145"/>
      <c r="G13" s="134">
        <f>200+26</f>
        <v>226</v>
      </c>
      <c r="H13" s="139">
        <f t="shared" si="2"/>
        <v>1400</v>
      </c>
      <c r="I13" s="154">
        <v>-156</v>
      </c>
      <c r="J13" s="135">
        <f t="shared" si="3"/>
        <v>1470</v>
      </c>
      <c r="K13" s="141"/>
      <c r="L13" s="88"/>
      <c r="M13" s="47">
        <f t="shared" si="0"/>
        <v>1470</v>
      </c>
      <c r="N13" s="89"/>
      <c r="O13" s="90"/>
      <c r="P13" s="89"/>
      <c r="Q13">
        <v>0</v>
      </c>
      <c r="R13">
        <v>5</v>
      </c>
      <c r="S13">
        <v>3</v>
      </c>
      <c r="T13">
        <v>3</v>
      </c>
      <c r="U13">
        <v>1</v>
      </c>
      <c r="V13">
        <v>0</v>
      </c>
    </row>
    <row r="14" spans="2:24" ht="19.5" thickBot="1" x14ac:dyDescent="0.35">
      <c r="B14" s="91" t="s">
        <v>27</v>
      </c>
      <c r="C14" s="38" t="s">
        <v>28</v>
      </c>
      <c r="D14" s="147">
        <v>464.29</v>
      </c>
      <c r="E14" s="148">
        <v>5</v>
      </c>
      <c r="F14" s="149">
        <v>1</v>
      </c>
      <c r="G14" s="150"/>
      <c r="H14" s="151">
        <v>3714.32</v>
      </c>
      <c r="I14" s="152">
        <v>-712.28</v>
      </c>
      <c r="J14" s="153">
        <f t="shared" si="1"/>
        <v>3002.04</v>
      </c>
      <c r="K14" s="142">
        <v>0</v>
      </c>
      <c r="L14" s="100">
        <v>0</v>
      </c>
      <c r="M14" s="101">
        <f>J14-L14</f>
        <v>3002.04</v>
      </c>
      <c r="N14" t="s">
        <v>16</v>
      </c>
      <c r="Q14" s="102">
        <v>3</v>
      </c>
      <c r="R14" s="102">
        <v>5</v>
      </c>
      <c r="S14" s="102">
        <v>4</v>
      </c>
      <c r="T14" s="102">
        <v>2</v>
      </c>
      <c r="U14" s="102">
        <v>0</v>
      </c>
      <c r="V14" s="102">
        <v>0</v>
      </c>
      <c r="W14" s="103">
        <v>2</v>
      </c>
      <c r="X14" s="103">
        <v>0</v>
      </c>
    </row>
    <row r="15" spans="2:24" ht="17.25" thickTop="1" thickBot="1" x14ac:dyDescent="0.3">
      <c r="B15" s="104"/>
      <c r="C15" s="104"/>
      <c r="D15" s="52"/>
      <c r="E15" s="105"/>
      <c r="F15" s="106"/>
      <c r="H15" s="107" t="s">
        <v>29</v>
      </c>
      <c r="I15" s="108"/>
      <c r="K15" s="109"/>
      <c r="L15" s="110"/>
      <c r="M15" s="110"/>
      <c r="N15" s="111"/>
      <c r="P15" s="112"/>
      <c r="Q15" s="112">
        <f t="shared" ref="Q15:X15" si="4">SUM(Q6:Q14)</f>
        <v>8</v>
      </c>
      <c r="R15" s="112">
        <f t="shared" si="4"/>
        <v>35</v>
      </c>
      <c r="S15" s="112">
        <f t="shared" si="4"/>
        <v>29</v>
      </c>
      <c r="T15" s="112">
        <f t="shared" si="4"/>
        <v>16</v>
      </c>
      <c r="U15" s="112">
        <f t="shared" si="4"/>
        <v>4</v>
      </c>
      <c r="V15" s="112">
        <f t="shared" si="4"/>
        <v>0</v>
      </c>
      <c r="W15" s="112">
        <f t="shared" si="4"/>
        <v>2</v>
      </c>
      <c r="X15" s="112">
        <f t="shared" si="4"/>
        <v>1</v>
      </c>
    </row>
    <row r="16" spans="2:24" ht="19.5" thickBot="1" x14ac:dyDescent="0.35">
      <c r="D16" s="96"/>
      <c r="E16" s="113"/>
      <c r="F16" s="114"/>
      <c r="G16" s="115" t="s">
        <v>30</v>
      </c>
      <c r="H16" s="116">
        <f>SUM(H7:H15)</f>
        <v>14074.34</v>
      </c>
      <c r="I16" s="117">
        <f>SUM(I7:I14)</f>
        <v>-1147.44</v>
      </c>
      <c r="J16" s="155">
        <f>SUM(J7:J15)</f>
        <v>14782.900000000001</v>
      </c>
      <c r="K16" s="119">
        <f>SUM(K7:K14)</f>
        <v>2100</v>
      </c>
      <c r="L16" s="119">
        <f>SUM(L7:L14)</f>
        <v>300</v>
      </c>
      <c r="M16" s="120"/>
      <c r="P16" s="112"/>
      <c r="Q16" s="112"/>
      <c r="R16" s="112"/>
      <c r="S16" s="112"/>
    </row>
    <row r="17" spans="2:25" ht="18.75" x14ac:dyDescent="0.3">
      <c r="N17" s="121"/>
      <c r="O17" s="73"/>
      <c r="P17" s="112"/>
      <c r="Q17" s="122">
        <f t="shared" ref="Q17:X17" si="5">Q15*Q4</f>
        <v>4000</v>
      </c>
      <c r="R17" s="122">
        <f t="shared" si="5"/>
        <v>7000</v>
      </c>
      <c r="S17" s="122">
        <f t="shared" si="5"/>
        <v>2900</v>
      </c>
      <c r="T17" s="123">
        <f t="shared" si="5"/>
        <v>800</v>
      </c>
      <c r="U17" s="122">
        <f t="shared" si="5"/>
        <v>80</v>
      </c>
      <c r="V17" s="122">
        <f t="shared" si="5"/>
        <v>0</v>
      </c>
      <c r="W17" s="122">
        <f t="shared" si="5"/>
        <v>2</v>
      </c>
      <c r="X17" s="122">
        <f t="shared" si="5"/>
        <v>0.5</v>
      </c>
      <c r="Y17" s="124">
        <f>SUM(Q17:X17)</f>
        <v>14782.5</v>
      </c>
    </row>
    <row r="18" spans="2:25" ht="21" x14ac:dyDescent="0.35">
      <c r="B18" s="125"/>
      <c r="C18" s="125"/>
      <c r="D18" s="55"/>
      <c r="E18" s="126"/>
      <c r="F18" s="126"/>
      <c r="G18" s="126"/>
      <c r="H18" s="126"/>
      <c r="I18" s="126"/>
      <c r="J18" s="126"/>
      <c r="K18" s="126"/>
      <c r="N18" s="73"/>
      <c r="O18" s="73"/>
      <c r="P18" s="73"/>
      <c r="Q18" s="52"/>
      <c r="R18" s="96"/>
      <c r="S18" s="96"/>
      <c r="T18" s="96"/>
      <c r="U18" s="96"/>
      <c r="V18" s="96"/>
      <c r="W18" s="96"/>
      <c r="X18" s="96"/>
    </row>
    <row r="19" spans="2:25" ht="21" customHeight="1" x14ac:dyDescent="0.35">
      <c r="D19" s="52"/>
      <c r="E19" s="127"/>
      <c r="F19" s="126"/>
      <c r="G19" s="126"/>
      <c r="H19" s="126"/>
      <c r="I19" s="126"/>
      <c r="J19" s="128"/>
      <c r="K19" s="126"/>
      <c r="L19" s="73"/>
      <c r="M19" s="73"/>
    </row>
    <row r="20" spans="2:25" x14ac:dyDescent="0.25">
      <c r="B20" s="104"/>
      <c r="C20" s="104"/>
      <c r="D20" s="73"/>
      <c r="E20" s="55"/>
      <c r="F20" s="105"/>
      <c r="G20" s="105"/>
      <c r="H20" s="73"/>
      <c r="I20" s="73"/>
      <c r="J20" s="52"/>
      <c r="K20" s="73"/>
      <c r="L20" s="73"/>
      <c r="M20" s="73"/>
    </row>
    <row r="21" spans="2:25" ht="18.75" x14ac:dyDescent="0.3">
      <c r="B21" s="104"/>
      <c r="C21" s="104"/>
      <c r="D21" s="52"/>
      <c r="E21" s="129"/>
      <c r="F21" s="105"/>
      <c r="G21" s="105"/>
      <c r="H21" s="130"/>
      <c r="I21" s="131"/>
      <c r="J21" s="132"/>
      <c r="K21" s="73"/>
      <c r="L21" s="73"/>
      <c r="M21" s="73"/>
    </row>
    <row r="22" spans="2:25" x14ac:dyDescent="0.25">
      <c r="B22" s="104"/>
      <c r="C22" s="104"/>
      <c r="D22" s="55"/>
      <c r="E22" s="55"/>
      <c r="F22" s="105"/>
      <c r="G22" s="105"/>
      <c r="H22" s="73"/>
      <c r="I22" s="73"/>
      <c r="J22" s="73"/>
      <c r="K22" s="73"/>
      <c r="L22" s="73"/>
      <c r="M22" s="73"/>
    </row>
    <row r="23" spans="2:25" ht="18.75" x14ac:dyDescent="0.3">
      <c r="D23" s="129"/>
      <c r="E23" s="73"/>
      <c r="F23" s="73"/>
      <c r="G23" s="73"/>
      <c r="H23" s="73"/>
      <c r="I23" s="73"/>
      <c r="J23" s="73"/>
      <c r="K23" s="73"/>
      <c r="L23" s="73"/>
      <c r="M23" s="73"/>
    </row>
    <row r="24" spans="2:25" x14ac:dyDescent="0.25">
      <c r="D24" s="55"/>
    </row>
  </sheetData>
  <mergeCells count="1">
    <mergeCell ref="B1:L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4"/>
  <sheetViews>
    <sheetView topLeftCell="I3" workbookViewId="0">
      <selection activeCell="Q26" sqref="Q2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51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/>
      <c r="G7" s="157">
        <v>0</v>
      </c>
      <c r="H7" s="29">
        <f>D7*E7+D7*F7</f>
        <v>1600</v>
      </c>
      <c r="I7" s="30">
        <v>0</v>
      </c>
      <c r="J7" s="31">
        <f>I7+H7+G7</f>
        <v>1600</v>
      </c>
      <c r="K7" s="32">
        <v>1800</v>
      </c>
      <c r="L7" s="33">
        <v>300</v>
      </c>
      <c r="M7" s="34">
        <f>J7-L7</f>
        <v>1300</v>
      </c>
      <c r="N7" t="s">
        <v>16</v>
      </c>
      <c r="P7" s="35"/>
      <c r="Q7">
        <v>0</v>
      </c>
      <c r="R7" s="36">
        <v>5</v>
      </c>
      <c r="S7">
        <v>4</v>
      </c>
      <c r="T7">
        <v>4</v>
      </c>
      <c r="U7">
        <v>0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5</v>
      </c>
      <c r="F8" s="41"/>
      <c r="G8" s="42">
        <v>1000</v>
      </c>
      <c r="H8" s="43">
        <f>D8*E8</f>
        <v>1333.3500000000001</v>
      </c>
      <c r="I8" s="44">
        <v>-279.16000000000003</v>
      </c>
      <c r="J8" s="31">
        <f>H8+G8+I8</f>
        <v>2054.1900000000005</v>
      </c>
      <c r="K8" s="45">
        <v>0</v>
      </c>
      <c r="L8" s="46">
        <v>0</v>
      </c>
      <c r="M8" s="47">
        <f t="shared" ref="M8:M13" si="0">J8-L8</f>
        <v>2054.1900000000005</v>
      </c>
      <c r="N8" t="s">
        <v>19</v>
      </c>
      <c r="O8" s="48"/>
      <c r="P8" s="35"/>
      <c r="Q8">
        <v>3</v>
      </c>
      <c r="R8">
        <v>0</v>
      </c>
      <c r="S8">
        <v>5</v>
      </c>
      <c r="T8">
        <v>1</v>
      </c>
      <c r="U8">
        <v>0</v>
      </c>
      <c r="V8">
        <v>0</v>
      </c>
      <c r="W8">
        <v>4</v>
      </c>
      <c r="X8">
        <v>0</v>
      </c>
    </row>
    <row r="9" spans="2:24" ht="18.75" x14ac:dyDescent="0.3">
      <c r="B9" s="37" t="s">
        <v>20</v>
      </c>
      <c r="C9" s="49" t="s">
        <v>21</v>
      </c>
      <c r="D9" s="39">
        <v>240</v>
      </c>
      <c r="E9" s="41">
        <v>5</v>
      </c>
      <c r="F9" s="41"/>
      <c r="G9" s="133">
        <v>0</v>
      </c>
      <c r="H9" s="29">
        <f>D9*E9+D9*F9</f>
        <v>1200</v>
      </c>
      <c r="I9" s="44">
        <v>0</v>
      </c>
      <c r="J9" s="31">
        <f>I9+H9+G9</f>
        <v>1200</v>
      </c>
      <c r="K9" s="45">
        <v>0</v>
      </c>
      <c r="L9" s="51">
        <v>0</v>
      </c>
      <c r="M9" s="47">
        <f t="shared" si="0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ref="J10:J14" si="1">I10+H10</f>
        <v>1600</v>
      </c>
      <c r="K10" s="45">
        <v>0</v>
      </c>
      <c r="L10" s="51">
        <v>0</v>
      </c>
      <c r="M10" s="47">
        <f t="shared" si="0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5.75" x14ac:dyDescent="0.25">
      <c r="B11" s="56" t="s">
        <v>24</v>
      </c>
      <c r="C11" s="143" t="s">
        <v>25</v>
      </c>
      <c r="D11" s="136">
        <v>240</v>
      </c>
      <c r="E11" s="137">
        <v>5</v>
      </c>
      <c r="F11" s="137">
        <v>2</v>
      </c>
      <c r="G11" s="138">
        <v>330</v>
      </c>
      <c r="H11" s="139">
        <f>D11*E11+D11*F11</f>
        <v>1680</v>
      </c>
      <c r="I11" s="69"/>
      <c r="J11" s="135">
        <f>I11+H11+G11</f>
        <v>2010</v>
      </c>
      <c r="K11" s="60"/>
      <c r="L11" s="70"/>
      <c r="M11" s="47">
        <f t="shared" si="0"/>
        <v>2010</v>
      </c>
      <c r="N11" t="s">
        <v>16</v>
      </c>
      <c r="O11" s="71"/>
      <c r="P11" s="71"/>
      <c r="Q11" s="72">
        <v>1</v>
      </c>
      <c r="R11" s="73">
        <v>5</v>
      </c>
      <c r="S11">
        <v>4</v>
      </c>
      <c r="T11">
        <v>2</v>
      </c>
      <c r="U11">
        <v>0</v>
      </c>
      <c r="V11">
        <v>2</v>
      </c>
    </row>
    <row r="12" spans="2:24" ht="18.75" x14ac:dyDescent="0.3">
      <c r="B12" s="81" t="s">
        <v>26</v>
      </c>
      <c r="C12" s="37"/>
      <c r="D12" s="144">
        <v>240</v>
      </c>
      <c r="E12" s="41">
        <v>5</v>
      </c>
      <c r="F12" s="145"/>
      <c r="G12" s="68"/>
      <c r="H12" s="139">
        <f t="shared" ref="H12:H13" si="2">D12*E12+D12*F12</f>
        <v>1200</v>
      </c>
      <c r="I12" s="146"/>
      <c r="J12" s="135">
        <f t="shared" ref="J12:J13" si="3">I12+H12+G12</f>
        <v>1200</v>
      </c>
      <c r="K12" s="140"/>
      <c r="L12" s="88"/>
      <c r="M12" s="47">
        <f t="shared" si="0"/>
        <v>1200</v>
      </c>
      <c r="N12" s="89"/>
      <c r="O12" s="90"/>
      <c r="P12" s="89"/>
      <c r="Q12">
        <v>0</v>
      </c>
      <c r="R12">
        <v>5</v>
      </c>
      <c r="S12">
        <v>2</v>
      </c>
      <c r="T12">
        <v>0</v>
      </c>
      <c r="U12">
        <v>0</v>
      </c>
      <c r="V12">
        <v>0</v>
      </c>
    </row>
    <row r="13" spans="2:24" ht="18.75" x14ac:dyDescent="0.3">
      <c r="B13" s="156" t="s">
        <v>50</v>
      </c>
      <c r="C13" s="37"/>
      <c r="D13" s="144">
        <v>200</v>
      </c>
      <c r="E13" s="41">
        <v>7</v>
      </c>
      <c r="F13" s="145"/>
      <c r="G13" s="134">
        <f>200+26</f>
        <v>226</v>
      </c>
      <c r="H13" s="139">
        <f t="shared" si="2"/>
        <v>1400</v>
      </c>
      <c r="I13" s="154">
        <v>-156</v>
      </c>
      <c r="J13" s="135">
        <f t="shared" si="3"/>
        <v>1470</v>
      </c>
      <c r="K13" s="141"/>
      <c r="L13" s="88"/>
      <c r="M13" s="47">
        <f t="shared" si="0"/>
        <v>1470</v>
      </c>
      <c r="N13" s="89"/>
      <c r="O13" s="90"/>
      <c r="P13" s="89"/>
      <c r="Q13">
        <v>0</v>
      </c>
      <c r="R13">
        <v>5</v>
      </c>
      <c r="S13">
        <v>3</v>
      </c>
      <c r="T13">
        <v>3</v>
      </c>
      <c r="U13">
        <v>1</v>
      </c>
      <c r="V13">
        <v>0</v>
      </c>
    </row>
    <row r="14" spans="2:24" ht="19.5" thickBot="1" x14ac:dyDescent="0.35">
      <c r="B14" s="91" t="s">
        <v>27</v>
      </c>
      <c r="C14" s="38" t="s">
        <v>28</v>
      </c>
      <c r="D14" s="147">
        <v>464.29</v>
      </c>
      <c r="E14" s="148">
        <v>5</v>
      </c>
      <c r="F14" s="149">
        <v>2</v>
      </c>
      <c r="G14" s="150"/>
      <c r="H14" s="151">
        <v>4178.6099999999997</v>
      </c>
      <c r="I14" s="152">
        <v>-712.28</v>
      </c>
      <c r="J14" s="153">
        <f t="shared" si="1"/>
        <v>3466.33</v>
      </c>
      <c r="K14" s="142">
        <v>0</v>
      </c>
      <c r="L14" s="100">
        <v>0</v>
      </c>
      <c r="M14" s="101">
        <f>J14-L14</f>
        <v>3466.33</v>
      </c>
      <c r="N14" t="s">
        <v>16</v>
      </c>
      <c r="Q14" s="102">
        <v>4</v>
      </c>
      <c r="R14" s="102">
        <v>5</v>
      </c>
      <c r="S14" s="102">
        <v>4</v>
      </c>
      <c r="T14" s="102">
        <v>1</v>
      </c>
      <c r="U14" s="102">
        <v>0</v>
      </c>
      <c r="V14" s="102">
        <v>3</v>
      </c>
      <c r="W14" s="103">
        <v>1</v>
      </c>
      <c r="X14" s="103">
        <v>0</v>
      </c>
    </row>
    <row r="15" spans="2:24" ht="17.25" thickTop="1" thickBot="1" x14ac:dyDescent="0.3">
      <c r="B15" s="104"/>
      <c r="C15" s="104"/>
      <c r="D15" s="52"/>
      <c r="E15" s="105"/>
      <c r="F15" s="106"/>
      <c r="H15" s="107" t="s">
        <v>29</v>
      </c>
      <c r="I15" s="108"/>
      <c r="K15" s="109"/>
      <c r="L15" s="110"/>
      <c r="M15" s="110"/>
      <c r="N15" s="111"/>
      <c r="P15" s="112"/>
      <c r="Q15" s="112">
        <f t="shared" ref="Q15:X15" si="4">SUM(Q6:Q14)</f>
        <v>8</v>
      </c>
      <c r="R15" s="112">
        <f t="shared" si="4"/>
        <v>35</v>
      </c>
      <c r="S15" s="112">
        <f t="shared" si="4"/>
        <v>28</v>
      </c>
      <c r="T15" s="112">
        <f t="shared" si="4"/>
        <v>15</v>
      </c>
      <c r="U15" s="112">
        <f t="shared" si="4"/>
        <v>1</v>
      </c>
      <c r="V15" s="112">
        <f t="shared" si="4"/>
        <v>5</v>
      </c>
      <c r="W15" s="112">
        <f t="shared" si="4"/>
        <v>5</v>
      </c>
      <c r="X15" s="112">
        <f t="shared" si="4"/>
        <v>0</v>
      </c>
    </row>
    <row r="16" spans="2:24" ht="19.5" thickBot="1" x14ac:dyDescent="0.35">
      <c r="D16" s="96"/>
      <c r="E16" s="113"/>
      <c r="F16" s="114"/>
      <c r="G16" s="115" t="s">
        <v>30</v>
      </c>
      <c r="H16" s="116">
        <f>SUM(H7:H15)</f>
        <v>14191.96</v>
      </c>
      <c r="I16" s="117">
        <f>SUM(I7:I14)</f>
        <v>-1147.44</v>
      </c>
      <c r="J16" s="155">
        <f>SUM(J7:J15)</f>
        <v>14600.52</v>
      </c>
      <c r="K16" s="119">
        <f>SUM(K7:K14)</f>
        <v>1800</v>
      </c>
      <c r="L16" s="119">
        <f>SUM(L7:L14)</f>
        <v>300</v>
      </c>
      <c r="M16" s="120"/>
      <c r="P16" s="112"/>
      <c r="Q16" s="112"/>
      <c r="R16" s="112"/>
      <c r="S16" s="112"/>
    </row>
    <row r="17" spans="2:25" ht="18.75" x14ac:dyDescent="0.3">
      <c r="N17" s="121"/>
      <c r="O17" s="73"/>
      <c r="P17" s="112"/>
      <c r="Q17" s="122">
        <f t="shared" ref="Q17:X17" si="5">Q15*Q4</f>
        <v>4000</v>
      </c>
      <c r="R17" s="122">
        <f t="shared" si="5"/>
        <v>7000</v>
      </c>
      <c r="S17" s="122">
        <f t="shared" si="5"/>
        <v>2800</v>
      </c>
      <c r="T17" s="123">
        <f t="shared" si="5"/>
        <v>750</v>
      </c>
      <c r="U17" s="122">
        <f t="shared" si="5"/>
        <v>20</v>
      </c>
      <c r="V17" s="122">
        <f t="shared" si="5"/>
        <v>25</v>
      </c>
      <c r="W17" s="122">
        <f t="shared" si="5"/>
        <v>5</v>
      </c>
      <c r="X17" s="122">
        <f t="shared" si="5"/>
        <v>0</v>
      </c>
      <c r="Y17" s="124">
        <f>SUM(Q17:X17)</f>
        <v>14600</v>
      </c>
    </row>
    <row r="18" spans="2:25" ht="21" x14ac:dyDescent="0.35">
      <c r="B18" s="125"/>
      <c r="C18" s="125"/>
      <c r="D18" s="55"/>
      <c r="E18" s="126"/>
      <c r="F18" s="126"/>
      <c r="G18" s="126"/>
      <c r="H18" s="126"/>
      <c r="I18" s="126"/>
      <c r="J18" s="126"/>
      <c r="K18" s="126"/>
      <c r="N18" s="73"/>
      <c r="O18" s="73"/>
      <c r="P18" s="73"/>
      <c r="Q18" s="52"/>
      <c r="R18" s="96"/>
      <c r="S18" s="96"/>
      <c r="T18" s="96"/>
      <c r="U18" s="96"/>
      <c r="V18" s="96"/>
      <c r="W18" s="96"/>
      <c r="X18" s="96"/>
    </row>
    <row r="19" spans="2:25" ht="21" customHeight="1" x14ac:dyDescent="0.35">
      <c r="D19" s="52"/>
      <c r="E19" s="127"/>
      <c r="F19" s="126"/>
      <c r="G19" s="126"/>
      <c r="H19" s="126"/>
      <c r="I19" s="126"/>
      <c r="J19" s="128"/>
      <c r="K19" s="126"/>
      <c r="L19" s="73"/>
      <c r="M19" s="73"/>
    </row>
    <row r="20" spans="2:25" x14ac:dyDescent="0.25">
      <c r="B20" s="104"/>
      <c r="C20" s="104"/>
      <c r="D20" s="73"/>
      <c r="E20" s="55"/>
      <c r="F20" s="105"/>
      <c r="G20" s="105"/>
      <c r="H20" s="73"/>
      <c r="I20" s="73"/>
      <c r="J20" s="52"/>
      <c r="K20" s="73"/>
      <c r="L20" s="73"/>
      <c r="M20" s="73"/>
    </row>
    <row r="21" spans="2:25" ht="18.75" x14ac:dyDescent="0.3">
      <c r="B21" s="104"/>
      <c r="C21" s="104"/>
      <c r="D21" s="52"/>
      <c r="E21" s="129"/>
      <c r="F21" s="105"/>
      <c r="G21" s="105"/>
      <c r="H21" s="130"/>
      <c r="I21" s="131"/>
      <c r="J21" s="132"/>
      <c r="K21" s="73"/>
      <c r="L21" s="73"/>
      <c r="M21" s="73"/>
    </row>
    <row r="22" spans="2:25" x14ac:dyDescent="0.25">
      <c r="B22" s="104"/>
      <c r="C22" s="104"/>
      <c r="D22" s="55"/>
      <c r="E22" s="55"/>
      <c r="F22" s="105"/>
      <c r="G22" s="105"/>
      <c r="H22" s="73"/>
      <c r="I22" s="73"/>
      <c r="J22" s="73"/>
      <c r="K22" s="73"/>
      <c r="L22" s="73"/>
      <c r="M22" s="73"/>
    </row>
    <row r="23" spans="2:25" ht="18.75" x14ac:dyDescent="0.3">
      <c r="D23" s="129"/>
      <c r="E23" s="73"/>
      <c r="F23" s="73"/>
      <c r="G23" s="73"/>
      <c r="H23" s="73"/>
      <c r="I23" s="73"/>
      <c r="J23" s="73"/>
      <c r="K23" s="73"/>
      <c r="L23" s="73"/>
      <c r="M23" s="73"/>
    </row>
    <row r="24" spans="2:25" x14ac:dyDescent="0.25">
      <c r="D24" s="55"/>
    </row>
  </sheetData>
  <mergeCells count="1">
    <mergeCell ref="B1:L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4"/>
  <sheetViews>
    <sheetView workbookViewId="0">
      <selection activeCell="I19" sqref="I19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52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1</v>
      </c>
      <c r="F7" s="27"/>
      <c r="G7" s="157">
        <v>0</v>
      </c>
      <c r="H7" s="29">
        <f>D7*E7+D7*F7</f>
        <v>320</v>
      </c>
      <c r="I7" s="30">
        <v>0</v>
      </c>
      <c r="J7" s="31">
        <f>I7+H7+G7</f>
        <v>320</v>
      </c>
      <c r="K7" s="32">
        <v>1500</v>
      </c>
      <c r="L7" s="33">
        <v>0</v>
      </c>
      <c r="M7" s="34">
        <f>J7-L7</f>
        <v>320</v>
      </c>
      <c r="N7" t="s">
        <v>16</v>
      </c>
      <c r="P7" s="35"/>
      <c r="Q7">
        <v>0</v>
      </c>
      <c r="R7" s="36">
        <v>0</v>
      </c>
      <c r="S7">
        <v>3</v>
      </c>
      <c r="T7">
        <v>0</v>
      </c>
      <c r="U7">
        <v>1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6</v>
      </c>
      <c r="F8" s="41"/>
      <c r="G8" s="42">
        <v>1200</v>
      </c>
      <c r="H8" s="43">
        <f>D8*E8</f>
        <v>1600.02</v>
      </c>
      <c r="I8" s="44">
        <v>-279.16000000000003</v>
      </c>
      <c r="J8" s="31">
        <f>H8+G8+I8</f>
        <v>2520.86</v>
      </c>
      <c r="K8" s="45">
        <v>0</v>
      </c>
      <c r="L8" s="46">
        <v>0</v>
      </c>
      <c r="M8" s="47">
        <f t="shared" ref="M8:M13" si="0">J8-L8</f>
        <v>2520.86</v>
      </c>
      <c r="N8" t="s">
        <v>19</v>
      </c>
      <c r="O8" s="48"/>
      <c r="P8" s="35"/>
      <c r="Q8">
        <v>4</v>
      </c>
      <c r="R8">
        <v>0</v>
      </c>
      <c r="S8">
        <v>5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18.75" x14ac:dyDescent="0.3">
      <c r="B9" s="37" t="s">
        <v>20</v>
      </c>
      <c r="C9" s="49" t="s">
        <v>21</v>
      </c>
      <c r="D9" s="39">
        <v>240</v>
      </c>
      <c r="E9" s="41">
        <v>5</v>
      </c>
      <c r="F9" s="41"/>
      <c r="G9" s="133">
        <v>0</v>
      </c>
      <c r="H9" s="29">
        <f>D9*E9+D9*F9</f>
        <v>1200</v>
      </c>
      <c r="I9" s="44">
        <v>0</v>
      </c>
      <c r="J9" s="31">
        <f>I9+H9+G9</f>
        <v>1200</v>
      </c>
      <c r="K9" s="45">
        <v>0</v>
      </c>
      <c r="L9" s="51">
        <v>0</v>
      </c>
      <c r="M9" s="47">
        <f t="shared" si="0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ref="J10:J14" si="1">I10+H10</f>
        <v>1600</v>
      </c>
      <c r="K10" s="45">
        <v>0</v>
      </c>
      <c r="L10" s="51">
        <v>0</v>
      </c>
      <c r="M10" s="47">
        <f t="shared" si="0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5.75" x14ac:dyDescent="0.25">
      <c r="B11" s="56" t="s">
        <v>24</v>
      </c>
      <c r="C11" s="143" t="s">
        <v>25</v>
      </c>
      <c r="D11" s="136">
        <v>240</v>
      </c>
      <c r="E11" s="137">
        <v>5</v>
      </c>
      <c r="F11" s="137">
        <v>1</v>
      </c>
      <c r="G11" s="138">
        <v>330</v>
      </c>
      <c r="H11" s="139">
        <f>D11*E11+D11*F11</f>
        <v>1440</v>
      </c>
      <c r="I11" s="69"/>
      <c r="J11" s="135">
        <f>I11+H11+G11</f>
        <v>1770</v>
      </c>
      <c r="K11" s="60"/>
      <c r="L11" s="70"/>
      <c r="M11" s="47">
        <f t="shared" si="0"/>
        <v>1770</v>
      </c>
      <c r="N11" t="s">
        <v>16</v>
      </c>
      <c r="O11" s="71"/>
      <c r="P11" s="71"/>
      <c r="Q11" s="72">
        <v>0</v>
      </c>
      <c r="R11" s="73">
        <v>6</v>
      </c>
      <c r="S11">
        <v>4</v>
      </c>
      <c r="T11">
        <v>3</v>
      </c>
      <c r="U11">
        <v>1</v>
      </c>
      <c r="V11">
        <v>0</v>
      </c>
    </row>
    <row r="12" spans="2:24" ht="18.75" x14ac:dyDescent="0.3">
      <c r="B12" s="81" t="s">
        <v>26</v>
      </c>
      <c r="C12" s="37"/>
      <c r="D12" s="144">
        <v>240</v>
      </c>
      <c r="E12" s="41">
        <v>5</v>
      </c>
      <c r="F12" s="145"/>
      <c r="G12" s="68"/>
      <c r="H12" s="139">
        <f t="shared" ref="H12:H13" si="2">D12*E12+D12*F12</f>
        <v>1200</v>
      </c>
      <c r="I12" s="146"/>
      <c r="J12" s="135">
        <f t="shared" ref="J12:J13" si="3">I12+H12+G12</f>
        <v>1200</v>
      </c>
      <c r="K12" s="140"/>
      <c r="L12" s="88"/>
      <c r="M12" s="47">
        <f t="shared" si="0"/>
        <v>1200</v>
      </c>
      <c r="N12" s="89"/>
      <c r="O12" s="90"/>
      <c r="P12" s="89"/>
      <c r="Q12">
        <v>0</v>
      </c>
      <c r="R12">
        <v>5</v>
      </c>
      <c r="S12">
        <v>2</v>
      </c>
      <c r="T12">
        <v>0</v>
      </c>
      <c r="U12">
        <v>0</v>
      </c>
      <c r="V12">
        <v>0</v>
      </c>
    </row>
    <row r="13" spans="2:24" ht="18.75" x14ac:dyDescent="0.3">
      <c r="B13" s="156" t="s">
        <v>50</v>
      </c>
      <c r="C13" s="37"/>
      <c r="D13" s="144">
        <v>200</v>
      </c>
      <c r="E13" s="41">
        <v>7</v>
      </c>
      <c r="F13" s="145"/>
      <c r="G13" s="134">
        <f>200+26</f>
        <v>226</v>
      </c>
      <c r="H13" s="139">
        <f t="shared" si="2"/>
        <v>1400</v>
      </c>
      <c r="I13" s="154">
        <v>-156</v>
      </c>
      <c r="J13" s="135">
        <f t="shared" si="3"/>
        <v>1470</v>
      </c>
      <c r="K13" s="141"/>
      <c r="L13" s="88"/>
      <c r="M13" s="47">
        <f t="shared" si="0"/>
        <v>1470</v>
      </c>
      <c r="N13" s="89"/>
      <c r="O13" s="90"/>
      <c r="P13" s="89"/>
      <c r="Q13">
        <v>0</v>
      </c>
      <c r="R13">
        <v>5</v>
      </c>
      <c r="S13">
        <v>3</v>
      </c>
      <c r="T13">
        <v>3</v>
      </c>
      <c r="U13">
        <v>1</v>
      </c>
      <c r="V13">
        <v>0</v>
      </c>
    </row>
    <row r="14" spans="2:24" ht="19.5" thickBot="1" x14ac:dyDescent="0.35">
      <c r="B14" s="91" t="s">
        <v>27</v>
      </c>
      <c r="C14" s="38" t="s">
        <v>28</v>
      </c>
      <c r="D14" s="147">
        <v>464.29</v>
      </c>
      <c r="E14" s="148">
        <v>5</v>
      </c>
      <c r="F14" s="149">
        <v>1</v>
      </c>
      <c r="G14" s="150"/>
      <c r="H14" s="151">
        <v>3714.32</v>
      </c>
      <c r="I14" s="152">
        <v>-712.28</v>
      </c>
      <c r="J14" s="153">
        <f t="shared" si="1"/>
        <v>3002.04</v>
      </c>
      <c r="K14" s="142">
        <v>0</v>
      </c>
      <c r="L14" s="100">
        <v>0</v>
      </c>
      <c r="M14" s="101">
        <f>J14-L14</f>
        <v>3002.04</v>
      </c>
      <c r="N14" t="s">
        <v>16</v>
      </c>
      <c r="Q14" s="102">
        <v>3</v>
      </c>
      <c r="R14" s="102">
        <v>5</v>
      </c>
      <c r="S14" s="102">
        <v>4</v>
      </c>
      <c r="T14" s="102">
        <v>2</v>
      </c>
      <c r="U14" s="102">
        <v>0</v>
      </c>
      <c r="V14" s="102">
        <v>0</v>
      </c>
      <c r="W14" s="103">
        <v>2</v>
      </c>
      <c r="X14" s="103">
        <v>0</v>
      </c>
    </row>
    <row r="15" spans="2:24" ht="17.25" thickTop="1" thickBot="1" x14ac:dyDescent="0.3">
      <c r="B15" s="104"/>
      <c r="C15" s="104"/>
      <c r="D15" s="52"/>
      <c r="E15" s="105"/>
      <c r="F15" s="106"/>
      <c r="H15" s="107" t="s">
        <v>29</v>
      </c>
      <c r="I15" s="108"/>
      <c r="K15" s="109"/>
      <c r="L15" s="110"/>
      <c r="M15" s="110"/>
      <c r="N15" s="111"/>
      <c r="P15" s="112"/>
      <c r="Q15" s="112">
        <f t="shared" ref="Q15:X15" si="4">SUM(Q6:Q14)</f>
        <v>7</v>
      </c>
      <c r="R15" s="112">
        <f t="shared" si="4"/>
        <v>31</v>
      </c>
      <c r="S15" s="112">
        <f t="shared" si="4"/>
        <v>27</v>
      </c>
      <c r="T15" s="112">
        <f t="shared" si="4"/>
        <v>12</v>
      </c>
      <c r="U15" s="112">
        <f t="shared" si="4"/>
        <v>4</v>
      </c>
      <c r="V15" s="112">
        <f t="shared" si="4"/>
        <v>0</v>
      </c>
      <c r="W15" s="112">
        <f t="shared" si="4"/>
        <v>2</v>
      </c>
      <c r="X15" s="112">
        <f t="shared" si="4"/>
        <v>1</v>
      </c>
    </row>
    <row r="16" spans="2:24" ht="19.5" thickBot="1" x14ac:dyDescent="0.35">
      <c r="D16" s="96"/>
      <c r="E16" s="113"/>
      <c r="F16" s="114"/>
      <c r="G16" s="115" t="s">
        <v>30</v>
      </c>
      <c r="H16" s="116">
        <f>SUM(H7:H15)</f>
        <v>12474.34</v>
      </c>
      <c r="I16" s="117">
        <f>SUM(I7:I14)</f>
        <v>-1147.44</v>
      </c>
      <c r="J16" s="155">
        <f>SUM(J7:J15)</f>
        <v>13082.900000000001</v>
      </c>
      <c r="K16" s="119">
        <f>SUM(K7:K14)</f>
        <v>1500</v>
      </c>
      <c r="L16" s="119">
        <f>SUM(L7:L14)</f>
        <v>0</v>
      </c>
      <c r="M16" s="120"/>
      <c r="P16" s="112"/>
      <c r="Q16" s="112"/>
      <c r="R16" s="112"/>
      <c r="S16" s="112"/>
    </row>
    <row r="17" spans="2:25" ht="18.75" x14ac:dyDescent="0.3">
      <c r="N17" s="121"/>
      <c r="O17" s="73"/>
      <c r="P17" s="112"/>
      <c r="Q17" s="122">
        <f t="shared" ref="Q17:X17" si="5">Q15*Q4</f>
        <v>3500</v>
      </c>
      <c r="R17" s="122">
        <f t="shared" si="5"/>
        <v>6200</v>
      </c>
      <c r="S17" s="122">
        <f t="shared" si="5"/>
        <v>2700</v>
      </c>
      <c r="T17" s="123">
        <f t="shared" si="5"/>
        <v>600</v>
      </c>
      <c r="U17" s="122">
        <f t="shared" si="5"/>
        <v>80</v>
      </c>
      <c r="V17" s="122">
        <f t="shared" si="5"/>
        <v>0</v>
      </c>
      <c r="W17" s="122">
        <f t="shared" si="5"/>
        <v>2</v>
      </c>
      <c r="X17" s="122">
        <f t="shared" si="5"/>
        <v>0.5</v>
      </c>
      <c r="Y17" s="124">
        <f>SUM(Q17:X17)</f>
        <v>13082.5</v>
      </c>
    </row>
    <row r="18" spans="2:25" ht="21" x14ac:dyDescent="0.35">
      <c r="B18" s="125"/>
      <c r="C18" s="125"/>
      <c r="D18" s="55"/>
      <c r="E18" s="126"/>
      <c r="F18" s="126"/>
      <c r="G18" s="126"/>
      <c r="H18" s="126"/>
      <c r="I18" s="126"/>
      <c r="J18" s="126"/>
      <c r="K18" s="126"/>
      <c r="N18" s="73"/>
      <c r="O18" s="73"/>
      <c r="P18" s="73"/>
      <c r="Q18" s="52"/>
      <c r="R18" s="96"/>
      <c r="S18" s="96"/>
      <c r="T18" s="96"/>
      <c r="U18" s="96"/>
      <c r="V18" s="96"/>
      <c r="W18" s="96"/>
      <c r="X18" s="96"/>
    </row>
    <row r="19" spans="2:25" ht="21" customHeight="1" x14ac:dyDescent="0.35">
      <c r="D19" s="52"/>
      <c r="E19" s="127"/>
      <c r="F19" s="126"/>
      <c r="G19" s="126"/>
      <c r="H19" s="126"/>
      <c r="I19" s="126"/>
      <c r="J19" s="128"/>
      <c r="K19" s="126"/>
      <c r="L19" s="73"/>
      <c r="M19" s="73"/>
    </row>
    <row r="20" spans="2:25" x14ac:dyDescent="0.25">
      <c r="B20" s="104"/>
      <c r="C20" s="104"/>
      <c r="D20" s="73"/>
      <c r="E20" s="55"/>
      <c r="F20" s="105"/>
      <c r="G20" s="105"/>
      <c r="H20" s="73"/>
      <c r="I20" s="73"/>
      <c r="J20" s="52"/>
      <c r="K20" s="73"/>
      <c r="L20" s="73"/>
      <c r="M20" s="73"/>
    </row>
    <row r="21" spans="2:25" ht="18.75" x14ac:dyDescent="0.3">
      <c r="B21" s="104"/>
      <c r="C21" s="104"/>
      <c r="D21" s="52"/>
      <c r="E21" s="129"/>
      <c r="F21" s="105"/>
      <c r="G21" s="105"/>
      <c r="H21" s="130"/>
      <c r="I21" s="131"/>
      <c r="J21" s="132"/>
      <c r="K21" s="73"/>
      <c r="L21" s="73"/>
      <c r="M21" s="73"/>
    </row>
    <row r="22" spans="2:25" x14ac:dyDescent="0.25">
      <c r="B22" s="104"/>
      <c r="C22" s="104"/>
      <c r="D22" s="55"/>
      <c r="E22" s="55"/>
      <c r="F22" s="105"/>
      <c r="G22" s="105"/>
      <c r="H22" s="73"/>
      <c r="I22" s="73"/>
      <c r="J22" s="73"/>
      <c r="K22" s="73"/>
      <c r="L22" s="73"/>
      <c r="M22" s="73"/>
    </row>
    <row r="23" spans="2:25" ht="18.75" x14ac:dyDescent="0.3">
      <c r="D23" s="129"/>
      <c r="E23" s="73"/>
      <c r="F23" s="73"/>
      <c r="G23" s="73"/>
      <c r="H23" s="73"/>
      <c r="I23" s="73"/>
      <c r="J23" s="73"/>
      <c r="K23" s="73"/>
      <c r="L23" s="73"/>
      <c r="M23" s="73"/>
    </row>
    <row r="24" spans="2:25" x14ac:dyDescent="0.25">
      <c r="D24" s="55"/>
    </row>
  </sheetData>
  <mergeCells count="1">
    <mergeCell ref="B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workbookViewId="0">
      <selection sqref="A1:XFD104857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32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/>
      <c r="G7" s="28" t="s">
        <v>15</v>
      </c>
      <c r="H7" s="29">
        <f>D7*E7+D7*F7</f>
        <v>1600</v>
      </c>
      <c r="I7" s="30">
        <v>0</v>
      </c>
      <c r="J7" s="31">
        <f t="shared" ref="J7:J15" si="0">I7+H7</f>
        <v>1600</v>
      </c>
      <c r="K7" s="32">
        <v>0</v>
      </c>
      <c r="L7" s="33">
        <v>0</v>
      </c>
      <c r="M7" s="34">
        <f>J7-L7</f>
        <v>1600</v>
      </c>
      <c r="N7" t="s">
        <v>16</v>
      </c>
      <c r="P7" s="35"/>
      <c r="Q7">
        <v>0</v>
      </c>
      <c r="R7" s="36">
        <v>5</v>
      </c>
      <c r="S7">
        <v>4</v>
      </c>
      <c r="T7">
        <v>4</v>
      </c>
      <c r="U7">
        <v>0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6</v>
      </c>
      <c r="F8" s="41"/>
      <c r="G8" s="42">
        <v>1200</v>
      </c>
      <c r="H8" s="43">
        <f>D8*E8-0.02</f>
        <v>1600</v>
      </c>
      <c r="I8" s="44">
        <v>-268.67</v>
      </c>
      <c r="J8" s="31">
        <f>H8+G8+I8</f>
        <v>2531.33</v>
      </c>
      <c r="K8" s="45">
        <v>0</v>
      </c>
      <c r="L8" s="46">
        <v>0</v>
      </c>
      <c r="M8" s="47">
        <f t="shared" ref="M8:M14" si="1">J8-L8</f>
        <v>2531.33</v>
      </c>
      <c r="N8" t="s">
        <v>19</v>
      </c>
      <c r="O8" s="48"/>
      <c r="P8" s="35"/>
      <c r="Q8">
        <v>4</v>
      </c>
      <c r="R8">
        <v>0</v>
      </c>
      <c r="S8">
        <v>5</v>
      </c>
      <c r="T8">
        <v>0</v>
      </c>
      <c r="U8">
        <v>1</v>
      </c>
      <c r="V8">
        <v>2</v>
      </c>
      <c r="W8">
        <v>1</v>
      </c>
    </row>
    <row r="9" spans="2:24" ht="15.75" x14ac:dyDescent="0.25">
      <c r="B9" s="37" t="s">
        <v>20</v>
      </c>
      <c r="C9" s="49" t="s">
        <v>21</v>
      </c>
      <c r="D9" s="39">
        <v>240</v>
      </c>
      <c r="E9" s="41">
        <v>5</v>
      </c>
      <c r="F9" s="41"/>
      <c r="G9" s="50" t="s">
        <v>15</v>
      </c>
      <c r="H9" s="29">
        <f>D9*E9+D9*F9</f>
        <v>1200</v>
      </c>
      <c r="I9" s="30"/>
      <c r="J9" s="31">
        <f t="shared" si="0"/>
        <v>1200</v>
      </c>
      <c r="K9" s="45">
        <v>0</v>
      </c>
      <c r="L9" s="51">
        <v>0</v>
      </c>
      <c r="M9" s="47">
        <f t="shared" si="1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si="0"/>
        <v>1600</v>
      </c>
      <c r="K10" s="45">
        <v>0</v>
      </c>
      <c r="L10" s="51">
        <v>0</v>
      </c>
      <c r="M10" s="47">
        <f t="shared" si="1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8.75" x14ac:dyDescent="0.3">
      <c r="B11" s="56"/>
      <c r="C11" s="56"/>
      <c r="D11" s="39">
        <v>0</v>
      </c>
      <c r="E11" s="57"/>
      <c r="F11" s="41"/>
      <c r="G11" s="58"/>
      <c r="H11" s="43">
        <v>0</v>
      </c>
      <c r="I11" s="59"/>
      <c r="J11" s="31">
        <f t="shared" si="0"/>
        <v>0</v>
      </c>
      <c r="K11" s="60"/>
      <c r="L11" s="61"/>
      <c r="M11" s="47">
        <f t="shared" si="1"/>
        <v>0</v>
      </c>
      <c r="P11" s="62"/>
      <c r="Q11" s="63">
        <v>0</v>
      </c>
      <c r="R11" s="63">
        <v>0</v>
      </c>
      <c r="S11" s="64">
        <v>0</v>
      </c>
      <c r="T11" s="64">
        <v>0</v>
      </c>
      <c r="U11" s="63">
        <v>0</v>
      </c>
      <c r="V11" s="63">
        <v>0</v>
      </c>
      <c r="W11" s="64"/>
    </row>
    <row r="12" spans="2:24" ht="15.75" x14ac:dyDescent="0.25">
      <c r="B12" s="56" t="s">
        <v>24</v>
      </c>
      <c r="C12" s="65" t="s">
        <v>25</v>
      </c>
      <c r="D12" s="66">
        <v>240</v>
      </c>
      <c r="E12" s="67">
        <v>5</v>
      </c>
      <c r="F12" s="67">
        <v>1</v>
      </c>
      <c r="G12" s="68"/>
      <c r="H12" s="29">
        <f>D12*E12+D12*F12</f>
        <v>1440</v>
      </c>
      <c r="I12" s="69"/>
      <c r="J12" s="31">
        <f t="shared" si="0"/>
        <v>1440</v>
      </c>
      <c r="K12" s="60"/>
      <c r="L12" s="70"/>
      <c r="M12" s="47">
        <f t="shared" si="1"/>
        <v>1440</v>
      </c>
      <c r="N12" t="s">
        <v>16</v>
      </c>
      <c r="O12" s="71"/>
      <c r="P12" s="71"/>
      <c r="Q12" s="72">
        <v>0</v>
      </c>
      <c r="R12" s="73">
        <v>5</v>
      </c>
      <c r="S12">
        <v>2</v>
      </c>
      <c r="T12">
        <v>4</v>
      </c>
      <c r="U12">
        <v>2</v>
      </c>
      <c r="V12">
        <v>0</v>
      </c>
    </row>
    <row r="13" spans="2:24" ht="18.75" x14ac:dyDescent="0.3">
      <c r="B13" s="74"/>
      <c r="C13" s="74"/>
      <c r="D13" s="75"/>
      <c r="E13" s="76"/>
      <c r="F13" s="76"/>
      <c r="G13" s="77"/>
      <c r="H13" s="78">
        <v>0</v>
      </c>
      <c r="I13" s="79"/>
      <c r="J13" s="31">
        <f t="shared" si="0"/>
        <v>0</v>
      </c>
      <c r="K13" s="60"/>
      <c r="L13" s="70"/>
      <c r="M13" s="47">
        <f t="shared" si="1"/>
        <v>0</v>
      </c>
      <c r="N13" s="80"/>
      <c r="O13" s="72"/>
      <c r="P13" s="72"/>
      <c r="Q13" s="72">
        <v>0</v>
      </c>
      <c r="R13" s="73">
        <v>0</v>
      </c>
      <c r="S13">
        <v>0</v>
      </c>
      <c r="T13" s="72">
        <v>0</v>
      </c>
      <c r="U13">
        <v>0</v>
      </c>
      <c r="V13">
        <v>0</v>
      </c>
    </row>
    <row r="14" spans="2:24" ht="19.5" thickBot="1" x14ac:dyDescent="0.35">
      <c r="B14" s="81" t="s">
        <v>26</v>
      </c>
      <c r="C14" s="81"/>
      <c r="D14" s="82">
        <v>240</v>
      </c>
      <c r="E14" s="83">
        <v>5</v>
      </c>
      <c r="F14" s="84"/>
      <c r="G14" s="85"/>
      <c r="H14" s="86">
        <v>1200</v>
      </c>
      <c r="I14" s="87"/>
      <c r="J14" s="31">
        <v>240</v>
      </c>
      <c r="K14" s="60"/>
      <c r="L14" s="88"/>
      <c r="M14" s="47">
        <f t="shared" si="1"/>
        <v>240</v>
      </c>
      <c r="N14" s="89"/>
      <c r="O14" s="90"/>
      <c r="P14" s="89"/>
      <c r="Q14">
        <v>0</v>
      </c>
      <c r="R14">
        <v>0</v>
      </c>
      <c r="S14">
        <v>2</v>
      </c>
      <c r="T14">
        <v>0</v>
      </c>
      <c r="U14">
        <v>2</v>
      </c>
      <c r="V14">
        <v>0</v>
      </c>
    </row>
    <row r="15" spans="2:24" ht="20.25" thickTop="1" thickBot="1" x14ac:dyDescent="0.35">
      <c r="B15" s="91" t="s">
        <v>27</v>
      </c>
      <c r="C15" s="92" t="s">
        <v>28</v>
      </c>
      <c r="D15" s="93">
        <v>464.29</v>
      </c>
      <c r="E15" s="94">
        <v>5</v>
      </c>
      <c r="F15" s="95">
        <v>1</v>
      </c>
      <c r="G15" s="96"/>
      <c r="H15" s="93">
        <v>3714.32</v>
      </c>
      <c r="I15" s="97">
        <v>-685.5</v>
      </c>
      <c r="J15" s="98">
        <f t="shared" si="0"/>
        <v>3028.82</v>
      </c>
      <c r="K15" s="99">
        <v>0</v>
      </c>
      <c r="L15" s="100">
        <v>0</v>
      </c>
      <c r="M15" s="101">
        <f>J15-L15</f>
        <v>3028.82</v>
      </c>
      <c r="N15" t="s">
        <v>16</v>
      </c>
      <c r="Q15" s="102">
        <v>2</v>
      </c>
      <c r="R15" s="102">
        <v>5</v>
      </c>
      <c r="S15" s="102">
        <v>7</v>
      </c>
      <c r="T15" s="102">
        <v>6</v>
      </c>
      <c r="U15" s="102">
        <v>1</v>
      </c>
      <c r="V15" s="102">
        <v>1</v>
      </c>
      <c r="W15" s="103">
        <v>4</v>
      </c>
      <c r="X15" s="103">
        <v>0</v>
      </c>
    </row>
    <row r="16" spans="2:24" ht="16.5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>SUM(Q6:Q15)</f>
        <v>6</v>
      </c>
      <c r="R16" s="112">
        <f t="shared" ref="R16:W16" si="2">SUM(R6:R15)</f>
        <v>25</v>
      </c>
      <c r="S16" s="112">
        <f t="shared" si="2"/>
        <v>26</v>
      </c>
      <c r="T16" s="112">
        <f t="shared" si="2"/>
        <v>18</v>
      </c>
      <c r="U16" s="112">
        <f t="shared" si="2"/>
        <v>6</v>
      </c>
      <c r="V16" s="112">
        <f t="shared" si="2"/>
        <v>3</v>
      </c>
      <c r="W16" s="112">
        <f t="shared" si="2"/>
        <v>5</v>
      </c>
      <c r="X16" s="112">
        <f>SUM(X6:X15)</f>
        <v>0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12354.32</v>
      </c>
      <c r="I17" s="117">
        <f>SUM(I7:I15)</f>
        <v>-954.17000000000007</v>
      </c>
      <c r="J17" s="118">
        <f>SUM(J7:J16)</f>
        <v>11640.15</v>
      </c>
      <c r="K17" s="119">
        <f>SUM(K7:K15)</f>
        <v>0</v>
      </c>
      <c r="L17" s="119">
        <f>SUM(L7:L15)</f>
        <v>0</v>
      </c>
      <c r="M17" s="120"/>
      <c r="P17" s="112"/>
      <c r="Q17" s="112"/>
      <c r="R17" s="112"/>
      <c r="S17" s="112"/>
    </row>
    <row r="18" spans="2:25" ht="18.75" x14ac:dyDescent="0.3">
      <c r="N18" s="121"/>
      <c r="O18" s="73"/>
      <c r="P18" s="112"/>
      <c r="Q18" s="122">
        <f t="shared" ref="Q18:X18" si="3">Q16*Q4</f>
        <v>3000</v>
      </c>
      <c r="R18" s="122">
        <f t="shared" si="3"/>
        <v>5000</v>
      </c>
      <c r="S18" s="122">
        <f t="shared" si="3"/>
        <v>2600</v>
      </c>
      <c r="T18" s="123">
        <f t="shared" si="3"/>
        <v>900</v>
      </c>
      <c r="U18" s="122">
        <f t="shared" si="3"/>
        <v>120</v>
      </c>
      <c r="V18" s="122">
        <f t="shared" si="3"/>
        <v>15</v>
      </c>
      <c r="W18" s="122">
        <f t="shared" si="3"/>
        <v>5</v>
      </c>
      <c r="X18" s="122">
        <f t="shared" si="3"/>
        <v>0</v>
      </c>
      <c r="Y18" s="124">
        <f>SUM(Q18:X18)</f>
        <v>11640</v>
      </c>
    </row>
    <row r="19" spans="2:25" ht="21" x14ac:dyDescent="0.35">
      <c r="B19" s="125"/>
      <c r="C19" s="125"/>
      <c r="D19" s="55"/>
      <c r="E19" s="126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D20" s="52"/>
      <c r="E20" s="127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04"/>
      <c r="C21" s="104"/>
      <c r="D21" s="73"/>
      <c r="E21" s="55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04"/>
      <c r="C22" s="104"/>
      <c r="D22" s="52"/>
      <c r="E22" s="129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04"/>
      <c r="C23" s="104"/>
      <c r="D23" s="55"/>
      <c r="E23" s="55"/>
      <c r="F23" s="105"/>
      <c r="G23" s="105"/>
      <c r="H23" s="73"/>
      <c r="I23" s="73"/>
      <c r="J23" s="73"/>
      <c r="K23" s="73"/>
      <c r="L23" s="73"/>
      <c r="M23" s="73"/>
    </row>
    <row r="24" spans="2:25" ht="18.75" x14ac:dyDescent="0.3">
      <c r="D24" s="129"/>
      <c r="E24" s="73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workbookViewId="0">
      <selection activeCell="Q17" sqref="Q17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53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/>
      <c r="G7" s="157">
        <v>0</v>
      </c>
      <c r="H7" s="29">
        <f>D7*E7+D7*F7</f>
        <v>1600</v>
      </c>
      <c r="I7" s="30">
        <v>0</v>
      </c>
      <c r="J7" s="31">
        <f>I7+H7+G7</f>
        <v>1600</v>
      </c>
      <c r="K7" s="32">
        <v>1500</v>
      </c>
      <c r="L7" s="33">
        <v>300</v>
      </c>
      <c r="M7" s="34">
        <f>J7-L7</f>
        <v>1300</v>
      </c>
      <c r="N7" t="s">
        <v>16</v>
      </c>
      <c r="P7" s="35"/>
      <c r="Q7">
        <v>0</v>
      </c>
      <c r="R7" s="36">
        <v>5</v>
      </c>
      <c r="S7">
        <v>4</v>
      </c>
      <c r="T7">
        <v>4</v>
      </c>
      <c r="U7">
        <v>0</v>
      </c>
      <c r="V7">
        <v>0</v>
      </c>
    </row>
    <row r="8" spans="2:24" ht="28.5" customHeight="1" x14ac:dyDescent="0.3">
      <c r="B8" s="37" t="s">
        <v>17</v>
      </c>
      <c r="C8" s="38" t="s">
        <v>18</v>
      </c>
      <c r="D8" s="39">
        <v>266.67</v>
      </c>
      <c r="E8" s="67">
        <v>6</v>
      </c>
      <c r="F8" s="41"/>
      <c r="G8" s="173">
        <v>0</v>
      </c>
      <c r="H8" s="43">
        <f>D8*E8-0.02</f>
        <v>1600</v>
      </c>
      <c r="I8" s="44">
        <v>-279.16000000000003</v>
      </c>
      <c r="J8" s="31">
        <f>H8+G8+I8</f>
        <v>1320.84</v>
      </c>
      <c r="K8" s="45">
        <v>0</v>
      </c>
      <c r="L8" s="46">
        <v>0</v>
      </c>
      <c r="M8" s="47">
        <f t="shared" ref="M8:M14" si="0">J8-L8</f>
        <v>1320.84</v>
      </c>
      <c r="N8" t="s">
        <v>19</v>
      </c>
      <c r="O8" s="48"/>
      <c r="P8" s="35"/>
      <c r="Q8">
        <v>0</v>
      </c>
      <c r="R8">
        <v>5</v>
      </c>
      <c r="S8">
        <v>3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28.5" customHeight="1" x14ac:dyDescent="0.3">
      <c r="B9" s="37" t="s">
        <v>20</v>
      </c>
      <c r="C9" s="49" t="s">
        <v>21</v>
      </c>
      <c r="D9" s="39">
        <v>240</v>
      </c>
      <c r="E9" s="41">
        <v>5</v>
      </c>
      <c r="F9" s="41"/>
      <c r="G9" s="174">
        <v>0</v>
      </c>
      <c r="H9" s="29">
        <f>D9*E9+D9*F9</f>
        <v>1200</v>
      </c>
      <c r="I9" s="168">
        <v>0</v>
      </c>
      <c r="J9" s="31">
        <f>I9+H9+G9</f>
        <v>1200</v>
      </c>
      <c r="K9" s="45">
        <v>0</v>
      </c>
      <c r="L9" s="51">
        <v>0</v>
      </c>
      <c r="M9" s="47">
        <f t="shared" si="0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28.5" customHeight="1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ref="J10" si="1">I10+H10</f>
        <v>1600</v>
      </c>
      <c r="K10" s="162">
        <v>0</v>
      </c>
      <c r="L10" s="51">
        <v>0</v>
      </c>
      <c r="M10" s="47">
        <f t="shared" si="0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28.5" customHeight="1" x14ac:dyDescent="0.25">
      <c r="B11" s="56" t="s">
        <v>24</v>
      </c>
      <c r="C11" s="143" t="s">
        <v>56</v>
      </c>
      <c r="D11" s="136">
        <v>240</v>
      </c>
      <c r="E11" s="137">
        <v>5</v>
      </c>
      <c r="F11" s="137">
        <v>1</v>
      </c>
      <c r="G11" s="138">
        <v>330</v>
      </c>
      <c r="H11" s="139">
        <f>D11*E11+D11*F11</f>
        <v>1440</v>
      </c>
      <c r="I11" s="69"/>
      <c r="J11" s="135">
        <f>I11+H11+G11</f>
        <v>1770</v>
      </c>
      <c r="K11" s="60"/>
      <c r="L11" s="51">
        <v>0</v>
      </c>
      <c r="M11" s="47">
        <f t="shared" si="0"/>
        <v>1770</v>
      </c>
      <c r="N11" t="s">
        <v>16</v>
      </c>
      <c r="O11" s="71"/>
      <c r="P11" s="71"/>
      <c r="Q11" s="72">
        <v>0</v>
      </c>
      <c r="R11" s="73">
        <v>6</v>
      </c>
      <c r="S11">
        <v>4</v>
      </c>
      <c r="T11">
        <v>3</v>
      </c>
      <c r="U11">
        <v>1</v>
      </c>
      <c r="V11">
        <v>0</v>
      </c>
    </row>
    <row r="12" spans="2:24" ht="28.5" customHeight="1" x14ac:dyDescent="0.3">
      <c r="B12" s="81" t="s">
        <v>26</v>
      </c>
      <c r="C12" s="37"/>
      <c r="D12" s="144">
        <v>240</v>
      </c>
      <c r="E12" s="41">
        <v>5</v>
      </c>
      <c r="F12" s="145"/>
      <c r="G12" s="68"/>
      <c r="H12" s="139">
        <f t="shared" ref="H12:H14" si="2">D12*E12+D12*F12</f>
        <v>1200</v>
      </c>
      <c r="I12" s="169"/>
      <c r="J12" s="135">
        <f t="shared" ref="J12:J15" si="3">I12+H12+G12</f>
        <v>1200</v>
      </c>
      <c r="K12" s="60"/>
      <c r="L12" s="51">
        <v>0</v>
      </c>
      <c r="M12" s="47">
        <f t="shared" si="0"/>
        <v>1200</v>
      </c>
      <c r="N12" s="89"/>
      <c r="O12" s="90"/>
      <c r="P12" s="89"/>
      <c r="Q12">
        <v>0</v>
      </c>
      <c r="R12">
        <v>5</v>
      </c>
      <c r="S12">
        <v>2</v>
      </c>
      <c r="T12">
        <v>0</v>
      </c>
      <c r="U12">
        <v>0</v>
      </c>
      <c r="V12">
        <v>0</v>
      </c>
    </row>
    <row r="13" spans="2:24" ht="28.5" customHeight="1" x14ac:dyDescent="0.3">
      <c r="B13" s="156" t="s">
        <v>50</v>
      </c>
      <c r="C13" s="37"/>
      <c r="D13" s="144">
        <v>200</v>
      </c>
      <c r="E13" s="41">
        <v>7</v>
      </c>
      <c r="F13" s="145"/>
      <c r="G13" s="134">
        <f>200+26</f>
        <v>226</v>
      </c>
      <c r="H13" s="139">
        <f t="shared" si="2"/>
        <v>1400</v>
      </c>
      <c r="I13" s="170">
        <v>-156</v>
      </c>
      <c r="J13" s="135">
        <f t="shared" si="3"/>
        <v>1470</v>
      </c>
      <c r="K13" s="163"/>
      <c r="L13" s="51">
        <v>0</v>
      </c>
      <c r="M13" s="47">
        <f t="shared" si="0"/>
        <v>1470</v>
      </c>
      <c r="N13" s="89"/>
      <c r="O13" s="90"/>
      <c r="P13" s="89"/>
      <c r="Q13">
        <v>0</v>
      </c>
      <c r="R13">
        <v>5</v>
      </c>
      <c r="S13">
        <v>3</v>
      </c>
      <c r="T13">
        <v>3</v>
      </c>
      <c r="U13">
        <v>1</v>
      </c>
      <c r="V13">
        <v>0</v>
      </c>
    </row>
    <row r="14" spans="2:24" ht="28.5" customHeight="1" x14ac:dyDescent="0.3">
      <c r="B14" s="158" t="s">
        <v>54</v>
      </c>
      <c r="C14" s="37" t="s">
        <v>55</v>
      </c>
      <c r="D14" s="159">
        <v>200</v>
      </c>
      <c r="E14" s="160">
        <v>6</v>
      </c>
      <c r="F14" s="161"/>
      <c r="G14" s="138"/>
      <c r="H14" s="139">
        <f t="shared" si="2"/>
        <v>1200</v>
      </c>
      <c r="I14" s="171"/>
      <c r="J14" s="135">
        <f t="shared" si="3"/>
        <v>1200</v>
      </c>
      <c r="K14" s="163"/>
      <c r="L14" s="51">
        <v>0</v>
      </c>
      <c r="M14" s="47">
        <f t="shared" si="0"/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thickBot="1" x14ac:dyDescent="0.35">
      <c r="B15" s="91" t="s">
        <v>27</v>
      </c>
      <c r="C15" s="38" t="s">
        <v>28</v>
      </c>
      <c r="D15" s="147">
        <v>464.29</v>
      </c>
      <c r="E15" s="148">
        <v>5</v>
      </c>
      <c r="F15" s="149">
        <v>1</v>
      </c>
      <c r="G15" s="150"/>
      <c r="H15" s="167">
        <v>3714.32</v>
      </c>
      <c r="I15" s="172">
        <v>-712.28</v>
      </c>
      <c r="J15" s="164">
        <f t="shared" si="3"/>
        <v>3002.04</v>
      </c>
      <c r="K15" s="165">
        <v>0</v>
      </c>
      <c r="L15" s="166">
        <v>0</v>
      </c>
      <c r="M15" s="101">
        <f>J15-L15</f>
        <v>3002.04</v>
      </c>
      <c r="N15" t="s">
        <v>16</v>
      </c>
      <c r="Q15" s="102">
        <v>3</v>
      </c>
      <c r="R15" s="102">
        <v>5</v>
      </c>
      <c r="S15" s="102">
        <v>4</v>
      </c>
      <c r="T15" s="102">
        <v>2</v>
      </c>
      <c r="U15" s="102">
        <v>0</v>
      </c>
      <c r="V15" s="102">
        <v>0</v>
      </c>
      <c r="W15" s="103">
        <v>2</v>
      </c>
      <c r="X15" s="103">
        <v>0</v>
      </c>
    </row>
    <row r="16" spans="2:24" ht="17.25" thickTop="1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 t="shared" ref="Q16:X16" si="4">SUM(Q6:Q15)</f>
        <v>3</v>
      </c>
      <c r="R16" s="112">
        <f t="shared" si="4"/>
        <v>46</v>
      </c>
      <c r="S16" s="112">
        <f t="shared" si="4"/>
        <v>28</v>
      </c>
      <c r="T16" s="112">
        <f t="shared" si="4"/>
        <v>16</v>
      </c>
      <c r="U16" s="112">
        <f t="shared" si="4"/>
        <v>3</v>
      </c>
      <c r="V16" s="112">
        <f t="shared" si="4"/>
        <v>0</v>
      </c>
      <c r="W16" s="112">
        <f t="shared" si="4"/>
        <v>2</v>
      </c>
      <c r="X16" s="112">
        <f t="shared" si="4"/>
        <v>1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14954.32</v>
      </c>
      <c r="I17" s="117">
        <f>SUM(I7:I15)</f>
        <v>-1147.44</v>
      </c>
      <c r="J17" s="155">
        <f>SUM(J7:J16)</f>
        <v>14362.880000000001</v>
      </c>
      <c r="K17" s="119">
        <f>SUM(K7:K15)</f>
        <v>1500</v>
      </c>
      <c r="L17" s="119">
        <f>SUM(L7:L15)</f>
        <v>300</v>
      </c>
      <c r="M17" s="120"/>
      <c r="P17" s="112"/>
      <c r="Q17" s="112"/>
      <c r="R17" s="112"/>
      <c r="S17" s="112"/>
    </row>
    <row r="18" spans="2:25" ht="18.75" x14ac:dyDescent="0.3">
      <c r="N18" s="121"/>
      <c r="O18" s="73"/>
      <c r="P18" s="112"/>
      <c r="Q18" s="122">
        <f t="shared" ref="Q18:X18" si="5">Q16*Q4</f>
        <v>1500</v>
      </c>
      <c r="R18" s="122">
        <f t="shared" si="5"/>
        <v>9200</v>
      </c>
      <c r="S18" s="122">
        <f t="shared" si="5"/>
        <v>2800</v>
      </c>
      <c r="T18" s="123">
        <f t="shared" si="5"/>
        <v>800</v>
      </c>
      <c r="U18" s="122">
        <f t="shared" si="5"/>
        <v>60</v>
      </c>
      <c r="V18" s="122">
        <f t="shared" si="5"/>
        <v>0</v>
      </c>
      <c r="W18" s="122">
        <f t="shared" si="5"/>
        <v>2</v>
      </c>
      <c r="X18" s="122">
        <f t="shared" si="5"/>
        <v>0.5</v>
      </c>
      <c r="Y18" s="124">
        <f>SUM(Q18:X18)</f>
        <v>14362.5</v>
      </c>
    </row>
    <row r="19" spans="2:25" ht="21" x14ac:dyDescent="0.35">
      <c r="B19" s="125"/>
      <c r="C19" s="125"/>
      <c r="D19" s="55"/>
      <c r="E19" s="126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D20" s="52"/>
      <c r="E20" s="127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04"/>
      <c r="C21" s="104"/>
      <c r="D21" s="73"/>
      <c r="E21" s="55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04"/>
      <c r="C22" s="104"/>
      <c r="D22" s="52"/>
      <c r="E22" s="129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04"/>
      <c r="C23" s="104"/>
      <c r="D23" s="55"/>
      <c r="E23" s="55"/>
      <c r="F23" s="105"/>
      <c r="G23" s="105"/>
      <c r="H23" s="73"/>
      <c r="I23" s="73"/>
      <c r="J23" s="73"/>
      <c r="K23" s="73"/>
      <c r="L23" s="73"/>
      <c r="M23" s="73"/>
    </row>
    <row r="24" spans="2:25" ht="18.75" x14ac:dyDescent="0.3">
      <c r="D24" s="129"/>
      <c r="E24" s="73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workbookViewId="0">
      <selection sqref="A1:XFD104857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64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>
        <v>1</v>
      </c>
      <c r="G7" s="157">
        <v>0</v>
      </c>
      <c r="H7" s="29">
        <f>D7*E7+D7*F7</f>
        <v>1920</v>
      </c>
      <c r="I7" s="30">
        <v>0</v>
      </c>
      <c r="J7" s="31">
        <f>I7+H7+G7</f>
        <v>1920</v>
      </c>
      <c r="K7" s="32">
        <v>1200</v>
      </c>
      <c r="L7" s="33">
        <v>300</v>
      </c>
      <c r="M7" s="34">
        <f>J7-L7</f>
        <v>1620</v>
      </c>
      <c r="N7" t="s">
        <v>16</v>
      </c>
      <c r="P7" s="35"/>
      <c r="Q7">
        <v>0</v>
      </c>
      <c r="R7" s="36">
        <v>6</v>
      </c>
      <c r="S7">
        <v>5</v>
      </c>
      <c r="T7">
        <v>4</v>
      </c>
      <c r="U7">
        <v>1</v>
      </c>
      <c r="V7">
        <v>0</v>
      </c>
    </row>
    <row r="8" spans="2:24" ht="28.5" customHeight="1" x14ac:dyDescent="0.3">
      <c r="B8" s="37" t="s">
        <v>17</v>
      </c>
      <c r="C8" s="38" t="s">
        <v>18</v>
      </c>
      <c r="D8" s="39">
        <v>266.67</v>
      </c>
      <c r="E8" s="67">
        <v>6</v>
      </c>
      <c r="F8" s="41"/>
      <c r="G8" s="173">
        <v>0</v>
      </c>
      <c r="H8" s="43">
        <f>D8*E8-0.02</f>
        <v>1600</v>
      </c>
      <c r="I8" s="44">
        <v>-279.16000000000003</v>
      </c>
      <c r="J8" s="31">
        <f>H8+G8+I8</f>
        <v>1320.84</v>
      </c>
      <c r="K8" s="45">
        <v>0</v>
      </c>
      <c r="L8" s="46">
        <v>0</v>
      </c>
      <c r="M8" s="47">
        <f t="shared" ref="M8:M14" si="0">J8-L8</f>
        <v>1320.84</v>
      </c>
      <c r="N8" t="s">
        <v>19</v>
      </c>
      <c r="O8" s="48"/>
      <c r="P8" s="35"/>
      <c r="Q8">
        <v>0</v>
      </c>
      <c r="R8">
        <v>5</v>
      </c>
      <c r="S8">
        <v>3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28.5" customHeight="1" x14ac:dyDescent="0.3">
      <c r="B9" s="37" t="s">
        <v>20</v>
      </c>
      <c r="C9" s="49" t="s">
        <v>21</v>
      </c>
      <c r="D9" s="39">
        <v>240</v>
      </c>
      <c r="E9" s="41">
        <v>5</v>
      </c>
      <c r="F9" s="41"/>
      <c r="G9" s="174">
        <v>0</v>
      </c>
      <c r="H9" s="29">
        <f>D9*E9+D9*F9</f>
        <v>1200</v>
      </c>
      <c r="I9" s="168">
        <v>0</v>
      </c>
      <c r="J9" s="31">
        <f>I9+H9+G9</f>
        <v>1200</v>
      </c>
      <c r="K9" s="45">
        <v>0</v>
      </c>
      <c r="L9" s="51">
        <v>0</v>
      </c>
      <c r="M9" s="47">
        <f t="shared" si="0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28.5" customHeight="1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ref="J10" si="1">I10+H10</f>
        <v>1600</v>
      </c>
      <c r="K10" s="162">
        <v>0</v>
      </c>
      <c r="L10" s="51">
        <v>0</v>
      </c>
      <c r="M10" s="47">
        <f t="shared" si="0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28.5" customHeight="1" x14ac:dyDescent="0.25">
      <c r="B11" s="56" t="s">
        <v>24</v>
      </c>
      <c r="C11" s="143" t="s">
        <v>56</v>
      </c>
      <c r="D11" s="136">
        <v>240</v>
      </c>
      <c r="E11" s="137">
        <v>5</v>
      </c>
      <c r="F11" s="137">
        <v>1</v>
      </c>
      <c r="G11" s="138">
        <v>330</v>
      </c>
      <c r="H11" s="139">
        <f>D11*E11+D11*F11</f>
        <v>1440</v>
      </c>
      <c r="I11" s="69"/>
      <c r="J11" s="135">
        <f>I11+H11+G11</f>
        <v>1770</v>
      </c>
      <c r="K11" s="60"/>
      <c r="L11" s="51">
        <v>0</v>
      </c>
      <c r="M11" s="47">
        <f t="shared" si="0"/>
        <v>1770</v>
      </c>
      <c r="N11" t="s">
        <v>16</v>
      </c>
      <c r="O11" s="71"/>
      <c r="P11" s="71"/>
      <c r="Q11" s="72">
        <v>0</v>
      </c>
      <c r="R11" s="73">
        <v>6</v>
      </c>
      <c r="S11">
        <v>4</v>
      </c>
      <c r="T11">
        <v>3</v>
      </c>
      <c r="U11">
        <v>1</v>
      </c>
      <c r="V11">
        <v>0</v>
      </c>
    </row>
    <row r="12" spans="2:24" ht="28.5" customHeight="1" x14ac:dyDescent="0.3">
      <c r="B12" s="81" t="s">
        <v>26</v>
      </c>
      <c r="C12" s="37"/>
      <c r="D12" s="144">
        <v>240</v>
      </c>
      <c r="E12" s="41">
        <v>5</v>
      </c>
      <c r="F12" s="145"/>
      <c r="G12" s="68"/>
      <c r="H12" s="139">
        <f t="shared" ref="H12:H13" si="2">D12*E12+D12*F12</f>
        <v>1200</v>
      </c>
      <c r="I12" s="169"/>
      <c r="J12" s="135">
        <f t="shared" ref="J12:J15" si="3">I12+H12+G12</f>
        <v>1200</v>
      </c>
      <c r="K12" s="60"/>
      <c r="L12" s="51">
        <v>0</v>
      </c>
      <c r="M12" s="47">
        <f t="shared" si="0"/>
        <v>1200</v>
      </c>
      <c r="N12" s="89"/>
      <c r="O12" s="90"/>
      <c r="P12" s="89"/>
      <c r="Q12">
        <v>0</v>
      </c>
      <c r="R12">
        <v>5</v>
      </c>
      <c r="S12">
        <v>2</v>
      </c>
      <c r="T12">
        <v>0</v>
      </c>
      <c r="U12">
        <v>0</v>
      </c>
      <c r="V12">
        <v>0</v>
      </c>
    </row>
    <row r="13" spans="2:24" ht="28.5" customHeight="1" x14ac:dyDescent="0.3">
      <c r="B13" s="156" t="s">
        <v>50</v>
      </c>
      <c r="C13" s="37"/>
      <c r="D13" s="144">
        <v>200</v>
      </c>
      <c r="E13" s="41">
        <v>7</v>
      </c>
      <c r="F13" s="145"/>
      <c r="G13" s="134">
        <f>200+26</f>
        <v>226</v>
      </c>
      <c r="H13" s="139">
        <f t="shared" si="2"/>
        <v>1400</v>
      </c>
      <c r="I13" s="170">
        <v>-156</v>
      </c>
      <c r="J13" s="135">
        <f t="shared" si="3"/>
        <v>1470</v>
      </c>
      <c r="K13" s="163"/>
      <c r="L13" s="51">
        <v>0</v>
      </c>
      <c r="M13" s="47">
        <f t="shared" si="0"/>
        <v>1470</v>
      </c>
      <c r="N13" s="89"/>
      <c r="O13" s="90"/>
      <c r="P13" s="89"/>
      <c r="Q13">
        <v>0</v>
      </c>
      <c r="R13">
        <v>5</v>
      </c>
      <c r="S13">
        <v>3</v>
      </c>
      <c r="T13">
        <v>3</v>
      </c>
      <c r="U13">
        <v>1</v>
      </c>
      <c r="V13">
        <v>0</v>
      </c>
    </row>
    <row r="14" spans="2:24" ht="28.5" customHeight="1" x14ac:dyDescent="0.3">
      <c r="B14" s="158" t="s">
        <v>54</v>
      </c>
      <c r="C14" s="37" t="s">
        <v>55</v>
      </c>
      <c r="D14" s="159">
        <v>200</v>
      </c>
      <c r="E14" s="160">
        <v>8</v>
      </c>
      <c r="F14" s="175" t="s">
        <v>57</v>
      </c>
      <c r="G14" s="138">
        <v>2100</v>
      </c>
      <c r="H14" s="139">
        <f>D14*E14</f>
        <v>1600</v>
      </c>
      <c r="I14" s="171"/>
      <c r="J14" s="135">
        <f t="shared" si="3"/>
        <v>3700</v>
      </c>
      <c r="K14" s="163"/>
      <c r="L14" s="51">
        <v>0</v>
      </c>
      <c r="M14" s="47">
        <f t="shared" si="0"/>
        <v>3700</v>
      </c>
      <c r="N14" s="89"/>
      <c r="O14" s="90"/>
      <c r="P14" s="89"/>
      <c r="Q14">
        <v>4</v>
      </c>
      <c r="R14">
        <v>5</v>
      </c>
      <c r="S14">
        <v>5</v>
      </c>
      <c r="T14">
        <v>4</v>
      </c>
      <c r="U14">
        <v>0</v>
      </c>
      <c r="V14">
        <v>0</v>
      </c>
    </row>
    <row r="15" spans="2:24" ht="28.5" customHeight="1" thickBot="1" x14ac:dyDescent="0.35">
      <c r="B15" s="91" t="s">
        <v>27</v>
      </c>
      <c r="C15" s="38" t="s">
        <v>28</v>
      </c>
      <c r="D15" s="147">
        <v>464.29</v>
      </c>
      <c r="E15" s="148">
        <v>5</v>
      </c>
      <c r="F15" s="149">
        <v>1</v>
      </c>
      <c r="G15" s="150"/>
      <c r="H15" s="167">
        <v>3714.32</v>
      </c>
      <c r="I15" s="172">
        <v>-712.28</v>
      </c>
      <c r="J15" s="164">
        <f t="shared" si="3"/>
        <v>3002.04</v>
      </c>
      <c r="K15" s="165">
        <v>0</v>
      </c>
      <c r="L15" s="166">
        <v>0</v>
      </c>
      <c r="M15" s="101">
        <f>J15-L15</f>
        <v>3002.04</v>
      </c>
      <c r="N15" t="s">
        <v>16</v>
      </c>
      <c r="Q15" s="102">
        <v>3</v>
      </c>
      <c r="R15" s="102">
        <v>5</v>
      </c>
      <c r="S15" s="102">
        <v>4</v>
      </c>
      <c r="T15" s="102">
        <v>2</v>
      </c>
      <c r="U15" s="102">
        <v>0</v>
      </c>
      <c r="V15" s="102">
        <v>0</v>
      </c>
      <c r="W15" s="103">
        <v>2</v>
      </c>
      <c r="X15" s="103">
        <v>0</v>
      </c>
    </row>
    <row r="16" spans="2:24" ht="17.25" thickTop="1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 t="shared" ref="Q16:X16" si="4">SUM(Q6:Q15)</f>
        <v>7</v>
      </c>
      <c r="R16" s="112">
        <f t="shared" si="4"/>
        <v>47</v>
      </c>
      <c r="S16" s="112">
        <f t="shared" si="4"/>
        <v>32</v>
      </c>
      <c r="T16" s="112">
        <f t="shared" si="4"/>
        <v>20</v>
      </c>
      <c r="U16" s="112">
        <f t="shared" si="4"/>
        <v>4</v>
      </c>
      <c r="V16" s="112">
        <f t="shared" si="4"/>
        <v>0</v>
      </c>
      <c r="W16" s="112">
        <f t="shared" si="4"/>
        <v>2</v>
      </c>
      <c r="X16" s="112">
        <f t="shared" si="4"/>
        <v>1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15674.32</v>
      </c>
      <c r="I17" s="117">
        <f>SUM(I7:I15)</f>
        <v>-1147.44</v>
      </c>
      <c r="J17" s="155">
        <f>SUM(J7:J16)</f>
        <v>17182.88</v>
      </c>
      <c r="K17" s="119">
        <f>SUM(K7:K15)</f>
        <v>1200</v>
      </c>
      <c r="L17" s="119">
        <f>SUM(L7:L15)</f>
        <v>300</v>
      </c>
      <c r="M17" s="120"/>
      <c r="P17" s="112"/>
      <c r="Q17" s="112"/>
      <c r="R17" s="112"/>
      <c r="S17" s="112"/>
    </row>
    <row r="18" spans="2:25" ht="19.5" thickBot="1" x14ac:dyDescent="0.35">
      <c r="N18" s="121"/>
      <c r="O18" s="73"/>
      <c r="P18" s="112"/>
      <c r="Q18" s="122">
        <f t="shared" ref="Q18:X18" si="5">Q16*Q4</f>
        <v>3500</v>
      </c>
      <c r="R18" s="122">
        <f t="shared" si="5"/>
        <v>9400</v>
      </c>
      <c r="S18" s="122">
        <f t="shared" si="5"/>
        <v>3200</v>
      </c>
      <c r="T18" s="123">
        <f t="shared" si="5"/>
        <v>1000</v>
      </c>
      <c r="U18" s="122">
        <f t="shared" si="5"/>
        <v>80</v>
      </c>
      <c r="V18" s="122">
        <f t="shared" si="5"/>
        <v>0</v>
      </c>
      <c r="W18" s="122">
        <f t="shared" si="5"/>
        <v>2</v>
      </c>
      <c r="X18" s="122">
        <f t="shared" si="5"/>
        <v>0.5</v>
      </c>
      <c r="Y18" s="124">
        <f>SUM(Q18:X18)</f>
        <v>17182.5</v>
      </c>
    </row>
    <row r="19" spans="2:25" ht="21" x14ac:dyDescent="0.35">
      <c r="B19" s="176" t="s">
        <v>58</v>
      </c>
      <c r="C19" s="177"/>
      <c r="D19" s="178"/>
      <c r="E19" s="179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B20" s="180" t="s">
        <v>59</v>
      </c>
      <c r="C20" s="181"/>
      <c r="D20" s="182"/>
      <c r="E20" s="183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84" t="s">
        <v>60</v>
      </c>
      <c r="C21" s="185"/>
      <c r="D21" s="80"/>
      <c r="E21" s="186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84" t="s">
        <v>61</v>
      </c>
      <c r="C22" s="185"/>
      <c r="D22" s="182"/>
      <c r="E22" s="187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84" t="s">
        <v>62</v>
      </c>
      <c r="C23" s="185"/>
      <c r="D23" s="188"/>
      <c r="E23" s="186"/>
      <c r="F23" s="105"/>
      <c r="G23" s="105"/>
      <c r="H23" s="73"/>
      <c r="I23" s="73"/>
      <c r="J23" s="73"/>
      <c r="K23" s="73"/>
      <c r="L23" s="73"/>
      <c r="M23" s="73"/>
    </row>
    <row r="24" spans="2:25" ht="19.5" thickBot="1" x14ac:dyDescent="0.35">
      <c r="B24" s="189" t="s">
        <v>63</v>
      </c>
      <c r="C24" s="190"/>
      <c r="D24" s="191"/>
      <c r="E24" s="192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workbookViewId="0">
      <selection activeCell="H19" sqref="H19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65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/>
      <c r="G7" s="157">
        <v>0</v>
      </c>
      <c r="H7" s="29">
        <f>D7*E7+D7*F7</f>
        <v>1600</v>
      </c>
      <c r="I7" s="30">
        <v>0</v>
      </c>
      <c r="J7" s="31">
        <f>I7+H7+G7</f>
        <v>1600</v>
      </c>
      <c r="K7" s="32">
        <v>900</v>
      </c>
      <c r="L7" s="33">
        <v>300</v>
      </c>
      <c r="M7" s="34">
        <f>J7-L7</f>
        <v>1300</v>
      </c>
      <c r="N7" t="s">
        <v>16</v>
      </c>
      <c r="P7" s="35"/>
      <c r="Q7">
        <v>0</v>
      </c>
      <c r="R7" s="36">
        <v>5</v>
      </c>
      <c r="S7">
        <v>4</v>
      </c>
      <c r="T7">
        <v>4</v>
      </c>
      <c r="U7">
        <v>0</v>
      </c>
      <c r="V7">
        <v>0</v>
      </c>
    </row>
    <row r="8" spans="2:24" ht="28.5" customHeight="1" x14ac:dyDescent="0.3">
      <c r="B8" s="37" t="s">
        <v>17</v>
      </c>
      <c r="C8" s="38" t="s">
        <v>18</v>
      </c>
      <c r="D8" s="39">
        <v>266.67</v>
      </c>
      <c r="E8" s="67">
        <v>6</v>
      </c>
      <c r="F8" s="41"/>
      <c r="G8" s="173">
        <v>0</v>
      </c>
      <c r="H8" s="43">
        <f>D8*E8-0.02</f>
        <v>1600</v>
      </c>
      <c r="I8" s="44">
        <v>-279.16000000000003</v>
      </c>
      <c r="J8" s="31">
        <f>H8+G8+I8</f>
        <v>1320.84</v>
      </c>
      <c r="K8" s="45">
        <v>0</v>
      </c>
      <c r="L8" s="46">
        <v>0</v>
      </c>
      <c r="M8" s="47">
        <f t="shared" ref="M8:M14" si="0">J8-L8</f>
        <v>1320.84</v>
      </c>
      <c r="N8" t="s">
        <v>19</v>
      </c>
      <c r="O8" s="48"/>
      <c r="P8" s="35"/>
      <c r="Q8">
        <v>0</v>
      </c>
      <c r="R8">
        <v>5</v>
      </c>
      <c r="S8">
        <v>3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28.5" customHeight="1" x14ac:dyDescent="0.3">
      <c r="B9" s="37" t="s">
        <v>20</v>
      </c>
      <c r="C9" s="49" t="s">
        <v>21</v>
      </c>
      <c r="D9" s="39">
        <v>240</v>
      </c>
      <c r="E9" s="41">
        <v>5</v>
      </c>
      <c r="F9" s="41"/>
      <c r="G9" s="174">
        <v>0</v>
      </c>
      <c r="H9" s="29">
        <f>D9*E9+D9*F9</f>
        <v>1200</v>
      </c>
      <c r="I9" s="168">
        <v>0</v>
      </c>
      <c r="J9" s="31">
        <f>I9+H9+G9</f>
        <v>1200</v>
      </c>
      <c r="K9" s="45">
        <v>0</v>
      </c>
      <c r="L9" s="51">
        <v>0</v>
      </c>
      <c r="M9" s="47">
        <f t="shared" si="0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28.5" customHeight="1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ref="J10" si="1">I10+H10</f>
        <v>1600</v>
      </c>
      <c r="K10" s="162">
        <v>0</v>
      </c>
      <c r="L10" s="51">
        <v>0</v>
      </c>
      <c r="M10" s="47">
        <f t="shared" si="0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28.5" customHeight="1" x14ac:dyDescent="0.25">
      <c r="B11" s="56" t="s">
        <v>24</v>
      </c>
      <c r="C11" s="143" t="s">
        <v>56</v>
      </c>
      <c r="D11" s="136">
        <v>240</v>
      </c>
      <c r="E11" s="137">
        <v>5</v>
      </c>
      <c r="F11" s="137"/>
      <c r="G11" s="138">
        <v>275</v>
      </c>
      <c r="H11" s="139">
        <f>D11*E11+D11*F11</f>
        <v>1200</v>
      </c>
      <c r="I11" s="69"/>
      <c r="J11" s="135">
        <f>I11+H11+G11</f>
        <v>1475</v>
      </c>
      <c r="K11" s="60"/>
      <c r="L11" s="51">
        <v>0</v>
      </c>
      <c r="M11" s="47">
        <f t="shared" si="0"/>
        <v>1475</v>
      </c>
      <c r="N11" t="s">
        <v>16</v>
      </c>
      <c r="O11" s="71"/>
      <c r="P11" s="71"/>
      <c r="Q11" s="72">
        <v>0</v>
      </c>
      <c r="R11" s="73">
        <v>5</v>
      </c>
      <c r="S11">
        <v>4</v>
      </c>
      <c r="T11">
        <v>1</v>
      </c>
      <c r="U11">
        <v>1</v>
      </c>
      <c r="V11">
        <v>1</v>
      </c>
    </row>
    <row r="12" spans="2:24" ht="28.5" customHeight="1" x14ac:dyDescent="0.3">
      <c r="B12" s="81" t="s">
        <v>26</v>
      </c>
      <c r="C12" s="37"/>
      <c r="D12" s="144">
        <v>240</v>
      </c>
      <c r="E12" s="41">
        <v>5</v>
      </c>
      <c r="F12" s="145"/>
      <c r="G12" s="68"/>
      <c r="H12" s="139">
        <f t="shared" ref="H12:H13" si="2">D12*E12+D12*F12</f>
        <v>1200</v>
      </c>
      <c r="I12" s="169"/>
      <c r="J12" s="135">
        <f t="shared" ref="J12:J15" si="3">I12+H12+G12</f>
        <v>1200</v>
      </c>
      <c r="K12" s="60"/>
      <c r="L12" s="51">
        <v>0</v>
      </c>
      <c r="M12" s="47">
        <f t="shared" si="0"/>
        <v>1200</v>
      </c>
      <c r="N12" s="89"/>
      <c r="O12" s="90"/>
      <c r="P12" s="89"/>
      <c r="Q12">
        <v>0</v>
      </c>
      <c r="R12">
        <v>5</v>
      </c>
      <c r="S12">
        <v>2</v>
      </c>
      <c r="T12">
        <v>0</v>
      </c>
      <c r="U12">
        <v>0</v>
      </c>
      <c r="V12">
        <v>0</v>
      </c>
    </row>
    <row r="13" spans="2:24" ht="28.5" customHeight="1" x14ac:dyDescent="0.3">
      <c r="B13" s="156" t="s">
        <v>50</v>
      </c>
      <c r="C13" s="37"/>
      <c r="D13" s="144">
        <v>200</v>
      </c>
      <c r="E13" s="41">
        <v>7</v>
      </c>
      <c r="F13" s="145"/>
      <c r="G13" s="134">
        <f>200+26</f>
        <v>226</v>
      </c>
      <c r="H13" s="139">
        <f t="shared" si="2"/>
        <v>1400</v>
      </c>
      <c r="I13" s="170">
        <v>-156</v>
      </c>
      <c r="J13" s="135">
        <f t="shared" si="3"/>
        <v>1470</v>
      </c>
      <c r="K13" s="163"/>
      <c r="L13" s="51">
        <v>0</v>
      </c>
      <c r="M13" s="47">
        <f t="shared" si="0"/>
        <v>1470</v>
      </c>
      <c r="N13" s="89"/>
      <c r="O13" s="90"/>
      <c r="P13" s="89"/>
      <c r="Q13">
        <v>0</v>
      </c>
      <c r="R13">
        <v>5</v>
      </c>
      <c r="S13">
        <v>3</v>
      </c>
      <c r="T13">
        <v>3</v>
      </c>
      <c r="U13">
        <v>1</v>
      </c>
      <c r="V13">
        <v>0</v>
      </c>
    </row>
    <row r="14" spans="2:24" ht="28.5" customHeight="1" x14ac:dyDescent="0.3">
      <c r="B14" s="158" t="s">
        <v>54</v>
      </c>
      <c r="C14" s="37" t="s">
        <v>55</v>
      </c>
      <c r="D14" s="159">
        <v>200</v>
      </c>
      <c r="E14" s="160">
        <v>6</v>
      </c>
      <c r="F14" s="175" t="s">
        <v>66</v>
      </c>
      <c r="G14" s="138">
        <v>900</v>
      </c>
      <c r="H14" s="139">
        <f>D14*E14</f>
        <v>1200</v>
      </c>
      <c r="I14" s="171"/>
      <c r="J14" s="135">
        <f t="shared" si="3"/>
        <v>2100</v>
      </c>
      <c r="K14" s="163"/>
      <c r="L14" s="51">
        <v>0</v>
      </c>
      <c r="M14" s="47">
        <f t="shared" si="0"/>
        <v>2100</v>
      </c>
      <c r="N14" s="89"/>
      <c r="O14" s="90"/>
      <c r="P14" s="89"/>
      <c r="Q14">
        <v>1</v>
      </c>
      <c r="R14">
        <v>5</v>
      </c>
      <c r="S14">
        <v>5</v>
      </c>
      <c r="T14">
        <v>2</v>
      </c>
      <c r="U14">
        <v>0</v>
      </c>
      <c r="V14">
        <v>0</v>
      </c>
    </row>
    <row r="15" spans="2:24" ht="28.5" customHeight="1" thickBot="1" x14ac:dyDescent="0.35">
      <c r="B15" s="91" t="s">
        <v>27</v>
      </c>
      <c r="C15" s="38" t="s">
        <v>28</v>
      </c>
      <c r="D15" s="147">
        <v>464.29</v>
      </c>
      <c r="E15" s="148">
        <v>5</v>
      </c>
      <c r="F15" s="149"/>
      <c r="G15" s="150"/>
      <c r="H15" s="167">
        <v>3250</v>
      </c>
      <c r="I15" s="172">
        <v>-712.28</v>
      </c>
      <c r="J15" s="164">
        <f t="shared" si="3"/>
        <v>2537.7200000000003</v>
      </c>
      <c r="K15" s="165">
        <v>0</v>
      </c>
      <c r="L15" s="166">
        <v>0</v>
      </c>
      <c r="M15" s="101">
        <f>J15-L15</f>
        <v>2537.7200000000003</v>
      </c>
      <c r="N15" t="s">
        <v>16</v>
      </c>
      <c r="Q15" s="102">
        <v>2</v>
      </c>
      <c r="R15" s="102">
        <v>5</v>
      </c>
      <c r="S15" s="102">
        <v>4</v>
      </c>
      <c r="T15" s="102">
        <v>2</v>
      </c>
      <c r="U15" s="102">
        <v>1</v>
      </c>
      <c r="V15" s="102">
        <v>3</v>
      </c>
      <c r="W15" s="103">
        <v>2</v>
      </c>
      <c r="X15" s="103">
        <v>1</v>
      </c>
    </row>
    <row r="16" spans="2:24" ht="17.25" thickTop="1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 t="shared" ref="Q16:X16" si="4">SUM(Q6:Q15)</f>
        <v>3</v>
      </c>
      <c r="R16" s="112">
        <f t="shared" si="4"/>
        <v>45</v>
      </c>
      <c r="S16" s="112">
        <f t="shared" si="4"/>
        <v>31</v>
      </c>
      <c r="T16" s="112">
        <f t="shared" si="4"/>
        <v>16</v>
      </c>
      <c r="U16" s="112">
        <f t="shared" si="4"/>
        <v>4</v>
      </c>
      <c r="V16" s="112">
        <f t="shared" si="4"/>
        <v>4</v>
      </c>
      <c r="W16" s="112">
        <f t="shared" si="4"/>
        <v>2</v>
      </c>
      <c r="X16" s="112">
        <f t="shared" si="4"/>
        <v>2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14250</v>
      </c>
      <c r="I17" s="117">
        <f>SUM(I7:I15)</f>
        <v>-1147.44</v>
      </c>
      <c r="J17" s="155">
        <f>SUM(J7:J16)</f>
        <v>14503.560000000001</v>
      </c>
      <c r="K17" s="119">
        <f>SUM(K7:K15)</f>
        <v>900</v>
      </c>
      <c r="L17" s="119">
        <f>SUM(L7:L15)</f>
        <v>300</v>
      </c>
      <c r="M17" s="120"/>
      <c r="P17" s="112"/>
      <c r="Q17" s="112"/>
      <c r="R17" s="112"/>
      <c r="S17" s="112"/>
    </row>
    <row r="18" spans="2:25" ht="19.5" thickBot="1" x14ac:dyDescent="0.35">
      <c r="N18" s="121"/>
      <c r="O18" s="73"/>
      <c r="P18" s="112"/>
      <c r="Q18" s="122">
        <f t="shared" ref="Q18:X18" si="5">Q16*Q4</f>
        <v>1500</v>
      </c>
      <c r="R18" s="122">
        <f t="shared" si="5"/>
        <v>9000</v>
      </c>
      <c r="S18" s="122">
        <f t="shared" si="5"/>
        <v>3100</v>
      </c>
      <c r="T18" s="123">
        <f t="shared" si="5"/>
        <v>800</v>
      </c>
      <c r="U18" s="122">
        <f t="shared" si="5"/>
        <v>80</v>
      </c>
      <c r="V18" s="122">
        <f t="shared" si="5"/>
        <v>20</v>
      </c>
      <c r="W18" s="122">
        <f t="shared" si="5"/>
        <v>2</v>
      </c>
      <c r="X18" s="122">
        <f t="shared" si="5"/>
        <v>1</v>
      </c>
      <c r="Y18" s="124">
        <f>SUM(Q18:X18)</f>
        <v>14503</v>
      </c>
    </row>
    <row r="19" spans="2:25" ht="21" x14ac:dyDescent="0.35">
      <c r="B19" s="176" t="s">
        <v>58</v>
      </c>
      <c r="C19" s="177"/>
      <c r="D19" s="178"/>
      <c r="E19" s="179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B20" s="180" t="s">
        <v>67</v>
      </c>
      <c r="C20" s="181"/>
      <c r="D20" s="182"/>
      <c r="E20" s="183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84"/>
      <c r="C21" s="185"/>
      <c r="D21" s="80"/>
      <c r="E21" s="186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84"/>
      <c r="C22" s="185"/>
      <c r="D22" s="182"/>
      <c r="E22" s="187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84"/>
      <c r="C23" s="185"/>
      <c r="D23" s="188"/>
      <c r="E23" s="186"/>
      <c r="F23" s="105"/>
      <c r="G23" s="105"/>
      <c r="H23" s="73"/>
      <c r="I23" s="73"/>
      <c r="J23" s="73"/>
      <c r="K23" s="73"/>
      <c r="L23" s="73"/>
      <c r="M23" s="73"/>
    </row>
    <row r="24" spans="2:25" ht="19.5" thickBot="1" x14ac:dyDescent="0.35">
      <c r="B24" s="189"/>
      <c r="C24" s="190"/>
      <c r="D24" s="191"/>
      <c r="E24" s="192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topLeftCell="A7" workbookViewId="0">
      <selection activeCell="B20" sqref="B20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68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>
        <v>1</v>
      </c>
      <c r="G7" s="157">
        <v>0</v>
      </c>
      <c r="H7" s="29">
        <f>D7*E7+D7*F7</f>
        <v>1920</v>
      </c>
      <c r="I7" s="30">
        <v>0</v>
      </c>
      <c r="J7" s="31">
        <f>I7+H7+G7</f>
        <v>1920</v>
      </c>
      <c r="K7" s="32">
        <v>600</v>
      </c>
      <c r="L7" s="33">
        <v>300</v>
      </c>
      <c r="M7" s="34">
        <f>J7-L7</f>
        <v>1620</v>
      </c>
      <c r="N7" t="s">
        <v>16</v>
      </c>
      <c r="P7" s="35"/>
      <c r="Q7">
        <v>0</v>
      </c>
      <c r="R7" s="36">
        <v>6</v>
      </c>
      <c r="S7">
        <v>5</v>
      </c>
      <c r="T7">
        <v>4</v>
      </c>
      <c r="U7">
        <v>1</v>
      </c>
      <c r="V7">
        <v>0</v>
      </c>
    </row>
    <row r="8" spans="2:24" ht="28.5" customHeight="1" x14ac:dyDescent="0.3">
      <c r="B8" s="37" t="s">
        <v>17</v>
      </c>
      <c r="C8" s="38" t="s">
        <v>18</v>
      </c>
      <c r="D8" s="39">
        <v>266.67</v>
      </c>
      <c r="E8" s="67">
        <v>6</v>
      </c>
      <c r="F8" s="41"/>
      <c r="G8" s="173">
        <v>0</v>
      </c>
      <c r="H8" s="43">
        <f>D8*E8-0.02</f>
        <v>1600</v>
      </c>
      <c r="I8" s="44">
        <v>-279.16000000000003</v>
      </c>
      <c r="J8" s="31">
        <f>H8+G8+I8</f>
        <v>1320.84</v>
      </c>
      <c r="K8" s="45">
        <v>0</v>
      </c>
      <c r="L8" s="46">
        <v>0</v>
      </c>
      <c r="M8" s="47">
        <f t="shared" ref="M8:M14" si="0">J8-L8</f>
        <v>1320.84</v>
      </c>
      <c r="N8" t="s">
        <v>19</v>
      </c>
      <c r="O8" s="48"/>
      <c r="P8" s="35"/>
      <c r="Q8">
        <v>0</v>
      </c>
      <c r="R8">
        <v>5</v>
      </c>
      <c r="S8">
        <v>3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28.5" customHeight="1" x14ac:dyDescent="0.3">
      <c r="B9" s="37" t="s">
        <v>20</v>
      </c>
      <c r="C9" s="49" t="s">
        <v>21</v>
      </c>
      <c r="D9" s="39">
        <v>240</v>
      </c>
      <c r="E9" s="41">
        <v>5</v>
      </c>
      <c r="F9" s="41">
        <v>1</v>
      </c>
      <c r="G9" s="174">
        <v>0</v>
      </c>
      <c r="H9" s="29">
        <f>D9*E9+D9*F9</f>
        <v>1440</v>
      </c>
      <c r="I9" s="168">
        <v>0</v>
      </c>
      <c r="J9" s="31">
        <f>I9+H9+G9</f>
        <v>1440</v>
      </c>
      <c r="K9" s="45">
        <v>0</v>
      </c>
      <c r="L9" s="51">
        <v>0</v>
      </c>
      <c r="M9" s="47">
        <f t="shared" si="0"/>
        <v>1440</v>
      </c>
      <c r="N9" t="s">
        <v>16</v>
      </c>
      <c r="P9" s="52"/>
      <c r="Q9">
        <v>0</v>
      </c>
      <c r="R9">
        <v>5</v>
      </c>
      <c r="S9">
        <v>2</v>
      </c>
      <c r="T9">
        <v>4</v>
      </c>
      <c r="U9">
        <v>2</v>
      </c>
      <c r="V9">
        <v>0</v>
      </c>
    </row>
    <row r="10" spans="2:24" ht="28.5" customHeight="1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ref="J10" si="1">I10+H10</f>
        <v>1600</v>
      </c>
      <c r="K10" s="162">
        <v>0</v>
      </c>
      <c r="L10" s="51">
        <v>0</v>
      </c>
      <c r="M10" s="47">
        <f t="shared" si="0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28.5" customHeight="1" x14ac:dyDescent="0.25">
      <c r="B11" s="56" t="s">
        <v>24</v>
      </c>
      <c r="C11" s="143" t="s">
        <v>56</v>
      </c>
      <c r="D11" s="136">
        <v>240</v>
      </c>
      <c r="E11" s="137">
        <v>5</v>
      </c>
      <c r="F11" s="137">
        <v>1</v>
      </c>
      <c r="G11" s="138">
        <v>330</v>
      </c>
      <c r="H11" s="139">
        <f>D11*E11+D11*F11</f>
        <v>1440</v>
      </c>
      <c r="I11" s="69"/>
      <c r="J11" s="135">
        <f>I11+H11+G11</f>
        <v>1770</v>
      </c>
      <c r="K11" s="60"/>
      <c r="L11" s="51">
        <v>0</v>
      </c>
      <c r="M11" s="47">
        <f t="shared" si="0"/>
        <v>1770</v>
      </c>
      <c r="N11" t="s">
        <v>16</v>
      </c>
      <c r="O11" s="71"/>
      <c r="P11" s="71"/>
      <c r="Q11" s="72">
        <v>0</v>
      </c>
      <c r="R11" s="73">
        <v>6</v>
      </c>
      <c r="S11">
        <v>4</v>
      </c>
      <c r="T11">
        <v>3</v>
      </c>
      <c r="U11">
        <v>1</v>
      </c>
      <c r="V11">
        <v>0</v>
      </c>
    </row>
    <row r="12" spans="2:24" ht="28.5" customHeight="1" x14ac:dyDescent="0.3">
      <c r="B12" s="81" t="s">
        <v>26</v>
      </c>
      <c r="C12" s="37"/>
      <c r="D12" s="144">
        <v>240</v>
      </c>
      <c r="E12" s="41">
        <v>5</v>
      </c>
      <c r="F12" s="145"/>
      <c r="G12" s="68"/>
      <c r="H12" s="139">
        <f t="shared" ref="H12:H13" si="2">D12*E12+D12*F12</f>
        <v>1200</v>
      </c>
      <c r="I12" s="169"/>
      <c r="J12" s="135">
        <f t="shared" ref="J12:J15" si="3">I12+H12+G12</f>
        <v>1200</v>
      </c>
      <c r="K12" s="60"/>
      <c r="L12" s="51">
        <v>0</v>
      </c>
      <c r="M12" s="47">
        <f t="shared" si="0"/>
        <v>1200</v>
      </c>
      <c r="N12" s="89"/>
      <c r="O12" s="90"/>
      <c r="P12" s="89"/>
      <c r="Q12">
        <v>0</v>
      </c>
      <c r="R12">
        <v>5</v>
      </c>
      <c r="S12">
        <v>2</v>
      </c>
      <c r="T12">
        <v>0</v>
      </c>
      <c r="U12">
        <v>0</v>
      </c>
      <c r="V12">
        <v>0</v>
      </c>
    </row>
    <row r="13" spans="2:24" ht="28.5" customHeight="1" x14ac:dyDescent="0.3">
      <c r="B13" s="156" t="s">
        <v>50</v>
      </c>
      <c r="C13" s="37"/>
      <c r="D13" s="144">
        <v>200</v>
      </c>
      <c r="E13" s="41">
        <v>7</v>
      </c>
      <c r="F13" s="145"/>
      <c r="G13" s="134">
        <f>200+26</f>
        <v>226</v>
      </c>
      <c r="H13" s="139">
        <f t="shared" si="2"/>
        <v>1400</v>
      </c>
      <c r="I13" s="170">
        <v>-156</v>
      </c>
      <c r="J13" s="135">
        <f t="shared" si="3"/>
        <v>1470</v>
      </c>
      <c r="K13" s="163"/>
      <c r="L13" s="51">
        <v>0</v>
      </c>
      <c r="M13" s="47">
        <f t="shared" si="0"/>
        <v>1470</v>
      </c>
      <c r="N13" s="89"/>
      <c r="O13" s="90"/>
      <c r="P13" s="89"/>
      <c r="Q13">
        <v>0</v>
      </c>
      <c r="R13">
        <v>5</v>
      </c>
      <c r="S13">
        <v>3</v>
      </c>
      <c r="T13">
        <v>3</v>
      </c>
      <c r="U13">
        <v>1</v>
      </c>
      <c r="V13">
        <v>0</v>
      </c>
    </row>
    <row r="14" spans="2:24" ht="28.5" customHeight="1" x14ac:dyDescent="0.3">
      <c r="B14" s="158" t="s">
        <v>54</v>
      </c>
      <c r="C14" s="37" t="s">
        <v>55</v>
      </c>
      <c r="D14" s="159">
        <v>200</v>
      </c>
      <c r="E14" s="160">
        <v>6</v>
      </c>
      <c r="F14" s="175"/>
      <c r="G14" s="138">
        <v>0</v>
      </c>
      <c r="H14" s="139">
        <f>D14*E14</f>
        <v>1200</v>
      </c>
      <c r="I14" s="171"/>
      <c r="J14" s="135">
        <f t="shared" si="3"/>
        <v>1200</v>
      </c>
      <c r="K14" s="163"/>
      <c r="L14" s="51">
        <v>0</v>
      </c>
      <c r="M14" s="47">
        <f t="shared" si="0"/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thickBot="1" x14ac:dyDescent="0.35">
      <c r="B15" s="91" t="s">
        <v>27</v>
      </c>
      <c r="C15" s="38" t="s">
        <v>28</v>
      </c>
      <c r="D15" s="147">
        <v>464.29</v>
      </c>
      <c r="E15" s="148">
        <v>5</v>
      </c>
      <c r="F15" s="149">
        <v>1</v>
      </c>
      <c r="G15" s="150"/>
      <c r="H15" s="167">
        <v>3714.32</v>
      </c>
      <c r="I15" s="172">
        <v>-712.28</v>
      </c>
      <c r="J15" s="164">
        <f t="shared" si="3"/>
        <v>3002.04</v>
      </c>
      <c r="K15" s="165">
        <v>0</v>
      </c>
      <c r="L15" s="166">
        <v>0</v>
      </c>
      <c r="M15" s="101">
        <f>J15-L15</f>
        <v>3002.04</v>
      </c>
      <c r="N15" t="s">
        <v>16</v>
      </c>
      <c r="Q15" s="102">
        <v>3</v>
      </c>
      <c r="R15" s="102">
        <v>5</v>
      </c>
      <c r="S15" s="102">
        <v>4</v>
      </c>
      <c r="T15" s="102">
        <v>2</v>
      </c>
      <c r="U15" s="102">
        <v>0</v>
      </c>
      <c r="V15" s="102">
        <v>0</v>
      </c>
      <c r="W15" s="103">
        <v>2</v>
      </c>
      <c r="X15" s="103">
        <v>0</v>
      </c>
    </row>
    <row r="16" spans="2:24" ht="17.25" thickTop="1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 t="shared" ref="Q16:X16" si="4">SUM(Q6:Q15)</f>
        <v>3</v>
      </c>
      <c r="R16" s="112">
        <f t="shared" si="4"/>
        <v>47</v>
      </c>
      <c r="S16" s="112">
        <f t="shared" si="4"/>
        <v>29</v>
      </c>
      <c r="T16" s="112">
        <f t="shared" si="4"/>
        <v>20</v>
      </c>
      <c r="U16" s="112">
        <f t="shared" si="4"/>
        <v>6</v>
      </c>
      <c r="V16" s="112">
        <f t="shared" si="4"/>
        <v>0</v>
      </c>
      <c r="W16" s="112">
        <f t="shared" si="4"/>
        <v>2</v>
      </c>
      <c r="X16" s="112">
        <f t="shared" si="4"/>
        <v>1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15514.32</v>
      </c>
      <c r="I17" s="117">
        <f>SUM(I7:I15)</f>
        <v>-1147.44</v>
      </c>
      <c r="J17" s="155">
        <f>SUM(J7:J16)</f>
        <v>14922.880000000001</v>
      </c>
      <c r="K17" s="119">
        <f>SUM(K7:K15)</f>
        <v>600</v>
      </c>
      <c r="L17" s="119">
        <f>SUM(L7:L15)</f>
        <v>300</v>
      </c>
      <c r="M17" s="120"/>
      <c r="P17" s="112"/>
      <c r="Q17" s="112"/>
      <c r="R17" s="112"/>
      <c r="S17" s="112"/>
    </row>
    <row r="18" spans="2:25" ht="19.5" thickBot="1" x14ac:dyDescent="0.35">
      <c r="N18" s="121"/>
      <c r="O18" s="73"/>
      <c r="P18" s="112"/>
      <c r="Q18" s="122">
        <f t="shared" ref="Q18:X18" si="5">Q16*Q4</f>
        <v>1500</v>
      </c>
      <c r="R18" s="122">
        <f t="shared" si="5"/>
        <v>9400</v>
      </c>
      <c r="S18" s="122">
        <f t="shared" si="5"/>
        <v>2900</v>
      </c>
      <c r="T18" s="123">
        <f t="shared" si="5"/>
        <v>1000</v>
      </c>
      <c r="U18" s="122">
        <f t="shared" si="5"/>
        <v>120</v>
      </c>
      <c r="V18" s="122">
        <f t="shared" si="5"/>
        <v>0</v>
      </c>
      <c r="W18" s="122">
        <f t="shared" si="5"/>
        <v>2</v>
      </c>
      <c r="X18" s="122">
        <f t="shared" si="5"/>
        <v>0.5</v>
      </c>
      <c r="Y18" s="124">
        <f>SUM(Q18:X18)</f>
        <v>14922.5</v>
      </c>
    </row>
    <row r="19" spans="2:25" ht="21" x14ac:dyDescent="0.35">
      <c r="B19" s="176"/>
      <c r="C19" s="177"/>
      <c r="D19" s="178"/>
      <c r="E19" s="179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B20" s="180"/>
      <c r="C20" s="181"/>
      <c r="D20" s="182"/>
      <c r="E20" s="183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84"/>
      <c r="C21" s="185"/>
      <c r="D21" s="80"/>
      <c r="E21" s="186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84"/>
      <c r="C22" s="185"/>
      <c r="D22" s="182"/>
      <c r="E22" s="187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84"/>
      <c r="C23" s="185"/>
      <c r="D23" s="188"/>
      <c r="E23" s="186"/>
      <c r="F23" s="105"/>
      <c r="G23" s="105"/>
      <c r="H23" s="73"/>
      <c r="I23" s="73"/>
      <c r="J23" s="73"/>
      <c r="K23" s="73"/>
      <c r="L23" s="73"/>
      <c r="M23" s="73"/>
    </row>
    <row r="24" spans="2:25" ht="19.5" thickBot="1" x14ac:dyDescent="0.35">
      <c r="B24" s="189"/>
      <c r="C24" s="190"/>
      <c r="D24" s="191"/>
      <c r="E24" s="192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topLeftCell="A5" workbookViewId="0">
      <selection activeCell="G22" sqref="G22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69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/>
      <c r="G7" s="157">
        <v>0</v>
      </c>
      <c r="H7" s="29">
        <f>D7*E7+D7*F7</f>
        <v>1600</v>
      </c>
      <c r="I7" s="30">
        <v>0</v>
      </c>
      <c r="J7" s="31">
        <f>I7+H7+G7</f>
        <v>1600</v>
      </c>
      <c r="K7" s="32">
        <v>300</v>
      </c>
      <c r="L7" s="33">
        <v>300</v>
      </c>
      <c r="M7" s="34">
        <f>J7-L7</f>
        <v>1300</v>
      </c>
      <c r="N7" t="s">
        <v>16</v>
      </c>
      <c r="P7" s="35"/>
      <c r="Q7">
        <v>0</v>
      </c>
      <c r="R7" s="36">
        <v>5</v>
      </c>
      <c r="S7">
        <v>4</v>
      </c>
      <c r="T7">
        <v>4</v>
      </c>
      <c r="U7">
        <v>0</v>
      </c>
      <c r="V7">
        <v>0</v>
      </c>
    </row>
    <row r="8" spans="2:24" ht="28.5" customHeight="1" x14ac:dyDescent="0.3">
      <c r="B8" s="37" t="s">
        <v>17</v>
      </c>
      <c r="C8" s="38" t="s">
        <v>18</v>
      </c>
      <c r="D8" s="39">
        <v>266.67</v>
      </c>
      <c r="E8" s="67">
        <v>5</v>
      </c>
      <c r="F8" s="41"/>
      <c r="G8" s="173">
        <v>0</v>
      </c>
      <c r="H8" s="43">
        <f>D8*E8-0.02</f>
        <v>1333.3300000000002</v>
      </c>
      <c r="I8" s="44">
        <v>-279.16000000000003</v>
      </c>
      <c r="J8" s="31">
        <f>H8+G8+I8</f>
        <v>1054.17</v>
      </c>
      <c r="K8" s="45">
        <v>0</v>
      </c>
      <c r="L8" s="46">
        <v>0</v>
      </c>
      <c r="M8" s="47">
        <f t="shared" ref="M8:M15" si="0">J8-L8</f>
        <v>1054.17</v>
      </c>
      <c r="N8" t="s">
        <v>19</v>
      </c>
      <c r="O8" s="48"/>
      <c r="P8" s="35"/>
      <c r="Q8">
        <v>0</v>
      </c>
      <c r="R8">
        <v>4</v>
      </c>
      <c r="S8">
        <v>2</v>
      </c>
      <c r="T8">
        <v>1</v>
      </c>
      <c r="U8">
        <v>0</v>
      </c>
      <c r="V8">
        <v>0</v>
      </c>
      <c r="W8">
        <v>4</v>
      </c>
      <c r="X8">
        <v>0</v>
      </c>
    </row>
    <row r="9" spans="2:24" ht="28.5" customHeight="1" x14ac:dyDescent="0.3">
      <c r="B9" s="37" t="s">
        <v>20</v>
      </c>
      <c r="C9" s="49" t="s">
        <v>21</v>
      </c>
      <c r="D9" s="39">
        <v>240</v>
      </c>
      <c r="E9" s="41">
        <v>5</v>
      </c>
      <c r="F9" s="41"/>
      <c r="G9" s="174">
        <v>0</v>
      </c>
      <c r="H9" s="29">
        <f>D9*E9+D9*F9</f>
        <v>1200</v>
      </c>
      <c r="I9" s="168">
        <v>0</v>
      </c>
      <c r="J9" s="31">
        <f>I9+H9+G9</f>
        <v>1200</v>
      </c>
      <c r="K9" s="45">
        <v>0</v>
      </c>
      <c r="L9" s="51">
        <v>0</v>
      </c>
      <c r="M9" s="47">
        <f t="shared" si="0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28.5" customHeight="1" x14ac:dyDescent="0.3">
      <c r="B10" s="37" t="s">
        <v>73</v>
      </c>
      <c r="C10" s="49"/>
      <c r="D10" s="39"/>
      <c r="E10" s="41"/>
      <c r="F10" s="41"/>
      <c r="G10" s="174"/>
      <c r="H10" s="29">
        <v>200</v>
      </c>
      <c r="I10" s="44"/>
      <c r="J10" s="31">
        <f t="shared" ref="J10" si="1">I10+H10+G10</f>
        <v>200</v>
      </c>
      <c r="K10" s="45"/>
      <c r="L10" s="51"/>
      <c r="M10" s="47">
        <f t="shared" si="0"/>
        <v>200</v>
      </c>
      <c r="P10" s="52"/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</row>
    <row r="11" spans="2:24" ht="28.5" customHeight="1" x14ac:dyDescent="0.25">
      <c r="B11" s="53" t="s">
        <v>22</v>
      </c>
      <c r="C11" s="53" t="s">
        <v>23</v>
      </c>
      <c r="D11" s="39">
        <v>250</v>
      </c>
      <c r="E11" s="41">
        <v>6</v>
      </c>
      <c r="F11" s="41"/>
      <c r="G11" s="54">
        <v>100</v>
      </c>
      <c r="H11" s="43">
        <v>1600</v>
      </c>
      <c r="I11" s="30"/>
      <c r="J11" s="31">
        <f>I11+H11</f>
        <v>1600</v>
      </c>
      <c r="K11" s="162">
        <v>0</v>
      </c>
      <c r="L11" s="51">
        <v>0</v>
      </c>
      <c r="M11" s="47">
        <f t="shared" si="0"/>
        <v>1600</v>
      </c>
      <c r="N11" t="s">
        <v>19</v>
      </c>
      <c r="O11" s="55"/>
      <c r="P11" s="35"/>
      <c r="Q11">
        <v>0</v>
      </c>
      <c r="R11">
        <v>5</v>
      </c>
      <c r="S11">
        <v>4</v>
      </c>
      <c r="T11">
        <v>4</v>
      </c>
      <c r="U11">
        <v>0</v>
      </c>
      <c r="V11">
        <v>0</v>
      </c>
    </row>
    <row r="12" spans="2:24" ht="28.5" customHeight="1" x14ac:dyDescent="0.25">
      <c r="B12" s="56" t="s">
        <v>24</v>
      </c>
      <c r="C12" s="143" t="s">
        <v>56</v>
      </c>
      <c r="D12" s="136">
        <v>240</v>
      </c>
      <c r="E12" s="137">
        <v>5</v>
      </c>
      <c r="F12" s="137"/>
      <c r="G12" s="138">
        <v>275</v>
      </c>
      <c r="H12" s="139">
        <f>D12*E12+D12*F12</f>
        <v>1200</v>
      </c>
      <c r="I12" s="69"/>
      <c r="J12" s="135">
        <f>I12+H12+G12</f>
        <v>1475</v>
      </c>
      <c r="K12" s="60"/>
      <c r="L12" s="51">
        <v>0</v>
      </c>
      <c r="M12" s="47">
        <f t="shared" si="0"/>
        <v>1475</v>
      </c>
      <c r="N12" t="s">
        <v>16</v>
      </c>
      <c r="O12" s="71"/>
      <c r="P12" s="71"/>
      <c r="Q12" s="72">
        <v>0</v>
      </c>
      <c r="R12" s="73">
        <v>5</v>
      </c>
      <c r="S12">
        <v>3</v>
      </c>
      <c r="T12">
        <v>3</v>
      </c>
      <c r="U12">
        <v>1</v>
      </c>
      <c r="V12">
        <v>1</v>
      </c>
    </row>
    <row r="13" spans="2:24" ht="28.5" customHeight="1" x14ac:dyDescent="0.3">
      <c r="B13" s="81" t="s">
        <v>26</v>
      </c>
      <c r="C13" s="37"/>
      <c r="D13" s="144">
        <v>240</v>
      </c>
      <c r="E13" s="41">
        <v>5</v>
      </c>
      <c r="F13" s="145"/>
      <c r="G13" s="68"/>
      <c r="H13" s="139">
        <f t="shared" ref="H13:H14" si="2">D13*E13+D13*F13</f>
        <v>1200</v>
      </c>
      <c r="I13" s="169"/>
      <c r="J13" s="135">
        <f t="shared" ref="J13:J16" si="3">I13+H13+G13</f>
        <v>1200</v>
      </c>
      <c r="K13" s="60"/>
      <c r="L13" s="51">
        <v>0</v>
      </c>
      <c r="M13" s="47">
        <f t="shared" si="0"/>
        <v>1200</v>
      </c>
      <c r="N13" s="89"/>
      <c r="O13" s="90"/>
      <c r="P13" s="89"/>
      <c r="Q13">
        <v>0</v>
      </c>
      <c r="R13">
        <v>5</v>
      </c>
      <c r="S13">
        <v>2</v>
      </c>
      <c r="T13">
        <v>0</v>
      </c>
      <c r="U13">
        <v>0</v>
      </c>
      <c r="V13">
        <v>0</v>
      </c>
    </row>
    <row r="14" spans="2:24" ht="28.5" customHeight="1" x14ac:dyDescent="0.3">
      <c r="B14" s="156" t="s">
        <v>50</v>
      </c>
      <c r="C14" s="37"/>
      <c r="D14" s="144">
        <v>200</v>
      </c>
      <c r="E14" s="41">
        <v>7</v>
      </c>
      <c r="F14" s="145"/>
      <c r="G14" s="134">
        <f>200+26</f>
        <v>226</v>
      </c>
      <c r="H14" s="139">
        <f t="shared" si="2"/>
        <v>1400</v>
      </c>
      <c r="I14" s="170">
        <v>-156</v>
      </c>
      <c r="J14" s="135">
        <f t="shared" si="3"/>
        <v>1470</v>
      </c>
      <c r="K14" s="163"/>
      <c r="L14" s="51">
        <v>0</v>
      </c>
      <c r="M14" s="47">
        <f t="shared" si="0"/>
        <v>1470</v>
      </c>
      <c r="N14" s="89"/>
      <c r="O14" s="90"/>
      <c r="P14" s="89"/>
      <c r="Q14">
        <v>0</v>
      </c>
      <c r="R14">
        <v>5</v>
      </c>
      <c r="S14">
        <v>3</v>
      </c>
      <c r="T14">
        <v>3</v>
      </c>
      <c r="U14">
        <v>1</v>
      </c>
      <c r="V14">
        <v>0</v>
      </c>
    </row>
    <row r="15" spans="2:24" ht="28.5" customHeight="1" x14ac:dyDescent="0.3">
      <c r="B15" s="158" t="s">
        <v>54</v>
      </c>
      <c r="C15" s="37" t="s">
        <v>55</v>
      </c>
      <c r="D15" s="159">
        <v>200</v>
      </c>
      <c r="E15" s="160">
        <v>7</v>
      </c>
      <c r="F15" s="175">
        <v>4</v>
      </c>
      <c r="G15" s="138">
        <v>1200</v>
      </c>
      <c r="H15" s="139">
        <f>D15*E15</f>
        <v>1400</v>
      </c>
      <c r="I15" s="171"/>
      <c r="J15" s="135">
        <f t="shared" si="3"/>
        <v>2600</v>
      </c>
      <c r="K15" s="163"/>
      <c r="L15" s="51">
        <v>0</v>
      </c>
      <c r="M15" s="47">
        <f t="shared" si="0"/>
        <v>2600</v>
      </c>
      <c r="N15" s="89"/>
      <c r="O15" s="90"/>
      <c r="P15" s="89"/>
      <c r="Q15">
        <v>2</v>
      </c>
      <c r="R15">
        <v>5</v>
      </c>
      <c r="S15">
        <v>4</v>
      </c>
      <c r="T15">
        <v>4</v>
      </c>
      <c r="U15">
        <v>0</v>
      </c>
      <c r="V15">
        <v>0</v>
      </c>
    </row>
    <row r="16" spans="2:24" ht="28.5" customHeight="1" thickBot="1" x14ac:dyDescent="0.35">
      <c r="B16" s="91" t="s">
        <v>27</v>
      </c>
      <c r="C16" s="38" t="s">
        <v>28</v>
      </c>
      <c r="D16" s="147">
        <v>464.29</v>
      </c>
      <c r="E16" s="148">
        <v>7</v>
      </c>
      <c r="F16" s="149"/>
      <c r="G16" s="150"/>
      <c r="H16" s="139">
        <f>D16*E16</f>
        <v>3250.03</v>
      </c>
      <c r="I16" s="172">
        <v>-712.28</v>
      </c>
      <c r="J16" s="164">
        <f t="shared" si="3"/>
        <v>2537.75</v>
      </c>
      <c r="K16" s="165">
        <v>0</v>
      </c>
      <c r="L16" s="166">
        <v>0</v>
      </c>
      <c r="M16" s="101">
        <f>J16-L16</f>
        <v>2537.75</v>
      </c>
      <c r="N16" t="s">
        <v>16</v>
      </c>
      <c r="Q16" s="102">
        <v>2</v>
      </c>
      <c r="R16" s="102">
        <v>5</v>
      </c>
      <c r="S16" s="102">
        <v>4</v>
      </c>
      <c r="T16" s="102">
        <v>2</v>
      </c>
      <c r="U16" s="102">
        <v>1</v>
      </c>
      <c r="V16" s="102">
        <v>3</v>
      </c>
      <c r="W16" s="103">
        <v>2</v>
      </c>
      <c r="X16" s="103">
        <v>0</v>
      </c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14636.92</v>
      </c>
      <c r="N17" s="111"/>
      <c r="P17" s="112"/>
      <c r="Q17" s="112">
        <f t="shared" ref="Q17:X17" si="4">SUM(Q6:Q16)</f>
        <v>4</v>
      </c>
      <c r="R17" s="112">
        <f t="shared" si="4"/>
        <v>44</v>
      </c>
      <c r="S17" s="112">
        <f t="shared" si="4"/>
        <v>30</v>
      </c>
      <c r="T17" s="112">
        <f t="shared" si="4"/>
        <v>21</v>
      </c>
      <c r="U17" s="112">
        <f t="shared" si="4"/>
        <v>3</v>
      </c>
      <c r="V17" s="112">
        <f t="shared" si="4"/>
        <v>4</v>
      </c>
      <c r="W17" s="112">
        <f t="shared" si="4"/>
        <v>6</v>
      </c>
      <c r="X17" s="112">
        <f t="shared" si="4"/>
        <v>0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14383.36</v>
      </c>
      <c r="I18" s="117">
        <f>SUM(I7:I16)</f>
        <v>-1147.44</v>
      </c>
      <c r="J18" s="155">
        <f>SUM(J7:J17)</f>
        <v>14936.92</v>
      </c>
      <c r="K18" s="119">
        <f>SUM(K7:K16)</f>
        <v>300</v>
      </c>
      <c r="L18" s="119">
        <f>SUM(L7:L16)</f>
        <v>300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5">Q17*Q4</f>
        <v>2000</v>
      </c>
      <c r="R19" s="122">
        <f t="shared" si="5"/>
        <v>8800</v>
      </c>
      <c r="S19" s="122">
        <f t="shared" si="5"/>
        <v>3000</v>
      </c>
      <c r="T19" s="123">
        <f t="shared" si="5"/>
        <v>1050</v>
      </c>
      <c r="U19" s="122">
        <f t="shared" si="5"/>
        <v>60</v>
      </c>
      <c r="V19" s="122">
        <f t="shared" si="5"/>
        <v>20</v>
      </c>
      <c r="W19" s="122">
        <f t="shared" si="5"/>
        <v>6</v>
      </c>
      <c r="X19" s="122">
        <f t="shared" si="5"/>
        <v>0</v>
      </c>
      <c r="Y19" s="124">
        <f>SUM(Q19:X19)</f>
        <v>14936</v>
      </c>
    </row>
    <row r="20" spans="2:25" ht="21" x14ac:dyDescent="0.35">
      <c r="B20" s="176" t="s">
        <v>70</v>
      </c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21" customHeight="1" x14ac:dyDescent="0.35">
      <c r="B21" s="180" t="s">
        <v>71</v>
      </c>
      <c r="C21" s="181"/>
      <c r="D21" s="182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x14ac:dyDescent="0.25">
      <c r="B22" s="184" t="s">
        <v>72</v>
      </c>
      <c r="C22" s="18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x14ac:dyDescent="0.25">
      <c r="B24" s="184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1">
    <mergeCell ref="B1:L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selection activeCell="C18" sqref="C18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74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/>
      <c r="G7" s="157">
        <v>0</v>
      </c>
      <c r="H7" s="29">
        <f>D7*E7+D7*F7</f>
        <v>1600</v>
      </c>
      <c r="I7" s="30">
        <v>0</v>
      </c>
      <c r="J7" s="31">
        <f>I7+H7+G7</f>
        <v>1600</v>
      </c>
      <c r="K7" s="32">
        <v>0</v>
      </c>
      <c r="L7" s="33">
        <v>0</v>
      </c>
      <c r="M7" s="34">
        <f>J7-L7</f>
        <v>1600</v>
      </c>
      <c r="N7" t="s">
        <v>16</v>
      </c>
      <c r="P7" s="35"/>
      <c r="Q7">
        <v>0</v>
      </c>
      <c r="R7" s="36">
        <v>5</v>
      </c>
      <c r="S7">
        <v>4</v>
      </c>
      <c r="T7">
        <v>4</v>
      </c>
      <c r="U7">
        <v>0</v>
      </c>
      <c r="V7">
        <v>0</v>
      </c>
    </row>
    <row r="8" spans="2:24" ht="28.5" customHeight="1" x14ac:dyDescent="0.3">
      <c r="B8" s="37" t="s">
        <v>17</v>
      </c>
      <c r="C8" s="38" t="s">
        <v>18</v>
      </c>
      <c r="D8" s="39">
        <v>266.67</v>
      </c>
      <c r="E8" s="67">
        <v>6</v>
      </c>
      <c r="F8" s="41"/>
      <c r="G8" s="173">
        <v>0</v>
      </c>
      <c r="H8" s="43">
        <f>D8*E8-0.02</f>
        <v>1600</v>
      </c>
      <c r="I8" s="44">
        <v>-279.16000000000003</v>
      </c>
      <c r="J8" s="31">
        <f>H8+G8+I8</f>
        <v>1320.84</v>
      </c>
      <c r="K8" s="45">
        <v>0</v>
      </c>
      <c r="L8" s="46">
        <v>0</v>
      </c>
      <c r="M8" s="47">
        <f t="shared" ref="M8:M15" si="0">J8-L8</f>
        <v>1320.84</v>
      </c>
      <c r="N8" t="s">
        <v>19</v>
      </c>
      <c r="O8" s="48"/>
      <c r="P8" s="35"/>
      <c r="Q8">
        <v>0</v>
      </c>
      <c r="R8">
        <v>5</v>
      </c>
      <c r="S8">
        <v>2</v>
      </c>
      <c r="T8">
        <v>2</v>
      </c>
      <c r="U8">
        <v>1</v>
      </c>
      <c r="V8">
        <v>0</v>
      </c>
      <c r="W8">
        <v>0</v>
      </c>
      <c r="X8">
        <v>1</v>
      </c>
    </row>
    <row r="9" spans="2:24" ht="28.5" customHeight="1" x14ac:dyDescent="0.3">
      <c r="B9" s="37" t="s">
        <v>20</v>
      </c>
      <c r="C9" s="49" t="s">
        <v>21</v>
      </c>
      <c r="D9" s="39">
        <v>240</v>
      </c>
      <c r="E9" s="41">
        <v>4</v>
      </c>
      <c r="F9" s="41"/>
      <c r="G9" s="174">
        <v>0</v>
      </c>
      <c r="H9" s="29">
        <f>D9*E9+D9*F9</f>
        <v>960</v>
      </c>
      <c r="I9" s="168">
        <v>0</v>
      </c>
      <c r="J9" s="31">
        <f>I9+H9+G9</f>
        <v>960</v>
      </c>
      <c r="K9" s="45">
        <v>0</v>
      </c>
      <c r="L9" s="51">
        <v>0</v>
      </c>
      <c r="M9" s="47">
        <f t="shared" si="0"/>
        <v>960</v>
      </c>
      <c r="N9" t="s">
        <v>16</v>
      </c>
      <c r="P9" s="52"/>
      <c r="Q9">
        <v>0</v>
      </c>
      <c r="R9">
        <v>3</v>
      </c>
      <c r="S9">
        <v>2</v>
      </c>
      <c r="T9">
        <v>3</v>
      </c>
      <c r="U9">
        <v>0</v>
      </c>
      <c r="V9">
        <v>2</v>
      </c>
    </row>
    <row r="10" spans="2:24" ht="28.5" customHeight="1" x14ac:dyDescent="0.3">
      <c r="B10" s="37" t="s">
        <v>73</v>
      </c>
      <c r="C10" s="49"/>
      <c r="D10" s="39"/>
      <c r="E10" s="41"/>
      <c r="F10" s="41"/>
      <c r="G10" s="174"/>
      <c r="H10" s="29">
        <v>0</v>
      </c>
      <c r="I10" s="44"/>
      <c r="J10" s="31">
        <f t="shared" ref="J10" si="1">I10+H10+G10</f>
        <v>0</v>
      </c>
      <c r="K10" s="45"/>
      <c r="L10" s="51"/>
      <c r="M10" s="47">
        <f t="shared" si="0"/>
        <v>0</v>
      </c>
      <c r="P10" s="52"/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2:24" ht="28.5" customHeight="1" x14ac:dyDescent="0.25">
      <c r="B11" s="53" t="s">
        <v>22</v>
      </c>
      <c r="C11" s="53" t="s">
        <v>23</v>
      </c>
      <c r="D11" s="39">
        <v>250</v>
      </c>
      <c r="E11" s="41">
        <v>6</v>
      </c>
      <c r="F11" s="41"/>
      <c r="G11" s="54">
        <v>100</v>
      </c>
      <c r="H11" s="43">
        <v>1600</v>
      </c>
      <c r="I11" s="30"/>
      <c r="J11" s="31">
        <f>I11+H11</f>
        <v>1600</v>
      </c>
      <c r="K11" s="162">
        <v>0</v>
      </c>
      <c r="L11" s="51">
        <v>0</v>
      </c>
      <c r="M11" s="47">
        <f t="shared" si="0"/>
        <v>1600</v>
      </c>
      <c r="N11" t="s">
        <v>19</v>
      </c>
      <c r="O11" s="55"/>
      <c r="P11" s="35"/>
      <c r="Q11">
        <v>0</v>
      </c>
      <c r="R11">
        <v>5</v>
      </c>
      <c r="S11">
        <v>4</v>
      </c>
      <c r="T11">
        <v>4</v>
      </c>
      <c r="U11">
        <v>0</v>
      </c>
      <c r="V11">
        <v>0</v>
      </c>
    </row>
    <row r="12" spans="2:24" ht="28.5" customHeight="1" x14ac:dyDescent="0.25">
      <c r="B12" s="56" t="s">
        <v>24</v>
      </c>
      <c r="C12" s="143" t="s">
        <v>56</v>
      </c>
      <c r="D12" s="136">
        <v>240</v>
      </c>
      <c r="E12" s="137">
        <v>6</v>
      </c>
      <c r="F12" s="137"/>
      <c r="G12" s="138">
        <v>330</v>
      </c>
      <c r="H12" s="139">
        <f>D12*E12+D12*F12</f>
        <v>1440</v>
      </c>
      <c r="I12" s="69"/>
      <c r="J12" s="135">
        <f>I12+H12+G12</f>
        <v>1770</v>
      </c>
      <c r="K12" s="60"/>
      <c r="L12" s="51">
        <v>0</v>
      </c>
      <c r="M12" s="47">
        <f t="shared" si="0"/>
        <v>1770</v>
      </c>
      <c r="N12" t="s">
        <v>16</v>
      </c>
      <c r="O12" s="71"/>
      <c r="P12" s="71"/>
      <c r="Q12" s="72">
        <v>0</v>
      </c>
      <c r="R12" s="73">
        <v>5</v>
      </c>
      <c r="S12">
        <v>6</v>
      </c>
      <c r="T12">
        <v>3</v>
      </c>
      <c r="U12">
        <v>1</v>
      </c>
      <c r="V12">
        <v>0</v>
      </c>
    </row>
    <row r="13" spans="2:24" ht="28.5" customHeight="1" x14ac:dyDescent="0.3">
      <c r="B13" s="81" t="s">
        <v>26</v>
      </c>
      <c r="C13" s="37"/>
      <c r="D13" s="144">
        <v>240</v>
      </c>
      <c r="E13" s="41">
        <v>5</v>
      </c>
      <c r="F13" s="145"/>
      <c r="G13" s="68"/>
      <c r="H13" s="139">
        <f t="shared" ref="H13:H14" si="2">D13*E13+D13*F13</f>
        <v>1200</v>
      </c>
      <c r="I13" s="169"/>
      <c r="J13" s="135">
        <f t="shared" ref="J13:J16" si="3">I13+H13+G13</f>
        <v>1200</v>
      </c>
      <c r="K13" s="60"/>
      <c r="L13" s="51">
        <v>0</v>
      </c>
      <c r="M13" s="47">
        <f t="shared" si="0"/>
        <v>1200</v>
      </c>
      <c r="N13" s="89"/>
      <c r="O13" s="90"/>
      <c r="P13" s="89"/>
      <c r="Q13">
        <v>0</v>
      </c>
      <c r="R13">
        <v>5</v>
      </c>
      <c r="S13">
        <v>2</v>
      </c>
      <c r="T13">
        <v>0</v>
      </c>
      <c r="U13">
        <v>0</v>
      </c>
      <c r="V13">
        <v>0</v>
      </c>
    </row>
    <row r="14" spans="2:24" ht="28.5" customHeight="1" x14ac:dyDescent="0.3">
      <c r="B14" s="156" t="s">
        <v>50</v>
      </c>
      <c r="C14" s="37"/>
      <c r="D14" s="144">
        <v>200</v>
      </c>
      <c r="E14" s="41">
        <v>7</v>
      </c>
      <c r="F14" s="145"/>
      <c r="G14" s="134">
        <f>200+26</f>
        <v>226</v>
      </c>
      <c r="H14" s="139">
        <f t="shared" si="2"/>
        <v>1400</v>
      </c>
      <c r="I14" s="170">
        <v>-156</v>
      </c>
      <c r="J14" s="135">
        <f t="shared" si="3"/>
        <v>1470</v>
      </c>
      <c r="K14" s="163"/>
      <c r="L14" s="51">
        <v>0</v>
      </c>
      <c r="M14" s="47">
        <f t="shared" si="0"/>
        <v>1470</v>
      </c>
      <c r="N14" s="89"/>
      <c r="O14" s="90"/>
      <c r="P14" s="89"/>
      <c r="Q14">
        <v>0</v>
      </c>
      <c r="R14">
        <v>5</v>
      </c>
      <c r="S14">
        <v>3</v>
      </c>
      <c r="T14">
        <v>3</v>
      </c>
      <c r="U14">
        <v>1</v>
      </c>
      <c r="V14">
        <v>0</v>
      </c>
    </row>
    <row r="15" spans="2:24" ht="28.5" customHeight="1" x14ac:dyDescent="0.3">
      <c r="B15" s="158" t="s">
        <v>54</v>
      </c>
      <c r="C15" s="37" t="s">
        <v>55</v>
      </c>
      <c r="D15" s="159">
        <v>200</v>
      </c>
      <c r="E15" s="160">
        <v>6</v>
      </c>
      <c r="F15" s="137">
        <v>1</v>
      </c>
      <c r="G15" s="138">
        <v>300</v>
      </c>
      <c r="H15" s="139">
        <f>D15*E15</f>
        <v>1200</v>
      </c>
      <c r="I15" s="171"/>
      <c r="J15" s="135">
        <f t="shared" si="3"/>
        <v>1500</v>
      </c>
      <c r="K15" s="163"/>
      <c r="L15" s="51">
        <v>0</v>
      </c>
      <c r="M15" s="47">
        <f t="shared" si="0"/>
        <v>1500</v>
      </c>
      <c r="N15" s="89"/>
      <c r="O15" s="90"/>
      <c r="P15" s="89"/>
      <c r="Q15">
        <v>0</v>
      </c>
      <c r="R15">
        <v>5</v>
      </c>
      <c r="S15">
        <v>5</v>
      </c>
      <c r="T15">
        <v>0</v>
      </c>
      <c r="U15">
        <v>0</v>
      </c>
      <c r="V15">
        <v>0</v>
      </c>
    </row>
    <row r="16" spans="2:24" ht="28.5" customHeight="1" thickBot="1" x14ac:dyDescent="0.35">
      <c r="B16" s="91" t="s">
        <v>27</v>
      </c>
      <c r="C16" s="38" t="s">
        <v>28</v>
      </c>
      <c r="D16" s="147">
        <v>464.29</v>
      </c>
      <c r="E16" s="148">
        <v>8</v>
      </c>
      <c r="F16" s="149"/>
      <c r="G16" s="150"/>
      <c r="H16" s="139">
        <f>D16*E16</f>
        <v>3714.32</v>
      </c>
      <c r="I16" s="172">
        <v>-712.28</v>
      </c>
      <c r="J16" s="164">
        <f t="shared" si="3"/>
        <v>3002.04</v>
      </c>
      <c r="K16" s="165">
        <v>0</v>
      </c>
      <c r="L16" s="166">
        <v>0</v>
      </c>
      <c r="M16" s="101">
        <f>J16-L16</f>
        <v>3002.04</v>
      </c>
      <c r="N16" t="s">
        <v>16</v>
      </c>
      <c r="Q16" s="102">
        <v>3</v>
      </c>
      <c r="R16" s="102">
        <v>5</v>
      </c>
      <c r="S16" s="102">
        <v>4</v>
      </c>
      <c r="T16" s="102">
        <v>2</v>
      </c>
      <c r="U16" s="102">
        <v>0</v>
      </c>
      <c r="V16" s="102">
        <v>0</v>
      </c>
      <c r="W16" s="103">
        <v>2</v>
      </c>
      <c r="X16" s="103">
        <v>0</v>
      </c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14422.880000000001</v>
      </c>
      <c r="N17" s="111"/>
      <c r="P17" s="112"/>
      <c r="Q17" s="112">
        <f t="shared" ref="Q17:X17" si="4">SUM(Q6:Q16)</f>
        <v>3</v>
      </c>
      <c r="R17" s="112">
        <f t="shared" si="4"/>
        <v>43</v>
      </c>
      <c r="S17" s="112">
        <f t="shared" si="4"/>
        <v>32</v>
      </c>
      <c r="T17" s="112">
        <f t="shared" si="4"/>
        <v>21</v>
      </c>
      <c r="U17" s="112">
        <f t="shared" si="4"/>
        <v>3</v>
      </c>
      <c r="V17" s="112">
        <f t="shared" si="4"/>
        <v>2</v>
      </c>
      <c r="W17" s="112">
        <f t="shared" si="4"/>
        <v>2</v>
      </c>
      <c r="X17" s="112">
        <f t="shared" si="4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14714.32</v>
      </c>
      <c r="I18" s="117">
        <f>SUM(I7:I16)</f>
        <v>-1147.44</v>
      </c>
      <c r="J18" s="155">
        <f>SUM(J7:J17)</f>
        <v>14422.880000000001</v>
      </c>
      <c r="K18" s="119">
        <f>SUM(K7:K16)</f>
        <v>0</v>
      </c>
      <c r="L18" s="119">
        <f>SUM(L7:L16)</f>
        <v>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5">Q17*Q4</f>
        <v>1500</v>
      </c>
      <c r="R19" s="122">
        <f t="shared" si="5"/>
        <v>8600</v>
      </c>
      <c r="S19" s="122">
        <f t="shared" si="5"/>
        <v>3200</v>
      </c>
      <c r="T19" s="123">
        <f t="shared" si="5"/>
        <v>1050</v>
      </c>
      <c r="U19" s="122">
        <f t="shared" si="5"/>
        <v>60</v>
      </c>
      <c r="V19" s="122">
        <f t="shared" si="5"/>
        <v>10</v>
      </c>
      <c r="W19" s="122">
        <f t="shared" si="5"/>
        <v>2</v>
      </c>
      <c r="X19" s="122">
        <f t="shared" si="5"/>
        <v>0.5</v>
      </c>
      <c r="Y19" s="124">
        <f>SUM(Q19:X19)</f>
        <v>14422.5</v>
      </c>
    </row>
    <row r="20" spans="2:25" ht="21" x14ac:dyDescent="0.35">
      <c r="B20" s="176" t="s">
        <v>70</v>
      </c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21" customHeight="1" x14ac:dyDescent="0.35">
      <c r="B21" s="180" t="s">
        <v>84</v>
      </c>
      <c r="C21" s="181"/>
      <c r="D21" s="182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x14ac:dyDescent="0.25">
      <c r="B22" s="184"/>
      <c r="C22" s="18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x14ac:dyDescent="0.25">
      <c r="B24" s="184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1">
    <mergeCell ref="B1:L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Y25"/>
  <sheetViews>
    <sheetView workbookViewId="0">
      <selection activeCell="G20" sqref="G20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75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>
        <v>1</v>
      </c>
      <c r="G7" s="157">
        <v>0</v>
      </c>
      <c r="H7" s="29">
        <f>D7*E7+D7*F7</f>
        <v>1920</v>
      </c>
      <c r="I7" s="30">
        <v>0</v>
      </c>
      <c r="J7" s="31">
        <f>I7+H7+G7</f>
        <v>1920</v>
      </c>
      <c r="K7" s="32">
        <v>0</v>
      </c>
      <c r="L7" s="33">
        <v>0</v>
      </c>
      <c r="M7" s="34">
        <f>J7-L7</f>
        <v>1920</v>
      </c>
      <c r="N7" t="s">
        <v>16</v>
      </c>
      <c r="P7" s="35"/>
      <c r="Q7">
        <v>0</v>
      </c>
      <c r="R7" s="36">
        <v>6</v>
      </c>
      <c r="S7">
        <v>5</v>
      </c>
      <c r="T7">
        <v>4</v>
      </c>
      <c r="U7">
        <v>1</v>
      </c>
      <c r="V7">
        <v>0</v>
      </c>
    </row>
    <row r="8" spans="2:24" ht="28.5" customHeight="1" x14ac:dyDescent="0.3">
      <c r="B8" s="37" t="s">
        <v>17</v>
      </c>
      <c r="C8" s="38" t="s">
        <v>18</v>
      </c>
      <c r="D8" s="39">
        <v>266.67</v>
      </c>
      <c r="E8" s="67">
        <v>5</v>
      </c>
      <c r="F8" s="41"/>
      <c r="G8" s="173">
        <v>0</v>
      </c>
      <c r="H8" s="43">
        <f>D8*E8-0.02</f>
        <v>1333.3300000000002</v>
      </c>
      <c r="I8" s="44">
        <v>-279.16000000000003</v>
      </c>
      <c r="J8" s="31">
        <f>H8+G8+I8</f>
        <v>1054.17</v>
      </c>
      <c r="K8" s="45">
        <v>0</v>
      </c>
      <c r="L8" s="46">
        <v>0</v>
      </c>
      <c r="M8" s="47">
        <f t="shared" ref="M8:M14" si="0">J8-L8</f>
        <v>1054.17</v>
      </c>
      <c r="N8" t="s">
        <v>19</v>
      </c>
      <c r="O8" s="48"/>
      <c r="P8" s="35"/>
      <c r="Q8">
        <v>0</v>
      </c>
      <c r="R8">
        <v>5</v>
      </c>
      <c r="S8">
        <v>0</v>
      </c>
      <c r="T8">
        <v>1</v>
      </c>
      <c r="U8">
        <v>0</v>
      </c>
      <c r="V8">
        <v>0</v>
      </c>
      <c r="W8">
        <v>4</v>
      </c>
      <c r="X8">
        <v>0</v>
      </c>
    </row>
    <row r="9" spans="2:24" ht="28.5" customHeight="1" x14ac:dyDescent="0.3">
      <c r="B9" s="37" t="s">
        <v>20</v>
      </c>
      <c r="C9" s="49" t="s">
        <v>21</v>
      </c>
      <c r="D9" s="39">
        <v>240</v>
      </c>
      <c r="E9" s="41">
        <v>5</v>
      </c>
      <c r="F9" s="41"/>
      <c r="G9" s="174">
        <v>0</v>
      </c>
      <c r="H9" s="29">
        <f>D9*E9+D9*F9</f>
        <v>1200</v>
      </c>
      <c r="I9" s="168">
        <v>0</v>
      </c>
      <c r="J9" s="31">
        <f>I9+H9+G9</f>
        <v>1200</v>
      </c>
      <c r="K9" s="45">
        <v>0</v>
      </c>
      <c r="L9" s="51">
        <v>0</v>
      </c>
      <c r="M9" s="47">
        <f t="shared" si="0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28.5" customHeight="1" x14ac:dyDescent="0.3">
      <c r="B10" s="37" t="s">
        <v>73</v>
      </c>
      <c r="C10" s="49"/>
      <c r="D10" s="39"/>
      <c r="E10" s="41"/>
      <c r="F10" s="41"/>
      <c r="G10" s="174"/>
      <c r="H10" s="29">
        <v>0</v>
      </c>
      <c r="I10" s="44"/>
      <c r="J10" s="31">
        <f t="shared" ref="J10" si="1">I10+H10+G10</f>
        <v>0</v>
      </c>
      <c r="K10" s="45"/>
      <c r="L10" s="51"/>
      <c r="M10" s="47">
        <f t="shared" si="0"/>
        <v>0</v>
      </c>
      <c r="P10" s="52"/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2:24" ht="28.5" customHeight="1" x14ac:dyDescent="0.25">
      <c r="B11" s="53" t="s">
        <v>22</v>
      </c>
      <c r="C11" s="53" t="s">
        <v>23</v>
      </c>
      <c r="D11" s="39">
        <v>250</v>
      </c>
      <c r="E11" s="41">
        <v>6</v>
      </c>
      <c r="F11" s="41"/>
      <c r="G11" s="54">
        <v>100</v>
      </c>
      <c r="H11" s="43">
        <v>1600</v>
      </c>
      <c r="I11" s="30"/>
      <c r="J11" s="31">
        <f>I11+H11</f>
        <v>1600</v>
      </c>
      <c r="K11" s="162">
        <v>0</v>
      </c>
      <c r="L11" s="51">
        <v>0</v>
      </c>
      <c r="M11" s="47">
        <f t="shared" si="0"/>
        <v>1600</v>
      </c>
      <c r="N11" t="s">
        <v>19</v>
      </c>
      <c r="O11" s="55"/>
      <c r="P11" s="35"/>
      <c r="Q11">
        <v>0</v>
      </c>
      <c r="R11">
        <v>5</v>
      </c>
      <c r="S11">
        <v>4</v>
      </c>
      <c r="T11">
        <v>4</v>
      </c>
      <c r="U11">
        <v>0</v>
      </c>
      <c r="V11">
        <v>0</v>
      </c>
    </row>
    <row r="12" spans="2:24" ht="28.5" customHeight="1" x14ac:dyDescent="0.25">
      <c r="B12" s="56" t="s">
        <v>24</v>
      </c>
      <c r="C12" s="143" t="s">
        <v>56</v>
      </c>
      <c r="D12" s="136">
        <v>240</v>
      </c>
      <c r="E12" s="137">
        <v>6</v>
      </c>
      <c r="F12" s="137"/>
      <c r="G12" s="138">
        <v>330</v>
      </c>
      <c r="H12" s="139">
        <f>D12*E12+D12*F12</f>
        <v>1440</v>
      </c>
      <c r="I12" s="69"/>
      <c r="J12" s="135">
        <f>I12+H12+G12</f>
        <v>1770</v>
      </c>
      <c r="K12" s="60"/>
      <c r="L12" s="51">
        <v>0</v>
      </c>
      <c r="M12" s="47">
        <f t="shared" si="0"/>
        <v>1770</v>
      </c>
      <c r="N12" t="s">
        <v>16</v>
      </c>
      <c r="O12" s="71"/>
      <c r="P12" s="71"/>
      <c r="Q12" s="72">
        <v>0</v>
      </c>
      <c r="R12" s="73">
        <v>5</v>
      </c>
      <c r="S12">
        <v>6</v>
      </c>
      <c r="T12">
        <v>3</v>
      </c>
      <c r="U12">
        <v>1</v>
      </c>
      <c r="V12">
        <v>0</v>
      </c>
    </row>
    <row r="13" spans="2:24" ht="28.5" customHeight="1" x14ac:dyDescent="0.3">
      <c r="B13" s="81" t="s">
        <v>26</v>
      </c>
      <c r="C13" s="37"/>
      <c r="D13" s="144">
        <v>240</v>
      </c>
      <c r="E13" s="41">
        <v>5</v>
      </c>
      <c r="F13" s="145"/>
      <c r="G13" s="68"/>
      <c r="H13" s="139">
        <f t="shared" ref="H13" si="2">D13*E13+D13*F13</f>
        <v>1200</v>
      </c>
      <c r="I13" s="169"/>
      <c r="J13" s="135">
        <f t="shared" ref="J13:J15" si="3">I13+H13+G13</f>
        <v>1200</v>
      </c>
      <c r="K13" s="60"/>
      <c r="L13" s="51">
        <v>0</v>
      </c>
      <c r="M13" s="47">
        <f t="shared" si="0"/>
        <v>1200</v>
      </c>
      <c r="N13" s="89"/>
      <c r="O13" s="90"/>
      <c r="P13" s="89"/>
      <c r="Q13">
        <v>0</v>
      </c>
      <c r="R13">
        <v>5</v>
      </c>
      <c r="S13">
        <v>2</v>
      </c>
      <c r="T13">
        <v>0</v>
      </c>
      <c r="U13">
        <v>0</v>
      </c>
      <c r="V13">
        <v>0</v>
      </c>
    </row>
    <row r="14" spans="2:24" ht="28.5" customHeight="1" x14ac:dyDescent="0.3">
      <c r="B14" s="158" t="s">
        <v>54</v>
      </c>
      <c r="C14" s="37" t="s">
        <v>55</v>
      </c>
      <c r="D14" s="159">
        <v>200</v>
      </c>
      <c r="E14" s="160">
        <v>6</v>
      </c>
      <c r="F14" s="175"/>
      <c r="G14" s="138">
        <v>0</v>
      </c>
      <c r="H14" s="139">
        <f>D14*E14</f>
        <v>1200</v>
      </c>
      <c r="I14" s="171"/>
      <c r="J14" s="135">
        <f t="shared" si="3"/>
        <v>1200</v>
      </c>
      <c r="K14" s="163"/>
      <c r="L14" s="51">
        <v>0</v>
      </c>
      <c r="M14" s="47">
        <f t="shared" si="0"/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thickBot="1" x14ac:dyDescent="0.35">
      <c r="B15" s="91" t="s">
        <v>27</v>
      </c>
      <c r="C15" s="38" t="s">
        <v>28</v>
      </c>
      <c r="D15" s="147">
        <v>464.29</v>
      </c>
      <c r="E15" s="148">
        <v>8</v>
      </c>
      <c r="F15" s="149"/>
      <c r="G15" s="150"/>
      <c r="H15" s="139">
        <f>D15*E15</f>
        <v>3714.32</v>
      </c>
      <c r="I15" s="172">
        <v>-712.28</v>
      </c>
      <c r="J15" s="164">
        <f t="shared" si="3"/>
        <v>3002.04</v>
      </c>
      <c r="K15" s="165">
        <v>0</v>
      </c>
      <c r="L15" s="166">
        <v>0</v>
      </c>
      <c r="M15" s="101">
        <f>J15-L15</f>
        <v>3002.04</v>
      </c>
      <c r="N15" t="s">
        <v>16</v>
      </c>
      <c r="Q15" s="102">
        <v>3</v>
      </c>
      <c r="R15" s="102">
        <v>5</v>
      </c>
      <c r="S15" s="102">
        <v>4</v>
      </c>
      <c r="T15" s="102">
        <v>2</v>
      </c>
      <c r="U15" s="102">
        <v>0</v>
      </c>
      <c r="V15" s="102">
        <v>0</v>
      </c>
      <c r="W15" s="103">
        <v>2</v>
      </c>
      <c r="X15" s="103">
        <v>0</v>
      </c>
    </row>
    <row r="16" spans="2:24" ht="17.25" thickTop="1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93">
        <f>SUM(M7:M15)</f>
        <v>12946.21</v>
      </c>
      <c r="N16" s="111"/>
      <c r="P16" s="112"/>
      <c r="Q16" s="112">
        <f t="shared" ref="Q16:X16" si="4">SUM(Q6:Q15)</f>
        <v>3</v>
      </c>
      <c r="R16" s="112">
        <f t="shared" si="4"/>
        <v>41</v>
      </c>
      <c r="S16" s="112">
        <f t="shared" si="4"/>
        <v>25</v>
      </c>
      <c r="T16" s="112">
        <f t="shared" si="4"/>
        <v>14</v>
      </c>
      <c r="U16" s="112">
        <f t="shared" si="4"/>
        <v>2</v>
      </c>
      <c r="V16" s="112">
        <f t="shared" si="4"/>
        <v>0</v>
      </c>
      <c r="W16" s="112">
        <f t="shared" si="4"/>
        <v>6</v>
      </c>
      <c r="X16" s="112">
        <f t="shared" si="4"/>
        <v>0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13607.65</v>
      </c>
      <c r="I17" s="117">
        <f>SUM(I7:I15)</f>
        <v>-991.44</v>
      </c>
      <c r="J17" s="155">
        <f>SUM(J7:J16)</f>
        <v>12946.21</v>
      </c>
      <c r="K17" s="119">
        <f>SUM(K7:K15)</f>
        <v>0</v>
      </c>
      <c r="L17" s="119">
        <f>SUM(L7:L15)</f>
        <v>0</v>
      </c>
      <c r="M17" s="120"/>
      <c r="P17" s="112"/>
      <c r="Q17" s="112"/>
      <c r="R17" s="112"/>
      <c r="S17" s="112"/>
    </row>
    <row r="18" spans="2:25" ht="19.5" thickBot="1" x14ac:dyDescent="0.35">
      <c r="N18" s="121"/>
      <c r="O18" s="73"/>
      <c r="P18" s="112"/>
      <c r="Q18" s="122">
        <f t="shared" ref="Q18:X18" si="5">Q16*Q4</f>
        <v>1500</v>
      </c>
      <c r="R18" s="122">
        <f t="shared" si="5"/>
        <v>8200</v>
      </c>
      <c r="S18" s="122">
        <f t="shared" si="5"/>
        <v>2500</v>
      </c>
      <c r="T18" s="123">
        <f t="shared" si="5"/>
        <v>700</v>
      </c>
      <c r="U18" s="122">
        <f t="shared" si="5"/>
        <v>40</v>
      </c>
      <c r="V18" s="122">
        <f t="shared" si="5"/>
        <v>0</v>
      </c>
      <c r="W18" s="122">
        <f t="shared" si="5"/>
        <v>6</v>
      </c>
      <c r="X18" s="122">
        <f t="shared" si="5"/>
        <v>0</v>
      </c>
      <c r="Y18" s="124">
        <f>SUM(Q18:X18)</f>
        <v>12946</v>
      </c>
    </row>
    <row r="19" spans="2:25" ht="21" x14ac:dyDescent="0.35">
      <c r="B19" s="218" t="s">
        <v>78</v>
      </c>
      <c r="C19" s="177"/>
      <c r="D19" s="178"/>
      <c r="E19" s="179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B20" s="180"/>
      <c r="C20" s="181"/>
      <c r="D20" s="182"/>
      <c r="E20" s="183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84"/>
      <c r="C21" s="185"/>
      <c r="D21" s="80"/>
      <c r="E21" s="186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84"/>
      <c r="C22" s="185"/>
      <c r="D22" s="182"/>
      <c r="E22" s="187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84"/>
      <c r="C23" s="185"/>
      <c r="D23" s="188"/>
      <c r="E23" s="186"/>
      <c r="F23" s="105"/>
      <c r="G23" s="105"/>
      <c r="H23" s="73"/>
      <c r="I23" s="73"/>
      <c r="J23" s="73"/>
      <c r="K23" s="73"/>
      <c r="L23" s="73"/>
      <c r="M23" s="73"/>
    </row>
    <row r="24" spans="2:25" ht="19.5" thickBot="1" x14ac:dyDescent="0.35">
      <c r="B24" s="189"/>
      <c r="C24" s="190"/>
      <c r="D24" s="191"/>
      <c r="E24" s="192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selection activeCell="C12" sqref="C12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76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02"/>
      <c r="G7" s="204">
        <v>0</v>
      </c>
      <c r="H7" s="29">
        <f>D7*E7</f>
        <v>1200</v>
      </c>
      <c r="I7" s="209"/>
      <c r="J7" s="31">
        <f>I7+H7+G7</f>
        <v>1200</v>
      </c>
      <c r="K7" s="212"/>
      <c r="L7" s="33">
        <v>0</v>
      </c>
      <c r="M7" s="34">
        <f>J7-L7</f>
        <v>1200</v>
      </c>
      <c r="N7" s="89"/>
      <c r="O7" s="90"/>
      <c r="P7" s="89"/>
      <c r="Q7">
        <v>0</v>
      </c>
      <c r="R7">
        <v>5</v>
      </c>
      <c r="S7">
        <v>2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/>
      <c r="G8" s="208">
        <v>0</v>
      </c>
      <c r="H8" s="43">
        <f>D8*E8+D8*F8</f>
        <v>1600</v>
      </c>
      <c r="I8" s="30">
        <v>0</v>
      </c>
      <c r="J8" s="31">
        <f>I8+H8+G8</f>
        <v>1600</v>
      </c>
      <c r="K8" s="45">
        <v>0</v>
      </c>
      <c r="L8" s="51">
        <v>0</v>
      </c>
      <c r="M8" s="47">
        <f>J8-L8</f>
        <v>1600</v>
      </c>
      <c r="N8" t="s">
        <v>16</v>
      </c>
      <c r="P8" s="35"/>
      <c r="Q8">
        <v>0</v>
      </c>
      <c r="R8" s="36">
        <v>5</v>
      </c>
      <c r="S8">
        <v>4</v>
      </c>
      <c r="T8">
        <v>4</v>
      </c>
      <c r="U8">
        <v>0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5</v>
      </c>
      <c r="F9" s="41"/>
      <c r="G9" s="173">
        <v>0</v>
      </c>
      <c r="H9" s="29">
        <f>D9*E9-0.02</f>
        <v>1333.3300000000002</v>
      </c>
      <c r="I9" s="168">
        <v>-279.16000000000003</v>
      </c>
      <c r="J9" s="31">
        <f>H9+G9+I9</f>
        <v>1054.17</v>
      </c>
      <c r="K9" s="45">
        <v>0</v>
      </c>
      <c r="L9" s="46">
        <v>0</v>
      </c>
      <c r="M9" s="47">
        <f>J9-L9</f>
        <v>1054.17</v>
      </c>
      <c r="N9" t="s">
        <v>19</v>
      </c>
      <c r="O9" s="48"/>
      <c r="P9" s="35"/>
      <c r="Q9">
        <v>0</v>
      </c>
      <c r="R9">
        <v>5</v>
      </c>
      <c r="S9">
        <v>0</v>
      </c>
      <c r="T9">
        <v>1</v>
      </c>
      <c r="U9">
        <v>0</v>
      </c>
      <c r="V9">
        <v>0</v>
      </c>
      <c r="W9">
        <v>4</v>
      </c>
      <c r="X9">
        <v>0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/>
      <c r="G10" s="174">
        <v>0</v>
      </c>
      <c r="H10" s="29">
        <f>D10*E10+D10*F10</f>
        <v>1200</v>
      </c>
      <c r="I10" s="44">
        <v>0</v>
      </c>
      <c r="J10" s="31">
        <f>I10+H10+G10</f>
        <v>1200</v>
      </c>
      <c r="K10" s="45">
        <v>0</v>
      </c>
      <c r="L10" s="51">
        <v>0</v>
      </c>
      <c r="M10" s="47">
        <f>J10-L10</f>
        <v>1200</v>
      </c>
      <c r="N10" t="s">
        <v>16</v>
      </c>
      <c r="P10" s="52"/>
      <c r="Q10">
        <v>0</v>
      </c>
      <c r="R10">
        <v>5</v>
      </c>
      <c r="S10">
        <v>2</v>
      </c>
      <c r="T10">
        <v>0</v>
      </c>
      <c r="U10">
        <v>0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3">
      <c r="B12" s="37" t="s">
        <v>77</v>
      </c>
      <c r="C12" s="236">
        <v>41820</v>
      </c>
      <c r="D12" s="144">
        <v>200</v>
      </c>
      <c r="E12" s="41">
        <v>7</v>
      </c>
      <c r="F12" s="145"/>
      <c r="G12" s="134">
        <f>200+26</f>
        <v>226</v>
      </c>
      <c r="H12" s="139">
        <f t="shared" ref="H12" si="0">D12*E12+D12*F12</f>
        <v>1400</v>
      </c>
      <c r="I12" s="170">
        <v>0</v>
      </c>
      <c r="J12" s="135">
        <f t="shared" ref="J12" si="1">I12+H12+G12</f>
        <v>1626</v>
      </c>
      <c r="K12" s="163"/>
      <c r="L12" s="51">
        <v>0</v>
      </c>
      <c r="M12" s="47">
        <f t="shared" ref="M12" si="2">J12-L12</f>
        <v>1626</v>
      </c>
      <c r="N12" s="89"/>
      <c r="O12" s="90"/>
      <c r="P12" s="89"/>
      <c r="Q12">
        <v>0</v>
      </c>
      <c r="R12">
        <v>5</v>
      </c>
      <c r="S12">
        <v>4</v>
      </c>
      <c r="T12">
        <v>4</v>
      </c>
      <c r="U12">
        <v>1</v>
      </c>
      <c r="V12">
        <v>1</v>
      </c>
      <c r="W12">
        <v>1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162">
        <v>0</v>
      </c>
      <c r="L13" s="51">
        <v>0</v>
      </c>
      <c r="M13" s="47">
        <f>J13-L13</f>
        <v>1600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8</v>
      </c>
      <c r="F15" s="203"/>
      <c r="G15" s="205"/>
      <c r="H15" s="139">
        <f>D15*E15</f>
        <v>3714.32</v>
      </c>
      <c r="I15" s="210">
        <v>-712.28</v>
      </c>
      <c r="J15" s="135">
        <f>I15+H15+G15</f>
        <v>3002.04</v>
      </c>
      <c r="K15" s="213">
        <v>0</v>
      </c>
      <c r="L15" s="46">
        <v>0</v>
      </c>
      <c r="M15" s="47">
        <f>J15-L15</f>
        <v>3002.04</v>
      </c>
      <c r="N15" t="s">
        <v>16</v>
      </c>
      <c r="Q15" s="216">
        <v>3</v>
      </c>
      <c r="R15" s="216">
        <v>5</v>
      </c>
      <c r="S15" s="216">
        <v>4</v>
      </c>
      <c r="T15" s="216">
        <v>2</v>
      </c>
      <c r="U15" s="216">
        <v>0</v>
      </c>
      <c r="V15" s="216">
        <v>0</v>
      </c>
      <c r="W15" s="216">
        <v>2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6</v>
      </c>
      <c r="F16" s="201"/>
      <c r="G16" s="206">
        <v>330</v>
      </c>
      <c r="H16" s="139">
        <f>D16*E16+D16*F16</f>
        <v>1440</v>
      </c>
      <c r="I16" s="211"/>
      <c r="J16" s="164">
        <f>I16+H16+G16</f>
        <v>1770</v>
      </c>
      <c r="K16" s="214"/>
      <c r="L16" s="215">
        <v>0</v>
      </c>
      <c r="M16" s="101">
        <f>J16-L16</f>
        <v>1770</v>
      </c>
      <c r="N16" t="s">
        <v>16</v>
      </c>
      <c r="O16" s="71"/>
      <c r="P16" s="71"/>
      <c r="Q16" s="217">
        <v>0</v>
      </c>
      <c r="R16" s="85">
        <v>5</v>
      </c>
      <c r="S16" s="102">
        <v>6</v>
      </c>
      <c r="T16" s="102">
        <v>3</v>
      </c>
      <c r="U16" s="102">
        <v>1</v>
      </c>
      <c r="V16" s="102">
        <v>0</v>
      </c>
      <c r="W16" s="103"/>
      <c r="X16" s="103"/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14252.21</v>
      </c>
      <c r="N17" s="111"/>
      <c r="P17" s="112"/>
      <c r="Q17" s="112">
        <f t="shared" ref="Q17:X17" si="3">SUM(Q6:Q16)</f>
        <v>3</v>
      </c>
      <c r="R17" s="112">
        <f t="shared" si="3"/>
        <v>45</v>
      </c>
      <c r="S17" s="112">
        <f t="shared" si="3"/>
        <v>28</v>
      </c>
      <c r="T17" s="112">
        <f t="shared" si="3"/>
        <v>18</v>
      </c>
      <c r="U17" s="112">
        <f t="shared" si="3"/>
        <v>2</v>
      </c>
      <c r="V17" s="112">
        <f t="shared" si="3"/>
        <v>1</v>
      </c>
      <c r="W17" s="112">
        <f t="shared" si="3"/>
        <v>7</v>
      </c>
      <c r="X17" s="112">
        <f t="shared" si="3"/>
        <v>0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14687.65</v>
      </c>
      <c r="I18" s="117">
        <f>SUM(I7:I16)</f>
        <v>-991.44</v>
      </c>
      <c r="J18" s="155">
        <f>SUM(J7:J17)</f>
        <v>14252.21</v>
      </c>
      <c r="K18" s="119">
        <f>SUM(K7:K16)</f>
        <v>0</v>
      </c>
      <c r="L18" s="119">
        <f>SUM(L7:L16)</f>
        <v>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4">Q17*Q4</f>
        <v>1500</v>
      </c>
      <c r="R19" s="122">
        <f t="shared" si="4"/>
        <v>9000</v>
      </c>
      <c r="S19" s="122">
        <f t="shared" si="4"/>
        <v>2800</v>
      </c>
      <c r="T19" s="123">
        <f t="shared" si="4"/>
        <v>900</v>
      </c>
      <c r="U19" s="122">
        <f t="shared" si="4"/>
        <v>40</v>
      </c>
      <c r="V19" s="122">
        <f t="shared" si="4"/>
        <v>5</v>
      </c>
      <c r="W19" s="122">
        <f t="shared" si="4"/>
        <v>7</v>
      </c>
      <c r="X19" s="122">
        <f t="shared" si="4"/>
        <v>0</v>
      </c>
      <c r="Y19" s="124">
        <f>SUM(Q19:X19)</f>
        <v>14252</v>
      </c>
    </row>
    <row r="20" spans="2:25" ht="21" x14ac:dyDescent="0.35">
      <c r="B20" s="176" t="s">
        <v>79</v>
      </c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21" customHeight="1" x14ac:dyDescent="0.35">
      <c r="B21" s="180"/>
      <c r="C21" s="181"/>
      <c r="D21" s="182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x14ac:dyDescent="0.25">
      <c r="B22" s="184"/>
      <c r="C22" s="18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x14ac:dyDescent="0.25">
      <c r="B24" s="184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sortState ref="B7:Y15">
    <sortCondition ref="B7:B15"/>
  </sortState>
  <mergeCells count="1">
    <mergeCell ref="B1:L2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selection activeCell="F19" sqref="F19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80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7</v>
      </c>
      <c r="F7" s="27">
        <v>3</v>
      </c>
      <c r="G7" s="204">
        <v>900</v>
      </c>
      <c r="H7" s="29">
        <f>D7*E7</f>
        <v>1400</v>
      </c>
      <c r="I7" s="209"/>
      <c r="J7" s="31">
        <f>I7+H7+G7</f>
        <v>2300</v>
      </c>
      <c r="K7" s="212"/>
      <c r="L7" s="33">
        <v>0</v>
      </c>
      <c r="M7" s="34">
        <f>J7-L7</f>
        <v>2300</v>
      </c>
      <c r="N7" s="89"/>
      <c r="O7" s="90"/>
      <c r="P7" s="89"/>
      <c r="Q7">
        <v>2</v>
      </c>
      <c r="R7">
        <v>5</v>
      </c>
      <c r="S7">
        <v>2</v>
      </c>
      <c r="T7">
        <v>2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/>
      <c r="G8" s="208">
        <v>0</v>
      </c>
      <c r="H8" s="43">
        <f>D8*E8+D8*F8</f>
        <v>1600</v>
      </c>
      <c r="I8" s="30">
        <v>0</v>
      </c>
      <c r="J8" s="31">
        <f>I8+H8+G8</f>
        <v>1600</v>
      </c>
      <c r="K8" s="45">
        <v>0</v>
      </c>
      <c r="L8" s="51">
        <v>0</v>
      </c>
      <c r="M8" s="47">
        <f>J8-L8</f>
        <v>1600</v>
      </c>
      <c r="N8" t="s">
        <v>16</v>
      </c>
      <c r="P8" s="35"/>
      <c r="Q8">
        <v>0</v>
      </c>
      <c r="R8" s="36">
        <v>5</v>
      </c>
      <c r="S8">
        <v>4</v>
      </c>
      <c r="T8">
        <v>4</v>
      </c>
      <c r="U8">
        <v>0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5</v>
      </c>
      <c r="F9" s="41"/>
      <c r="G9" s="173">
        <v>0</v>
      </c>
      <c r="H9" s="29">
        <f>D9*E9-0.02</f>
        <v>1333.3300000000002</v>
      </c>
      <c r="I9" s="168">
        <v>-279.16000000000003</v>
      </c>
      <c r="J9" s="31">
        <f>H9+G9+I9</f>
        <v>1054.17</v>
      </c>
      <c r="K9" s="45">
        <v>0</v>
      </c>
      <c r="L9" s="46">
        <v>0</v>
      </c>
      <c r="M9" s="47">
        <f>J9-L9</f>
        <v>1054.17</v>
      </c>
      <c r="N9" t="s">
        <v>19</v>
      </c>
      <c r="O9" s="48"/>
      <c r="P9" s="35"/>
      <c r="Q9">
        <v>0</v>
      </c>
      <c r="R9">
        <v>5</v>
      </c>
      <c r="S9">
        <v>0</v>
      </c>
      <c r="T9">
        <v>1</v>
      </c>
      <c r="U9">
        <v>0</v>
      </c>
      <c r="V9">
        <v>0</v>
      </c>
      <c r="W9">
        <v>4</v>
      </c>
      <c r="X9">
        <v>0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/>
      <c r="G10" s="174">
        <v>0</v>
      </c>
      <c r="H10" s="29">
        <f>D10*E10+D10*F10</f>
        <v>1200</v>
      </c>
      <c r="I10" s="44">
        <v>0</v>
      </c>
      <c r="J10" s="31">
        <f>I10+H10+G10</f>
        <v>1200</v>
      </c>
      <c r="K10" s="45">
        <v>0</v>
      </c>
      <c r="L10" s="51">
        <v>0</v>
      </c>
      <c r="M10" s="47">
        <f>J10-L10</f>
        <v>1200</v>
      </c>
      <c r="N10" t="s">
        <v>16</v>
      </c>
      <c r="P10" s="52"/>
      <c r="Q10">
        <v>0</v>
      </c>
      <c r="R10">
        <v>5</v>
      </c>
      <c r="S10">
        <v>2</v>
      </c>
      <c r="T10">
        <v>0</v>
      </c>
      <c r="U10">
        <v>0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3">
      <c r="B12" s="37" t="s">
        <v>77</v>
      </c>
      <c r="C12" s="37"/>
      <c r="D12" s="144">
        <v>200</v>
      </c>
      <c r="E12" s="41">
        <v>7</v>
      </c>
      <c r="F12" s="145"/>
      <c r="G12" s="134">
        <f>200+26</f>
        <v>226</v>
      </c>
      <c r="H12" s="139">
        <f t="shared" ref="H12" si="0">D12*E12+D12*F12</f>
        <v>1400</v>
      </c>
      <c r="I12" s="170">
        <v>0</v>
      </c>
      <c r="J12" s="135">
        <f t="shared" ref="J12" si="1">I12+H12+G12</f>
        <v>1626</v>
      </c>
      <c r="K12" s="163"/>
      <c r="L12" s="51">
        <v>0</v>
      </c>
      <c r="M12" s="47">
        <f t="shared" ref="M12" si="2">J12-L12</f>
        <v>1626</v>
      </c>
      <c r="N12" s="89"/>
      <c r="O12" s="90"/>
      <c r="P12" s="89"/>
      <c r="Q12">
        <v>0</v>
      </c>
      <c r="R12">
        <v>5</v>
      </c>
      <c r="S12">
        <v>4</v>
      </c>
      <c r="T12">
        <v>4</v>
      </c>
      <c r="U12">
        <v>1</v>
      </c>
      <c r="V12">
        <v>1</v>
      </c>
      <c r="W12">
        <v>1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162">
        <v>3300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7</v>
      </c>
      <c r="F15" s="203"/>
      <c r="G15" s="205"/>
      <c r="H15" s="139">
        <f>D15*E15</f>
        <v>3250.03</v>
      </c>
      <c r="I15" s="210">
        <v>-712.28</v>
      </c>
      <c r="J15" s="135">
        <f>I15+H15+G15</f>
        <v>2537.75</v>
      </c>
      <c r="K15" s="213">
        <v>0</v>
      </c>
      <c r="L15" s="46">
        <v>0</v>
      </c>
      <c r="M15" s="47">
        <f>J15-L15</f>
        <v>2537.75</v>
      </c>
      <c r="N15" t="s">
        <v>16</v>
      </c>
      <c r="Q15" s="216">
        <v>2</v>
      </c>
      <c r="R15" s="216">
        <v>5</v>
      </c>
      <c r="S15" s="216">
        <v>4</v>
      </c>
      <c r="T15" s="216">
        <v>2</v>
      </c>
      <c r="U15" s="216">
        <v>1</v>
      </c>
      <c r="V15" s="216">
        <v>3</v>
      </c>
      <c r="W15" s="216">
        <v>3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5</v>
      </c>
      <c r="F16" s="201"/>
      <c r="G16" s="206">
        <v>275</v>
      </c>
      <c r="H16" s="139">
        <f>D16*E16+D16*F16</f>
        <v>1200</v>
      </c>
      <c r="I16" s="211"/>
      <c r="J16" s="164">
        <f>I16+H16+G16</f>
        <v>1475</v>
      </c>
      <c r="K16" s="214"/>
      <c r="L16" s="215">
        <v>0</v>
      </c>
      <c r="M16" s="101">
        <f>J16-L16</f>
        <v>1475</v>
      </c>
      <c r="N16" t="s">
        <v>16</v>
      </c>
      <c r="O16" s="71"/>
      <c r="P16" s="71"/>
      <c r="Q16" s="217">
        <v>0</v>
      </c>
      <c r="R16" s="85">
        <v>5</v>
      </c>
      <c r="S16" s="102">
        <v>4</v>
      </c>
      <c r="T16" s="102">
        <v>1</v>
      </c>
      <c r="U16" s="102">
        <v>1</v>
      </c>
      <c r="V16" s="102">
        <v>1</v>
      </c>
      <c r="W16" s="103"/>
      <c r="X16" s="103"/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14092.92</v>
      </c>
      <c r="N17" s="111"/>
      <c r="P17" s="112"/>
      <c r="Q17" s="112">
        <f t="shared" ref="Q17:X17" si="3">SUM(Q6:Q16)</f>
        <v>4</v>
      </c>
      <c r="R17" s="112">
        <f t="shared" si="3"/>
        <v>45</v>
      </c>
      <c r="S17" s="112">
        <f t="shared" si="3"/>
        <v>26</v>
      </c>
      <c r="T17" s="112">
        <f t="shared" si="3"/>
        <v>18</v>
      </c>
      <c r="U17" s="112">
        <f t="shared" si="3"/>
        <v>3</v>
      </c>
      <c r="V17" s="112">
        <f t="shared" si="3"/>
        <v>5</v>
      </c>
      <c r="W17" s="112">
        <f t="shared" si="3"/>
        <v>8</v>
      </c>
      <c r="X17" s="112">
        <f t="shared" si="3"/>
        <v>0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14183.36</v>
      </c>
      <c r="I18" s="117">
        <f>SUM(I7:I16)</f>
        <v>-991.44</v>
      </c>
      <c r="J18" s="155">
        <f>SUM(J7:J17)</f>
        <v>14592.92</v>
      </c>
      <c r="K18" s="119">
        <f>SUM(K7:K16)</f>
        <v>3300</v>
      </c>
      <c r="L18" s="119">
        <f>SUM(L7:L16)</f>
        <v>500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4">Q17*Q4</f>
        <v>2000</v>
      </c>
      <c r="R19" s="122">
        <f t="shared" si="4"/>
        <v>9000</v>
      </c>
      <c r="S19" s="122">
        <f t="shared" si="4"/>
        <v>2600</v>
      </c>
      <c r="T19" s="123">
        <f t="shared" si="4"/>
        <v>900</v>
      </c>
      <c r="U19" s="122">
        <f t="shared" si="4"/>
        <v>60</v>
      </c>
      <c r="V19" s="122">
        <f t="shared" si="4"/>
        <v>25</v>
      </c>
      <c r="W19" s="122">
        <f t="shared" si="4"/>
        <v>8</v>
      </c>
      <c r="X19" s="122">
        <f t="shared" si="4"/>
        <v>0</v>
      </c>
      <c r="Y19" s="124">
        <f>SUM(Q19:X19)</f>
        <v>14593</v>
      </c>
    </row>
    <row r="20" spans="2:25" ht="21" x14ac:dyDescent="0.35">
      <c r="B20" s="220" t="s">
        <v>83</v>
      </c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46" t="s">
        <v>81</v>
      </c>
      <c r="C21" s="247"/>
      <c r="D21" s="247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x14ac:dyDescent="0.25">
      <c r="B22" s="184" t="s">
        <v>82</v>
      </c>
      <c r="C22" s="18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x14ac:dyDescent="0.25">
      <c r="B24" s="184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2">
    <mergeCell ref="B1:L2"/>
    <mergeCell ref="B21:D21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F21" sqref="F21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85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5</v>
      </c>
      <c r="F7" s="27"/>
      <c r="G7" s="204">
        <v>0</v>
      </c>
      <c r="H7" s="29">
        <f>D7*E7</f>
        <v>1000</v>
      </c>
      <c r="I7" s="209"/>
      <c r="J7" s="31">
        <f>I7+H7+G7</f>
        <v>1000</v>
      </c>
      <c r="K7" s="212"/>
      <c r="L7" s="33">
        <v>0</v>
      </c>
      <c r="M7" s="34">
        <f>J7-L7</f>
        <v>1000</v>
      </c>
      <c r="N7" s="89"/>
      <c r="O7" s="90"/>
      <c r="P7" s="89"/>
      <c r="Q7">
        <v>0</v>
      </c>
      <c r="R7">
        <v>5</v>
      </c>
      <c r="S7">
        <v>0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/>
      <c r="G8" s="208">
        <v>0</v>
      </c>
      <c r="H8" s="43">
        <f>D8*E8+D8*F8</f>
        <v>1600</v>
      </c>
      <c r="I8" s="30">
        <v>0</v>
      </c>
      <c r="J8" s="31">
        <f>I8+H8+G8</f>
        <v>1600</v>
      </c>
      <c r="K8" s="45">
        <v>0</v>
      </c>
      <c r="L8" s="51">
        <v>0</v>
      </c>
      <c r="M8" s="47">
        <f>J8-L8</f>
        <v>1600</v>
      </c>
      <c r="N8" t="s">
        <v>16</v>
      </c>
      <c r="P8" s="35"/>
      <c r="Q8">
        <v>0</v>
      </c>
      <c r="R8" s="36">
        <v>5</v>
      </c>
      <c r="S8">
        <v>4</v>
      </c>
      <c r="T8">
        <v>4</v>
      </c>
      <c r="U8">
        <v>0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6</v>
      </c>
      <c r="F9" s="41"/>
      <c r="G9" s="173">
        <v>0</v>
      </c>
      <c r="H9" s="29">
        <f>D9*E9-0.02</f>
        <v>1600</v>
      </c>
      <c r="I9" s="168">
        <v>-279.16000000000003</v>
      </c>
      <c r="J9" s="31">
        <f>H9+G9+I9</f>
        <v>1320.84</v>
      </c>
      <c r="K9" s="45">
        <v>0</v>
      </c>
      <c r="L9" s="46">
        <v>0</v>
      </c>
      <c r="M9" s="47">
        <f>J9-L9</f>
        <v>1320.84</v>
      </c>
      <c r="N9" t="s">
        <v>19</v>
      </c>
      <c r="O9" s="48"/>
      <c r="P9" s="35"/>
      <c r="Q9">
        <v>0</v>
      </c>
      <c r="R9">
        <v>5</v>
      </c>
      <c r="S9">
        <v>3</v>
      </c>
      <c r="T9">
        <v>0</v>
      </c>
      <c r="U9">
        <v>1</v>
      </c>
      <c r="V9">
        <v>0</v>
      </c>
      <c r="W9">
        <v>0</v>
      </c>
      <c r="X9">
        <v>1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/>
      <c r="G10" s="174">
        <v>0</v>
      </c>
      <c r="H10" s="29">
        <f>D10*E10+D10*F10</f>
        <v>1200</v>
      </c>
      <c r="I10" s="44">
        <v>0</v>
      </c>
      <c r="J10" s="31">
        <f>I10+H10+G10</f>
        <v>1200</v>
      </c>
      <c r="K10" s="45">
        <v>0</v>
      </c>
      <c r="L10" s="51">
        <v>0</v>
      </c>
      <c r="M10" s="47">
        <f>J10-L10</f>
        <v>1200</v>
      </c>
      <c r="N10" t="s">
        <v>16</v>
      </c>
      <c r="P10" s="52"/>
      <c r="Q10">
        <v>0</v>
      </c>
      <c r="R10">
        <v>5</v>
      </c>
      <c r="S10">
        <v>2</v>
      </c>
      <c r="T10">
        <v>0</v>
      </c>
      <c r="U10">
        <v>0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3">
      <c r="B12" s="37" t="s">
        <v>77</v>
      </c>
      <c r="C12" s="37"/>
      <c r="D12" s="144">
        <v>200</v>
      </c>
      <c r="E12" s="41">
        <v>7</v>
      </c>
      <c r="F12" s="145"/>
      <c r="G12" s="134">
        <f>200+26</f>
        <v>226</v>
      </c>
      <c r="H12" s="139">
        <f t="shared" ref="H12" si="0">D12*E12+D12*F12</f>
        <v>1400</v>
      </c>
      <c r="I12" s="170">
        <v>0</v>
      </c>
      <c r="J12" s="135">
        <f t="shared" ref="J12" si="1">I12+H12+G12</f>
        <v>1626</v>
      </c>
      <c r="K12" s="163"/>
      <c r="L12" s="51">
        <v>0</v>
      </c>
      <c r="M12" s="47">
        <f t="shared" ref="M12" si="2">J12-L12</f>
        <v>1626</v>
      </c>
      <c r="N12" s="89"/>
      <c r="O12" s="90"/>
      <c r="P12" s="89"/>
      <c r="Q12">
        <v>0</v>
      </c>
      <c r="R12">
        <v>5</v>
      </c>
      <c r="S12">
        <v>4</v>
      </c>
      <c r="T12">
        <v>4</v>
      </c>
      <c r="U12">
        <v>1</v>
      </c>
      <c r="V12">
        <v>1</v>
      </c>
      <c r="W12">
        <v>1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162">
        <v>2800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8</v>
      </c>
      <c r="F15" s="203"/>
      <c r="G15" s="205"/>
      <c r="H15" s="139">
        <f>D15*E15</f>
        <v>3714.32</v>
      </c>
      <c r="I15" s="210">
        <v>0</v>
      </c>
      <c r="J15" s="135">
        <f>I15+H15+G15</f>
        <v>3714.32</v>
      </c>
      <c r="K15" s="213">
        <v>2200</v>
      </c>
      <c r="L15" s="46">
        <v>200</v>
      </c>
      <c r="M15" s="47">
        <f>J15-L15</f>
        <v>3514.32</v>
      </c>
      <c r="N15" t="s">
        <v>16</v>
      </c>
      <c r="Q15" s="216">
        <v>4</v>
      </c>
      <c r="R15" s="216">
        <v>5</v>
      </c>
      <c r="S15" s="216">
        <v>5</v>
      </c>
      <c r="T15" s="216">
        <v>4</v>
      </c>
      <c r="U15" s="216">
        <v>0</v>
      </c>
      <c r="V15" s="216">
        <v>2</v>
      </c>
      <c r="W15" s="216">
        <v>4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6</v>
      </c>
      <c r="F16" s="201"/>
      <c r="G16" s="206">
        <v>330</v>
      </c>
      <c r="H16" s="139">
        <f>D16*E16+D16*F16</f>
        <v>1440</v>
      </c>
      <c r="I16" s="211"/>
      <c r="J16" s="164">
        <f>I16+H16+G16</f>
        <v>1770</v>
      </c>
      <c r="K16" s="214"/>
      <c r="L16" s="215">
        <v>0</v>
      </c>
      <c r="M16" s="101">
        <f>J16-L16</f>
        <v>1770</v>
      </c>
      <c r="N16" t="s">
        <v>16</v>
      </c>
      <c r="O16" s="71"/>
      <c r="P16" s="71"/>
      <c r="Q16" s="217">
        <v>1</v>
      </c>
      <c r="R16" s="85">
        <v>5</v>
      </c>
      <c r="S16" s="102">
        <v>2</v>
      </c>
      <c r="T16" s="102">
        <v>1</v>
      </c>
      <c r="U16" s="102">
        <v>1</v>
      </c>
      <c r="V16" s="102">
        <v>0</v>
      </c>
      <c r="W16" s="103"/>
      <c r="X16" s="103"/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14331.16</v>
      </c>
      <c r="N17" s="111"/>
      <c r="P17" s="112"/>
      <c r="Q17" s="112">
        <f t="shared" ref="Q17:X17" si="3">SUM(Q6:Q16)</f>
        <v>5</v>
      </c>
      <c r="R17" s="112">
        <f t="shared" si="3"/>
        <v>45</v>
      </c>
      <c r="S17" s="112">
        <f t="shared" si="3"/>
        <v>26</v>
      </c>
      <c r="T17" s="112">
        <f t="shared" si="3"/>
        <v>17</v>
      </c>
      <c r="U17" s="112">
        <f t="shared" si="3"/>
        <v>3</v>
      </c>
      <c r="V17" s="112">
        <f t="shared" si="3"/>
        <v>3</v>
      </c>
      <c r="W17" s="112">
        <f t="shared" si="3"/>
        <v>5</v>
      </c>
      <c r="X17" s="112">
        <f t="shared" si="3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14754.32</v>
      </c>
      <c r="I18" s="117">
        <f>SUM(I7:I16)</f>
        <v>-279.16000000000003</v>
      </c>
      <c r="J18" s="155">
        <f>SUM(J7:J17)</f>
        <v>15031.16</v>
      </c>
      <c r="K18" s="119">
        <f>SUM(K7:K16)</f>
        <v>5000</v>
      </c>
      <c r="L18" s="119">
        <f>SUM(L7:L16)</f>
        <v>700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4">Q17*Q4</f>
        <v>2500</v>
      </c>
      <c r="R19" s="122">
        <f t="shared" si="4"/>
        <v>9000</v>
      </c>
      <c r="S19" s="122">
        <f t="shared" si="4"/>
        <v>2600</v>
      </c>
      <c r="T19" s="123">
        <f t="shared" si="4"/>
        <v>850</v>
      </c>
      <c r="U19" s="122">
        <f t="shared" si="4"/>
        <v>60</v>
      </c>
      <c r="V19" s="122">
        <f t="shared" si="4"/>
        <v>15</v>
      </c>
      <c r="W19" s="122">
        <f t="shared" si="4"/>
        <v>5</v>
      </c>
      <c r="X19" s="122">
        <f t="shared" si="4"/>
        <v>0.5</v>
      </c>
      <c r="Y19" s="124">
        <f>SUM(Q19:X19)</f>
        <v>15030.5</v>
      </c>
    </row>
    <row r="20" spans="2:25" ht="21" x14ac:dyDescent="0.35">
      <c r="B20" s="220" t="s">
        <v>87</v>
      </c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46"/>
      <c r="C21" s="247"/>
      <c r="D21" s="247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x14ac:dyDescent="0.25">
      <c r="B22" s="184"/>
      <c r="C22" s="18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x14ac:dyDescent="0.25">
      <c r="B24" s="184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2">
    <mergeCell ref="B1:L2"/>
    <mergeCell ref="B21:D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topLeftCell="H1" workbookViewId="0">
      <selection activeCell="H1" sqref="A1:XFD104857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33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/>
      <c r="G7" s="28" t="s">
        <v>15</v>
      </c>
      <c r="H7" s="29">
        <f>D7*E7+D7*F7</f>
        <v>1600</v>
      </c>
      <c r="I7" s="30">
        <v>0</v>
      </c>
      <c r="J7" s="31">
        <f t="shared" ref="J7:J15" si="0">I7+H7</f>
        <v>1600</v>
      </c>
      <c r="K7" s="32">
        <v>0</v>
      </c>
      <c r="L7" s="33">
        <v>0</v>
      </c>
      <c r="M7" s="34">
        <f>J7-L7</f>
        <v>1600</v>
      </c>
      <c r="N7" t="s">
        <v>16</v>
      </c>
      <c r="P7" s="35"/>
      <c r="Q7">
        <v>0</v>
      </c>
      <c r="R7" s="36">
        <v>5</v>
      </c>
      <c r="S7">
        <v>4</v>
      </c>
      <c r="T7">
        <v>4</v>
      </c>
      <c r="U7">
        <v>0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6</v>
      </c>
      <c r="F8" s="41"/>
      <c r="G8" s="42">
        <v>1200</v>
      </c>
      <c r="H8" s="43">
        <f>D8*E8-0.02</f>
        <v>1600</v>
      </c>
      <c r="I8" s="44">
        <v>-279.16000000000003</v>
      </c>
      <c r="J8" s="31">
        <f>H8+G8+I8</f>
        <v>2520.84</v>
      </c>
      <c r="K8" s="45">
        <v>0</v>
      </c>
      <c r="L8" s="46">
        <v>0</v>
      </c>
      <c r="M8" s="47">
        <f t="shared" ref="M8:M14" si="1">J8-L8</f>
        <v>2520.84</v>
      </c>
      <c r="N8" t="s">
        <v>19</v>
      </c>
      <c r="O8" s="48"/>
      <c r="P8" s="35"/>
      <c r="Q8">
        <v>4</v>
      </c>
      <c r="R8">
        <v>0</v>
      </c>
      <c r="S8">
        <v>5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15.75" x14ac:dyDescent="0.25">
      <c r="B9" s="37" t="s">
        <v>20</v>
      </c>
      <c r="C9" s="49" t="s">
        <v>21</v>
      </c>
      <c r="D9" s="39">
        <v>240</v>
      </c>
      <c r="E9" s="41">
        <v>5</v>
      </c>
      <c r="F9" s="41"/>
      <c r="G9" s="50" t="s">
        <v>15</v>
      </c>
      <c r="H9" s="29">
        <f>D9*E9+D9*F9</f>
        <v>1200</v>
      </c>
      <c r="I9" s="30"/>
      <c r="J9" s="31">
        <f t="shared" si="0"/>
        <v>1200</v>
      </c>
      <c r="K9" s="45">
        <v>0</v>
      </c>
      <c r="L9" s="51">
        <v>0</v>
      </c>
      <c r="M9" s="47">
        <f t="shared" si="1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si="0"/>
        <v>1600</v>
      </c>
      <c r="K10" s="45">
        <v>0</v>
      </c>
      <c r="L10" s="51">
        <v>0</v>
      </c>
      <c r="M10" s="47">
        <f t="shared" si="1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8.75" x14ac:dyDescent="0.3">
      <c r="B11" s="56"/>
      <c r="C11" s="56"/>
      <c r="D11" s="39">
        <v>0</v>
      </c>
      <c r="E11" s="57"/>
      <c r="F11" s="41"/>
      <c r="G11" s="58"/>
      <c r="H11" s="43">
        <v>0</v>
      </c>
      <c r="I11" s="59"/>
      <c r="J11" s="31">
        <f t="shared" si="0"/>
        <v>0</v>
      </c>
      <c r="K11" s="60"/>
      <c r="L11" s="61"/>
      <c r="M11" s="47">
        <f t="shared" si="1"/>
        <v>0</v>
      </c>
      <c r="P11" s="62"/>
      <c r="Q11" s="63">
        <v>0</v>
      </c>
      <c r="R11" s="63">
        <v>0</v>
      </c>
      <c r="S11" s="64">
        <v>0</v>
      </c>
      <c r="T11" s="64">
        <v>0</v>
      </c>
      <c r="U11" s="63">
        <v>0</v>
      </c>
      <c r="V11" s="63">
        <v>0</v>
      </c>
      <c r="W11" s="64"/>
    </row>
    <row r="12" spans="2:24" ht="15.75" x14ac:dyDescent="0.25">
      <c r="B12" s="56" t="s">
        <v>24</v>
      </c>
      <c r="C12" s="65" t="s">
        <v>25</v>
      </c>
      <c r="D12" s="66">
        <v>240</v>
      </c>
      <c r="E12" s="67">
        <v>5</v>
      </c>
      <c r="F12" s="67">
        <v>1</v>
      </c>
      <c r="G12" s="68"/>
      <c r="H12" s="29">
        <f>D12*E12+D12*F12</f>
        <v>1440</v>
      </c>
      <c r="I12" s="69"/>
      <c r="J12" s="31">
        <f t="shared" si="0"/>
        <v>1440</v>
      </c>
      <c r="K12" s="60"/>
      <c r="L12" s="70"/>
      <c r="M12" s="47">
        <f t="shared" si="1"/>
        <v>1440</v>
      </c>
      <c r="N12" t="s">
        <v>16</v>
      </c>
      <c r="O12" s="71"/>
      <c r="P12" s="71"/>
      <c r="Q12" s="72">
        <v>0</v>
      </c>
      <c r="R12" s="73">
        <v>5</v>
      </c>
      <c r="S12">
        <v>2</v>
      </c>
      <c r="T12">
        <v>4</v>
      </c>
      <c r="U12">
        <v>2</v>
      </c>
      <c r="V12">
        <v>0</v>
      </c>
    </row>
    <row r="13" spans="2:24" ht="18.75" x14ac:dyDescent="0.3">
      <c r="B13" s="74"/>
      <c r="C13" s="74"/>
      <c r="D13" s="75"/>
      <c r="E13" s="76"/>
      <c r="F13" s="76"/>
      <c r="G13" s="77"/>
      <c r="H13" s="78">
        <v>0</v>
      </c>
      <c r="I13" s="79"/>
      <c r="J13" s="31">
        <f t="shared" si="0"/>
        <v>0</v>
      </c>
      <c r="K13" s="60"/>
      <c r="L13" s="70"/>
      <c r="M13" s="47">
        <f t="shared" si="1"/>
        <v>0</v>
      </c>
      <c r="N13" s="80"/>
      <c r="O13" s="72"/>
      <c r="P13" s="72"/>
      <c r="Q13" s="72">
        <v>0</v>
      </c>
      <c r="R13" s="73">
        <v>0</v>
      </c>
      <c r="S13">
        <v>0</v>
      </c>
      <c r="T13" s="72">
        <v>0</v>
      </c>
      <c r="U13">
        <v>0</v>
      </c>
      <c r="V13">
        <v>0</v>
      </c>
    </row>
    <row r="14" spans="2:24" ht="19.5" thickBot="1" x14ac:dyDescent="0.35">
      <c r="B14" s="81" t="s">
        <v>26</v>
      </c>
      <c r="C14" s="81"/>
      <c r="D14" s="82">
        <v>240</v>
      </c>
      <c r="E14" s="83">
        <v>5</v>
      </c>
      <c r="F14" s="84"/>
      <c r="G14" s="85"/>
      <c r="H14" s="86">
        <v>1200</v>
      </c>
      <c r="I14" s="87"/>
      <c r="J14" s="31">
        <f t="shared" si="0"/>
        <v>1200</v>
      </c>
      <c r="K14" s="60"/>
      <c r="L14" s="88"/>
      <c r="M14" s="47">
        <f t="shared" si="1"/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0.25" thickTop="1" thickBot="1" x14ac:dyDescent="0.35">
      <c r="B15" s="91" t="s">
        <v>27</v>
      </c>
      <c r="C15" s="92" t="s">
        <v>28</v>
      </c>
      <c r="D15" s="93">
        <v>464.29</v>
      </c>
      <c r="E15" s="94">
        <v>5</v>
      </c>
      <c r="F15" s="95">
        <v>1</v>
      </c>
      <c r="G15" s="96"/>
      <c r="H15" s="93">
        <v>3714.32</v>
      </c>
      <c r="I15" s="97">
        <v>-712.28</v>
      </c>
      <c r="J15" s="98">
        <f t="shared" si="0"/>
        <v>3002.04</v>
      </c>
      <c r="K15" s="99">
        <v>0</v>
      </c>
      <c r="L15" s="100">
        <v>0</v>
      </c>
      <c r="M15" s="101">
        <f>J15-L15</f>
        <v>3002.04</v>
      </c>
      <c r="N15" t="s">
        <v>16</v>
      </c>
      <c r="Q15" s="102">
        <v>2</v>
      </c>
      <c r="R15" s="102">
        <v>5</v>
      </c>
      <c r="S15" s="102">
        <v>7</v>
      </c>
      <c r="T15" s="102">
        <v>6</v>
      </c>
      <c r="U15" s="102">
        <v>0</v>
      </c>
      <c r="V15" s="102">
        <v>0</v>
      </c>
      <c r="W15" s="103">
        <v>2</v>
      </c>
      <c r="X15" s="103">
        <v>0</v>
      </c>
    </row>
    <row r="16" spans="2:24" ht="16.5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>SUM(Q6:Q15)</f>
        <v>6</v>
      </c>
      <c r="R16" s="112">
        <f t="shared" ref="R16:W16" si="2">SUM(R6:R15)</f>
        <v>30</v>
      </c>
      <c r="S16" s="112">
        <f t="shared" si="2"/>
        <v>26</v>
      </c>
      <c r="T16" s="112">
        <f t="shared" si="2"/>
        <v>18</v>
      </c>
      <c r="U16" s="112">
        <f t="shared" si="2"/>
        <v>3</v>
      </c>
      <c r="V16" s="112">
        <f t="shared" si="2"/>
        <v>0</v>
      </c>
      <c r="W16" s="112">
        <f t="shared" si="2"/>
        <v>2</v>
      </c>
      <c r="X16" s="112">
        <f>SUM(X6:X15)</f>
        <v>1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12354.32</v>
      </c>
      <c r="I17" s="117">
        <f>SUM(I7:I15)</f>
        <v>-991.44</v>
      </c>
      <c r="J17" s="118">
        <f>SUM(J7:J16)</f>
        <v>12562.880000000001</v>
      </c>
      <c r="K17" s="119">
        <f>SUM(K7:K15)</f>
        <v>0</v>
      </c>
      <c r="L17" s="119">
        <f>SUM(L7:L15)</f>
        <v>0</v>
      </c>
      <c r="M17" s="120"/>
      <c r="P17" s="112"/>
      <c r="Q17" s="112"/>
      <c r="R17" s="112"/>
      <c r="S17" s="112"/>
    </row>
    <row r="18" spans="2:25" ht="18.75" x14ac:dyDescent="0.3">
      <c r="N18" s="121"/>
      <c r="O18" s="73"/>
      <c r="P18" s="112"/>
      <c r="Q18" s="122">
        <f t="shared" ref="Q18:X18" si="3">Q16*Q4</f>
        <v>3000</v>
      </c>
      <c r="R18" s="122">
        <f t="shared" si="3"/>
        <v>6000</v>
      </c>
      <c r="S18" s="122">
        <f t="shared" si="3"/>
        <v>2600</v>
      </c>
      <c r="T18" s="123">
        <f t="shared" si="3"/>
        <v>900</v>
      </c>
      <c r="U18" s="122">
        <f t="shared" si="3"/>
        <v>60</v>
      </c>
      <c r="V18" s="122">
        <f t="shared" si="3"/>
        <v>0</v>
      </c>
      <c r="W18" s="122">
        <f t="shared" si="3"/>
        <v>2</v>
      </c>
      <c r="X18" s="122">
        <f t="shared" si="3"/>
        <v>0.5</v>
      </c>
      <c r="Y18" s="124">
        <f>SUM(Q18:X18)</f>
        <v>12562.5</v>
      </c>
    </row>
    <row r="19" spans="2:25" ht="21" x14ac:dyDescent="0.35">
      <c r="B19" s="125"/>
      <c r="C19" s="125"/>
      <c r="D19" s="55"/>
      <c r="E19" s="126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D20" s="52"/>
      <c r="E20" s="127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04"/>
      <c r="C21" s="104"/>
      <c r="D21" s="73"/>
      <c r="E21" s="55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04"/>
      <c r="C22" s="104"/>
      <c r="D22" s="52"/>
      <c r="E22" s="129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04"/>
      <c r="C23" s="104"/>
      <c r="D23" s="55"/>
      <c r="E23" s="55"/>
      <c r="F23" s="105"/>
      <c r="G23" s="105"/>
      <c r="H23" s="73"/>
      <c r="I23" s="73"/>
      <c r="J23" s="73"/>
      <c r="K23" s="73"/>
      <c r="L23" s="73"/>
      <c r="M23" s="73"/>
    </row>
    <row r="24" spans="2:25" ht="18.75" x14ac:dyDescent="0.3">
      <c r="D24" s="129"/>
      <c r="E24" s="73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selection activeCell="F8" sqref="F8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86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>
        <v>1</v>
      </c>
      <c r="G7" s="204">
        <v>300</v>
      </c>
      <c r="H7" s="29">
        <f>D7*E7</f>
        <v>1200</v>
      </c>
      <c r="I7" s="209"/>
      <c r="J7" s="31">
        <f>I7+H7+G7</f>
        <v>1500</v>
      </c>
      <c r="K7" s="212"/>
      <c r="L7" s="33">
        <v>0</v>
      </c>
      <c r="M7" s="34">
        <f>J7-L7</f>
        <v>1500</v>
      </c>
      <c r="N7" s="89"/>
      <c r="O7" s="90"/>
      <c r="P7" s="89"/>
      <c r="Q7">
        <v>0</v>
      </c>
      <c r="R7">
        <v>5</v>
      </c>
      <c r="S7">
        <v>5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/>
      <c r="G8" s="208">
        <v>0</v>
      </c>
      <c r="H8" s="43">
        <f>D8*E8+D8*F8</f>
        <v>1600</v>
      </c>
      <c r="I8" s="30">
        <v>0</v>
      </c>
      <c r="J8" s="31">
        <f>I8+H8+G8</f>
        <v>1600</v>
      </c>
      <c r="K8" s="45">
        <v>0</v>
      </c>
      <c r="L8" s="51">
        <v>0</v>
      </c>
      <c r="M8" s="47">
        <f>J8-L8</f>
        <v>1600</v>
      </c>
      <c r="N8" t="s">
        <v>16</v>
      </c>
      <c r="P8" s="35"/>
      <c r="Q8">
        <v>0</v>
      </c>
      <c r="R8" s="36">
        <v>5</v>
      </c>
      <c r="S8">
        <v>4</v>
      </c>
      <c r="T8">
        <v>4</v>
      </c>
      <c r="U8">
        <v>0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5</v>
      </c>
      <c r="F9" s="41"/>
      <c r="G9" s="173">
        <v>0</v>
      </c>
      <c r="H9" s="29">
        <f>D9*E9-0.02</f>
        <v>1333.3300000000002</v>
      </c>
      <c r="I9" s="168">
        <v>-279.16000000000003</v>
      </c>
      <c r="J9" s="31">
        <f>H9+G9+I9</f>
        <v>1054.17</v>
      </c>
      <c r="K9" s="45">
        <v>0</v>
      </c>
      <c r="L9" s="46">
        <v>0</v>
      </c>
      <c r="M9" s="47">
        <f>J9-L9</f>
        <v>1054.17</v>
      </c>
      <c r="N9" t="s">
        <v>19</v>
      </c>
      <c r="O9" s="48"/>
      <c r="P9" s="35"/>
      <c r="Q9">
        <v>0</v>
      </c>
      <c r="R9">
        <v>5</v>
      </c>
      <c r="S9">
        <v>0</v>
      </c>
      <c r="T9">
        <v>1</v>
      </c>
      <c r="U9">
        <v>0</v>
      </c>
      <c r="V9">
        <v>0</v>
      </c>
      <c r="W9">
        <v>4</v>
      </c>
      <c r="X9">
        <v>0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/>
      <c r="G10" s="174">
        <v>0</v>
      </c>
      <c r="H10" s="29">
        <f>D10*E10+D10*F10</f>
        <v>1200</v>
      </c>
      <c r="I10" s="44">
        <v>0</v>
      </c>
      <c r="J10" s="31">
        <f>I10+H10+G10</f>
        <v>1200</v>
      </c>
      <c r="K10" s="45">
        <v>0</v>
      </c>
      <c r="L10" s="51">
        <v>0</v>
      </c>
      <c r="M10" s="47">
        <f>J10-L10</f>
        <v>1200</v>
      </c>
      <c r="N10" t="s">
        <v>16</v>
      </c>
      <c r="P10" s="52"/>
      <c r="Q10">
        <v>0</v>
      </c>
      <c r="R10">
        <v>5</v>
      </c>
      <c r="S10">
        <v>2</v>
      </c>
      <c r="T10">
        <v>0</v>
      </c>
      <c r="U10">
        <v>0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3">
      <c r="B12" s="37" t="s">
        <v>77</v>
      </c>
      <c r="C12" s="37"/>
      <c r="D12" s="144">
        <v>200</v>
      </c>
      <c r="E12" s="41">
        <v>6</v>
      </c>
      <c r="F12" s="145"/>
      <c r="G12" s="134">
        <f>200+26</f>
        <v>226</v>
      </c>
      <c r="H12" s="139">
        <f t="shared" ref="H12" si="0">D12*E12+D12*F12</f>
        <v>1200</v>
      </c>
      <c r="I12" s="170">
        <v>-156</v>
      </c>
      <c r="J12" s="135">
        <f t="shared" ref="J12" si="1">I12+H12+G12</f>
        <v>1270</v>
      </c>
      <c r="K12" s="221">
        <v>186</v>
      </c>
      <c r="L12" s="51">
        <v>186</v>
      </c>
      <c r="M12" s="47">
        <f t="shared" ref="M12" si="2">J12-L12</f>
        <v>1084</v>
      </c>
      <c r="N12" s="89"/>
      <c r="O12" s="90"/>
      <c r="P12" s="89"/>
      <c r="Q12">
        <v>0</v>
      </c>
      <c r="R12">
        <v>5</v>
      </c>
      <c r="S12">
        <v>0</v>
      </c>
      <c r="T12">
        <v>4</v>
      </c>
      <c r="U12">
        <v>2</v>
      </c>
      <c r="V12">
        <v>5</v>
      </c>
      <c r="W12">
        <v>5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162">
        <v>2300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8</v>
      </c>
      <c r="F15" s="203"/>
      <c r="G15" s="205"/>
      <c r="H15" s="139">
        <f>D15*E15</f>
        <v>3714.32</v>
      </c>
      <c r="I15" s="210">
        <v>0</v>
      </c>
      <c r="J15" s="135">
        <f>I15+H15+G15</f>
        <v>3714.32</v>
      </c>
      <c r="K15" s="213">
        <v>2000</v>
      </c>
      <c r="L15" s="46">
        <v>200</v>
      </c>
      <c r="M15" s="47">
        <f>J15-L15</f>
        <v>3514.32</v>
      </c>
      <c r="N15" t="s">
        <v>16</v>
      </c>
      <c r="Q15" s="216">
        <v>4</v>
      </c>
      <c r="R15" s="216">
        <v>5</v>
      </c>
      <c r="S15" s="216">
        <v>5</v>
      </c>
      <c r="T15" s="216">
        <v>4</v>
      </c>
      <c r="U15" s="216">
        <v>0</v>
      </c>
      <c r="V15" s="216">
        <v>2</v>
      </c>
      <c r="W15" s="216">
        <v>4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6</v>
      </c>
      <c r="F16" s="201"/>
      <c r="G16" s="206">
        <v>330</v>
      </c>
      <c r="H16" s="139">
        <f>D16*E16+D16*F16</f>
        <v>1440</v>
      </c>
      <c r="I16" s="211"/>
      <c r="J16" s="164">
        <f>I16+H16+G16</f>
        <v>1770</v>
      </c>
      <c r="K16" s="214"/>
      <c r="L16" s="215">
        <v>0</v>
      </c>
      <c r="M16" s="101">
        <f>J16-L16</f>
        <v>1770</v>
      </c>
      <c r="N16" t="s">
        <v>16</v>
      </c>
      <c r="O16" s="71"/>
      <c r="P16" s="71"/>
      <c r="Q16" s="217">
        <v>1</v>
      </c>
      <c r="R16" s="85">
        <v>5</v>
      </c>
      <c r="S16" s="102">
        <v>2</v>
      </c>
      <c r="T16" s="102">
        <v>1</v>
      </c>
      <c r="U16" s="102">
        <v>1</v>
      </c>
      <c r="V16" s="102">
        <v>0</v>
      </c>
      <c r="W16" s="103"/>
      <c r="X16" s="103"/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14022.49</v>
      </c>
      <c r="N17" s="111"/>
      <c r="P17" s="112"/>
      <c r="Q17" s="112">
        <f t="shared" ref="Q17:X17" si="3">SUM(Q6:Q16)</f>
        <v>5</v>
      </c>
      <c r="R17" s="112">
        <f t="shared" si="3"/>
        <v>45</v>
      </c>
      <c r="S17" s="112">
        <f t="shared" si="3"/>
        <v>24</v>
      </c>
      <c r="T17" s="112">
        <f t="shared" si="3"/>
        <v>18</v>
      </c>
      <c r="U17" s="112">
        <f t="shared" si="3"/>
        <v>3</v>
      </c>
      <c r="V17" s="112">
        <f t="shared" si="3"/>
        <v>7</v>
      </c>
      <c r="W17" s="112">
        <f t="shared" si="3"/>
        <v>13</v>
      </c>
      <c r="X17" s="112">
        <f t="shared" si="3"/>
        <v>0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14487.65</v>
      </c>
      <c r="I18" s="117">
        <f>SUM(I7:I16)</f>
        <v>-435.16</v>
      </c>
      <c r="J18" s="155">
        <f>SUM(J7:J17)</f>
        <v>14908.49</v>
      </c>
      <c r="K18" s="119">
        <f>SUM(K7:K16)</f>
        <v>4486</v>
      </c>
      <c r="L18" s="119">
        <f>SUM(L7:L16)</f>
        <v>886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4">Q17*Q4</f>
        <v>2500</v>
      </c>
      <c r="R19" s="122">
        <f t="shared" si="4"/>
        <v>9000</v>
      </c>
      <c r="S19" s="122">
        <f t="shared" si="4"/>
        <v>2400</v>
      </c>
      <c r="T19" s="123">
        <f t="shared" si="4"/>
        <v>900</v>
      </c>
      <c r="U19" s="122">
        <f t="shared" si="4"/>
        <v>60</v>
      </c>
      <c r="V19" s="122">
        <f t="shared" si="4"/>
        <v>35</v>
      </c>
      <c r="W19" s="122">
        <f t="shared" si="4"/>
        <v>13</v>
      </c>
      <c r="X19" s="122">
        <f t="shared" si="4"/>
        <v>0</v>
      </c>
      <c r="Y19" s="124">
        <f>SUM(Q19:X19)</f>
        <v>14908</v>
      </c>
    </row>
    <row r="20" spans="2:25" ht="21" x14ac:dyDescent="0.35">
      <c r="B20" s="220"/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46"/>
      <c r="C21" s="247"/>
      <c r="D21" s="247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x14ac:dyDescent="0.25">
      <c r="B22" s="184"/>
      <c r="C22" s="18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x14ac:dyDescent="0.25">
      <c r="B24" s="184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2">
    <mergeCell ref="B1:L2"/>
    <mergeCell ref="B21:D21"/>
  </mergeCells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selection activeCell="E20" sqref="E20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88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>
        <v>1</v>
      </c>
      <c r="G7" s="204">
        <v>300</v>
      </c>
      <c r="H7" s="29">
        <f>D7*E7</f>
        <v>1200</v>
      </c>
      <c r="I7" s="209"/>
      <c r="J7" s="31">
        <f>I7+H7+G7</f>
        <v>1500</v>
      </c>
      <c r="K7" s="212"/>
      <c r="L7" s="33">
        <v>0</v>
      </c>
      <c r="M7" s="34">
        <f>J7-L7</f>
        <v>1500</v>
      </c>
      <c r="N7" s="89"/>
      <c r="O7" s="90"/>
      <c r="P7" s="89"/>
      <c r="Q7">
        <v>0</v>
      </c>
      <c r="R7">
        <v>5</v>
      </c>
      <c r="S7">
        <v>5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0</v>
      </c>
      <c r="H8" s="43">
        <f>D8*E8+D8*F8</f>
        <v>1920</v>
      </c>
      <c r="I8" s="30">
        <v>0</v>
      </c>
      <c r="J8" s="31">
        <f>I8+H8+G8</f>
        <v>1920</v>
      </c>
      <c r="K8" s="45">
        <v>0</v>
      </c>
      <c r="L8" s="51">
        <v>0</v>
      </c>
      <c r="M8" s="47">
        <f>J8-L8</f>
        <v>1920</v>
      </c>
      <c r="N8" t="s">
        <v>16</v>
      </c>
      <c r="P8" s="35"/>
      <c r="Q8">
        <v>1</v>
      </c>
      <c r="R8" s="36">
        <v>5</v>
      </c>
      <c r="S8">
        <v>4</v>
      </c>
      <c r="T8">
        <v>0</v>
      </c>
      <c r="U8">
        <v>1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224">
        <v>0</v>
      </c>
      <c r="F9" s="41"/>
      <c r="G9" s="173">
        <v>0</v>
      </c>
      <c r="H9" s="29">
        <f>D9*E9-0.02</f>
        <v>-0.02</v>
      </c>
      <c r="I9" s="168">
        <v>-279.16000000000003</v>
      </c>
      <c r="J9" s="31">
        <v>0</v>
      </c>
      <c r="K9" s="45">
        <v>0</v>
      </c>
      <c r="L9" s="46">
        <v>0</v>
      </c>
      <c r="M9" s="47">
        <f>J9-L9</f>
        <v>0</v>
      </c>
      <c r="N9" t="s">
        <v>19</v>
      </c>
      <c r="O9" s="48"/>
      <c r="P9" s="35"/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/>
      <c r="G10" s="174">
        <v>0</v>
      </c>
      <c r="H10" s="29">
        <f>D10*E10+D10*F10</f>
        <v>1200</v>
      </c>
      <c r="I10" s="44">
        <v>0</v>
      </c>
      <c r="J10" s="31">
        <f>I10+H10+G10</f>
        <v>1200</v>
      </c>
      <c r="K10" s="45">
        <v>0</v>
      </c>
      <c r="L10" s="51">
        <v>0</v>
      </c>
      <c r="M10" s="47">
        <f>J10-L10</f>
        <v>1200</v>
      </c>
      <c r="N10" t="s">
        <v>16</v>
      </c>
      <c r="P10" s="52"/>
      <c r="Q10">
        <v>0</v>
      </c>
      <c r="R10">
        <v>5</v>
      </c>
      <c r="S10">
        <v>2</v>
      </c>
      <c r="T10">
        <v>0</v>
      </c>
      <c r="U10">
        <v>0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37"/>
      <c r="D12" s="144">
        <v>200</v>
      </c>
      <c r="E12" s="41">
        <v>7</v>
      </c>
      <c r="F12" s="145"/>
      <c r="G12" s="134">
        <f>200+26</f>
        <v>226</v>
      </c>
      <c r="H12" s="139">
        <f t="shared" ref="H12" si="0">D12*E12+D12*F12</f>
        <v>1400</v>
      </c>
      <c r="I12" s="170">
        <v>-156</v>
      </c>
      <c r="J12" s="135">
        <f t="shared" ref="J12" si="1">I12+H12+G12</f>
        <v>1470</v>
      </c>
      <c r="K12" s="222">
        <v>468</v>
      </c>
      <c r="L12" s="223">
        <v>156</v>
      </c>
      <c r="M12" s="47">
        <f t="shared" ref="M12" si="2">J12-L12</f>
        <v>1314</v>
      </c>
      <c r="N12" s="250" t="s">
        <v>90</v>
      </c>
      <c r="O12" s="251"/>
      <c r="P12" s="251"/>
      <c r="Q12">
        <v>0</v>
      </c>
      <c r="R12">
        <v>5</v>
      </c>
      <c r="S12">
        <v>4</v>
      </c>
      <c r="T12">
        <v>1</v>
      </c>
      <c r="U12">
        <v>0</v>
      </c>
      <c r="V12">
        <v>3</v>
      </c>
      <c r="W12">
        <v>5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162">
        <v>1800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8</v>
      </c>
      <c r="F15" s="203"/>
      <c r="G15" s="205"/>
      <c r="H15" s="139">
        <f>D15*E15</f>
        <v>3714.32</v>
      </c>
      <c r="I15" s="210">
        <v>-712.28</v>
      </c>
      <c r="J15" s="135">
        <f>I15+H15+G15</f>
        <v>3002.04</v>
      </c>
      <c r="K15" s="213">
        <v>1800</v>
      </c>
      <c r="L15" s="46">
        <v>200</v>
      </c>
      <c r="M15" s="47">
        <f>J15-L15</f>
        <v>2802.04</v>
      </c>
      <c r="N15" t="s">
        <v>16</v>
      </c>
      <c r="Q15" s="216">
        <v>2</v>
      </c>
      <c r="R15" s="216">
        <v>6</v>
      </c>
      <c r="S15" s="216">
        <v>6</v>
      </c>
      <c r="T15" s="216">
        <v>4</v>
      </c>
      <c r="U15" s="216">
        <v>0</v>
      </c>
      <c r="V15" s="216">
        <v>0</v>
      </c>
      <c r="W15" s="216">
        <v>2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6</v>
      </c>
      <c r="F16" s="201"/>
      <c r="G16" s="206">
        <v>330</v>
      </c>
      <c r="H16" s="139">
        <f>D16*E16+D16*F16</f>
        <v>1440</v>
      </c>
      <c r="I16" s="211"/>
      <c r="J16" s="164">
        <f>I16+H16+G16</f>
        <v>1770</v>
      </c>
      <c r="K16" s="214"/>
      <c r="L16" s="215">
        <v>0</v>
      </c>
      <c r="M16" s="101">
        <f>J16-L16</f>
        <v>1770</v>
      </c>
      <c r="N16" t="s">
        <v>16</v>
      </c>
      <c r="O16" s="71"/>
      <c r="P16" s="71"/>
      <c r="Q16" s="217">
        <v>1</v>
      </c>
      <c r="R16" s="85">
        <v>5</v>
      </c>
      <c r="S16" s="102">
        <v>2</v>
      </c>
      <c r="T16" s="102">
        <v>1</v>
      </c>
      <c r="U16" s="102">
        <v>1</v>
      </c>
      <c r="V16" s="102">
        <v>0</v>
      </c>
      <c r="W16" s="103"/>
      <c r="X16" s="103"/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12806.04</v>
      </c>
      <c r="N17" s="111"/>
      <c r="P17" s="112"/>
      <c r="Q17" s="112">
        <f t="shared" ref="Q17:X17" si="3">SUM(Q6:Q16)</f>
        <v>4</v>
      </c>
      <c r="R17" s="112">
        <f t="shared" si="3"/>
        <v>41</v>
      </c>
      <c r="S17" s="112">
        <f t="shared" si="3"/>
        <v>29</v>
      </c>
      <c r="T17" s="112">
        <f t="shared" si="3"/>
        <v>10</v>
      </c>
      <c r="U17" s="112">
        <f t="shared" si="3"/>
        <v>2</v>
      </c>
      <c r="V17" s="112">
        <f t="shared" si="3"/>
        <v>3</v>
      </c>
      <c r="W17" s="112">
        <f t="shared" si="3"/>
        <v>7</v>
      </c>
      <c r="X17" s="112">
        <f t="shared" si="3"/>
        <v>0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13674.3</v>
      </c>
      <c r="I18" s="117">
        <f>SUM(I7:I16)</f>
        <v>-1147.44</v>
      </c>
      <c r="J18" s="155">
        <f>SUM(J7:J17)</f>
        <v>13662.04</v>
      </c>
      <c r="K18" s="119">
        <f>SUM(K7:K16)</f>
        <v>4068</v>
      </c>
      <c r="L18" s="119">
        <f>SUM(L7:L16)</f>
        <v>856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4">Q17*Q4</f>
        <v>2000</v>
      </c>
      <c r="R19" s="122">
        <f t="shared" si="4"/>
        <v>8200</v>
      </c>
      <c r="S19" s="122">
        <f t="shared" si="4"/>
        <v>2900</v>
      </c>
      <c r="T19" s="123">
        <f t="shared" si="4"/>
        <v>500</v>
      </c>
      <c r="U19" s="122">
        <f t="shared" si="4"/>
        <v>40</v>
      </c>
      <c r="V19" s="122">
        <f t="shared" si="4"/>
        <v>15</v>
      </c>
      <c r="W19" s="122">
        <f t="shared" si="4"/>
        <v>7</v>
      </c>
      <c r="X19" s="122">
        <f t="shared" si="4"/>
        <v>0</v>
      </c>
      <c r="Y19" s="124">
        <f>SUM(Q19:X19)</f>
        <v>13662</v>
      </c>
    </row>
    <row r="20" spans="2:25" ht="21" x14ac:dyDescent="0.35">
      <c r="B20" s="220"/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48"/>
      <c r="C21" s="249"/>
      <c r="D21" s="249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x14ac:dyDescent="0.25">
      <c r="B22" s="184"/>
      <c r="C22" s="18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x14ac:dyDescent="0.25">
      <c r="B24" s="184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3">
    <mergeCell ref="B1:L2"/>
    <mergeCell ref="B21:D21"/>
    <mergeCell ref="N12:P12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12" sqref="E12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92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>
        <v>1</v>
      </c>
      <c r="G7" s="204">
        <v>300</v>
      </c>
      <c r="H7" s="29">
        <f>D7*E7</f>
        <v>1200</v>
      </c>
      <c r="I7" s="209"/>
      <c r="J7" s="31">
        <f>I7+H7+G7</f>
        <v>1500</v>
      </c>
      <c r="K7" s="212"/>
      <c r="L7" s="33">
        <v>0</v>
      </c>
      <c r="M7" s="34">
        <f>J7-L7</f>
        <v>1500</v>
      </c>
      <c r="N7" s="89"/>
      <c r="O7" s="90"/>
      <c r="P7" s="89"/>
      <c r="Q7">
        <v>0</v>
      </c>
      <c r="R7">
        <v>5</v>
      </c>
      <c r="S7">
        <v>5</v>
      </c>
      <c r="T7">
        <v>0</v>
      </c>
      <c r="U7">
        <v>0</v>
      </c>
      <c r="V7">
        <v>0</v>
      </c>
    </row>
    <row r="8" spans="2:24" ht="28.5" customHeight="1" thickBot="1" x14ac:dyDescent="0.3">
      <c r="B8" s="37" t="s">
        <v>13</v>
      </c>
      <c r="C8" s="197" t="s">
        <v>14</v>
      </c>
      <c r="D8" s="39">
        <v>320</v>
      </c>
      <c r="E8" s="41">
        <v>5</v>
      </c>
      <c r="F8" s="67"/>
      <c r="G8" s="208">
        <v>0</v>
      </c>
      <c r="H8" s="43">
        <f>D8*E8+D8*F8</f>
        <v>1600</v>
      </c>
      <c r="I8" s="30">
        <v>0</v>
      </c>
      <c r="J8" s="31">
        <f>I8+H8+G8</f>
        <v>1600</v>
      </c>
      <c r="K8" s="45">
        <v>0</v>
      </c>
      <c r="L8" s="51">
        <v>0</v>
      </c>
      <c r="M8" s="47">
        <f>J8-L8</f>
        <v>1600</v>
      </c>
      <c r="N8" t="s">
        <v>16</v>
      </c>
      <c r="P8" s="35"/>
      <c r="Q8">
        <v>0</v>
      </c>
      <c r="R8" s="36">
        <v>5</v>
      </c>
      <c r="S8">
        <v>4</v>
      </c>
      <c r="T8">
        <v>4</v>
      </c>
      <c r="U8">
        <v>0</v>
      </c>
      <c r="V8">
        <v>0</v>
      </c>
    </row>
    <row r="9" spans="2:24" ht="28.5" customHeight="1" thickBot="1" x14ac:dyDescent="0.35">
      <c r="B9" s="37" t="s">
        <v>17</v>
      </c>
      <c r="C9" s="38" t="s">
        <v>18</v>
      </c>
      <c r="D9" s="39">
        <v>266.67</v>
      </c>
      <c r="E9" s="224">
        <v>6</v>
      </c>
      <c r="F9" s="41"/>
      <c r="G9" s="173">
        <v>0</v>
      </c>
      <c r="H9" s="29">
        <f>D9*E9-0.02</f>
        <v>1600</v>
      </c>
      <c r="I9" s="168">
        <v>-279.16000000000003</v>
      </c>
      <c r="J9" s="31">
        <f>I9+H9+G9</f>
        <v>1320.84</v>
      </c>
      <c r="K9" s="45">
        <v>0</v>
      </c>
      <c r="L9" s="46">
        <v>279.16000000000003</v>
      </c>
      <c r="M9" s="47">
        <f>J9-L9</f>
        <v>1041.6799999999998</v>
      </c>
      <c r="N9" t="s">
        <v>19</v>
      </c>
      <c r="O9" s="252" t="s">
        <v>94</v>
      </c>
      <c r="P9" s="253"/>
      <c r="Q9">
        <v>0</v>
      </c>
      <c r="R9">
        <v>5</v>
      </c>
      <c r="S9">
        <v>0</v>
      </c>
      <c r="T9">
        <v>0</v>
      </c>
      <c r="U9">
        <v>2</v>
      </c>
      <c r="V9">
        <v>0</v>
      </c>
      <c r="W9">
        <v>1</v>
      </c>
      <c r="X9">
        <v>1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/>
      <c r="G10" s="174">
        <v>0</v>
      </c>
      <c r="H10" s="29">
        <f>D10*E10+D10*F10</f>
        <v>1200</v>
      </c>
      <c r="I10" s="44">
        <v>0</v>
      </c>
      <c r="J10" s="31">
        <f>I10+H10+G10</f>
        <v>1200</v>
      </c>
      <c r="K10" s="45">
        <v>0</v>
      </c>
      <c r="L10" s="51">
        <v>0</v>
      </c>
      <c r="M10" s="47">
        <f t="shared" ref="M10" si="0">J10-L10</f>
        <v>1200</v>
      </c>
      <c r="N10" t="s">
        <v>16</v>
      </c>
      <c r="P10" s="52"/>
      <c r="Q10">
        <v>0</v>
      </c>
      <c r="R10">
        <v>5</v>
      </c>
      <c r="S10">
        <v>2</v>
      </c>
      <c r="T10">
        <v>0</v>
      </c>
      <c r="U10">
        <v>0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37"/>
      <c r="D12" s="144">
        <v>200</v>
      </c>
      <c r="E12" s="41">
        <v>7</v>
      </c>
      <c r="F12" s="145"/>
      <c r="G12" s="134">
        <f>200+26</f>
        <v>226</v>
      </c>
      <c r="H12" s="139">
        <f t="shared" ref="H12" si="1">D12*E12+D12*F12</f>
        <v>1400</v>
      </c>
      <c r="I12" s="170">
        <v>-156</v>
      </c>
      <c r="J12" s="135">
        <f t="shared" ref="J12" si="2">I12+H12+G12</f>
        <v>1470</v>
      </c>
      <c r="K12" s="222">
        <v>4162</v>
      </c>
      <c r="L12" s="223">
        <v>656</v>
      </c>
      <c r="M12" s="47">
        <f t="shared" ref="M12" si="3">J12-L12</f>
        <v>814</v>
      </c>
      <c r="N12" s="250" t="s">
        <v>93</v>
      </c>
      <c r="O12" s="251"/>
      <c r="P12" s="251"/>
      <c r="Q12">
        <v>0</v>
      </c>
      <c r="R12">
        <v>5</v>
      </c>
      <c r="S12">
        <v>3</v>
      </c>
      <c r="T12">
        <v>0</v>
      </c>
      <c r="U12">
        <v>0</v>
      </c>
      <c r="V12">
        <v>2</v>
      </c>
      <c r="W12">
        <v>4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162">
        <v>1300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 t="s">
        <v>35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8</v>
      </c>
      <c r="F15" s="203"/>
      <c r="G15" s="205"/>
      <c r="H15" s="139">
        <f>D15*E15</f>
        <v>3714.32</v>
      </c>
      <c r="I15" s="210">
        <v>-712.28</v>
      </c>
      <c r="J15" s="135">
        <f>I15+H15+G15</f>
        <v>3002.04</v>
      </c>
      <c r="K15" s="213">
        <v>1600</v>
      </c>
      <c r="L15" s="46">
        <v>200</v>
      </c>
      <c r="M15" s="47">
        <f>J15-L15</f>
        <v>2802.04</v>
      </c>
      <c r="N15" t="s">
        <v>16</v>
      </c>
      <c r="Q15" s="216">
        <v>2</v>
      </c>
      <c r="R15" s="216">
        <v>6</v>
      </c>
      <c r="S15" s="216">
        <v>6</v>
      </c>
      <c r="T15" s="216">
        <v>4</v>
      </c>
      <c r="U15" s="216">
        <v>0</v>
      </c>
      <c r="V15" s="216">
        <v>0</v>
      </c>
      <c r="W15" s="216">
        <v>2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6</v>
      </c>
      <c r="F16" s="201"/>
      <c r="G16" s="206">
        <v>330</v>
      </c>
      <c r="H16" s="139">
        <f>D16*E16+D16*F16</f>
        <v>1440</v>
      </c>
      <c r="I16" s="211"/>
      <c r="J16" s="164">
        <f>I16+H16+G16</f>
        <v>1770</v>
      </c>
      <c r="K16" s="214"/>
      <c r="L16" s="215">
        <v>0</v>
      </c>
      <c r="M16" s="101">
        <f>J16-L16</f>
        <v>1770</v>
      </c>
      <c r="N16" t="s">
        <v>16</v>
      </c>
      <c r="O16" s="71"/>
      <c r="P16" s="71"/>
      <c r="Q16" s="217">
        <v>1</v>
      </c>
      <c r="R16" s="85">
        <v>5</v>
      </c>
      <c r="S16" s="102">
        <v>2</v>
      </c>
      <c r="T16" s="102">
        <v>1</v>
      </c>
      <c r="U16" s="102">
        <v>1</v>
      </c>
      <c r="V16" s="102">
        <v>0</v>
      </c>
      <c r="W16" s="103"/>
      <c r="X16" s="103"/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13027.720000000001</v>
      </c>
      <c r="N17" s="111"/>
      <c r="P17" s="112"/>
      <c r="Q17" s="112">
        <f t="shared" ref="Q17:X17" si="4">SUM(Q6:Q16)</f>
        <v>3</v>
      </c>
      <c r="R17" s="112">
        <f t="shared" si="4"/>
        <v>41</v>
      </c>
      <c r="S17" s="112">
        <f t="shared" si="4"/>
        <v>28</v>
      </c>
      <c r="T17" s="112">
        <f t="shared" si="4"/>
        <v>13</v>
      </c>
      <c r="U17" s="112">
        <f t="shared" si="4"/>
        <v>3</v>
      </c>
      <c r="V17" s="112">
        <f t="shared" si="4"/>
        <v>2</v>
      </c>
      <c r="W17" s="112">
        <f t="shared" si="4"/>
        <v>7</v>
      </c>
      <c r="X17" s="112">
        <f t="shared" si="4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14954.32</v>
      </c>
      <c r="I18" s="117">
        <f>SUM(I7:I16)</f>
        <v>-1147.44</v>
      </c>
      <c r="J18" s="155">
        <f>SUM(J7:J17)</f>
        <v>14662.880000000001</v>
      </c>
      <c r="K18" s="119">
        <f>SUM(K7:K16)</f>
        <v>7062</v>
      </c>
      <c r="L18" s="119">
        <f>SUM(L7:L16)</f>
        <v>1635.16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5">Q17*Q4</f>
        <v>1500</v>
      </c>
      <c r="R19" s="122">
        <f t="shared" si="5"/>
        <v>8200</v>
      </c>
      <c r="S19" s="122">
        <f t="shared" si="5"/>
        <v>2800</v>
      </c>
      <c r="T19" s="123">
        <f t="shared" si="5"/>
        <v>650</v>
      </c>
      <c r="U19" s="122">
        <f t="shared" si="5"/>
        <v>60</v>
      </c>
      <c r="V19" s="122">
        <f t="shared" si="5"/>
        <v>10</v>
      </c>
      <c r="W19" s="122">
        <f t="shared" si="5"/>
        <v>7</v>
      </c>
      <c r="X19" s="122">
        <f t="shared" si="5"/>
        <v>0.5</v>
      </c>
      <c r="Y19" s="124">
        <f>SUM(Q19:X19)</f>
        <v>13227.5</v>
      </c>
    </row>
    <row r="20" spans="2:25" ht="21" x14ac:dyDescent="0.35">
      <c r="B20" s="220" t="s">
        <v>89</v>
      </c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48" t="s">
        <v>91</v>
      </c>
      <c r="C21" s="249"/>
      <c r="D21" s="249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x14ac:dyDescent="0.25">
      <c r="B22" s="184"/>
      <c r="C22" s="18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x14ac:dyDescent="0.25">
      <c r="B24" s="184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4">
    <mergeCell ref="B1:L2"/>
    <mergeCell ref="N12:P12"/>
    <mergeCell ref="B21:D21"/>
    <mergeCell ref="O9:P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2" sqref="G12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95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/>
      <c r="G7" s="204">
        <v>0</v>
      </c>
      <c r="H7" s="29">
        <f>D7*E7</f>
        <v>1200</v>
      </c>
      <c r="I7" s="209"/>
      <c r="J7" s="31">
        <f>I7+H7+G7</f>
        <v>1200</v>
      </c>
      <c r="K7" s="212"/>
      <c r="L7" s="33">
        <v>0</v>
      </c>
      <c r="M7" s="34">
        <f>J7-L7</f>
        <v>1200</v>
      </c>
      <c r="N7" s="89"/>
      <c r="O7" s="90"/>
      <c r="P7" s="89"/>
      <c r="Q7">
        <v>0</v>
      </c>
      <c r="R7">
        <v>5</v>
      </c>
      <c r="S7">
        <v>2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/>
      <c r="G8" s="208">
        <v>0</v>
      </c>
      <c r="H8" s="43">
        <f>D8*E8+D8*F8</f>
        <v>1600</v>
      </c>
      <c r="I8" s="30">
        <v>0</v>
      </c>
      <c r="J8" s="31">
        <f>I8+H8+G8</f>
        <v>1600</v>
      </c>
      <c r="K8" s="45">
        <v>0</v>
      </c>
      <c r="L8" s="51">
        <v>0</v>
      </c>
      <c r="M8" s="47">
        <f>J8-L8</f>
        <v>1600</v>
      </c>
      <c r="N8" t="s">
        <v>16</v>
      </c>
      <c r="P8" s="35"/>
      <c r="Q8">
        <v>0</v>
      </c>
      <c r="R8" s="36">
        <v>5</v>
      </c>
      <c r="S8">
        <v>4</v>
      </c>
      <c r="T8">
        <v>4</v>
      </c>
      <c r="U8">
        <v>0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224">
        <v>6</v>
      </c>
      <c r="F9" s="41"/>
      <c r="G9" s="173">
        <v>0</v>
      </c>
      <c r="H9" s="29">
        <f>D9*E9-0.02</f>
        <v>1600</v>
      </c>
      <c r="I9" s="168">
        <v>-279.16000000000003</v>
      </c>
      <c r="J9" s="31">
        <f>I9+H9+G9</f>
        <v>1320.84</v>
      </c>
      <c r="K9" s="45">
        <v>0</v>
      </c>
      <c r="L9" s="46">
        <v>0</v>
      </c>
      <c r="M9" s="47">
        <f>J9-L9</f>
        <v>1320.84</v>
      </c>
      <c r="N9" t="s">
        <v>19</v>
      </c>
      <c r="O9" s="112"/>
      <c r="P9" s="112"/>
      <c r="Q9">
        <v>0</v>
      </c>
      <c r="R9">
        <v>5</v>
      </c>
      <c r="S9">
        <v>3</v>
      </c>
      <c r="T9">
        <v>0</v>
      </c>
      <c r="U9">
        <v>1</v>
      </c>
      <c r="V9">
        <v>0</v>
      </c>
      <c r="W9">
        <v>0</v>
      </c>
      <c r="X9">
        <v>1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/>
      <c r="G10" s="174">
        <v>0</v>
      </c>
      <c r="H10" s="29">
        <f>D10*E10+D10*F10</f>
        <v>1200</v>
      </c>
      <c r="I10" s="44">
        <v>0</v>
      </c>
      <c r="J10" s="31">
        <f>I10+H10+G10</f>
        <v>1200</v>
      </c>
      <c r="K10" s="45">
        <v>0</v>
      </c>
      <c r="L10" s="51">
        <v>0</v>
      </c>
      <c r="M10" s="47">
        <f t="shared" ref="M10" si="0">J10-L10</f>
        <v>1200</v>
      </c>
      <c r="N10" t="s">
        <v>16</v>
      </c>
      <c r="P10" s="52"/>
      <c r="Q10">
        <v>0</v>
      </c>
      <c r="R10">
        <v>5</v>
      </c>
      <c r="S10">
        <v>2</v>
      </c>
      <c r="T10">
        <v>0</v>
      </c>
      <c r="U10">
        <v>0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37"/>
      <c r="D12" s="144">
        <v>200</v>
      </c>
      <c r="E12" s="41">
        <v>7</v>
      </c>
      <c r="F12" s="145"/>
      <c r="G12" s="134">
        <f>200+26</f>
        <v>226</v>
      </c>
      <c r="H12" s="139">
        <f t="shared" ref="H12" si="1">D12*E12+D12*F12</f>
        <v>1400</v>
      </c>
      <c r="I12" s="170">
        <v>312</v>
      </c>
      <c r="J12" s="135">
        <f t="shared" ref="J12" si="2">I12+H12+G12</f>
        <v>1938</v>
      </c>
      <c r="K12" s="222">
        <v>3350</v>
      </c>
      <c r="L12" s="223">
        <v>500</v>
      </c>
      <c r="M12" s="47">
        <f t="shared" ref="M12" si="3">J12-L12</f>
        <v>1438</v>
      </c>
      <c r="N12" s="250" t="s">
        <v>96</v>
      </c>
      <c r="O12" s="251"/>
      <c r="P12" s="251"/>
      <c r="Q12">
        <v>0</v>
      </c>
      <c r="R12">
        <v>5</v>
      </c>
      <c r="S12">
        <v>3</v>
      </c>
      <c r="T12">
        <v>0</v>
      </c>
      <c r="U12">
        <v>0</v>
      </c>
      <c r="V12">
        <v>2</v>
      </c>
      <c r="W12">
        <v>4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162">
        <v>800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8</v>
      </c>
      <c r="F15" s="203"/>
      <c r="G15" s="205"/>
      <c r="H15" s="139">
        <f>D15*E15</f>
        <v>3714.32</v>
      </c>
      <c r="I15" s="210">
        <v>-712.28</v>
      </c>
      <c r="J15" s="135">
        <f>I15+H15+G15</f>
        <v>3002.04</v>
      </c>
      <c r="K15" s="213">
        <v>1400</v>
      </c>
      <c r="L15" s="46">
        <v>200</v>
      </c>
      <c r="M15" s="47">
        <f>J15-L15</f>
        <v>2802.04</v>
      </c>
      <c r="N15" t="s">
        <v>16</v>
      </c>
      <c r="Q15" s="216">
        <v>2</v>
      </c>
      <c r="R15" s="216">
        <v>6</v>
      </c>
      <c r="S15" s="216">
        <v>6</v>
      </c>
      <c r="T15" s="216">
        <v>4</v>
      </c>
      <c r="U15" s="216">
        <v>0</v>
      </c>
      <c r="V15" s="216">
        <v>0</v>
      </c>
      <c r="W15" s="216">
        <v>2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6</v>
      </c>
      <c r="F16" s="201"/>
      <c r="G16" s="206">
        <v>330</v>
      </c>
      <c r="H16" s="139">
        <f>D16*E16+D16*F16</f>
        <v>1440</v>
      </c>
      <c r="I16" s="211"/>
      <c r="J16" s="164">
        <f>I16+H16+G16</f>
        <v>1770</v>
      </c>
      <c r="K16" s="214"/>
      <c r="L16" s="215">
        <v>0</v>
      </c>
      <c r="M16" s="101">
        <f>J16-L16</f>
        <v>1770</v>
      </c>
      <c r="N16" t="s">
        <v>16</v>
      </c>
      <c r="O16" s="71"/>
      <c r="P16" s="71"/>
      <c r="Q16" s="217">
        <v>1</v>
      </c>
      <c r="R16" s="85">
        <v>5</v>
      </c>
      <c r="S16" s="102">
        <v>2</v>
      </c>
      <c r="T16" s="102">
        <v>1</v>
      </c>
      <c r="U16" s="102">
        <v>1</v>
      </c>
      <c r="V16" s="102">
        <v>0</v>
      </c>
      <c r="W16" s="103"/>
      <c r="X16" s="103"/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13630.880000000001</v>
      </c>
      <c r="N17" s="111"/>
      <c r="P17" s="112"/>
      <c r="Q17" s="112">
        <f t="shared" ref="Q17:X17" si="4">SUM(Q6:Q16)</f>
        <v>3</v>
      </c>
      <c r="R17" s="112">
        <f t="shared" si="4"/>
        <v>46</v>
      </c>
      <c r="S17" s="112">
        <f t="shared" si="4"/>
        <v>28</v>
      </c>
      <c r="T17" s="112">
        <f t="shared" si="4"/>
        <v>13</v>
      </c>
      <c r="U17" s="112">
        <f t="shared" si="4"/>
        <v>2</v>
      </c>
      <c r="V17" s="112">
        <f t="shared" si="4"/>
        <v>2</v>
      </c>
      <c r="W17" s="112">
        <f t="shared" si="4"/>
        <v>6</v>
      </c>
      <c r="X17" s="112">
        <f t="shared" si="4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14954.32</v>
      </c>
      <c r="I18" s="117">
        <f>SUM(I7:I16)</f>
        <v>-679.44</v>
      </c>
      <c r="J18" s="155">
        <f>SUM(J7:J17)</f>
        <v>14830.880000000001</v>
      </c>
      <c r="K18" s="119">
        <f>SUM(K7:K16)</f>
        <v>5550</v>
      </c>
      <c r="L18" s="119">
        <f>SUM(L7:L16)</f>
        <v>1200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5">Q17*Q4</f>
        <v>1500</v>
      </c>
      <c r="R19" s="122">
        <f t="shared" si="5"/>
        <v>9200</v>
      </c>
      <c r="S19" s="122">
        <f t="shared" si="5"/>
        <v>2800</v>
      </c>
      <c r="T19" s="123">
        <f t="shared" si="5"/>
        <v>650</v>
      </c>
      <c r="U19" s="122">
        <f t="shared" si="5"/>
        <v>40</v>
      </c>
      <c r="V19" s="122">
        <f t="shared" si="5"/>
        <v>10</v>
      </c>
      <c r="W19" s="122">
        <f t="shared" si="5"/>
        <v>6</v>
      </c>
      <c r="X19" s="122">
        <f t="shared" si="5"/>
        <v>0.5</v>
      </c>
      <c r="Y19" s="124">
        <f>SUM(Q19:X19)</f>
        <v>14206.5</v>
      </c>
    </row>
    <row r="20" spans="2:25" ht="21" x14ac:dyDescent="0.35">
      <c r="B20" s="220" t="s">
        <v>89</v>
      </c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48" t="s">
        <v>91</v>
      </c>
      <c r="C21" s="249"/>
      <c r="D21" s="249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x14ac:dyDescent="0.25">
      <c r="B22" s="184"/>
      <c r="C22" s="18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x14ac:dyDescent="0.25">
      <c r="B24" s="184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3">
    <mergeCell ref="B1:L2"/>
    <mergeCell ref="N12:P12"/>
    <mergeCell ref="B21:D2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selection activeCell="L11" sqref="L11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97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>
        <v>2</v>
      </c>
      <c r="G7" s="204">
        <v>600</v>
      </c>
      <c r="H7" s="29">
        <f>D7*E7</f>
        <v>1200</v>
      </c>
      <c r="I7" s="209"/>
      <c r="J7" s="31">
        <f>I7+H7+G7</f>
        <v>1800</v>
      </c>
      <c r="K7" s="212"/>
      <c r="L7" s="33">
        <v>0</v>
      </c>
      <c r="M7" s="34">
        <f>J7-L7</f>
        <v>1800</v>
      </c>
      <c r="N7" s="89"/>
      <c r="O7" s="90"/>
      <c r="P7" s="89"/>
      <c r="Q7">
        <v>0</v>
      </c>
      <c r="R7">
        <v>7</v>
      </c>
      <c r="S7">
        <v>4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0</v>
      </c>
      <c r="H8" s="43">
        <f>D8*E8+D8*F8</f>
        <v>1920</v>
      </c>
      <c r="I8" s="30">
        <v>0</v>
      </c>
      <c r="J8" s="31">
        <f>I8+H8+G8</f>
        <v>1920</v>
      </c>
      <c r="K8" s="45">
        <v>3300</v>
      </c>
      <c r="L8" s="51">
        <v>300</v>
      </c>
      <c r="M8" s="47">
        <f>J8-L8</f>
        <v>1620</v>
      </c>
      <c r="N8" t="s">
        <v>16</v>
      </c>
      <c r="P8" s="35"/>
      <c r="Q8">
        <v>0</v>
      </c>
      <c r="R8" s="36">
        <v>7</v>
      </c>
      <c r="S8">
        <v>4</v>
      </c>
      <c r="T8">
        <v>2</v>
      </c>
      <c r="U8">
        <v>1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224">
        <v>6</v>
      </c>
      <c r="F9" s="41"/>
      <c r="G9" s="173">
        <v>0</v>
      </c>
      <c r="H9" s="29">
        <f>D9*E9-0.02</f>
        <v>1600</v>
      </c>
      <c r="I9" s="168">
        <v>-279.16000000000003</v>
      </c>
      <c r="J9" s="31">
        <f>I9+H9+G9</f>
        <v>1320.84</v>
      </c>
      <c r="K9" s="45">
        <v>0</v>
      </c>
      <c r="L9" s="46">
        <v>0</v>
      </c>
      <c r="M9" s="47">
        <f>J9-L9</f>
        <v>1320.84</v>
      </c>
      <c r="N9" t="s">
        <v>19</v>
      </c>
      <c r="O9" s="112"/>
      <c r="P9" s="112"/>
      <c r="Q9">
        <v>0</v>
      </c>
      <c r="R9">
        <v>5</v>
      </c>
      <c r="S9">
        <v>3</v>
      </c>
      <c r="T9">
        <v>0</v>
      </c>
      <c r="U9">
        <v>1</v>
      </c>
      <c r="V9">
        <v>0</v>
      </c>
      <c r="W9">
        <v>0</v>
      </c>
      <c r="X9">
        <v>1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/>
      <c r="G10" s="174">
        <v>0</v>
      </c>
      <c r="H10" s="29">
        <f>D10*E10+D10*F10</f>
        <v>1200</v>
      </c>
      <c r="I10" s="44">
        <v>0</v>
      </c>
      <c r="J10" s="31">
        <f>I10+H10+G10</f>
        <v>1200</v>
      </c>
      <c r="K10" s="45">
        <v>1100</v>
      </c>
      <c r="L10" s="51">
        <v>500</v>
      </c>
      <c r="M10" s="47">
        <f t="shared" ref="M10" si="0">J10-L10</f>
        <v>700</v>
      </c>
      <c r="N10" t="s">
        <v>16</v>
      </c>
      <c r="P10" s="52"/>
      <c r="Q10">
        <v>0</v>
      </c>
      <c r="R10">
        <v>5</v>
      </c>
      <c r="S10">
        <v>2</v>
      </c>
      <c r="T10">
        <v>0</v>
      </c>
      <c r="U10">
        <v>0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37"/>
      <c r="D12" s="144">
        <v>200</v>
      </c>
      <c r="E12" s="41">
        <v>5</v>
      </c>
      <c r="F12" s="145"/>
      <c r="G12" s="134">
        <v>162</v>
      </c>
      <c r="H12" s="139">
        <f t="shared" ref="H12" si="1">D12*E12+D12*F12</f>
        <v>1000</v>
      </c>
      <c r="I12" s="170">
        <v>-156</v>
      </c>
      <c r="J12" s="135">
        <f t="shared" ref="J12" si="2">I12+H12+G12</f>
        <v>1006</v>
      </c>
      <c r="K12" s="222">
        <v>2850</v>
      </c>
      <c r="L12" s="223">
        <v>500</v>
      </c>
      <c r="M12" s="47">
        <f t="shared" ref="M12" si="3">J12-L12</f>
        <v>506</v>
      </c>
      <c r="N12" s="250"/>
      <c r="O12" s="251"/>
      <c r="P12" s="251"/>
      <c r="Q12">
        <v>0</v>
      </c>
      <c r="R12">
        <v>4</v>
      </c>
      <c r="S12">
        <v>2</v>
      </c>
      <c r="T12">
        <v>1</v>
      </c>
      <c r="U12">
        <v>1</v>
      </c>
      <c r="V12">
        <v>2</v>
      </c>
      <c r="W12">
        <v>1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162">
        <v>300</v>
      </c>
      <c r="L13" s="51">
        <v>300</v>
      </c>
      <c r="M13" s="47">
        <f>J13-L13</f>
        <v>1300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7</v>
      </c>
      <c r="F15" s="203"/>
      <c r="G15" s="205"/>
      <c r="H15" s="139">
        <f>D15*E15</f>
        <v>3250.03</v>
      </c>
      <c r="I15" s="210">
        <v>-712.28</v>
      </c>
      <c r="J15" s="135">
        <f>I15+H15+G15</f>
        <v>2537.75</v>
      </c>
      <c r="K15" s="213">
        <v>1200</v>
      </c>
      <c r="L15" s="46">
        <v>0</v>
      </c>
      <c r="M15" s="47">
        <f>J15-L15</f>
        <v>2537.75</v>
      </c>
      <c r="N15" t="s">
        <v>16</v>
      </c>
      <c r="Q15" s="216">
        <v>1</v>
      </c>
      <c r="R15" s="216">
        <v>6</v>
      </c>
      <c r="S15" s="216">
        <v>6</v>
      </c>
      <c r="T15" s="216">
        <v>4</v>
      </c>
      <c r="U15" s="216">
        <v>1</v>
      </c>
      <c r="V15" s="216">
        <v>3</v>
      </c>
      <c r="W15" s="216">
        <v>3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6</v>
      </c>
      <c r="F16" s="201"/>
      <c r="G16" s="206">
        <v>330</v>
      </c>
      <c r="H16" s="139">
        <f>D16*E16+D16*F16</f>
        <v>1440</v>
      </c>
      <c r="I16" s="211"/>
      <c r="J16" s="164">
        <f>I16+H16+G16</f>
        <v>1770</v>
      </c>
      <c r="K16" s="214"/>
      <c r="L16" s="215">
        <v>0</v>
      </c>
      <c r="M16" s="101">
        <f>J16-L16</f>
        <v>1770</v>
      </c>
      <c r="N16" t="s">
        <v>16</v>
      </c>
      <c r="O16" s="71"/>
      <c r="P16" s="71"/>
      <c r="Q16" s="217">
        <v>1</v>
      </c>
      <c r="R16" s="85">
        <v>5</v>
      </c>
      <c r="S16" s="102">
        <v>2</v>
      </c>
      <c r="T16" s="102">
        <v>1</v>
      </c>
      <c r="U16" s="102">
        <v>1</v>
      </c>
      <c r="V16" s="102">
        <v>0</v>
      </c>
      <c r="W16" s="103"/>
      <c r="X16" s="103"/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12754.59</v>
      </c>
      <c r="N17" s="111"/>
      <c r="P17" s="112"/>
      <c r="Q17" s="112">
        <f t="shared" ref="Q17:X17" si="4">SUM(Q6:Q16)</f>
        <v>2</v>
      </c>
      <c r="R17" s="112">
        <f t="shared" si="4"/>
        <v>49</v>
      </c>
      <c r="S17" s="112">
        <f t="shared" si="4"/>
        <v>29</v>
      </c>
      <c r="T17" s="112">
        <f t="shared" si="4"/>
        <v>12</v>
      </c>
      <c r="U17" s="112">
        <f t="shared" si="4"/>
        <v>5</v>
      </c>
      <c r="V17" s="112">
        <f t="shared" si="4"/>
        <v>5</v>
      </c>
      <c r="W17" s="112">
        <f t="shared" si="4"/>
        <v>4</v>
      </c>
      <c r="X17" s="112">
        <f t="shared" si="4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14410.03</v>
      </c>
      <c r="I18" s="117">
        <f>SUM(I7:I16)</f>
        <v>-1147.44</v>
      </c>
      <c r="J18" s="155">
        <f>SUM(J7:J17)</f>
        <v>14354.59</v>
      </c>
      <c r="K18" s="119">
        <f>SUM(K7:K16)</f>
        <v>8750</v>
      </c>
      <c r="L18" s="119">
        <f>SUM(L7:L16)</f>
        <v>1600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5">Q17*Q4</f>
        <v>1000</v>
      </c>
      <c r="R19" s="122">
        <f t="shared" si="5"/>
        <v>9800</v>
      </c>
      <c r="S19" s="122">
        <f t="shared" si="5"/>
        <v>2900</v>
      </c>
      <c r="T19" s="123">
        <f t="shared" si="5"/>
        <v>600</v>
      </c>
      <c r="U19" s="122">
        <f t="shared" si="5"/>
        <v>100</v>
      </c>
      <c r="V19" s="122">
        <f t="shared" si="5"/>
        <v>25</v>
      </c>
      <c r="W19" s="122">
        <f t="shared" si="5"/>
        <v>4</v>
      </c>
      <c r="X19" s="122">
        <f t="shared" si="5"/>
        <v>0.5</v>
      </c>
      <c r="Y19" s="124">
        <f>SUM(Q19:X19)</f>
        <v>14429.5</v>
      </c>
    </row>
    <row r="20" spans="2:25" ht="21" x14ac:dyDescent="0.35">
      <c r="B20" s="220" t="s">
        <v>89</v>
      </c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48" t="s">
        <v>91</v>
      </c>
      <c r="C21" s="249"/>
      <c r="D21" s="249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x14ac:dyDescent="0.25">
      <c r="B22" s="184"/>
      <c r="C22" s="18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x14ac:dyDescent="0.25">
      <c r="B24" s="184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3">
    <mergeCell ref="B1:L2"/>
    <mergeCell ref="N12:P12"/>
    <mergeCell ref="B21:D2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selection activeCell="E17" sqref="E17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98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>
        <v>2</v>
      </c>
      <c r="G7" s="204">
        <v>600</v>
      </c>
      <c r="H7" s="29">
        <f>D7*E7</f>
        <v>1200</v>
      </c>
      <c r="I7" s="209"/>
      <c r="J7" s="31">
        <f>I7+H7+G7</f>
        <v>1800</v>
      </c>
      <c r="K7" s="212"/>
      <c r="L7" s="33">
        <v>0</v>
      </c>
      <c r="M7" s="34">
        <f>J7-L7</f>
        <v>1800</v>
      </c>
      <c r="N7" s="89"/>
      <c r="O7" s="90"/>
      <c r="P7" s="89"/>
      <c r="Q7">
        <v>0</v>
      </c>
      <c r="R7">
        <v>7</v>
      </c>
      <c r="S7">
        <v>4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0</v>
      </c>
      <c r="H8" s="43">
        <f>D8*E8+D8*F8</f>
        <v>1920</v>
      </c>
      <c r="I8" s="30">
        <v>0</v>
      </c>
      <c r="J8" s="31">
        <f>I8+H8+G8</f>
        <v>1920</v>
      </c>
      <c r="K8" s="45">
        <v>3000</v>
      </c>
      <c r="L8" s="51">
        <v>300</v>
      </c>
      <c r="M8" s="47">
        <f>J8-L8</f>
        <v>1620</v>
      </c>
      <c r="N8" t="s">
        <v>16</v>
      </c>
      <c r="P8" s="35"/>
      <c r="Q8">
        <v>0</v>
      </c>
      <c r="R8" s="36">
        <v>7</v>
      </c>
      <c r="S8">
        <v>4</v>
      </c>
      <c r="T8">
        <v>2</v>
      </c>
      <c r="U8">
        <v>1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224">
        <v>6</v>
      </c>
      <c r="F9" s="41"/>
      <c r="G9" s="173">
        <v>0</v>
      </c>
      <c r="H9" s="29">
        <f>D9*E9-0.02</f>
        <v>1600</v>
      </c>
      <c r="I9" s="168">
        <v>-279.16000000000003</v>
      </c>
      <c r="J9" s="31">
        <f>I9+H9+G9</f>
        <v>1320.84</v>
      </c>
      <c r="K9" s="45">
        <v>0</v>
      </c>
      <c r="L9" s="46">
        <v>0</v>
      </c>
      <c r="M9" s="47">
        <f>J9-L9</f>
        <v>1320.84</v>
      </c>
      <c r="N9" t="s">
        <v>19</v>
      </c>
      <c r="O9" s="112"/>
      <c r="P9" s="112"/>
      <c r="Q9">
        <v>0</v>
      </c>
      <c r="R9">
        <v>5</v>
      </c>
      <c r="S9">
        <v>3</v>
      </c>
      <c r="T9">
        <v>0</v>
      </c>
      <c r="U9">
        <v>1</v>
      </c>
      <c r="V9">
        <v>0</v>
      </c>
      <c r="W9">
        <v>0</v>
      </c>
      <c r="X9">
        <v>1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4</v>
      </c>
      <c r="F10" s="41"/>
      <c r="G10" s="174">
        <v>0</v>
      </c>
      <c r="H10" s="29">
        <f>D10*E10+D10*F10</f>
        <v>960</v>
      </c>
      <c r="I10" s="44">
        <v>0</v>
      </c>
      <c r="J10" s="31">
        <f>I10+H10+G10</f>
        <v>960</v>
      </c>
      <c r="K10" s="45">
        <v>500</v>
      </c>
      <c r="L10" s="51">
        <v>500</v>
      </c>
      <c r="M10" s="47">
        <f t="shared" ref="M10" si="0">J10-L10</f>
        <v>460</v>
      </c>
      <c r="N10" t="s">
        <v>16</v>
      </c>
      <c r="P10" s="52"/>
      <c r="Q10">
        <v>0</v>
      </c>
      <c r="R10">
        <v>4</v>
      </c>
      <c r="S10">
        <v>1</v>
      </c>
      <c r="T10">
        <v>1</v>
      </c>
      <c r="U10">
        <v>0</v>
      </c>
      <c r="V10">
        <v>2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37"/>
      <c r="D12" s="144">
        <v>200</v>
      </c>
      <c r="E12" s="41">
        <v>7</v>
      </c>
      <c r="F12" s="145"/>
      <c r="G12" s="134">
        <v>226</v>
      </c>
      <c r="H12" s="139">
        <f t="shared" ref="H12" si="1">D12*E12+D12*F12</f>
        <v>1400</v>
      </c>
      <c r="I12" s="170">
        <v>-156</v>
      </c>
      <c r="J12" s="135">
        <f t="shared" ref="J12" si="2">I12+H12+G12</f>
        <v>1470</v>
      </c>
      <c r="K12" s="222">
        <v>2350</v>
      </c>
      <c r="L12" s="223">
        <v>500</v>
      </c>
      <c r="M12" s="47">
        <f t="shared" ref="M12" si="3">J12-L12</f>
        <v>970</v>
      </c>
      <c r="N12" s="250"/>
      <c r="O12" s="251"/>
      <c r="P12" s="251"/>
      <c r="Q12">
        <v>0</v>
      </c>
      <c r="R12">
        <v>5</v>
      </c>
      <c r="S12">
        <v>4</v>
      </c>
      <c r="T12">
        <v>1</v>
      </c>
      <c r="U12">
        <v>1</v>
      </c>
      <c r="V12">
        <v>0</v>
      </c>
      <c r="W12">
        <v>0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162">
        <v>0</v>
      </c>
      <c r="L13" s="51">
        <v>0</v>
      </c>
      <c r="M13" s="47">
        <f>J13-L13</f>
        <v>1600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8</v>
      </c>
      <c r="F15" s="203"/>
      <c r="G15" s="205"/>
      <c r="H15" s="139">
        <f>D15*E15</f>
        <v>3714.32</v>
      </c>
      <c r="I15" s="210">
        <v>-712.28</v>
      </c>
      <c r="J15" s="135">
        <f>I15+H15+G15</f>
        <v>3002.04</v>
      </c>
      <c r="K15" s="213">
        <v>1200</v>
      </c>
      <c r="L15" s="46">
        <v>200</v>
      </c>
      <c r="M15" s="47">
        <f>J15-L15</f>
        <v>2802.04</v>
      </c>
      <c r="N15" t="s">
        <v>16</v>
      </c>
      <c r="Q15" s="216">
        <v>2</v>
      </c>
      <c r="R15" s="216">
        <v>6</v>
      </c>
      <c r="S15" s="216">
        <v>6</v>
      </c>
      <c r="T15" s="216">
        <v>4</v>
      </c>
      <c r="U15" s="216">
        <v>0</v>
      </c>
      <c r="V15" s="216">
        <v>0</v>
      </c>
      <c r="W15" s="216">
        <v>2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6</v>
      </c>
      <c r="F16" s="201"/>
      <c r="G16" s="206">
        <v>330</v>
      </c>
      <c r="H16" s="139">
        <f>D16*E16+D16*F16</f>
        <v>1440</v>
      </c>
      <c r="I16" s="211"/>
      <c r="J16" s="164">
        <f>I16+H16+G16</f>
        <v>1770</v>
      </c>
      <c r="K16" s="214"/>
      <c r="L16" s="215">
        <v>0</v>
      </c>
      <c r="M16" s="101">
        <f>J16-L16</f>
        <v>1770</v>
      </c>
      <c r="N16" t="s">
        <v>16</v>
      </c>
      <c r="O16" s="71"/>
      <c r="P16" s="71"/>
      <c r="Q16" s="217">
        <v>1</v>
      </c>
      <c r="R16" s="85">
        <v>5</v>
      </c>
      <c r="S16" s="102">
        <v>2</v>
      </c>
      <c r="T16" s="102">
        <v>1</v>
      </c>
      <c r="U16" s="102">
        <v>1</v>
      </c>
      <c r="V16" s="102">
        <v>0</v>
      </c>
      <c r="W16" s="103"/>
      <c r="X16" s="103"/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13542.880000000001</v>
      </c>
      <c r="N17" s="111"/>
      <c r="P17" s="112"/>
      <c r="Q17" s="112">
        <f t="shared" ref="Q17:X17" si="4">SUM(Q6:Q16)</f>
        <v>3</v>
      </c>
      <c r="R17" s="112">
        <f t="shared" si="4"/>
        <v>49</v>
      </c>
      <c r="S17" s="112">
        <f t="shared" si="4"/>
        <v>30</v>
      </c>
      <c r="T17" s="112">
        <f t="shared" si="4"/>
        <v>13</v>
      </c>
      <c r="U17" s="112">
        <f t="shared" si="4"/>
        <v>4</v>
      </c>
      <c r="V17" s="112">
        <f t="shared" si="4"/>
        <v>2</v>
      </c>
      <c r="W17" s="112">
        <f t="shared" si="4"/>
        <v>2</v>
      </c>
      <c r="X17" s="112">
        <f t="shared" si="4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15034.32</v>
      </c>
      <c r="I18" s="117">
        <f>SUM(I7:I16)</f>
        <v>-1147.44</v>
      </c>
      <c r="J18" s="155">
        <f>SUM(J7:J17)</f>
        <v>15042.880000000001</v>
      </c>
      <c r="K18" s="119">
        <f>SUM(K7:K16)</f>
        <v>7050</v>
      </c>
      <c r="L18" s="119">
        <f>SUM(L7:L16)</f>
        <v>1500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5">Q17*Q4</f>
        <v>1500</v>
      </c>
      <c r="R19" s="122">
        <f t="shared" si="5"/>
        <v>9800</v>
      </c>
      <c r="S19" s="122">
        <f t="shared" si="5"/>
        <v>3000</v>
      </c>
      <c r="T19" s="123">
        <f t="shared" si="5"/>
        <v>650</v>
      </c>
      <c r="U19" s="122">
        <f t="shared" si="5"/>
        <v>80</v>
      </c>
      <c r="V19" s="122">
        <f t="shared" si="5"/>
        <v>10</v>
      </c>
      <c r="W19" s="122">
        <f t="shared" si="5"/>
        <v>2</v>
      </c>
      <c r="X19" s="122">
        <f t="shared" si="5"/>
        <v>0.5</v>
      </c>
      <c r="Y19" s="124">
        <f>SUM(Q19:X19)</f>
        <v>15042.5</v>
      </c>
    </row>
    <row r="20" spans="2:25" ht="21" x14ac:dyDescent="0.35">
      <c r="B20" s="220" t="s">
        <v>99</v>
      </c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48" t="s">
        <v>100</v>
      </c>
      <c r="C21" s="249"/>
      <c r="D21" s="249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x14ac:dyDescent="0.25">
      <c r="B22" s="184"/>
      <c r="C22" s="18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x14ac:dyDescent="0.25">
      <c r="B24" s="184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3">
    <mergeCell ref="B1:L2"/>
    <mergeCell ref="N12:P12"/>
    <mergeCell ref="B21:D2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selection activeCell="G16" sqref="G1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101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>
        <v>0</v>
      </c>
      <c r="G7" s="204">
        <v>0</v>
      </c>
      <c r="H7" s="29">
        <f>D7*E7</f>
        <v>1200</v>
      </c>
      <c r="I7" s="209"/>
      <c r="J7" s="31">
        <f>I7+H7+G7</f>
        <v>1200</v>
      </c>
      <c r="K7" s="212"/>
      <c r="L7" s="33">
        <v>0</v>
      </c>
      <c r="M7" s="34">
        <f>J7-L7</f>
        <v>1200</v>
      </c>
      <c r="N7" s="89"/>
      <c r="O7" s="90"/>
      <c r="P7" s="89"/>
      <c r="Q7">
        <v>0</v>
      </c>
      <c r="R7">
        <v>5</v>
      </c>
      <c r="S7">
        <v>2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0</v>
      </c>
      <c r="H8" s="43">
        <f>D8*E8+D8*F8</f>
        <v>1920</v>
      </c>
      <c r="I8" s="30">
        <v>0</v>
      </c>
      <c r="J8" s="31">
        <f>I8+H8+G8</f>
        <v>1920</v>
      </c>
      <c r="K8" s="45">
        <v>2700</v>
      </c>
      <c r="L8" s="51">
        <v>300</v>
      </c>
      <c r="M8" s="47">
        <f>J8-L8</f>
        <v>1620</v>
      </c>
      <c r="N8" t="s">
        <v>16</v>
      </c>
      <c r="P8" s="35"/>
      <c r="Q8">
        <v>0</v>
      </c>
      <c r="R8" s="36">
        <v>7</v>
      </c>
      <c r="S8">
        <v>4</v>
      </c>
      <c r="T8">
        <v>2</v>
      </c>
      <c r="U8">
        <v>1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224">
        <v>6</v>
      </c>
      <c r="F9" s="41"/>
      <c r="G9" s="173">
        <v>0</v>
      </c>
      <c r="H9" s="29">
        <f>D9*E9-0.02</f>
        <v>1600</v>
      </c>
      <c r="I9" s="168">
        <v>-279.16000000000003</v>
      </c>
      <c r="J9" s="31">
        <f>I9+H9+G9</f>
        <v>1320.84</v>
      </c>
      <c r="K9" s="45">
        <v>0</v>
      </c>
      <c r="L9" s="46">
        <v>0</v>
      </c>
      <c r="M9" s="47">
        <f>J9-L9</f>
        <v>1320.84</v>
      </c>
      <c r="N9" t="s">
        <v>19</v>
      </c>
      <c r="O9" s="112"/>
      <c r="P9" s="112"/>
      <c r="Q9">
        <v>0</v>
      </c>
      <c r="R9">
        <v>5</v>
      </c>
      <c r="S9">
        <v>3</v>
      </c>
      <c r="T9">
        <v>0</v>
      </c>
      <c r="U9">
        <v>1</v>
      </c>
      <c r="V9">
        <v>0</v>
      </c>
      <c r="W9">
        <v>0</v>
      </c>
      <c r="X9">
        <v>1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/>
      <c r="G10" s="174">
        <v>0</v>
      </c>
      <c r="H10" s="29">
        <f>D10*E10+D10*F10</f>
        <v>1200</v>
      </c>
      <c r="I10" s="44">
        <v>0</v>
      </c>
      <c r="J10" s="31">
        <f>I10+H10+G10</f>
        <v>1200</v>
      </c>
      <c r="K10" s="45">
        <v>0</v>
      </c>
      <c r="L10" s="51">
        <v>0</v>
      </c>
      <c r="M10" s="47">
        <f t="shared" ref="M10" si="0">J10-L10</f>
        <v>1200</v>
      </c>
      <c r="N10" t="s">
        <v>16</v>
      </c>
      <c r="P10" s="52"/>
      <c r="Q10">
        <v>0</v>
      </c>
      <c r="R10">
        <v>5</v>
      </c>
      <c r="S10">
        <v>2</v>
      </c>
      <c r="T10">
        <v>0</v>
      </c>
      <c r="U10">
        <v>0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37"/>
      <c r="D12" s="144">
        <v>200</v>
      </c>
      <c r="E12" s="41">
        <v>7</v>
      </c>
      <c r="F12" s="145"/>
      <c r="G12" s="134">
        <v>226</v>
      </c>
      <c r="H12" s="139">
        <f t="shared" ref="H12" si="1">D12*E12+D12*F12</f>
        <v>1400</v>
      </c>
      <c r="I12" s="170">
        <v>-156</v>
      </c>
      <c r="J12" s="135">
        <f t="shared" ref="J12" si="2">I12+H12+G12</f>
        <v>1470</v>
      </c>
      <c r="K12" s="222">
        <v>1850</v>
      </c>
      <c r="L12" s="223">
        <v>500</v>
      </c>
      <c r="M12" s="47">
        <f t="shared" ref="M12" si="3">J12-L12</f>
        <v>970</v>
      </c>
      <c r="N12" s="226"/>
      <c r="O12" s="227"/>
      <c r="P12" s="227"/>
      <c r="Q12">
        <v>0</v>
      </c>
      <c r="R12">
        <v>5</v>
      </c>
      <c r="S12">
        <v>4</v>
      </c>
      <c r="T12">
        <v>1</v>
      </c>
      <c r="U12">
        <v>1</v>
      </c>
      <c r="V12">
        <v>0</v>
      </c>
      <c r="W12">
        <v>0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225">
        <v>3300</v>
      </c>
      <c r="L13" s="51">
        <v>0</v>
      </c>
      <c r="M13" s="47">
        <f>J13-L13</f>
        <v>1600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7</v>
      </c>
      <c r="F15" s="203">
        <v>1</v>
      </c>
      <c r="G15" s="205"/>
      <c r="H15" s="43">
        <f>D15*E15+D15*F15</f>
        <v>3714.32</v>
      </c>
      <c r="I15" s="210">
        <v>-712.28</v>
      </c>
      <c r="J15" s="31">
        <f>I15+H15+G15</f>
        <v>3002.04</v>
      </c>
      <c r="K15" s="213">
        <v>1000</v>
      </c>
      <c r="L15" s="46">
        <v>200</v>
      </c>
      <c r="M15" s="47">
        <f>J15-L15</f>
        <v>2802.04</v>
      </c>
      <c r="N15" t="s">
        <v>16</v>
      </c>
      <c r="Q15" s="216">
        <v>2</v>
      </c>
      <c r="R15" s="216">
        <v>6</v>
      </c>
      <c r="S15" s="216">
        <v>6</v>
      </c>
      <c r="T15" s="216">
        <v>4</v>
      </c>
      <c r="U15" s="216">
        <v>0</v>
      </c>
      <c r="V15" s="216">
        <v>0</v>
      </c>
      <c r="W15" s="216">
        <v>2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5</v>
      </c>
      <c r="F16" s="201">
        <v>1</v>
      </c>
      <c r="G16" s="206">
        <v>330</v>
      </c>
      <c r="H16" s="43">
        <f>D16*E16+D16*F16</f>
        <v>1440</v>
      </c>
      <c r="I16" s="211"/>
      <c r="J16" s="164">
        <f>I16+H16+G16</f>
        <v>1770</v>
      </c>
      <c r="K16" s="214"/>
      <c r="L16" s="215">
        <v>0</v>
      </c>
      <c r="M16" s="101">
        <f>J16-L16</f>
        <v>1770</v>
      </c>
      <c r="N16" t="s">
        <v>16</v>
      </c>
      <c r="O16" s="71"/>
      <c r="P16" s="71"/>
      <c r="Q16" s="217">
        <v>1</v>
      </c>
      <c r="R16" s="85">
        <v>5</v>
      </c>
      <c r="S16" s="102">
        <v>2</v>
      </c>
      <c r="T16" s="102">
        <v>1</v>
      </c>
      <c r="U16" s="102">
        <v>1</v>
      </c>
      <c r="V16" s="102">
        <v>0</v>
      </c>
      <c r="W16" s="103"/>
      <c r="X16" s="103"/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13682.880000000001</v>
      </c>
      <c r="N17" s="111"/>
      <c r="P17" s="112"/>
      <c r="Q17" s="112">
        <f t="shared" ref="Q17:X17" si="4">SUM(Q6:Q16)</f>
        <v>3</v>
      </c>
      <c r="R17" s="112">
        <f t="shared" si="4"/>
        <v>48</v>
      </c>
      <c r="S17" s="112">
        <f t="shared" si="4"/>
        <v>29</v>
      </c>
      <c r="T17" s="112">
        <f t="shared" si="4"/>
        <v>12</v>
      </c>
      <c r="U17" s="112">
        <f t="shared" si="4"/>
        <v>4</v>
      </c>
      <c r="V17" s="112">
        <f t="shared" si="4"/>
        <v>0</v>
      </c>
      <c r="W17" s="112">
        <f t="shared" si="4"/>
        <v>2</v>
      </c>
      <c r="X17" s="112">
        <f t="shared" si="4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15274.32</v>
      </c>
      <c r="I18" s="117">
        <f>SUM(I7:I16)</f>
        <v>-1147.44</v>
      </c>
      <c r="J18" s="155">
        <f>SUM(J7:J17)</f>
        <v>14682.880000000001</v>
      </c>
      <c r="K18" s="119">
        <f>SUM(K7:K16)</f>
        <v>8850</v>
      </c>
      <c r="L18" s="119">
        <f>SUM(L7:L16)</f>
        <v>1000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5">Q17*Q4</f>
        <v>1500</v>
      </c>
      <c r="R19" s="122">
        <f t="shared" si="5"/>
        <v>9600</v>
      </c>
      <c r="S19" s="122">
        <f t="shared" si="5"/>
        <v>2900</v>
      </c>
      <c r="T19" s="123">
        <f t="shared" si="5"/>
        <v>600</v>
      </c>
      <c r="U19" s="122">
        <f t="shared" si="5"/>
        <v>80</v>
      </c>
      <c r="V19" s="122">
        <f t="shared" si="5"/>
        <v>0</v>
      </c>
      <c r="W19" s="122">
        <f t="shared" si="5"/>
        <v>2</v>
      </c>
      <c r="X19" s="122">
        <f t="shared" si="5"/>
        <v>0.5</v>
      </c>
      <c r="Y19" s="124">
        <f>SUM(Q19:X19)</f>
        <v>14682.5</v>
      </c>
    </row>
    <row r="20" spans="2:25" ht="21" x14ac:dyDescent="0.35">
      <c r="B20" s="220"/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48"/>
      <c r="C21" s="249"/>
      <c r="D21" s="249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x14ac:dyDescent="0.25">
      <c r="B22" s="184"/>
      <c r="C22" s="18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x14ac:dyDescent="0.25">
      <c r="B24" s="184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2">
    <mergeCell ref="B1:L2"/>
    <mergeCell ref="B21:D2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topLeftCell="B2" workbookViewId="0">
      <pane xSplit="1" ySplit="5" topLeftCell="C7" activePane="bottomRight" state="frozen"/>
      <selection activeCell="B2" sqref="B2"/>
      <selection pane="topRight" activeCell="C2" sqref="C2"/>
      <selection pane="bottomLeft" activeCell="B7" sqref="B7"/>
      <selection pane="bottomRight" activeCell="K14" sqref="K14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103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/>
      <c r="G7" s="204">
        <v>0</v>
      </c>
      <c r="H7" s="29">
        <f>D7*E7</f>
        <v>1200</v>
      </c>
      <c r="I7" s="209"/>
      <c r="J7" s="31">
        <f>I7+H7+G7</f>
        <v>1200</v>
      </c>
      <c r="K7" s="212"/>
      <c r="L7" s="33">
        <v>0</v>
      </c>
      <c r="M7" s="34">
        <f>J7-L7</f>
        <v>1200</v>
      </c>
      <c r="N7" s="89"/>
      <c r="O7" s="90"/>
      <c r="P7" s="89"/>
      <c r="Q7">
        <v>0</v>
      </c>
      <c r="R7">
        <v>5</v>
      </c>
      <c r="S7">
        <v>5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0</v>
      </c>
      <c r="H8" s="43">
        <f>D8*E8+D8*F8</f>
        <v>1920</v>
      </c>
      <c r="I8" s="30">
        <v>0</v>
      </c>
      <c r="J8" s="31">
        <f>I8+H8+G8</f>
        <v>1920</v>
      </c>
      <c r="K8" s="45">
        <v>2400</v>
      </c>
      <c r="L8" s="51">
        <v>300</v>
      </c>
      <c r="M8" s="47">
        <f>J8-L8</f>
        <v>1620</v>
      </c>
      <c r="N8" t="s">
        <v>16</v>
      </c>
      <c r="P8" s="35"/>
      <c r="Q8">
        <v>0</v>
      </c>
      <c r="R8" s="36">
        <v>7</v>
      </c>
      <c r="S8">
        <v>4</v>
      </c>
      <c r="T8">
        <v>2</v>
      </c>
      <c r="U8">
        <v>1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224">
        <v>6</v>
      </c>
      <c r="F9" s="41"/>
      <c r="G9" s="173">
        <v>0</v>
      </c>
      <c r="H9" s="29">
        <f>D9*E9-0.02</f>
        <v>1600</v>
      </c>
      <c r="I9" s="168">
        <v>-279.16000000000003</v>
      </c>
      <c r="J9" s="31">
        <f>I9+H9+G9</f>
        <v>1320.84</v>
      </c>
      <c r="K9" s="45">
        <v>0</v>
      </c>
      <c r="L9" s="46">
        <v>0</v>
      </c>
      <c r="M9" s="47">
        <f>J9-L9</f>
        <v>1320.84</v>
      </c>
      <c r="N9" t="s">
        <v>19</v>
      </c>
      <c r="O9" s="112"/>
      <c r="P9" s="112"/>
      <c r="Q9">
        <v>0</v>
      </c>
      <c r="R9">
        <v>5</v>
      </c>
      <c r="S9">
        <v>0</v>
      </c>
      <c r="T9">
        <v>1</v>
      </c>
      <c r="U9">
        <v>0</v>
      </c>
      <c r="V9">
        <v>0</v>
      </c>
      <c r="W9">
        <v>4</v>
      </c>
      <c r="X9">
        <v>0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/>
      <c r="G10" s="174">
        <v>0</v>
      </c>
      <c r="H10" s="29">
        <f>D10*E10+D10*F10</f>
        <v>1200</v>
      </c>
      <c r="I10" s="44">
        <v>0</v>
      </c>
      <c r="J10" s="31">
        <f>I10+H10+G10</f>
        <v>1200</v>
      </c>
      <c r="K10" s="45">
        <v>100</v>
      </c>
      <c r="L10" s="51">
        <v>100</v>
      </c>
      <c r="M10" s="47">
        <f t="shared" ref="M10" si="0">J10-L10</f>
        <v>1100</v>
      </c>
      <c r="N10" t="s">
        <v>16</v>
      </c>
      <c r="P10" s="52"/>
      <c r="Q10">
        <v>0</v>
      </c>
      <c r="R10">
        <v>5</v>
      </c>
      <c r="S10">
        <v>3</v>
      </c>
      <c r="T10">
        <v>2</v>
      </c>
      <c r="U10">
        <v>2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37"/>
      <c r="D12" s="144">
        <v>200</v>
      </c>
      <c r="E12" s="41">
        <v>7</v>
      </c>
      <c r="F12" s="145"/>
      <c r="G12" s="134">
        <v>226</v>
      </c>
      <c r="H12" s="139">
        <f t="shared" ref="H12" si="1">D12*E12+D12*F12</f>
        <v>1400</v>
      </c>
      <c r="I12" s="170">
        <v>-156</v>
      </c>
      <c r="J12" s="135">
        <f t="shared" ref="J12" si="2">I12+H12+G12</f>
        <v>1470</v>
      </c>
      <c r="K12" s="222">
        <v>1350</v>
      </c>
      <c r="L12" s="223">
        <v>500</v>
      </c>
      <c r="M12" s="47">
        <f t="shared" ref="M12" si="3">J12-L12</f>
        <v>970</v>
      </c>
      <c r="N12" s="226"/>
      <c r="O12" s="227"/>
      <c r="P12" s="227"/>
      <c r="Q12">
        <v>0</v>
      </c>
      <c r="R12">
        <v>5</v>
      </c>
      <c r="S12">
        <v>4</v>
      </c>
      <c r="T12">
        <v>1</v>
      </c>
      <c r="U12">
        <v>1</v>
      </c>
      <c r="V12">
        <v>0</v>
      </c>
      <c r="W12">
        <v>0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225">
        <v>3300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7</v>
      </c>
      <c r="F15" s="203">
        <v>1</v>
      </c>
      <c r="G15" s="205"/>
      <c r="H15" s="43">
        <f>D15*E15+D15*F15</f>
        <v>3714.32</v>
      </c>
      <c r="I15" s="210">
        <v>-712.28</v>
      </c>
      <c r="J15" s="31">
        <f>I15+H15+G15</f>
        <v>3002.04</v>
      </c>
      <c r="K15" s="213">
        <v>800</v>
      </c>
      <c r="L15" s="46">
        <v>200</v>
      </c>
      <c r="M15" s="47">
        <f>J15-L15</f>
        <v>2802.04</v>
      </c>
      <c r="N15" t="s">
        <v>16</v>
      </c>
      <c r="Q15" s="216">
        <v>3</v>
      </c>
      <c r="R15" s="216">
        <v>6</v>
      </c>
      <c r="S15" s="216">
        <v>6</v>
      </c>
      <c r="T15" s="216">
        <v>3</v>
      </c>
      <c r="U15" s="80">
        <v>0</v>
      </c>
      <c r="V15" s="216">
        <v>3</v>
      </c>
      <c r="W15" s="216">
        <v>1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5</v>
      </c>
      <c r="F16" s="201">
        <v>1</v>
      </c>
      <c r="G16" s="206">
        <v>330</v>
      </c>
      <c r="H16" s="43">
        <f>D16*E16+D16*F16</f>
        <v>1440</v>
      </c>
      <c r="I16" s="211"/>
      <c r="J16" s="164">
        <f>I16+H16+G16</f>
        <v>1770</v>
      </c>
      <c r="K16" s="214"/>
      <c r="L16" s="215">
        <v>0</v>
      </c>
      <c r="M16" s="101">
        <f>J16-L16</f>
        <v>1770</v>
      </c>
      <c r="N16" t="s">
        <v>16</v>
      </c>
      <c r="O16" s="71"/>
      <c r="P16" s="71"/>
      <c r="Q16" s="217">
        <v>1</v>
      </c>
      <c r="R16" s="85">
        <v>6</v>
      </c>
      <c r="S16" s="102">
        <v>2</v>
      </c>
      <c r="T16" s="102">
        <v>2</v>
      </c>
      <c r="U16" s="102">
        <v>0</v>
      </c>
      <c r="V16" s="102">
        <v>2</v>
      </c>
      <c r="W16" s="103"/>
      <c r="X16" s="103">
        <v>1</v>
      </c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13082.880000000001</v>
      </c>
      <c r="N17" s="111"/>
      <c r="P17" s="112"/>
      <c r="Q17" s="112">
        <f t="shared" ref="Q17:X17" si="4">SUM(Q6:Q16)</f>
        <v>4</v>
      </c>
      <c r="R17" s="112">
        <f t="shared" si="4"/>
        <v>49</v>
      </c>
      <c r="S17" s="112">
        <f t="shared" si="4"/>
        <v>30</v>
      </c>
      <c r="T17" s="112">
        <f t="shared" si="4"/>
        <v>15</v>
      </c>
      <c r="U17" s="112">
        <f t="shared" si="4"/>
        <v>4</v>
      </c>
      <c r="V17" s="112">
        <f t="shared" si="4"/>
        <v>5</v>
      </c>
      <c r="W17" s="112">
        <f t="shared" si="4"/>
        <v>5</v>
      </c>
      <c r="X17" s="112">
        <f t="shared" si="4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15274.32</v>
      </c>
      <c r="I18" s="117">
        <f>SUM(I7:I16)</f>
        <v>-1147.44</v>
      </c>
      <c r="J18" s="155">
        <f>SUM(J7:J17)</f>
        <v>14682.880000000001</v>
      </c>
      <c r="K18" s="119">
        <f>SUM(K7:K16)</f>
        <v>7950</v>
      </c>
      <c r="L18" s="119">
        <f>SUM(L7:L16)</f>
        <v>1600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5">Q17*Q4</f>
        <v>2000</v>
      </c>
      <c r="R19" s="122">
        <f t="shared" si="5"/>
        <v>9800</v>
      </c>
      <c r="S19" s="122">
        <f t="shared" si="5"/>
        <v>3000</v>
      </c>
      <c r="T19" s="123">
        <f t="shared" si="5"/>
        <v>750</v>
      </c>
      <c r="U19" s="122">
        <f t="shared" si="5"/>
        <v>80</v>
      </c>
      <c r="V19" s="122">
        <f t="shared" si="5"/>
        <v>25</v>
      </c>
      <c r="W19" s="122">
        <f t="shared" si="5"/>
        <v>5</v>
      </c>
      <c r="X19" s="122">
        <f t="shared" si="5"/>
        <v>0.5</v>
      </c>
      <c r="Y19" s="124">
        <f>SUM(Q19:X19)</f>
        <v>15660.5</v>
      </c>
    </row>
    <row r="20" spans="2:25" ht="21" x14ac:dyDescent="0.35">
      <c r="B20" s="220"/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48"/>
      <c r="C21" s="249"/>
      <c r="D21" s="249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x14ac:dyDescent="0.25">
      <c r="B22" s="184"/>
      <c r="C22" s="18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x14ac:dyDescent="0.25">
      <c r="B24" s="184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2">
    <mergeCell ref="B1:L2"/>
    <mergeCell ref="B21:D2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selection activeCell="K14" sqref="K14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102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>
        <v>1</v>
      </c>
      <c r="G7" s="204">
        <v>300</v>
      </c>
      <c r="H7" s="29">
        <f>D7*E7</f>
        <v>1200</v>
      </c>
      <c r="I7" s="209"/>
      <c r="J7" s="31">
        <f>I7+H7+G7</f>
        <v>1500</v>
      </c>
      <c r="K7" s="212"/>
      <c r="L7" s="33">
        <v>0</v>
      </c>
      <c r="M7" s="34">
        <f>J7-L7</f>
        <v>1500</v>
      </c>
      <c r="N7" s="89"/>
      <c r="O7" s="90"/>
      <c r="P7" s="89"/>
      <c r="Q7">
        <v>0</v>
      </c>
      <c r="R7">
        <v>5</v>
      </c>
      <c r="S7">
        <v>5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0</v>
      </c>
      <c r="H8" s="43">
        <f>D8*E8+D8*F8</f>
        <v>1920</v>
      </c>
      <c r="I8" s="30">
        <v>0</v>
      </c>
      <c r="J8" s="31">
        <f>I8+H8+G8</f>
        <v>1920</v>
      </c>
      <c r="K8" s="45">
        <v>2100</v>
      </c>
      <c r="L8" s="51">
        <v>300</v>
      </c>
      <c r="M8" s="47">
        <f>J8-L8</f>
        <v>1620</v>
      </c>
      <c r="N8" t="s">
        <v>16</v>
      </c>
      <c r="P8" s="35"/>
      <c r="Q8">
        <v>0</v>
      </c>
      <c r="R8" s="36">
        <v>7</v>
      </c>
      <c r="S8">
        <v>4</v>
      </c>
      <c r="T8">
        <v>2</v>
      </c>
      <c r="U8">
        <v>1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224">
        <v>5</v>
      </c>
      <c r="F9" s="41"/>
      <c r="G9" s="173">
        <v>0</v>
      </c>
      <c r="H9" s="29">
        <f>D9*E9-0.02</f>
        <v>1333.3300000000002</v>
      </c>
      <c r="I9" s="168">
        <v>-279.16000000000003</v>
      </c>
      <c r="J9" s="31">
        <f>I9+H9+G9</f>
        <v>1054.17</v>
      </c>
      <c r="K9" s="45">
        <v>0</v>
      </c>
      <c r="L9" s="46">
        <v>0</v>
      </c>
      <c r="M9" s="47">
        <f>J9-L9</f>
        <v>1054.17</v>
      </c>
      <c r="N9" t="s">
        <v>19</v>
      </c>
      <c r="O9" s="112"/>
      <c r="P9" s="112"/>
      <c r="Q9">
        <v>0</v>
      </c>
      <c r="R9">
        <v>5</v>
      </c>
      <c r="S9">
        <v>0</v>
      </c>
      <c r="T9">
        <v>1</v>
      </c>
      <c r="U9">
        <v>0</v>
      </c>
      <c r="V9">
        <v>0</v>
      </c>
      <c r="W9">
        <v>4</v>
      </c>
      <c r="X9">
        <v>0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>
        <v>1</v>
      </c>
      <c r="G10" s="174">
        <v>0</v>
      </c>
      <c r="H10" s="29">
        <f>D10*E10+D10*F10</f>
        <v>1440</v>
      </c>
      <c r="I10" s="44">
        <v>0</v>
      </c>
      <c r="J10" s="31">
        <f>I10+H10+G10</f>
        <v>1440</v>
      </c>
      <c r="K10" s="45">
        <v>0</v>
      </c>
      <c r="L10" s="51">
        <v>0</v>
      </c>
      <c r="M10" s="47">
        <f t="shared" ref="M10" si="0">J10-L10</f>
        <v>1440</v>
      </c>
      <c r="N10" t="s">
        <v>16</v>
      </c>
      <c r="P10" s="52"/>
      <c r="Q10">
        <v>0</v>
      </c>
      <c r="R10">
        <v>5</v>
      </c>
      <c r="S10">
        <v>3</v>
      </c>
      <c r="T10">
        <v>2</v>
      </c>
      <c r="U10">
        <v>2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37"/>
      <c r="D12" s="144">
        <v>200</v>
      </c>
      <c r="E12" s="41">
        <v>7</v>
      </c>
      <c r="F12" s="145"/>
      <c r="G12" s="134">
        <v>226</v>
      </c>
      <c r="H12" s="139">
        <f t="shared" ref="H12" si="1">D12*E12+D12*F12</f>
        <v>1400</v>
      </c>
      <c r="I12" s="170">
        <v>-156</v>
      </c>
      <c r="J12" s="135">
        <f t="shared" ref="J12" si="2">I12+H12+G12</f>
        <v>1470</v>
      </c>
      <c r="K12" s="222">
        <v>850</v>
      </c>
      <c r="L12" s="223">
        <v>500</v>
      </c>
      <c r="M12" s="47">
        <f t="shared" ref="M12" si="3">J12-L12</f>
        <v>970</v>
      </c>
      <c r="N12" s="226"/>
      <c r="O12" s="227"/>
      <c r="P12" s="227"/>
      <c r="Q12">
        <v>0</v>
      </c>
      <c r="R12">
        <v>5</v>
      </c>
      <c r="S12">
        <v>4</v>
      </c>
      <c r="T12">
        <v>1</v>
      </c>
      <c r="U12">
        <v>1</v>
      </c>
      <c r="V12">
        <v>0</v>
      </c>
      <c r="W12">
        <v>0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225">
        <v>2800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7</v>
      </c>
      <c r="F15" s="203">
        <v>2</v>
      </c>
      <c r="G15" s="205"/>
      <c r="H15" s="43">
        <f>D15*E15+D15*F15</f>
        <v>4178.6100000000006</v>
      </c>
      <c r="I15" s="210">
        <v>-712.28</v>
      </c>
      <c r="J15" s="31">
        <f>I15+H15+G15</f>
        <v>3466.3300000000008</v>
      </c>
      <c r="K15" s="213">
        <v>600</v>
      </c>
      <c r="L15" s="46">
        <v>200</v>
      </c>
      <c r="M15" s="47">
        <f>J15-L15</f>
        <v>3266.3300000000008</v>
      </c>
      <c r="N15" t="s">
        <v>16</v>
      </c>
      <c r="Q15" s="216">
        <v>3</v>
      </c>
      <c r="R15" s="216">
        <v>6</v>
      </c>
      <c r="S15" s="216">
        <v>6</v>
      </c>
      <c r="T15" s="216">
        <v>3</v>
      </c>
      <c r="U15" s="80">
        <v>0</v>
      </c>
      <c r="V15" s="216">
        <v>3</v>
      </c>
      <c r="W15" s="216">
        <v>1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5</v>
      </c>
      <c r="F16" s="201">
        <v>2</v>
      </c>
      <c r="G16" s="206">
        <v>330</v>
      </c>
      <c r="H16" s="43">
        <f>D16*E16+D16*F16</f>
        <v>1680</v>
      </c>
      <c r="I16" s="211"/>
      <c r="J16" s="164">
        <f>I16+H16+G16</f>
        <v>2010</v>
      </c>
      <c r="K16" s="214"/>
      <c r="L16" s="215">
        <v>0</v>
      </c>
      <c r="M16" s="101">
        <f>J16-L16</f>
        <v>2010</v>
      </c>
      <c r="N16" t="s">
        <v>16</v>
      </c>
      <c r="O16" s="71"/>
      <c r="P16" s="71"/>
      <c r="Q16" s="217">
        <v>1</v>
      </c>
      <c r="R16" s="85">
        <v>6</v>
      </c>
      <c r="S16" s="102">
        <v>2</v>
      </c>
      <c r="T16" s="102">
        <v>2</v>
      </c>
      <c r="U16" s="102">
        <v>0</v>
      </c>
      <c r="V16" s="102">
        <v>2</v>
      </c>
      <c r="W16" s="103"/>
      <c r="X16" s="103">
        <v>1</v>
      </c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14160.5</v>
      </c>
      <c r="N17" s="111"/>
      <c r="P17" s="112"/>
      <c r="Q17" s="112">
        <f t="shared" ref="Q17:X17" si="4">SUM(Q6:Q16)</f>
        <v>4</v>
      </c>
      <c r="R17" s="112">
        <f t="shared" si="4"/>
        <v>49</v>
      </c>
      <c r="S17" s="112">
        <f t="shared" si="4"/>
        <v>30</v>
      </c>
      <c r="T17" s="112">
        <f t="shared" si="4"/>
        <v>15</v>
      </c>
      <c r="U17" s="112">
        <f t="shared" si="4"/>
        <v>4</v>
      </c>
      <c r="V17" s="112">
        <f t="shared" si="4"/>
        <v>5</v>
      </c>
      <c r="W17" s="112">
        <f t="shared" si="4"/>
        <v>5</v>
      </c>
      <c r="X17" s="112">
        <f t="shared" si="4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15951.94</v>
      </c>
      <c r="I18" s="117">
        <f>SUM(I7:I16)</f>
        <v>-1147.44</v>
      </c>
      <c r="J18" s="155">
        <f>SUM(J7:J17)</f>
        <v>15660.5</v>
      </c>
      <c r="K18" s="119">
        <f>SUM(K7:K16)</f>
        <v>6350</v>
      </c>
      <c r="L18" s="119">
        <f>SUM(L7:L16)</f>
        <v>1500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5">Q17*Q4</f>
        <v>2000</v>
      </c>
      <c r="R19" s="122">
        <f t="shared" si="5"/>
        <v>9800</v>
      </c>
      <c r="S19" s="122">
        <f t="shared" si="5"/>
        <v>3000</v>
      </c>
      <c r="T19" s="123">
        <f t="shared" si="5"/>
        <v>750</v>
      </c>
      <c r="U19" s="122">
        <f t="shared" si="5"/>
        <v>80</v>
      </c>
      <c r="V19" s="122">
        <f t="shared" si="5"/>
        <v>25</v>
      </c>
      <c r="W19" s="122">
        <f t="shared" si="5"/>
        <v>5</v>
      </c>
      <c r="X19" s="122">
        <f t="shared" si="5"/>
        <v>0.5</v>
      </c>
      <c r="Y19" s="124">
        <f>SUM(Q19:X19)</f>
        <v>15660.5</v>
      </c>
    </row>
    <row r="20" spans="2:25" ht="21" x14ac:dyDescent="0.35">
      <c r="B20" s="220"/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48" t="s">
        <v>104</v>
      </c>
      <c r="C21" s="249"/>
      <c r="D21" s="249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ht="18.75" x14ac:dyDescent="0.3">
      <c r="B22" s="254" t="s">
        <v>105</v>
      </c>
      <c r="C22" s="25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ht="15.75" x14ac:dyDescent="0.25">
      <c r="B24" s="228" t="s">
        <v>106</v>
      </c>
      <c r="C24" s="229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3">
    <mergeCell ref="B1:L2"/>
    <mergeCell ref="B21:D21"/>
    <mergeCell ref="B22:C2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topLeftCell="A10" workbookViewId="0">
      <selection activeCell="H26" sqref="H2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108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>
        <v>1</v>
      </c>
      <c r="G7" s="204">
        <v>300</v>
      </c>
      <c r="H7" s="29">
        <f>D7*E7</f>
        <v>1200</v>
      </c>
      <c r="I7" s="209"/>
      <c r="J7" s="31">
        <f>I7+H7+G7</f>
        <v>1500</v>
      </c>
      <c r="K7" s="212"/>
      <c r="L7" s="33">
        <v>0</v>
      </c>
      <c r="M7" s="34">
        <f>J7-L7</f>
        <v>1500</v>
      </c>
      <c r="N7" s="89"/>
      <c r="O7" s="90"/>
      <c r="P7" s="89"/>
      <c r="Q7">
        <v>0</v>
      </c>
      <c r="R7">
        <v>5</v>
      </c>
      <c r="S7">
        <v>5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0</v>
      </c>
      <c r="H8" s="43">
        <f>D8*E8+D8*F8</f>
        <v>1920</v>
      </c>
      <c r="I8" s="30">
        <v>0</v>
      </c>
      <c r="J8" s="31">
        <f>I8+H8+G8</f>
        <v>1920</v>
      </c>
      <c r="K8" s="45">
        <v>1800</v>
      </c>
      <c r="L8" s="51">
        <v>300</v>
      </c>
      <c r="M8" s="47">
        <f>J8-L8</f>
        <v>1620</v>
      </c>
      <c r="N8" t="s">
        <v>16</v>
      </c>
      <c r="P8" s="35"/>
      <c r="Q8">
        <v>0</v>
      </c>
      <c r="R8" s="36">
        <v>7</v>
      </c>
      <c r="S8">
        <v>4</v>
      </c>
      <c r="T8">
        <v>2</v>
      </c>
      <c r="U8">
        <v>1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6</v>
      </c>
      <c r="F9" s="41"/>
      <c r="G9" s="173">
        <v>0</v>
      </c>
      <c r="H9" s="29">
        <f>D9*E9-0.02</f>
        <v>1600</v>
      </c>
      <c r="I9" s="168">
        <v>-279.16000000000003</v>
      </c>
      <c r="J9" s="31">
        <f>I9+H9+G9</f>
        <v>1320.84</v>
      </c>
      <c r="K9" s="45">
        <v>0</v>
      </c>
      <c r="L9" s="46">
        <v>0</v>
      </c>
      <c r="M9" s="47">
        <f>J9-L9</f>
        <v>1320.84</v>
      </c>
      <c r="N9" t="s">
        <v>19</v>
      </c>
      <c r="O9" s="112"/>
      <c r="P9" s="112"/>
      <c r="Q9">
        <v>0</v>
      </c>
      <c r="R9">
        <v>5</v>
      </c>
      <c r="S9">
        <v>3</v>
      </c>
      <c r="T9">
        <v>0</v>
      </c>
      <c r="U9">
        <v>1</v>
      </c>
      <c r="V9">
        <v>0</v>
      </c>
      <c r="W9">
        <v>0</v>
      </c>
      <c r="X9">
        <v>1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>
        <v>1</v>
      </c>
      <c r="G10" s="174">
        <v>0</v>
      </c>
      <c r="H10" s="29">
        <f>D10*E10+D10*F10</f>
        <v>1440</v>
      </c>
      <c r="I10" s="44">
        <v>0</v>
      </c>
      <c r="J10" s="31">
        <f>I10+H10+G10</f>
        <v>1440</v>
      </c>
      <c r="K10" s="45">
        <v>0</v>
      </c>
      <c r="L10" s="51">
        <v>0</v>
      </c>
      <c r="M10" s="47">
        <f t="shared" ref="M10" si="0">J10-L10</f>
        <v>1440</v>
      </c>
      <c r="N10" t="s">
        <v>16</v>
      </c>
      <c r="P10" s="52"/>
      <c r="Q10">
        <v>0</v>
      </c>
      <c r="R10">
        <v>5</v>
      </c>
      <c r="S10">
        <v>3</v>
      </c>
      <c r="T10">
        <v>2</v>
      </c>
      <c r="U10">
        <v>2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37"/>
      <c r="D12" s="144">
        <v>200</v>
      </c>
      <c r="E12" s="41">
        <v>7</v>
      </c>
      <c r="F12" s="67">
        <v>1</v>
      </c>
      <c r="G12" s="134">
        <v>226</v>
      </c>
      <c r="H12" s="139">
        <f>D12*E12+D12*F12</f>
        <v>1600</v>
      </c>
      <c r="I12" s="170">
        <v>-156</v>
      </c>
      <c r="J12" s="135">
        <f t="shared" ref="J12" si="1">I12+H12+G12</f>
        <v>1670</v>
      </c>
      <c r="K12" s="222">
        <v>350</v>
      </c>
      <c r="L12" s="223">
        <v>350</v>
      </c>
      <c r="M12" s="47">
        <f t="shared" ref="M12" si="2">J12-L12</f>
        <v>1320</v>
      </c>
      <c r="N12" s="226"/>
      <c r="O12" s="227"/>
      <c r="P12" s="227"/>
      <c r="Q12">
        <v>0</v>
      </c>
      <c r="R12">
        <v>6</v>
      </c>
      <c r="S12">
        <v>4</v>
      </c>
      <c r="T12">
        <v>1</v>
      </c>
      <c r="U12">
        <v>1</v>
      </c>
      <c r="V12">
        <v>0</v>
      </c>
      <c r="W12">
        <v>0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225">
        <v>2300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7</v>
      </c>
      <c r="F15" s="203">
        <v>1</v>
      </c>
      <c r="G15" s="205"/>
      <c r="H15" s="43">
        <f>D15*E15+D15*F15</f>
        <v>3714.32</v>
      </c>
      <c r="I15" s="210">
        <v>-712.28</v>
      </c>
      <c r="J15" s="31">
        <f>I15+H15+G15</f>
        <v>3002.04</v>
      </c>
      <c r="K15" s="213">
        <v>400</v>
      </c>
      <c r="L15" s="46">
        <v>200</v>
      </c>
      <c r="M15" s="47">
        <f>J15-L15</f>
        <v>2802.04</v>
      </c>
      <c r="N15" t="s">
        <v>16</v>
      </c>
      <c r="Q15" s="216">
        <v>2</v>
      </c>
      <c r="R15" s="216">
        <v>6</v>
      </c>
      <c r="S15" s="216">
        <v>6</v>
      </c>
      <c r="T15" s="216">
        <v>4</v>
      </c>
      <c r="U15" s="80">
        <v>0</v>
      </c>
      <c r="V15" s="216">
        <v>0</v>
      </c>
      <c r="W15" s="216">
        <v>2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5</v>
      </c>
      <c r="F16" s="201">
        <v>1</v>
      </c>
      <c r="G16" s="206">
        <v>330</v>
      </c>
      <c r="H16" s="43">
        <f>D16*E16+D16*F16</f>
        <v>1440</v>
      </c>
      <c r="I16" s="211"/>
      <c r="J16" s="164">
        <f>I16+H16+G16</f>
        <v>1770</v>
      </c>
      <c r="K16" s="214"/>
      <c r="L16" s="215">
        <v>0</v>
      </c>
      <c r="M16" s="101">
        <f>J16-L16</f>
        <v>1770</v>
      </c>
      <c r="N16" t="s">
        <v>16</v>
      </c>
      <c r="O16" s="71"/>
      <c r="P16" s="71"/>
      <c r="Q16" s="217">
        <v>1</v>
      </c>
      <c r="R16" s="85">
        <v>5</v>
      </c>
      <c r="S16" s="102">
        <v>2</v>
      </c>
      <c r="T16" s="102">
        <v>1</v>
      </c>
      <c r="U16" s="102">
        <v>1</v>
      </c>
      <c r="V16" s="102">
        <v>0</v>
      </c>
      <c r="W16" s="103"/>
      <c r="X16" s="103">
        <v>0</v>
      </c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14072.880000000001</v>
      </c>
      <c r="N17" s="111"/>
      <c r="P17" s="112"/>
      <c r="Q17" s="112">
        <f t="shared" ref="Q17:X17" si="3">SUM(Q6:Q16)</f>
        <v>3</v>
      </c>
      <c r="R17" s="112">
        <f t="shared" si="3"/>
        <v>49</v>
      </c>
      <c r="S17" s="112">
        <f t="shared" si="3"/>
        <v>33</v>
      </c>
      <c r="T17" s="112">
        <f t="shared" si="3"/>
        <v>14</v>
      </c>
      <c r="U17" s="112">
        <f t="shared" si="3"/>
        <v>6</v>
      </c>
      <c r="V17" s="112">
        <f t="shared" si="3"/>
        <v>0</v>
      </c>
      <c r="W17" s="112">
        <f t="shared" si="3"/>
        <v>2</v>
      </c>
      <c r="X17" s="112">
        <f t="shared" si="3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15714.32</v>
      </c>
      <c r="I18" s="117">
        <f>SUM(I7:I16)</f>
        <v>-1147.44</v>
      </c>
      <c r="J18" s="155">
        <f>SUM(J7:J17)</f>
        <v>15422.880000000001</v>
      </c>
      <c r="K18" s="119">
        <f>SUM(K7:K16)</f>
        <v>4850</v>
      </c>
      <c r="L18" s="119">
        <f>SUM(L7:L16)</f>
        <v>1350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4">Q17*Q4</f>
        <v>1500</v>
      </c>
      <c r="R19" s="122">
        <f t="shared" si="4"/>
        <v>9800</v>
      </c>
      <c r="S19" s="122">
        <f t="shared" si="4"/>
        <v>3300</v>
      </c>
      <c r="T19" s="123">
        <f t="shared" si="4"/>
        <v>700</v>
      </c>
      <c r="U19" s="122">
        <f t="shared" si="4"/>
        <v>120</v>
      </c>
      <c r="V19" s="122">
        <f t="shared" si="4"/>
        <v>0</v>
      </c>
      <c r="W19" s="122">
        <f t="shared" si="4"/>
        <v>2</v>
      </c>
      <c r="X19" s="122">
        <f t="shared" si="4"/>
        <v>0.5</v>
      </c>
      <c r="Y19" s="124">
        <f>SUM(Q19:X19)</f>
        <v>15422.5</v>
      </c>
    </row>
    <row r="20" spans="2:25" ht="21" x14ac:dyDescent="0.35">
      <c r="B20" s="220"/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48" t="s">
        <v>109</v>
      </c>
      <c r="C21" s="249"/>
      <c r="D21" s="249"/>
      <c r="E21" s="183"/>
      <c r="F21" s="126"/>
      <c r="G21" s="126"/>
      <c r="H21" s="126" t="s">
        <v>107</v>
      </c>
      <c r="I21" s="126"/>
      <c r="J21" s="128"/>
      <c r="K21" s="126"/>
      <c r="L21" s="73"/>
      <c r="M21" s="73"/>
    </row>
    <row r="22" spans="2:25" ht="18.75" x14ac:dyDescent="0.3">
      <c r="B22" s="254"/>
      <c r="C22" s="25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ht="15.75" x14ac:dyDescent="0.25">
      <c r="B24" s="228" t="s">
        <v>110</v>
      </c>
      <c r="C24" s="229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3">
    <mergeCell ref="B1:L2"/>
    <mergeCell ref="B21:D21"/>
    <mergeCell ref="B22:C2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workbookViewId="0">
      <selection sqref="A1:XFD104857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34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>
        <v>2</v>
      </c>
      <c r="G7" s="28" t="s">
        <v>15</v>
      </c>
      <c r="H7" s="29">
        <f>D7*E7+D7*F7</f>
        <v>2240</v>
      </c>
      <c r="I7" s="30">
        <v>0</v>
      </c>
      <c r="J7" s="31">
        <f t="shared" ref="J7:J15" si="0">I7+H7</f>
        <v>2240</v>
      </c>
      <c r="K7" s="32">
        <v>0</v>
      </c>
      <c r="L7" s="33">
        <v>0</v>
      </c>
      <c r="M7" s="34">
        <f>J7-L7</f>
        <v>2240</v>
      </c>
      <c r="N7" t="s">
        <v>16</v>
      </c>
      <c r="P7" s="35"/>
      <c r="Q7">
        <v>1</v>
      </c>
      <c r="R7" s="36">
        <v>7</v>
      </c>
      <c r="S7">
        <v>2</v>
      </c>
      <c r="T7">
        <v>2</v>
      </c>
      <c r="U7">
        <v>2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6</v>
      </c>
      <c r="F8" s="41"/>
      <c r="G8" s="42">
        <v>1200</v>
      </c>
      <c r="H8" s="43">
        <f>D8*E8-0.02</f>
        <v>1600</v>
      </c>
      <c r="I8" s="44">
        <v>-279.16000000000003</v>
      </c>
      <c r="J8" s="31">
        <f>H8+G8+I8</f>
        <v>2520.84</v>
      </c>
      <c r="K8" s="45">
        <v>0</v>
      </c>
      <c r="L8" s="46">
        <v>0</v>
      </c>
      <c r="M8" s="47">
        <f t="shared" ref="M8:M14" si="1">J8-L8</f>
        <v>2520.84</v>
      </c>
      <c r="N8" t="s">
        <v>19</v>
      </c>
      <c r="O8" s="48"/>
      <c r="P8" s="35"/>
      <c r="Q8">
        <v>0</v>
      </c>
      <c r="R8">
        <v>10</v>
      </c>
      <c r="S8">
        <v>5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15.75" x14ac:dyDescent="0.25">
      <c r="B9" s="37" t="s">
        <v>20</v>
      </c>
      <c r="C9" s="49" t="s">
        <v>21</v>
      </c>
      <c r="D9" s="39">
        <v>240</v>
      </c>
      <c r="E9" s="41">
        <v>5</v>
      </c>
      <c r="F9" s="41"/>
      <c r="G9" s="50" t="s">
        <v>15</v>
      </c>
      <c r="H9" s="29">
        <f>D9*E9+D9*F9</f>
        <v>1200</v>
      </c>
      <c r="I9" s="30"/>
      <c r="J9" s="31">
        <f t="shared" si="0"/>
        <v>1200</v>
      </c>
      <c r="K9" s="45">
        <v>0</v>
      </c>
      <c r="L9" s="51">
        <v>0</v>
      </c>
      <c r="M9" s="47">
        <f t="shared" si="1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si="0"/>
        <v>1600</v>
      </c>
      <c r="K10" s="45">
        <v>0</v>
      </c>
      <c r="L10" s="51">
        <v>0</v>
      </c>
      <c r="M10" s="47">
        <f t="shared" si="1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8.75" x14ac:dyDescent="0.3">
      <c r="B11" s="56"/>
      <c r="C11" s="56"/>
      <c r="D11" s="39">
        <v>0</v>
      </c>
      <c r="E11" s="57"/>
      <c r="F11" s="41"/>
      <c r="G11" s="58"/>
      <c r="H11" s="43">
        <v>0</v>
      </c>
      <c r="I11" s="59"/>
      <c r="J11" s="31">
        <f t="shared" si="0"/>
        <v>0</v>
      </c>
      <c r="K11" s="60"/>
      <c r="L11" s="61"/>
      <c r="M11" s="47">
        <f t="shared" si="1"/>
        <v>0</v>
      </c>
      <c r="P11" s="62"/>
      <c r="Q11" s="63">
        <v>0</v>
      </c>
      <c r="R11" s="63">
        <v>0</v>
      </c>
      <c r="S11" s="64">
        <v>0</v>
      </c>
      <c r="T11" s="64">
        <v>0</v>
      </c>
      <c r="U11" s="63">
        <v>0</v>
      </c>
      <c r="V11" s="63">
        <v>0</v>
      </c>
      <c r="W11" s="64"/>
    </row>
    <row r="12" spans="2:24" ht="15.75" x14ac:dyDescent="0.25">
      <c r="B12" s="56" t="s">
        <v>24</v>
      </c>
      <c r="C12" s="65" t="s">
        <v>25</v>
      </c>
      <c r="D12" s="66">
        <v>240</v>
      </c>
      <c r="E12" s="67">
        <v>5</v>
      </c>
      <c r="F12" s="67"/>
      <c r="G12" s="68"/>
      <c r="H12" s="29">
        <f>D12*E12+D12*F12</f>
        <v>1200</v>
      </c>
      <c r="I12" s="69"/>
      <c r="J12" s="31">
        <f t="shared" si="0"/>
        <v>1200</v>
      </c>
      <c r="K12" s="60"/>
      <c r="L12" s="70"/>
      <c r="M12" s="47">
        <f t="shared" si="1"/>
        <v>1200</v>
      </c>
      <c r="N12" t="s">
        <v>16</v>
      </c>
      <c r="O12" s="71"/>
      <c r="P12" s="71"/>
      <c r="Q12" s="72">
        <v>0</v>
      </c>
      <c r="R12" s="73">
        <v>5</v>
      </c>
      <c r="S12">
        <v>2</v>
      </c>
      <c r="T12">
        <v>0</v>
      </c>
      <c r="U12">
        <v>0</v>
      </c>
      <c r="V12">
        <v>0</v>
      </c>
    </row>
    <row r="13" spans="2:24" ht="18.75" x14ac:dyDescent="0.3">
      <c r="B13" s="74"/>
      <c r="C13" s="74"/>
      <c r="D13" s="75"/>
      <c r="E13" s="76"/>
      <c r="F13" s="76"/>
      <c r="G13" s="77"/>
      <c r="H13" s="78">
        <v>0</v>
      </c>
      <c r="I13" s="79"/>
      <c r="J13" s="31">
        <f t="shared" si="0"/>
        <v>0</v>
      </c>
      <c r="K13" s="60"/>
      <c r="L13" s="70"/>
      <c r="M13" s="47">
        <f t="shared" si="1"/>
        <v>0</v>
      </c>
      <c r="N13" s="80"/>
      <c r="O13" s="72"/>
      <c r="P13" s="72"/>
      <c r="Q13" s="72">
        <v>0</v>
      </c>
      <c r="R13" s="73">
        <v>0</v>
      </c>
      <c r="S13">
        <v>0</v>
      </c>
      <c r="T13" s="72">
        <v>0</v>
      </c>
      <c r="U13">
        <v>0</v>
      </c>
      <c r="V13">
        <v>0</v>
      </c>
    </row>
    <row r="14" spans="2:24" ht="19.5" thickBot="1" x14ac:dyDescent="0.35">
      <c r="B14" s="81" t="s">
        <v>26</v>
      </c>
      <c r="C14" s="81"/>
      <c r="D14" s="82">
        <v>240</v>
      </c>
      <c r="E14" s="83">
        <v>5</v>
      </c>
      <c r="F14" s="84"/>
      <c r="G14" s="85"/>
      <c r="H14" s="86">
        <v>1200</v>
      </c>
      <c r="I14" s="87"/>
      <c r="J14" s="31">
        <f t="shared" si="0"/>
        <v>1200</v>
      </c>
      <c r="K14" s="60"/>
      <c r="L14" s="88"/>
      <c r="M14" s="47">
        <f t="shared" si="1"/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0.25" thickTop="1" thickBot="1" x14ac:dyDescent="0.35">
      <c r="B15" s="91" t="s">
        <v>27</v>
      </c>
      <c r="C15" s="92" t="s">
        <v>28</v>
      </c>
      <c r="D15" s="93">
        <v>464.29</v>
      </c>
      <c r="E15" s="94">
        <v>5</v>
      </c>
      <c r="F15" s="95">
        <v>1</v>
      </c>
      <c r="G15" s="96"/>
      <c r="H15" s="93">
        <v>3714.32</v>
      </c>
      <c r="I15" s="97">
        <v>-712.28</v>
      </c>
      <c r="J15" s="98">
        <f t="shared" si="0"/>
        <v>3002.04</v>
      </c>
      <c r="K15" s="99">
        <v>0</v>
      </c>
      <c r="L15" s="100">
        <v>0</v>
      </c>
      <c r="M15" s="101">
        <f>J15-L15</f>
        <v>3002.04</v>
      </c>
      <c r="N15" t="s">
        <v>16</v>
      </c>
      <c r="Q15" s="102">
        <v>2</v>
      </c>
      <c r="R15" s="102">
        <v>5</v>
      </c>
      <c r="S15" s="102">
        <v>7</v>
      </c>
      <c r="T15" s="102">
        <v>6</v>
      </c>
      <c r="U15" s="102">
        <v>0</v>
      </c>
      <c r="V15" s="102">
        <v>0</v>
      </c>
      <c r="W15" s="103" t="s">
        <v>35</v>
      </c>
      <c r="X15" s="103">
        <v>0</v>
      </c>
    </row>
    <row r="16" spans="2:24" ht="16.5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>SUM(Q6:Q15)</f>
        <v>3</v>
      </c>
      <c r="R16" s="112">
        <f t="shared" ref="R16:W16" si="2">SUM(R6:R15)</f>
        <v>42</v>
      </c>
      <c r="S16" s="112">
        <f t="shared" si="2"/>
        <v>24</v>
      </c>
      <c r="T16" s="112">
        <f t="shared" si="2"/>
        <v>12</v>
      </c>
      <c r="U16" s="112">
        <f t="shared" si="2"/>
        <v>3</v>
      </c>
      <c r="V16" s="112">
        <f t="shared" si="2"/>
        <v>0</v>
      </c>
      <c r="W16" s="112">
        <f t="shared" si="2"/>
        <v>0</v>
      </c>
      <c r="X16" s="112">
        <f>SUM(X6:X15)</f>
        <v>1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12754.32</v>
      </c>
      <c r="I17" s="117">
        <f>SUM(I7:I15)</f>
        <v>-991.44</v>
      </c>
      <c r="J17" s="118">
        <f>SUM(J7:J16)</f>
        <v>12962.880000000001</v>
      </c>
      <c r="K17" s="119">
        <f>SUM(K7:K15)</f>
        <v>0</v>
      </c>
      <c r="L17" s="119">
        <f>SUM(L7:L15)</f>
        <v>0</v>
      </c>
      <c r="M17" s="120"/>
      <c r="P17" s="112"/>
      <c r="Q17" s="112"/>
      <c r="R17" s="112"/>
      <c r="S17" s="112"/>
    </row>
    <row r="18" spans="2:25" ht="18.75" x14ac:dyDescent="0.3">
      <c r="N18" s="121"/>
      <c r="O18" s="73"/>
      <c r="P18" s="112"/>
      <c r="Q18" s="122">
        <f t="shared" ref="Q18:X18" si="3">Q16*Q4</f>
        <v>1500</v>
      </c>
      <c r="R18" s="122">
        <f t="shared" si="3"/>
        <v>8400</v>
      </c>
      <c r="S18" s="122">
        <f t="shared" si="3"/>
        <v>2400</v>
      </c>
      <c r="T18" s="123">
        <f t="shared" si="3"/>
        <v>600</v>
      </c>
      <c r="U18" s="122">
        <f t="shared" si="3"/>
        <v>60</v>
      </c>
      <c r="V18" s="122">
        <f t="shared" si="3"/>
        <v>0</v>
      </c>
      <c r="W18" s="122">
        <f t="shared" si="3"/>
        <v>0</v>
      </c>
      <c r="X18" s="122">
        <f t="shared" si="3"/>
        <v>0.5</v>
      </c>
      <c r="Y18" s="124">
        <f>SUM(Q18:X18)</f>
        <v>12960.5</v>
      </c>
    </row>
    <row r="19" spans="2:25" ht="21" x14ac:dyDescent="0.35">
      <c r="B19" s="125"/>
      <c r="C19" s="125"/>
      <c r="D19" s="55"/>
      <c r="E19" s="126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D20" s="52"/>
      <c r="E20" s="127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04"/>
      <c r="C21" s="104"/>
      <c r="D21" s="73"/>
      <c r="E21" s="55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04"/>
      <c r="C22" s="104"/>
      <c r="D22" s="52"/>
      <c r="E22" s="129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04"/>
      <c r="C23" s="104"/>
      <c r="D23" s="55"/>
      <c r="E23" s="55"/>
      <c r="F23" s="105"/>
      <c r="G23" s="105"/>
      <c r="H23" s="73"/>
      <c r="I23" s="73"/>
      <c r="J23" s="73"/>
      <c r="K23" s="73"/>
      <c r="L23" s="73"/>
      <c r="M23" s="73"/>
    </row>
    <row r="24" spans="2:25" ht="18.75" x14ac:dyDescent="0.3">
      <c r="D24" s="129"/>
      <c r="E24" s="73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topLeftCell="A4" workbookViewId="0">
      <selection activeCell="E33" sqref="E33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111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7</v>
      </c>
      <c r="F7" s="27">
        <v>1</v>
      </c>
      <c r="G7" s="204">
        <v>300</v>
      </c>
      <c r="H7" s="29">
        <f>D7*E7</f>
        <v>1400</v>
      </c>
      <c r="I7" s="209"/>
      <c r="J7" s="31">
        <f>I7+H7+G7</f>
        <v>1700</v>
      </c>
      <c r="K7" s="212"/>
      <c r="L7" s="33">
        <v>0</v>
      </c>
      <c r="M7" s="34">
        <f>J7-L7</f>
        <v>1700</v>
      </c>
      <c r="N7" s="89"/>
      <c r="O7" s="90"/>
      <c r="P7" s="89"/>
      <c r="Q7">
        <v>0</v>
      </c>
      <c r="R7">
        <v>5</v>
      </c>
      <c r="S7">
        <v>5</v>
      </c>
      <c r="T7">
        <v>4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0</v>
      </c>
      <c r="H8" s="43">
        <f>D8*E8+D8*F8</f>
        <v>1920</v>
      </c>
      <c r="I8" s="30">
        <v>0</v>
      </c>
      <c r="J8" s="31">
        <f>I8+H8+G8</f>
        <v>1920</v>
      </c>
      <c r="K8" s="45">
        <v>1500</v>
      </c>
      <c r="L8" s="51">
        <v>300</v>
      </c>
      <c r="M8" s="47">
        <f>J8-L8</f>
        <v>1620</v>
      </c>
      <c r="N8" t="s">
        <v>16</v>
      </c>
      <c r="P8" s="35"/>
      <c r="Q8">
        <v>0</v>
      </c>
      <c r="R8" s="36">
        <v>7</v>
      </c>
      <c r="S8">
        <v>4</v>
      </c>
      <c r="T8">
        <v>2</v>
      </c>
      <c r="U8">
        <v>1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6</v>
      </c>
      <c r="F9" s="41">
        <v>1</v>
      </c>
      <c r="G9" s="173">
        <v>0</v>
      </c>
      <c r="H9" s="43">
        <f>D9*E9+D9*F9</f>
        <v>1866.69</v>
      </c>
      <c r="I9" s="168">
        <v>-279.16000000000003</v>
      </c>
      <c r="J9" s="31">
        <f>I9+H9+G9</f>
        <v>1587.53</v>
      </c>
      <c r="K9" s="45">
        <v>0</v>
      </c>
      <c r="L9" s="46">
        <v>0</v>
      </c>
      <c r="M9" s="47">
        <f>J9-L9</f>
        <v>1587.53</v>
      </c>
      <c r="N9" t="s">
        <v>19</v>
      </c>
      <c r="O9" s="112"/>
      <c r="P9" s="112"/>
      <c r="Q9">
        <v>0</v>
      </c>
      <c r="R9">
        <v>5</v>
      </c>
      <c r="S9">
        <v>5</v>
      </c>
      <c r="T9">
        <v>1</v>
      </c>
      <c r="U9">
        <v>1</v>
      </c>
      <c r="V9">
        <v>3</v>
      </c>
      <c r="W9">
        <v>2</v>
      </c>
      <c r="X9">
        <v>1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>
        <v>1</v>
      </c>
      <c r="G10" s="174">
        <v>0</v>
      </c>
      <c r="H10" s="29">
        <f>D10*E10+D10*F10</f>
        <v>1440</v>
      </c>
      <c r="I10" s="44">
        <v>0</v>
      </c>
      <c r="J10" s="31">
        <f>I10+H10+G10</f>
        <v>1440</v>
      </c>
      <c r="K10" s="45">
        <v>0</v>
      </c>
      <c r="L10" s="51">
        <v>0</v>
      </c>
      <c r="M10" s="47">
        <f t="shared" ref="M10" si="0">J10-L10</f>
        <v>1440</v>
      </c>
      <c r="N10" t="s">
        <v>16</v>
      </c>
      <c r="O10" t="s">
        <v>112</v>
      </c>
      <c r="P10" s="52"/>
      <c r="Q10">
        <v>0</v>
      </c>
      <c r="R10">
        <v>5</v>
      </c>
      <c r="S10">
        <v>3</v>
      </c>
      <c r="T10">
        <v>2</v>
      </c>
      <c r="U10">
        <v>2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>
        <v>1</v>
      </c>
      <c r="G11" s="174"/>
      <c r="H11" s="43">
        <v>200</v>
      </c>
      <c r="I11" s="44"/>
      <c r="J11" s="31">
        <f>I11+H11+G11</f>
        <v>200</v>
      </c>
      <c r="K11" s="162"/>
      <c r="L11" s="51"/>
      <c r="M11" s="47">
        <f>J11-L11</f>
        <v>200</v>
      </c>
      <c r="P11" s="52"/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37"/>
      <c r="D12" s="144">
        <v>200</v>
      </c>
      <c r="E12" s="41">
        <v>7</v>
      </c>
      <c r="F12" s="67"/>
      <c r="G12" s="134">
        <v>226</v>
      </c>
      <c r="H12" s="139">
        <f>D12*E12+D12*F12</f>
        <v>1400</v>
      </c>
      <c r="I12" s="170">
        <v>-156</v>
      </c>
      <c r="J12" s="135">
        <f t="shared" ref="J12" si="1">I12+H12+G12</f>
        <v>1470</v>
      </c>
      <c r="K12" s="230">
        <v>0</v>
      </c>
      <c r="L12" s="46">
        <v>0</v>
      </c>
      <c r="M12" s="47">
        <f t="shared" ref="M12" si="2">J12-L12</f>
        <v>1470</v>
      </c>
      <c r="N12" s="226"/>
      <c r="O12" s="227"/>
      <c r="P12" s="227"/>
      <c r="Q12">
        <v>0</v>
      </c>
      <c r="R12">
        <v>5</v>
      </c>
      <c r="S12">
        <v>4</v>
      </c>
      <c r="T12">
        <v>1</v>
      </c>
      <c r="U12">
        <v>1</v>
      </c>
      <c r="V12">
        <v>0</v>
      </c>
      <c r="W12">
        <v>0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225">
        <v>1800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7</v>
      </c>
      <c r="F15" s="203">
        <v>1</v>
      </c>
      <c r="G15" s="205"/>
      <c r="H15" s="43">
        <f>D15*E15+D15*F15</f>
        <v>3714.32</v>
      </c>
      <c r="I15" s="210">
        <v>-712.28</v>
      </c>
      <c r="J15" s="31">
        <f>I15+H15+G15</f>
        <v>3002.04</v>
      </c>
      <c r="K15" s="213">
        <v>200</v>
      </c>
      <c r="L15" s="46">
        <v>200</v>
      </c>
      <c r="M15" s="47">
        <f>J15-L15</f>
        <v>2802.04</v>
      </c>
      <c r="N15" t="s">
        <v>16</v>
      </c>
      <c r="Q15" s="216">
        <v>2</v>
      </c>
      <c r="R15" s="216">
        <v>6</v>
      </c>
      <c r="S15" s="216">
        <v>6</v>
      </c>
      <c r="T15" s="216">
        <v>4</v>
      </c>
      <c r="U15" s="80">
        <v>0</v>
      </c>
      <c r="V15" s="216">
        <v>0</v>
      </c>
      <c r="W15" s="216">
        <v>2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5</v>
      </c>
      <c r="F16" s="201">
        <v>1</v>
      </c>
      <c r="G16" s="206">
        <v>330</v>
      </c>
      <c r="H16" s="43">
        <f>D16*E16+D16*F16</f>
        <v>1440</v>
      </c>
      <c r="I16" s="211"/>
      <c r="J16" s="164">
        <f>I16+H16+G16</f>
        <v>1770</v>
      </c>
      <c r="K16" s="214"/>
      <c r="L16" s="215">
        <v>0</v>
      </c>
      <c r="M16" s="101">
        <f>J16-L16</f>
        <v>1770</v>
      </c>
      <c r="N16" t="s">
        <v>16</v>
      </c>
      <c r="O16" s="71"/>
      <c r="P16" s="71"/>
      <c r="Q16" s="217">
        <v>1</v>
      </c>
      <c r="R16" s="85">
        <v>5</v>
      </c>
      <c r="S16" s="102">
        <v>2</v>
      </c>
      <c r="T16" s="102">
        <v>1</v>
      </c>
      <c r="U16" s="102">
        <v>1</v>
      </c>
      <c r="V16" s="102">
        <v>0</v>
      </c>
      <c r="W16" s="103"/>
      <c r="X16" s="103">
        <v>0</v>
      </c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14889.57</v>
      </c>
      <c r="N17" s="111"/>
      <c r="P17" s="112"/>
      <c r="Q17" s="112">
        <f t="shared" ref="Q17:X17" si="3">SUM(Q6:Q16)</f>
        <v>3</v>
      </c>
      <c r="R17" s="112">
        <f t="shared" si="3"/>
        <v>48</v>
      </c>
      <c r="S17" s="112">
        <f t="shared" si="3"/>
        <v>37</v>
      </c>
      <c r="T17" s="112">
        <f t="shared" si="3"/>
        <v>19</v>
      </c>
      <c r="U17" s="112">
        <f t="shared" si="3"/>
        <v>6</v>
      </c>
      <c r="V17" s="112">
        <f t="shared" si="3"/>
        <v>3</v>
      </c>
      <c r="W17" s="112">
        <f t="shared" si="3"/>
        <v>4</v>
      </c>
      <c r="X17" s="112">
        <f t="shared" si="3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16181.01</v>
      </c>
      <c r="I18" s="117">
        <f>SUM(I7:I16)</f>
        <v>-1147.44</v>
      </c>
      <c r="J18" s="155">
        <f>SUM(J7:J17)</f>
        <v>15889.57</v>
      </c>
      <c r="K18" s="119">
        <f>SUM(K7:K16)</f>
        <v>3500</v>
      </c>
      <c r="L18" s="119">
        <f>SUM(L7:L16)</f>
        <v>1000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4">Q17*Q4</f>
        <v>1500</v>
      </c>
      <c r="R19" s="122">
        <f t="shared" si="4"/>
        <v>9600</v>
      </c>
      <c r="S19" s="122">
        <f t="shared" si="4"/>
        <v>3700</v>
      </c>
      <c r="T19" s="123">
        <f t="shared" si="4"/>
        <v>950</v>
      </c>
      <c r="U19" s="122">
        <f t="shared" si="4"/>
        <v>120</v>
      </c>
      <c r="V19" s="122">
        <f t="shared" si="4"/>
        <v>15</v>
      </c>
      <c r="W19" s="122">
        <f t="shared" si="4"/>
        <v>4</v>
      </c>
      <c r="X19" s="122">
        <f t="shared" si="4"/>
        <v>0.5</v>
      </c>
      <c r="Y19" s="124">
        <f>SUM(Q19:X19)</f>
        <v>15889.5</v>
      </c>
    </row>
    <row r="20" spans="2:25" ht="21" x14ac:dyDescent="0.35">
      <c r="B20" s="220"/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56"/>
      <c r="C21" s="257"/>
      <c r="D21" s="257"/>
      <c r="E21" s="183"/>
      <c r="F21" s="126"/>
      <c r="G21" s="126"/>
      <c r="H21" s="126" t="s">
        <v>107</v>
      </c>
      <c r="I21" s="126"/>
      <c r="J21" s="128"/>
      <c r="K21" s="126"/>
      <c r="L21" s="73"/>
      <c r="M21" s="73"/>
    </row>
    <row r="22" spans="2:25" ht="18.75" x14ac:dyDescent="0.3">
      <c r="B22" s="254"/>
      <c r="C22" s="25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ht="15.75" x14ac:dyDescent="0.25">
      <c r="B24" s="231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232"/>
      <c r="C25" s="233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3">
    <mergeCell ref="B1:L2"/>
    <mergeCell ref="B21:D21"/>
    <mergeCell ref="B22:C2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topLeftCell="A4" workbookViewId="0">
      <selection activeCell="K13" sqref="K13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113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>
        <v>1</v>
      </c>
      <c r="G7" s="204">
        <v>300</v>
      </c>
      <c r="H7" s="29">
        <f>D7*E7</f>
        <v>1200</v>
      </c>
      <c r="I7" s="209"/>
      <c r="J7" s="31">
        <f>I7+H7+G7</f>
        <v>1500</v>
      </c>
      <c r="K7" s="212"/>
      <c r="L7" s="33">
        <v>0</v>
      </c>
      <c r="M7" s="34">
        <f>J7-L7</f>
        <v>1500</v>
      </c>
      <c r="N7" s="89"/>
      <c r="O7" s="90"/>
      <c r="P7" s="89"/>
      <c r="Q7">
        <v>0</v>
      </c>
      <c r="R7">
        <v>5</v>
      </c>
      <c r="S7">
        <v>5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0</v>
      </c>
      <c r="H8" s="43">
        <f>D8*E8+D8*F8</f>
        <v>1920</v>
      </c>
      <c r="I8" s="30">
        <v>0</v>
      </c>
      <c r="J8" s="31">
        <f>I8+H8+G8</f>
        <v>1920</v>
      </c>
      <c r="K8" s="45">
        <v>1200</v>
      </c>
      <c r="L8" s="51">
        <v>300</v>
      </c>
      <c r="M8" s="47">
        <f>J8-L8</f>
        <v>1620</v>
      </c>
      <c r="N8" t="s">
        <v>16</v>
      </c>
      <c r="P8" s="35"/>
      <c r="Q8">
        <v>0</v>
      </c>
      <c r="R8" s="36">
        <v>7</v>
      </c>
      <c r="S8">
        <v>4</v>
      </c>
      <c r="T8">
        <v>2</v>
      </c>
      <c r="U8">
        <v>1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6</v>
      </c>
      <c r="F9" s="41"/>
      <c r="G9" s="173">
        <v>0</v>
      </c>
      <c r="H9" s="43">
        <f>D9*E9+D9*F9</f>
        <v>1600.02</v>
      </c>
      <c r="I9" s="168">
        <v>-279.16000000000003</v>
      </c>
      <c r="J9" s="31">
        <f>I9+H9+G9</f>
        <v>1320.86</v>
      </c>
      <c r="K9" s="45">
        <v>0</v>
      </c>
      <c r="L9" s="46">
        <v>0</v>
      </c>
      <c r="M9" s="47">
        <f>J9-L9</f>
        <v>1320.86</v>
      </c>
      <c r="N9" t="s">
        <v>19</v>
      </c>
      <c r="O9" s="112"/>
      <c r="P9" s="112"/>
      <c r="Q9">
        <v>0</v>
      </c>
      <c r="R9">
        <v>5</v>
      </c>
      <c r="S9">
        <v>3</v>
      </c>
      <c r="T9">
        <v>0</v>
      </c>
      <c r="U9">
        <v>1</v>
      </c>
      <c r="V9">
        <v>0</v>
      </c>
      <c r="W9">
        <v>0</v>
      </c>
      <c r="X9">
        <v>1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>
        <v>1</v>
      </c>
      <c r="G10" s="174">
        <v>0</v>
      </c>
      <c r="H10" s="29">
        <f>D10*E10+D10*F10</f>
        <v>1440</v>
      </c>
      <c r="I10" s="44">
        <v>0</v>
      </c>
      <c r="J10" s="31">
        <f>I10+H10+G10</f>
        <v>1440</v>
      </c>
      <c r="K10" s="45">
        <v>0</v>
      </c>
      <c r="L10" s="51">
        <v>0</v>
      </c>
      <c r="M10" s="47">
        <f t="shared" ref="M10" si="0">J10-L10</f>
        <v>1440</v>
      </c>
      <c r="N10" t="s">
        <v>16</v>
      </c>
      <c r="O10" t="s">
        <v>112</v>
      </c>
      <c r="P10" s="52"/>
      <c r="Q10">
        <v>0</v>
      </c>
      <c r="R10">
        <v>5</v>
      </c>
      <c r="S10">
        <v>3</v>
      </c>
      <c r="T10">
        <v>2</v>
      </c>
      <c r="U10">
        <v>2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37"/>
      <c r="D12" s="144">
        <v>200</v>
      </c>
      <c r="E12" s="41">
        <v>7</v>
      </c>
      <c r="F12" s="67"/>
      <c r="G12" s="134">
        <v>226</v>
      </c>
      <c r="H12" s="139">
        <f>D12*E12+D12*F12</f>
        <v>1400</v>
      </c>
      <c r="I12" s="170">
        <v>-156</v>
      </c>
      <c r="J12" s="135">
        <f t="shared" ref="J12" si="1">I12+H12+G12</f>
        <v>1470</v>
      </c>
      <c r="K12" s="230">
        <v>0</v>
      </c>
      <c r="L12" s="46">
        <v>0</v>
      </c>
      <c r="M12" s="47">
        <f t="shared" ref="M12" si="2">J12-L12</f>
        <v>1470</v>
      </c>
      <c r="N12" s="226"/>
      <c r="O12" s="227"/>
      <c r="P12" s="227"/>
      <c r="Q12">
        <v>0</v>
      </c>
      <c r="R12">
        <v>5</v>
      </c>
      <c r="S12">
        <v>4</v>
      </c>
      <c r="T12">
        <v>1</v>
      </c>
      <c r="U12">
        <v>1</v>
      </c>
      <c r="V12">
        <v>0</v>
      </c>
      <c r="W12">
        <v>0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225">
        <v>1300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7</v>
      </c>
      <c r="F15" s="203">
        <v>1</v>
      </c>
      <c r="G15" s="205"/>
      <c r="H15" s="43">
        <f>D15*E15+D15*F15</f>
        <v>3714.32</v>
      </c>
      <c r="I15" s="210">
        <v>-712.28</v>
      </c>
      <c r="J15" s="31">
        <f>I15+H15+G15</f>
        <v>3002.04</v>
      </c>
      <c r="K15" s="213">
        <v>0</v>
      </c>
      <c r="L15" s="46">
        <v>0</v>
      </c>
      <c r="M15" s="47">
        <f>J15-L15</f>
        <v>3002.04</v>
      </c>
      <c r="N15" t="s">
        <v>16</v>
      </c>
      <c r="Q15" s="216">
        <v>2</v>
      </c>
      <c r="R15" s="216">
        <v>6</v>
      </c>
      <c r="S15" s="216">
        <v>6</v>
      </c>
      <c r="T15" s="216">
        <v>4</v>
      </c>
      <c r="U15" s="80">
        <v>0</v>
      </c>
      <c r="V15" s="216">
        <v>0</v>
      </c>
      <c r="W15" s="216">
        <v>2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5</v>
      </c>
      <c r="F16" s="201">
        <v>1</v>
      </c>
      <c r="G16" s="206">
        <v>330</v>
      </c>
      <c r="H16" s="43">
        <f>D16*E16+D16*F16</f>
        <v>1440</v>
      </c>
      <c r="I16" s="211"/>
      <c r="J16" s="164">
        <f>I16+H16+G16</f>
        <v>1770</v>
      </c>
      <c r="K16" s="214"/>
      <c r="L16" s="215">
        <v>0</v>
      </c>
      <c r="M16" s="101">
        <f>J16-L16</f>
        <v>1770</v>
      </c>
      <c r="N16" t="s">
        <v>16</v>
      </c>
      <c r="O16" s="71"/>
      <c r="P16" s="71"/>
      <c r="Q16" s="217">
        <v>1</v>
      </c>
      <c r="R16" s="85">
        <v>5</v>
      </c>
      <c r="S16" s="102">
        <v>2</v>
      </c>
      <c r="T16" s="102">
        <v>1</v>
      </c>
      <c r="U16" s="102">
        <v>1</v>
      </c>
      <c r="V16" s="102">
        <v>0</v>
      </c>
      <c r="W16" s="103"/>
      <c r="X16" s="103">
        <v>0</v>
      </c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14422.900000000001</v>
      </c>
      <c r="N17" s="111"/>
      <c r="P17" s="112"/>
      <c r="Q17" s="112">
        <f t="shared" ref="Q17:X17" si="3">SUM(Q6:Q16)</f>
        <v>3</v>
      </c>
      <c r="R17" s="112">
        <f t="shared" si="3"/>
        <v>48</v>
      </c>
      <c r="S17" s="112">
        <f t="shared" si="3"/>
        <v>33</v>
      </c>
      <c r="T17" s="112">
        <f t="shared" si="3"/>
        <v>14</v>
      </c>
      <c r="U17" s="112">
        <f t="shared" si="3"/>
        <v>6</v>
      </c>
      <c r="V17" s="112">
        <f t="shared" si="3"/>
        <v>0</v>
      </c>
      <c r="W17" s="112">
        <f t="shared" si="3"/>
        <v>2</v>
      </c>
      <c r="X17" s="112">
        <f t="shared" si="3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15514.34</v>
      </c>
      <c r="I18" s="117">
        <f>SUM(I7:I16)</f>
        <v>-1147.44</v>
      </c>
      <c r="J18" s="155">
        <f>SUM(J7:J17)</f>
        <v>15222.900000000001</v>
      </c>
      <c r="K18" s="119">
        <f>SUM(K7:K16)</f>
        <v>2500</v>
      </c>
      <c r="L18" s="119">
        <f>SUM(L7:L16)</f>
        <v>800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4">Q17*Q4</f>
        <v>1500</v>
      </c>
      <c r="R19" s="122">
        <f t="shared" si="4"/>
        <v>9600</v>
      </c>
      <c r="S19" s="122">
        <f t="shared" si="4"/>
        <v>3300</v>
      </c>
      <c r="T19" s="123">
        <f t="shared" si="4"/>
        <v>700</v>
      </c>
      <c r="U19" s="122">
        <f t="shared" si="4"/>
        <v>120</v>
      </c>
      <c r="V19" s="122">
        <f t="shared" si="4"/>
        <v>0</v>
      </c>
      <c r="W19" s="122">
        <f t="shared" si="4"/>
        <v>2</v>
      </c>
      <c r="X19" s="122">
        <f t="shared" si="4"/>
        <v>0.5</v>
      </c>
      <c r="Y19" s="124">
        <f>SUM(Q19:X19)</f>
        <v>15222.5</v>
      </c>
    </row>
    <row r="20" spans="2:25" ht="21" x14ac:dyDescent="0.35">
      <c r="B20" s="220"/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56"/>
      <c r="C21" s="257"/>
      <c r="D21" s="257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ht="18.75" x14ac:dyDescent="0.3">
      <c r="B22" s="254"/>
      <c r="C22" s="25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ht="15.75" x14ac:dyDescent="0.25">
      <c r="B24" s="231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232"/>
      <c r="C25" s="233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B26" s="104"/>
      <c r="C26" s="104"/>
      <c r="D26" s="55"/>
    </row>
  </sheetData>
  <mergeCells count="3">
    <mergeCell ref="B1:L2"/>
    <mergeCell ref="B21:D21"/>
    <mergeCell ref="B22:C2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selection activeCell="O16" sqref="O1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114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7</v>
      </c>
      <c r="F7" s="27">
        <v>2</v>
      </c>
      <c r="G7" s="204">
        <f>F7*300</f>
        <v>600</v>
      </c>
      <c r="H7" s="29">
        <f>D7*E7</f>
        <v>1400</v>
      </c>
      <c r="I7" s="209"/>
      <c r="J7" s="31">
        <f>I7+H7+G7</f>
        <v>2000</v>
      </c>
      <c r="K7" s="212"/>
      <c r="L7" s="33">
        <v>0</v>
      </c>
      <c r="M7" s="34">
        <f>J7-L7</f>
        <v>2000</v>
      </c>
      <c r="N7" s="89"/>
      <c r="O7" s="90"/>
      <c r="P7" s="89"/>
      <c r="Q7">
        <v>1</v>
      </c>
      <c r="R7">
        <v>5</v>
      </c>
      <c r="S7">
        <v>5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0</v>
      </c>
      <c r="H8" s="43">
        <f>D8*E8+D8*F8</f>
        <v>1920</v>
      </c>
      <c r="I8" s="30">
        <v>0</v>
      </c>
      <c r="J8" s="31">
        <f>I8+H8+G8</f>
        <v>1920</v>
      </c>
      <c r="K8" s="45">
        <v>900</v>
      </c>
      <c r="L8" s="51">
        <v>300</v>
      </c>
      <c r="M8" s="47">
        <f>J8-L8</f>
        <v>1620</v>
      </c>
      <c r="N8" t="s">
        <v>16</v>
      </c>
      <c r="P8" s="35"/>
      <c r="Q8">
        <v>0</v>
      </c>
      <c r="R8" s="36">
        <v>7</v>
      </c>
      <c r="S8">
        <v>4</v>
      </c>
      <c r="T8">
        <v>2</v>
      </c>
      <c r="U8">
        <v>1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6</v>
      </c>
      <c r="F9" s="41"/>
      <c r="G9" s="173">
        <v>0</v>
      </c>
      <c r="H9" s="43">
        <f>D9*E9+D9*F9</f>
        <v>1600.02</v>
      </c>
      <c r="I9" s="168">
        <v>-279.16000000000003</v>
      </c>
      <c r="J9" s="31">
        <f>I9+H9+G9</f>
        <v>1320.86</v>
      </c>
      <c r="K9" s="45">
        <v>0</v>
      </c>
      <c r="L9" s="46">
        <v>0</v>
      </c>
      <c r="M9" s="47">
        <f>J9-L9</f>
        <v>1320.86</v>
      </c>
      <c r="N9" t="s">
        <v>19</v>
      </c>
      <c r="O9" s="112"/>
      <c r="P9" s="112"/>
      <c r="Q9">
        <v>0</v>
      </c>
      <c r="R9">
        <v>5</v>
      </c>
      <c r="S9">
        <v>3</v>
      </c>
      <c r="T9">
        <v>0</v>
      </c>
      <c r="U9">
        <v>1</v>
      </c>
      <c r="V9">
        <v>0</v>
      </c>
      <c r="W9">
        <v>0</v>
      </c>
      <c r="X9">
        <v>1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>
        <v>1</v>
      </c>
      <c r="G10" s="174">
        <v>0</v>
      </c>
      <c r="H10" s="29">
        <f>D10*E10+D10*F10</f>
        <v>1440</v>
      </c>
      <c r="I10" s="44">
        <v>0</v>
      </c>
      <c r="J10" s="31">
        <f>I10+H10+G10</f>
        <v>1440</v>
      </c>
      <c r="K10" s="45">
        <v>0</v>
      </c>
      <c r="L10" s="51">
        <v>0</v>
      </c>
      <c r="M10" s="47">
        <f t="shared" ref="M10" si="0">J10-L10</f>
        <v>1440</v>
      </c>
      <c r="N10" t="s">
        <v>16</v>
      </c>
      <c r="O10" t="s">
        <v>112</v>
      </c>
      <c r="P10" s="52"/>
      <c r="Q10">
        <v>0</v>
      </c>
      <c r="R10">
        <v>5</v>
      </c>
      <c r="S10">
        <v>3</v>
      </c>
      <c r="T10">
        <v>2</v>
      </c>
      <c r="U10">
        <v>2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37"/>
      <c r="D12" s="144">
        <v>200</v>
      </c>
      <c r="E12" s="41">
        <v>7</v>
      </c>
      <c r="F12" s="67"/>
      <c r="G12" s="134">
        <v>226</v>
      </c>
      <c r="H12" s="139">
        <f>D12*E12+D12*F12</f>
        <v>1400</v>
      </c>
      <c r="I12" s="170">
        <v>-156</v>
      </c>
      <c r="J12" s="135">
        <f t="shared" ref="J12" si="1">I12+H12+G12</f>
        <v>1470</v>
      </c>
      <c r="K12" s="230">
        <v>0</v>
      </c>
      <c r="L12" s="46">
        <v>0</v>
      </c>
      <c r="M12" s="47">
        <f t="shared" ref="M12" si="2">J12-L12</f>
        <v>1470</v>
      </c>
      <c r="N12" s="226"/>
      <c r="O12" s="227"/>
      <c r="P12" s="227"/>
      <c r="Q12">
        <v>0</v>
      </c>
      <c r="R12">
        <v>5</v>
      </c>
      <c r="S12">
        <v>4</v>
      </c>
      <c r="T12">
        <v>1</v>
      </c>
      <c r="U12">
        <v>1</v>
      </c>
      <c r="V12">
        <v>0</v>
      </c>
      <c r="W12">
        <v>0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225">
        <v>800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7</v>
      </c>
      <c r="F15" s="203">
        <v>1</v>
      </c>
      <c r="G15" s="205"/>
      <c r="H15" s="43">
        <f>D15*E15+D15*F15</f>
        <v>3714.32</v>
      </c>
      <c r="I15" s="210">
        <v>-712.28</v>
      </c>
      <c r="J15" s="31">
        <f>I15+H15+G15</f>
        <v>3002.04</v>
      </c>
      <c r="K15" s="213">
        <v>3300</v>
      </c>
      <c r="L15" s="46">
        <v>300</v>
      </c>
      <c r="M15" s="47">
        <f>J15-L15</f>
        <v>2702.04</v>
      </c>
      <c r="N15" t="s">
        <v>16</v>
      </c>
      <c r="Q15" s="216">
        <v>2</v>
      </c>
      <c r="R15" s="216">
        <v>6</v>
      </c>
      <c r="S15" s="216">
        <v>6</v>
      </c>
      <c r="T15" s="216">
        <v>4</v>
      </c>
      <c r="U15" s="80">
        <v>0</v>
      </c>
      <c r="V15" s="216">
        <v>0</v>
      </c>
      <c r="W15" s="216">
        <v>2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5</v>
      </c>
      <c r="F16" s="201">
        <v>1</v>
      </c>
      <c r="G16" s="206">
        <v>330</v>
      </c>
      <c r="H16" s="43">
        <f>D16*E16+D16*F16</f>
        <v>1440</v>
      </c>
      <c r="I16" s="211"/>
      <c r="J16" s="164">
        <f>I16+H16+G16</f>
        <v>1770</v>
      </c>
      <c r="K16" s="214"/>
      <c r="L16" s="215">
        <v>0</v>
      </c>
      <c r="M16" s="101">
        <f>J16-L16</f>
        <v>1770</v>
      </c>
      <c r="N16" t="s">
        <v>16</v>
      </c>
      <c r="O16" s="71"/>
      <c r="P16" s="71"/>
      <c r="Q16" s="217">
        <v>1</v>
      </c>
      <c r="R16" s="85">
        <v>5</v>
      </c>
      <c r="S16" s="102">
        <v>2</v>
      </c>
      <c r="T16" s="102">
        <v>1</v>
      </c>
      <c r="U16" s="102">
        <v>1</v>
      </c>
      <c r="V16" s="102">
        <v>0</v>
      </c>
      <c r="W16" s="103"/>
      <c r="X16" s="103">
        <v>0</v>
      </c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14622.900000000001</v>
      </c>
      <c r="N17" s="111"/>
      <c r="P17" s="112"/>
      <c r="Q17" s="112">
        <f t="shared" ref="Q17:X17" si="3">SUM(Q6:Q16)</f>
        <v>4</v>
      </c>
      <c r="R17" s="112">
        <f t="shared" si="3"/>
        <v>48</v>
      </c>
      <c r="S17" s="112">
        <f t="shared" si="3"/>
        <v>33</v>
      </c>
      <c r="T17" s="112">
        <f t="shared" si="3"/>
        <v>14</v>
      </c>
      <c r="U17" s="112">
        <f t="shared" si="3"/>
        <v>6</v>
      </c>
      <c r="V17" s="112">
        <f t="shared" si="3"/>
        <v>0</v>
      </c>
      <c r="W17" s="112">
        <f t="shared" si="3"/>
        <v>2</v>
      </c>
      <c r="X17" s="112">
        <f t="shared" si="3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15714.34</v>
      </c>
      <c r="I18" s="117">
        <f>SUM(I7:I16)</f>
        <v>-1147.44</v>
      </c>
      <c r="J18" s="155">
        <f>SUM(J7:J17)</f>
        <v>15722.900000000001</v>
      </c>
      <c r="K18" s="119">
        <f>SUM(K7:K16)</f>
        <v>5000</v>
      </c>
      <c r="L18" s="119">
        <f>SUM(L7:L16)</f>
        <v>1100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4">Q17*Q4</f>
        <v>2000</v>
      </c>
      <c r="R19" s="122">
        <f t="shared" si="4"/>
        <v>9600</v>
      </c>
      <c r="S19" s="122">
        <f t="shared" si="4"/>
        <v>3300</v>
      </c>
      <c r="T19" s="123">
        <f t="shared" si="4"/>
        <v>700</v>
      </c>
      <c r="U19" s="122">
        <f t="shared" si="4"/>
        <v>120</v>
      </c>
      <c r="V19" s="122">
        <f t="shared" si="4"/>
        <v>0</v>
      </c>
      <c r="W19" s="122">
        <f t="shared" si="4"/>
        <v>2</v>
      </c>
      <c r="X19" s="122">
        <f t="shared" si="4"/>
        <v>0.5</v>
      </c>
      <c r="Y19" s="124">
        <f>SUM(Q19:X19)</f>
        <v>15722.5</v>
      </c>
    </row>
    <row r="20" spans="2:25" ht="21" x14ac:dyDescent="0.35">
      <c r="B20" s="220"/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58" t="s">
        <v>115</v>
      </c>
      <c r="C21" s="259"/>
      <c r="D21" s="259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ht="18.75" x14ac:dyDescent="0.3">
      <c r="B22" s="254"/>
      <c r="C22" s="25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ht="15.75" x14ac:dyDescent="0.25">
      <c r="B24" s="231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3">
    <mergeCell ref="B1:L2"/>
    <mergeCell ref="B21:D21"/>
    <mergeCell ref="B22:C2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selection activeCell="K16" sqref="K1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116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>
        <v>1</v>
      </c>
      <c r="G7" s="204">
        <f>F7*300</f>
        <v>300</v>
      </c>
      <c r="H7" s="29">
        <f>D7*E7</f>
        <v>1200</v>
      </c>
      <c r="I7" s="209"/>
      <c r="J7" s="31">
        <f>I7+H7+G7</f>
        <v>1500</v>
      </c>
      <c r="K7" s="212"/>
      <c r="L7" s="33">
        <v>0</v>
      </c>
      <c r="M7" s="34">
        <f>J7-L7</f>
        <v>1500</v>
      </c>
      <c r="N7" s="89"/>
      <c r="O7" s="90"/>
      <c r="P7" s="89"/>
      <c r="Q7">
        <v>0</v>
      </c>
      <c r="R7">
        <v>5</v>
      </c>
      <c r="S7">
        <v>5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0</v>
      </c>
      <c r="H8" s="43">
        <f>D8*E8+D8*F8</f>
        <v>1920</v>
      </c>
      <c r="I8" s="30">
        <v>0</v>
      </c>
      <c r="J8" s="31">
        <f>I8+H8+G8</f>
        <v>1920</v>
      </c>
      <c r="K8" s="45">
        <v>600</v>
      </c>
      <c r="L8" s="51">
        <v>300</v>
      </c>
      <c r="M8" s="47">
        <f>J8-L8</f>
        <v>1620</v>
      </c>
      <c r="N8" t="s">
        <v>16</v>
      </c>
      <c r="P8" s="35"/>
      <c r="Q8">
        <v>0</v>
      </c>
      <c r="R8" s="36">
        <v>7</v>
      </c>
      <c r="S8">
        <v>4</v>
      </c>
      <c r="T8">
        <v>2</v>
      </c>
      <c r="U8">
        <v>1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6</v>
      </c>
      <c r="F9" s="41"/>
      <c r="G9" s="173">
        <v>0</v>
      </c>
      <c r="H9" s="43">
        <f>D9*E9+D9*F9</f>
        <v>1600.02</v>
      </c>
      <c r="I9" s="168">
        <v>-279.16000000000003</v>
      </c>
      <c r="J9" s="31">
        <f>I9+H9+G9</f>
        <v>1320.86</v>
      </c>
      <c r="K9" s="45">
        <v>0</v>
      </c>
      <c r="L9" s="46">
        <v>0</v>
      </c>
      <c r="M9" s="47">
        <f>J9-L9</f>
        <v>1320.86</v>
      </c>
      <c r="N9" t="s">
        <v>19</v>
      </c>
      <c r="O9" s="112"/>
      <c r="P9" s="112"/>
      <c r="Q9">
        <v>0</v>
      </c>
      <c r="R9">
        <v>5</v>
      </c>
      <c r="S9">
        <v>3</v>
      </c>
      <c r="T9">
        <v>0</v>
      </c>
      <c r="U9">
        <v>1</v>
      </c>
      <c r="V9">
        <v>0</v>
      </c>
      <c r="W9">
        <v>0</v>
      </c>
      <c r="X9">
        <v>1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>
        <v>1</v>
      </c>
      <c r="G10" s="174">
        <v>0</v>
      </c>
      <c r="H10" s="29">
        <f>D10*E10+D10*F10</f>
        <v>1440</v>
      </c>
      <c r="I10" s="44">
        <v>0</v>
      </c>
      <c r="J10" s="31">
        <f>I10+H10+G10</f>
        <v>1440</v>
      </c>
      <c r="K10" s="45">
        <v>0</v>
      </c>
      <c r="L10" s="51">
        <v>0</v>
      </c>
      <c r="M10" s="47">
        <f t="shared" ref="M10" si="0">J10-L10</f>
        <v>1440</v>
      </c>
      <c r="N10" t="s">
        <v>16</v>
      </c>
      <c r="O10" t="s">
        <v>112</v>
      </c>
      <c r="P10" s="52"/>
      <c r="Q10">
        <v>0</v>
      </c>
      <c r="R10">
        <v>5</v>
      </c>
      <c r="S10">
        <v>3</v>
      </c>
      <c r="T10">
        <v>2</v>
      </c>
      <c r="U10">
        <v>2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37"/>
      <c r="D12" s="144">
        <v>200</v>
      </c>
      <c r="E12" s="41">
        <v>7</v>
      </c>
      <c r="F12" s="67"/>
      <c r="G12" s="134">
        <v>226</v>
      </c>
      <c r="H12" s="139">
        <f>D12*E12+D12*F12</f>
        <v>1400</v>
      </c>
      <c r="I12" s="170">
        <v>-156</v>
      </c>
      <c r="J12" s="135">
        <f t="shared" ref="J12" si="1">I12+H12+G12</f>
        <v>1470</v>
      </c>
      <c r="K12" s="230">
        <v>0</v>
      </c>
      <c r="L12" s="46">
        <v>0</v>
      </c>
      <c r="M12" s="47">
        <f t="shared" ref="M12" si="2">J12-L12</f>
        <v>1470</v>
      </c>
      <c r="N12" s="226"/>
      <c r="O12" s="227"/>
      <c r="P12" s="227"/>
      <c r="Q12">
        <v>0</v>
      </c>
      <c r="R12">
        <v>5</v>
      </c>
      <c r="S12">
        <v>4</v>
      </c>
      <c r="T12">
        <v>1</v>
      </c>
      <c r="U12">
        <v>1</v>
      </c>
      <c r="V12">
        <v>0</v>
      </c>
      <c r="W12">
        <v>0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225">
        <v>300</v>
      </c>
      <c r="L13" s="51">
        <v>300</v>
      </c>
      <c r="M13" s="47">
        <f>J13-L13</f>
        <v>1300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7</v>
      </c>
      <c r="F15" s="203">
        <v>1</v>
      </c>
      <c r="G15" s="205"/>
      <c r="H15" s="43">
        <f>D15*E15+D15*F15</f>
        <v>3714.32</v>
      </c>
      <c r="I15" s="210">
        <v>-712.28</v>
      </c>
      <c r="J15" s="31">
        <f>I15+H15+G15</f>
        <v>3002.04</v>
      </c>
      <c r="K15" s="213">
        <v>3000</v>
      </c>
      <c r="L15" s="46">
        <v>300</v>
      </c>
      <c r="M15" s="47">
        <f>J15-L15</f>
        <v>2702.04</v>
      </c>
      <c r="N15" t="s">
        <v>16</v>
      </c>
      <c r="Q15" s="216">
        <v>2</v>
      </c>
      <c r="R15" s="216">
        <v>6</v>
      </c>
      <c r="S15" s="216">
        <v>6</v>
      </c>
      <c r="T15" s="216">
        <v>4</v>
      </c>
      <c r="U15" s="80">
        <v>0</v>
      </c>
      <c r="V15" s="216">
        <v>0</v>
      </c>
      <c r="W15" s="216">
        <v>2</v>
      </c>
      <c r="X15" s="216">
        <v>0</v>
      </c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5</v>
      </c>
      <c r="F16" s="201">
        <v>1</v>
      </c>
      <c r="G16" s="206">
        <v>330</v>
      </c>
      <c r="H16" s="43">
        <f>D16*E16+D16*F16</f>
        <v>1440</v>
      </c>
      <c r="I16" s="211"/>
      <c r="J16" s="164">
        <f>I16+H16+G16</f>
        <v>1770</v>
      </c>
      <c r="K16" s="214"/>
      <c r="L16" s="215">
        <v>0</v>
      </c>
      <c r="M16" s="101">
        <f>J16-L16</f>
        <v>1770</v>
      </c>
      <c r="N16" t="s">
        <v>16</v>
      </c>
      <c r="O16" s="71"/>
      <c r="P16" s="71"/>
      <c r="Q16" s="217">
        <v>1</v>
      </c>
      <c r="R16" s="85">
        <v>5</v>
      </c>
      <c r="S16" s="102">
        <v>2</v>
      </c>
      <c r="T16" s="102">
        <v>1</v>
      </c>
      <c r="U16" s="102">
        <v>1</v>
      </c>
      <c r="V16" s="102">
        <v>0</v>
      </c>
      <c r="W16" s="103"/>
      <c r="X16" s="103">
        <v>0</v>
      </c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14322.900000000001</v>
      </c>
      <c r="N17" s="111"/>
      <c r="P17" s="112"/>
      <c r="Q17" s="112">
        <f t="shared" ref="Q17:X17" si="3">SUM(Q6:Q16)</f>
        <v>3</v>
      </c>
      <c r="R17" s="112">
        <f t="shared" si="3"/>
        <v>48</v>
      </c>
      <c r="S17" s="112">
        <f t="shared" si="3"/>
        <v>33</v>
      </c>
      <c r="T17" s="112">
        <f t="shared" si="3"/>
        <v>14</v>
      </c>
      <c r="U17" s="112">
        <f t="shared" si="3"/>
        <v>6</v>
      </c>
      <c r="V17" s="112">
        <f t="shared" si="3"/>
        <v>0</v>
      </c>
      <c r="W17" s="112">
        <f t="shared" si="3"/>
        <v>2</v>
      </c>
      <c r="X17" s="112">
        <f t="shared" si="3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15514.34</v>
      </c>
      <c r="I18" s="117">
        <f>SUM(I7:I16)</f>
        <v>-1147.44</v>
      </c>
      <c r="J18" s="155">
        <f>SUM(J7:J17)</f>
        <v>15222.900000000001</v>
      </c>
      <c r="K18" s="119">
        <f>SUM(K7:K16)</f>
        <v>3900</v>
      </c>
      <c r="L18" s="119">
        <f>SUM(L7:L16)</f>
        <v>900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4">Q17*Q4</f>
        <v>1500</v>
      </c>
      <c r="R19" s="122">
        <f t="shared" si="4"/>
        <v>9600</v>
      </c>
      <c r="S19" s="122">
        <f t="shared" si="4"/>
        <v>3300</v>
      </c>
      <c r="T19" s="123">
        <f t="shared" si="4"/>
        <v>700</v>
      </c>
      <c r="U19" s="122">
        <f t="shared" si="4"/>
        <v>120</v>
      </c>
      <c r="V19" s="122">
        <f t="shared" si="4"/>
        <v>0</v>
      </c>
      <c r="W19" s="122">
        <f t="shared" si="4"/>
        <v>2</v>
      </c>
      <c r="X19" s="122">
        <f t="shared" si="4"/>
        <v>0.5</v>
      </c>
      <c r="Y19" s="124">
        <f>SUM(Q19:X19)</f>
        <v>15222.5</v>
      </c>
    </row>
    <row r="20" spans="2:25" ht="21" x14ac:dyDescent="0.35">
      <c r="B20" s="220"/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58" t="s">
        <v>117</v>
      </c>
      <c r="C21" s="259"/>
      <c r="D21" s="259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ht="18.75" x14ac:dyDescent="0.3">
      <c r="B22" s="254"/>
      <c r="C22" s="25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ht="15.75" x14ac:dyDescent="0.25">
      <c r="B24" s="231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3">
    <mergeCell ref="B1:L2"/>
    <mergeCell ref="B21:D21"/>
    <mergeCell ref="B22:C2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topLeftCell="A4" workbookViewId="0">
      <selection activeCell="K16" sqref="K1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118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7</v>
      </c>
      <c r="F7" s="27">
        <v>1</v>
      </c>
      <c r="G7" s="204">
        <f>F7*300</f>
        <v>300</v>
      </c>
      <c r="H7" s="29">
        <f>D7*E7</f>
        <v>1400</v>
      </c>
      <c r="I7" s="209"/>
      <c r="J7" s="31">
        <f>I7+H7+G7</f>
        <v>1700</v>
      </c>
      <c r="K7" s="212"/>
      <c r="L7" s="33">
        <v>0</v>
      </c>
      <c r="M7" s="34">
        <f>J7-L7</f>
        <v>1700</v>
      </c>
      <c r="N7" s="89"/>
      <c r="O7" s="90"/>
      <c r="P7" s="89"/>
      <c r="Q7">
        <v>0</v>
      </c>
      <c r="R7">
        <v>5</v>
      </c>
      <c r="S7">
        <v>5</v>
      </c>
      <c r="T7">
        <v>4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0</v>
      </c>
      <c r="H8" s="43">
        <f>D8*E8+D8*F8</f>
        <v>1920</v>
      </c>
      <c r="I8" s="30">
        <v>0</v>
      </c>
      <c r="J8" s="31">
        <f>I8+H8+G8</f>
        <v>1920</v>
      </c>
      <c r="K8" s="45">
        <v>300</v>
      </c>
      <c r="L8" s="51">
        <v>300</v>
      </c>
      <c r="M8" s="47">
        <f>J8-L8</f>
        <v>1620</v>
      </c>
      <c r="N8" t="s">
        <v>16</v>
      </c>
      <c r="P8" s="35"/>
      <c r="Q8">
        <v>0</v>
      </c>
      <c r="R8" s="36">
        <v>7</v>
      </c>
      <c r="S8">
        <v>4</v>
      </c>
      <c r="T8">
        <v>2</v>
      </c>
      <c r="U8">
        <v>1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6</v>
      </c>
      <c r="F9" s="41"/>
      <c r="G9" s="173">
        <v>0</v>
      </c>
      <c r="H9" s="43">
        <f>D9*E9+D9*F9</f>
        <v>1600.02</v>
      </c>
      <c r="I9" s="168">
        <v>-279.16000000000003</v>
      </c>
      <c r="J9" s="31">
        <f>I9+H9+G9</f>
        <v>1320.86</v>
      </c>
      <c r="K9" s="45">
        <v>0</v>
      </c>
      <c r="L9" s="46">
        <v>0</v>
      </c>
      <c r="M9" s="47">
        <f>J9-L9</f>
        <v>1320.86</v>
      </c>
      <c r="N9" t="s">
        <v>19</v>
      </c>
      <c r="O9" s="112"/>
      <c r="P9" s="112"/>
      <c r="Q9">
        <v>0</v>
      </c>
      <c r="R9">
        <v>5</v>
      </c>
      <c r="S9">
        <v>3</v>
      </c>
      <c r="T9">
        <v>0</v>
      </c>
      <c r="U9">
        <v>1</v>
      </c>
      <c r="V9">
        <v>0</v>
      </c>
      <c r="W9">
        <v>0</v>
      </c>
      <c r="X9">
        <v>1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>
        <v>1</v>
      </c>
      <c r="G10" s="174">
        <v>0</v>
      </c>
      <c r="H10" s="29">
        <f>D10*E10+D10*F10</f>
        <v>1440</v>
      </c>
      <c r="I10" s="44">
        <v>0</v>
      </c>
      <c r="J10" s="31">
        <f>I10+H10+G10</f>
        <v>1440</v>
      </c>
      <c r="K10" s="45">
        <v>0</v>
      </c>
      <c r="L10" s="51">
        <v>0</v>
      </c>
      <c r="M10" s="47">
        <f t="shared" ref="M10" si="0">J10-L10</f>
        <v>1440</v>
      </c>
      <c r="N10" t="s">
        <v>16</v>
      </c>
      <c r="O10" t="s">
        <v>112</v>
      </c>
      <c r="P10" s="52"/>
      <c r="Q10">
        <v>0</v>
      </c>
      <c r="R10">
        <v>5</v>
      </c>
      <c r="S10">
        <v>3</v>
      </c>
      <c r="T10">
        <v>2</v>
      </c>
      <c r="U10">
        <v>2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37"/>
      <c r="D12" s="144">
        <v>200</v>
      </c>
      <c r="E12" s="41">
        <v>7</v>
      </c>
      <c r="F12" s="67"/>
      <c r="G12" s="134">
        <v>226</v>
      </c>
      <c r="H12" s="139">
        <f>D12*E12+D12*F12</f>
        <v>1400</v>
      </c>
      <c r="I12" s="170">
        <v>-156</v>
      </c>
      <c r="J12" s="135">
        <f t="shared" ref="J12" si="1">I12+H12+G12</f>
        <v>1470</v>
      </c>
      <c r="K12" s="230">
        <v>0</v>
      </c>
      <c r="L12" s="46">
        <v>0</v>
      </c>
      <c r="M12" s="47">
        <f t="shared" ref="M12" si="2">J12-L12</f>
        <v>1470</v>
      </c>
      <c r="N12" s="226"/>
      <c r="O12" s="227"/>
      <c r="P12" s="227"/>
      <c r="Q12">
        <v>0</v>
      </c>
      <c r="R12">
        <v>5</v>
      </c>
      <c r="S12">
        <v>4</v>
      </c>
      <c r="T12">
        <v>1</v>
      </c>
      <c r="U12">
        <v>1</v>
      </c>
      <c r="V12">
        <v>0</v>
      </c>
      <c r="W12">
        <v>0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234">
        <v>3300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7</v>
      </c>
      <c r="F15" s="203"/>
      <c r="G15" s="205"/>
      <c r="H15" s="43">
        <f>D15*E15+D15*F15</f>
        <v>3250.03</v>
      </c>
      <c r="I15" s="210">
        <v>-712.28</v>
      </c>
      <c r="J15" s="31">
        <f>I15+H15+G15</f>
        <v>2537.75</v>
      </c>
      <c r="K15" s="213">
        <v>2700</v>
      </c>
      <c r="L15" s="46">
        <v>0</v>
      </c>
      <c r="M15" s="47">
        <f>J15-L15</f>
        <v>2537.75</v>
      </c>
      <c r="N15" t="s">
        <v>16</v>
      </c>
      <c r="Q15" s="216">
        <v>1</v>
      </c>
      <c r="R15" s="216">
        <v>6</v>
      </c>
      <c r="S15" s="216">
        <v>6</v>
      </c>
      <c r="T15" s="216">
        <v>4</v>
      </c>
      <c r="U15" s="80">
        <v>1</v>
      </c>
      <c r="V15" s="216">
        <v>3</v>
      </c>
      <c r="W15" s="216">
        <v>3</v>
      </c>
      <c r="X15" s="216"/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5</v>
      </c>
      <c r="F16" s="201"/>
      <c r="G16" s="206">
        <v>330</v>
      </c>
      <c r="H16" s="43">
        <f>D16*E16+D16*F16</f>
        <v>1200</v>
      </c>
      <c r="I16" s="211"/>
      <c r="J16" s="164">
        <f>I16+H16+G16</f>
        <v>1530</v>
      </c>
      <c r="K16" s="214"/>
      <c r="L16" s="215">
        <v>0</v>
      </c>
      <c r="M16" s="101">
        <f>J16-L16</f>
        <v>1530</v>
      </c>
      <c r="N16" t="s">
        <v>16</v>
      </c>
      <c r="O16" s="71"/>
      <c r="P16" s="71"/>
      <c r="Q16" s="217">
        <v>0</v>
      </c>
      <c r="R16" s="85">
        <v>5</v>
      </c>
      <c r="S16" s="102">
        <v>5</v>
      </c>
      <c r="T16" s="102">
        <v>0</v>
      </c>
      <c r="U16" s="102">
        <v>1</v>
      </c>
      <c r="V16" s="102">
        <v>2</v>
      </c>
      <c r="W16" s="103"/>
      <c r="X16" s="103">
        <v>0</v>
      </c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13918.61</v>
      </c>
      <c r="N17" s="111"/>
      <c r="P17" s="112"/>
      <c r="Q17" s="112">
        <f t="shared" ref="Q17:X17" si="3">SUM(Q6:Q16)</f>
        <v>1</v>
      </c>
      <c r="R17" s="112">
        <f t="shared" si="3"/>
        <v>48</v>
      </c>
      <c r="S17" s="112">
        <f t="shared" si="3"/>
        <v>36</v>
      </c>
      <c r="T17" s="112">
        <f t="shared" si="3"/>
        <v>17</v>
      </c>
      <c r="U17" s="112">
        <f t="shared" si="3"/>
        <v>7</v>
      </c>
      <c r="V17" s="112">
        <f>SUM(V6:V16)</f>
        <v>5</v>
      </c>
      <c r="W17" s="112">
        <f t="shared" si="3"/>
        <v>3</v>
      </c>
      <c r="X17" s="112">
        <f t="shared" si="3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15010.050000000001</v>
      </c>
      <c r="I18" s="117">
        <f>SUM(I7:I16)</f>
        <v>-1147.44</v>
      </c>
      <c r="J18" s="155">
        <f>SUM(J7:J17)</f>
        <v>14718.61</v>
      </c>
      <c r="K18" s="119">
        <f>SUM(K7:K16)</f>
        <v>6300</v>
      </c>
      <c r="L18" s="119">
        <f>SUM(L7:L16)</f>
        <v>800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4">Q17*Q4</f>
        <v>500</v>
      </c>
      <c r="R19" s="122">
        <f t="shared" si="4"/>
        <v>9600</v>
      </c>
      <c r="S19" s="122">
        <f t="shared" si="4"/>
        <v>3600</v>
      </c>
      <c r="T19" s="123">
        <f t="shared" si="4"/>
        <v>850</v>
      </c>
      <c r="U19" s="122">
        <f t="shared" si="4"/>
        <v>140</v>
      </c>
      <c r="V19" s="122">
        <f t="shared" si="4"/>
        <v>25</v>
      </c>
      <c r="W19" s="122">
        <f t="shared" si="4"/>
        <v>3</v>
      </c>
      <c r="X19" s="122">
        <f t="shared" si="4"/>
        <v>0.5</v>
      </c>
      <c r="Y19" s="124">
        <f>SUM(Q19:X19)</f>
        <v>14718.5</v>
      </c>
    </row>
    <row r="20" spans="2:25" ht="21" x14ac:dyDescent="0.35">
      <c r="B20" s="220"/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58" t="s">
        <v>117</v>
      </c>
      <c r="C21" s="259"/>
      <c r="D21" s="259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ht="18.75" x14ac:dyDescent="0.3">
      <c r="B22" s="254"/>
      <c r="C22" s="25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ht="15.75" x14ac:dyDescent="0.25">
      <c r="B24" s="231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3">
    <mergeCell ref="B1:L2"/>
    <mergeCell ref="B21:D21"/>
    <mergeCell ref="B22:C2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K16" sqref="K1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119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>
        <v>1</v>
      </c>
      <c r="G7" s="204">
        <f>F7*300</f>
        <v>300</v>
      </c>
      <c r="H7" s="29">
        <f>D7*E7</f>
        <v>1200</v>
      </c>
      <c r="I7" s="209"/>
      <c r="J7" s="31">
        <f>I7+H7+G7</f>
        <v>1500</v>
      </c>
      <c r="K7" s="212"/>
      <c r="L7" s="33">
        <v>0</v>
      </c>
      <c r="M7" s="34">
        <f>J7-L7</f>
        <v>1500</v>
      </c>
      <c r="N7" s="89"/>
      <c r="O7" s="90"/>
      <c r="P7" s="89"/>
      <c r="Q7">
        <v>0</v>
      </c>
      <c r="R7">
        <v>5</v>
      </c>
      <c r="S7">
        <v>5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100</v>
      </c>
      <c r="H8" s="43">
        <f>D8*E8+D8*F8</f>
        <v>1920</v>
      </c>
      <c r="I8" s="30">
        <v>0</v>
      </c>
      <c r="J8" s="31">
        <f>I8+H8+G8</f>
        <v>2020</v>
      </c>
      <c r="K8" s="45">
        <v>5500</v>
      </c>
      <c r="L8" s="51">
        <v>300</v>
      </c>
      <c r="M8" s="47">
        <f>J8-L8</f>
        <v>1720</v>
      </c>
      <c r="N8" t="s">
        <v>16</v>
      </c>
      <c r="P8" s="35"/>
      <c r="Q8">
        <v>0</v>
      </c>
      <c r="R8" s="36">
        <v>7</v>
      </c>
      <c r="S8">
        <v>5</v>
      </c>
      <c r="T8">
        <v>2</v>
      </c>
      <c r="U8">
        <v>1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6</v>
      </c>
      <c r="F9" s="41"/>
      <c r="G9" s="173">
        <v>0</v>
      </c>
      <c r="H9" s="43">
        <f>D9*E9+D9*F9</f>
        <v>1600.02</v>
      </c>
      <c r="I9" s="168">
        <v>-279.16000000000003</v>
      </c>
      <c r="J9" s="31">
        <f>I9+H9+G9</f>
        <v>1320.86</v>
      </c>
      <c r="K9" s="45">
        <v>0</v>
      </c>
      <c r="L9" s="46">
        <v>0</v>
      </c>
      <c r="M9" s="47">
        <f>J9-L9</f>
        <v>1320.86</v>
      </c>
      <c r="N9" t="s">
        <v>19</v>
      </c>
      <c r="O9" s="112"/>
      <c r="P9" s="112"/>
      <c r="Q9">
        <v>0</v>
      </c>
      <c r="R9">
        <v>5</v>
      </c>
      <c r="S9">
        <v>3</v>
      </c>
      <c r="T9">
        <v>0</v>
      </c>
      <c r="U9">
        <v>1</v>
      </c>
      <c r="V9">
        <v>0</v>
      </c>
      <c r="W9">
        <v>0</v>
      </c>
      <c r="X9">
        <v>1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>
        <v>1</v>
      </c>
      <c r="G10" s="174">
        <v>0</v>
      </c>
      <c r="H10" s="29">
        <f>D10*E10+D10*F10</f>
        <v>1440</v>
      </c>
      <c r="I10" s="44">
        <v>0</v>
      </c>
      <c r="J10" s="31">
        <f>I10+H10+G10</f>
        <v>1440</v>
      </c>
      <c r="K10" s="45">
        <v>0</v>
      </c>
      <c r="L10" s="51">
        <v>0</v>
      </c>
      <c r="M10" s="47">
        <f t="shared" ref="M10" si="0">J10-L10</f>
        <v>1440</v>
      </c>
      <c r="N10" t="s">
        <v>16</v>
      </c>
      <c r="O10" t="s">
        <v>112</v>
      </c>
      <c r="P10" s="52"/>
      <c r="Q10">
        <v>0</v>
      </c>
      <c r="R10">
        <v>5</v>
      </c>
      <c r="S10">
        <v>3</v>
      </c>
      <c r="T10">
        <v>2</v>
      </c>
      <c r="U10">
        <v>2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37"/>
      <c r="D12" s="144">
        <v>200</v>
      </c>
      <c r="E12" s="41">
        <v>7</v>
      </c>
      <c r="F12" s="67"/>
      <c r="G12" s="134">
        <v>226</v>
      </c>
      <c r="H12" s="139">
        <f>D12*E12+D12*F12</f>
        <v>1400</v>
      </c>
      <c r="I12" s="170">
        <v>-156</v>
      </c>
      <c r="J12" s="135">
        <f t="shared" ref="J12" si="1">I12+H12+G12</f>
        <v>1470</v>
      </c>
      <c r="K12" s="230">
        <v>0</v>
      </c>
      <c r="L12" s="46">
        <v>0</v>
      </c>
      <c r="M12" s="47">
        <f t="shared" ref="M12" si="2">J12-L12</f>
        <v>1470</v>
      </c>
      <c r="N12" s="226"/>
      <c r="O12" s="227"/>
      <c r="P12" s="227"/>
      <c r="Q12">
        <v>0</v>
      </c>
      <c r="R12">
        <v>5</v>
      </c>
      <c r="S12">
        <v>4</v>
      </c>
      <c r="T12">
        <v>1</v>
      </c>
      <c r="U12">
        <v>1</v>
      </c>
      <c r="V12">
        <v>0</v>
      </c>
      <c r="W12">
        <v>0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234">
        <v>2800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7</v>
      </c>
      <c r="F15" s="203">
        <v>1</v>
      </c>
      <c r="G15" s="205"/>
      <c r="H15" s="43">
        <f>D15*E15+D15*F15</f>
        <v>3714.32</v>
      </c>
      <c r="I15" s="210">
        <v>-712.28</v>
      </c>
      <c r="J15" s="31">
        <f>I15+H15+G15</f>
        <v>3002.04</v>
      </c>
      <c r="K15" s="213">
        <v>2700</v>
      </c>
      <c r="L15" s="46">
        <v>300</v>
      </c>
      <c r="M15" s="47">
        <f>J15-L15</f>
        <v>2702.04</v>
      </c>
      <c r="N15" t="s">
        <v>16</v>
      </c>
      <c r="Q15" s="216">
        <v>2</v>
      </c>
      <c r="R15" s="216" t="s">
        <v>120</v>
      </c>
      <c r="S15" s="216">
        <v>6</v>
      </c>
      <c r="T15" s="216">
        <v>4</v>
      </c>
      <c r="U15" s="80">
        <v>0</v>
      </c>
      <c r="V15" s="216">
        <v>0</v>
      </c>
      <c r="W15" s="216">
        <v>2</v>
      </c>
      <c r="X15" s="216"/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5</v>
      </c>
      <c r="F16" s="201">
        <v>1</v>
      </c>
      <c r="G16" s="206">
        <v>330</v>
      </c>
      <c r="H16" s="43">
        <f>D16*E16+D16*F16</f>
        <v>1440</v>
      </c>
      <c r="I16" s="211"/>
      <c r="J16" s="164">
        <f>I16+H16+G16</f>
        <v>1770</v>
      </c>
      <c r="K16" s="235">
        <v>1100</v>
      </c>
      <c r="L16" s="215">
        <v>100</v>
      </c>
      <c r="M16" s="101">
        <f>J16-L16</f>
        <v>1670</v>
      </c>
      <c r="N16" t="s">
        <v>16</v>
      </c>
      <c r="O16" s="71"/>
      <c r="P16" s="71"/>
      <c r="Q16" s="217">
        <v>0</v>
      </c>
      <c r="R16" s="85">
        <v>6</v>
      </c>
      <c r="S16" s="102">
        <v>5</v>
      </c>
      <c r="T16" s="102">
        <v>1</v>
      </c>
      <c r="U16" s="102">
        <v>1</v>
      </c>
      <c r="V16" s="102">
        <v>0</v>
      </c>
      <c r="W16" s="103"/>
      <c r="X16" s="103">
        <v>0</v>
      </c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14122.900000000001</v>
      </c>
      <c r="N17" s="111"/>
      <c r="P17" s="112"/>
      <c r="Q17" s="112">
        <f t="shared" ref="Q17:X17" si="3">SUM(Q6:Q16)</f>
        <v>2</v>
      </c>
      <c r="R17" s="112">
        <f t="shared" si="3"/>
        <v>43</v>
      </c>
      <c r="S17" s="112">
        <f t="shared" si="3"/>
        <v>37</v>
      </c>
      <c r="T17" s="112">
        <f t="shared" si="3"/>
        <v>14</v>
      </c>
      <c r="U17" s="112">
        <f t="shared" si="3"/>
        <v>6</v>
      </c>
      <c r="V17" s="112">
        <f>SUM(V6:V16)</f>
        <v>0</v>
      </c>
      <c r="W17" s="112">
        <f t="shared" si="3"/>
        <v>2</v>
      </c>
      <c r="X17" s="112">
        <f t="shared" si="3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15514.34</v>
      </c>
      <c r="I18" s="117">
        <f>SUM(I7:I16)</f>
        <v>-1147.44</v>
      </c>
      <c r="J18" s="155">
        <f>SUM(J7:J17)</f>
        <v>15322.900000000001</v>
      </c>
      <c r="K18" s="119">
        <f>SUM(K7:K16)</f>
        <v>12100</v>
      </c>
      <c r="L18" s="119">
        <f>SUM(L7:L16)</f>
        <v>1200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4">Q17*Q4</f>
        <v>1000</v>
      </c>
      <c r="R19" s="122">
        <f t="shared" si="4"/>
        <v>8600</v>
      </c>
      <c r="S19" s="122">
        <f t="shared" si="4"/>
        <v>3700</v>
      </c>
      <c r="T19" s="123">
        <f t="shared" si="4"/>
        <v>700</v>
      </c>
      <c r="U19" s="122">
        <f t="shared" si="4"/>
        <v>120</v>
      </c>
      <c r="V19" s="122">
        <f t="shared" si="4"/>
        <v>0</v>
      </c>
      <c r="W19" s="122">
        <f t="shared" si="4"/>
        <v>2</v>
      </c>
      <c r="X19" s="122">
        <f t="shared" si="4"/>
        <v>0.5</v>
      </c>
      <c r="Y19" s="124">
        <f>SUM(Q19:X19)</f>
        <v>14122.5</v>
      </c>
    </row>
    <row r="20" spans="2:25" ht="21" x14ac:dyDescent="0.35">
      <c r="B20" s="220"/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58" t="s">
        <v>117</v>
      </c>
      <c r="C21" s="259"/>
      <c r="D21" s="259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ht="18.75" x14ac:dyDescent="0.3">
      <c r="B22" s="254"/>
      <c r="C22" s="25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ht="15.75" x14ac:dyDescent="0.25">
      <c r="B24" s="231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3">
    <mergeCell ref="B1:L2"/>
    <mergeCell ref="B21:D21"/>
    <mergeCell ref="B22:C2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selection activeCell="K16" sqref="K1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121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>
        <v>1</v>
      </c>
      <c r="G7" s="204">
        <f>F7*300</f>
        <v>300</v>
      </c>
      <c r="H7" s="29">
        <f>D7*E7</f>
        <v>1200</v>
      </c>
      <c r="I7" s="209"/>
      <c r="J7" s="31">
        <f>I7+H7+G7</f>
        <v>1500</v>
      </c>
      <c r="K7" s="212"/>
      <c r="L7" s="33">
        <v>0</v>
      </c>
      <c r="M7" s="34">
        <f>J7-L7</f>
        <v>1500</v>
      </c>
      <c r="N7" s="89"/>
      <c r="O7" s="90"/>
      <c r="P7" s="89"/>
      <c r="Q7">
        <v>0</v>
      </c>
      <c r="R7">
        <v>5</v>
      </c>
      <c r="S7">
        <v>5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0</v>
      </c>
      <c r="H8" s="43">
        <f>D8*E8+D8*F8</f>
        <v>1920</v>
      </c>
      <c r="I8" s="30">
        <v>0</v>
      </c>
      <c r="J8" s="31">
        <f>I8+H8+G8</f>
        <v>1920</v>
      </c>
      <c r="K8" s="45">
        <v>5200</v>
      </c>
      <c r="L8" s="51">
        <v>300</v>
      </c>
      <c r="M8" s="47">
        <f>J8-L8</f>
        <v>1620</v>
      </c>
      <c r="N8" t="s">
        <v>16</v>
      </c>
      <c r="P8" s="35"/>
      <c r="Q8">
        <v>0</v>
      </c>
      <c r="R8" s="36">
        <v>6</v>
      </c>
      <c r="S8">
        <v>6</v>
      </c>
      <c r="T8">
        <v>2</v>
      </c>
      <c r="U8">
        <v>1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6</v>
      </c>
      <c r="F9" s="41"/>
      <c r="G9" s="173">
        <v>0</v>
      </c>
      <c r="H9" s="43">
        <f>D9*E9+D9*F9</f>
        <v>1600.02</v>
      </c>
      <c r="I9" s="168">
        <v>-279.16000000000003</v>
      </c>
      <c r="J9" s="31">
        <f>I9+H9+G9</f>
        <v>1320.86</v>
      </c>
      <c r="K9" s="45">
        <v>0</v>
      </c>
      <c r="L9" s="46">
        <v>0</v>
      </c>
      <c r="M9" s="47">
        <f>J9-L9</f>
        <v>1320.86</v>
      </c>
      <c r="N9" t="s">
        <v>19</v>
      </c>
      <c r="O9" s="112"/>
      <c r="P9" s="112"/>
      <c r="Q9">
        <v>0</v>
      </c>
      <c r="R9">
        <v>5</v>
      </c>
      <c r="S9">
        <v>3</v>
      </c>
      <c r="T9">
        <v>0</v>
      </c>
      <c r="U9">
        <v>1</v>
      </c>
      <c r="V9">
        <v>0</v>
      </c>
      <c r="W9">
        <v>0</v>
      </c>
      <c r="X9">
        <v>1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>
        <v>1</v>
      </c>
      <c r="G10" s="174">
        <v>0</v>
      </c>
      <c r="H10" s="29">
        <f>D10*E10+D10*F10</f>
        <v>1440</v>
      </c>
      <c r="I10" s="44">
        <v>0</v>
      </c>
      <c r="J10" s="31">
        <f>I10+H10+G10</f>
        <v>1440</v>
      </c>
      <c r="K10" s="45">
        <v>0</v>
      </c>
      <c r="L10" s="51">
        <v>0</v>
      </c>
      <c r="M10" s="47">
        <f t="shared" ref="M10" si="0">J10-L10</f>
        <v>1440</v>
      </c>
      <c r="N10" t="s">
        <v>16</v>
      </c>
      <c r="O10" t="s">
        <v>112</v>
      </c>
      <c r="P10" s="52"/>
      <c r="Q10">
        <v>0</v>
      </c>
      <c r="R10">
        <v>5</v>
      </c>
      <c r="S10">
        <v>3</v>
      </c>
      <c r="T10">
        <v>2</v>
      </c>
      <c r="U10">
        <v>2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/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37"/>
      <c r="D12" s="144">
        <v>200</v>
      </c>
      <c r="E12" s="41">
        <v>7</v>
      </c>
      <c r="F12" s="67"/>
      <c r="G12" s="134">
        <v>226</v>
      </c>
      <c r="H12" s="139">
        <f>D12*E12+D12*F12</f>
        <v>1400</v>
      </c>
      <c r="I12" s="170">
        <v>-156</v>
      </c>
      <c r="J12" s="135">
        <f t="shared" ref="J12" si="1">I12+H12+G12</f>
        <v>1470</v>
      </c>
      <c r="K12" s="230">
        <v>440</v>
      </c>
      <c r="L12" s="46">
        <v>100</v>
      </c>
      <c r="M12" s="47">
        <f t="shared" ref="M12" si="2">J12-L12</f>
        <v>1370</v>
      </c>
      <c r="N12" s="226"/>
      <c r="O12" s="227"/>
      <c r="P12" s="227"/>
      <c r="Q12">
        <v>0</v>
      </c>
      <c r="R12">
        <v>5</v>
      </c>
      <c r="S12">
        <v>4</v>
      </c>
      <c r="T12">
        <v>1</v>
      </c>
      <c r="U12">
        <v>1</v>
      </c>
      <c r="V12">
        <v>0</v>
      </c>
      <c r="W12">
        <v>0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234">
        <v>2300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7</v>
      </c>
      <c r="F15" s="203">
        <v>1</v>
      </c>
      <c r="G15" s="205"/>
      <c r="H15" s="43">
        <f>D15*E15+D15*F15</f>
        <v>3714.32</v>
      </c>
      <c r="I15" s="210">
        <v>-712.28</v>
      </c>
      <c r="J15" s="31">
        <f>I15+H15+G15</f>
        <v>3002.04</v>
      </c>
      <c r="K15" s="213">
        <v>2400</v>
      </c>
      <c r="L15" s="46">
        <v>300</v>
      </c>
      <c r="M15" s="47">
        <f>J15-L15</f>
        <v>2702.04</v>
      </c>
      <c r="N15" t="s">
        <v>16</v>
      </c>
      <c r="Q15" s="216">
        <v>2</v>
      </c>
      <c r="R15" s="216">
        <v>6</v>
      </c>
      <c r="S15" s="216">
        <v>6</v>
      </c>
      <c r="T15" s="216">
        <v>4</v>
      </c>
      <c r="U15" s="80">
        <v>0</v>
      </c>
      <c r="V15" s="216">
        <v>0</v>
      </c>
      <c r="W15" s="216">
        <v>2</v>
      </c>
      <c r="X15" s="216"/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5</v>
      </c>
      <c r="F16" s="201">
        <v>1</v>
      </c>
      <c r="G16" s="206">
        <v>330</v>
      </c>
      <c r="H16" s="43">
        <f>D16*E16+D16*F16</f>
        <v>1440</v>
      </c>
      <c r="I16" s="211"/>
      <c r="J16" s="164">
        <f>I16+H16+G16</f>
        <v>1770</v>
      </c>
      <c r="K16" s="235">
        <v>1000</v>
      </c>
      <c r="L16" s="215">
        <v>100</v>
      </c>
      <c r="M16" s="101">
        <f>J16-L16</f>
        <v>1670</v>
      </c>
      <c r="N16" t="s">
        <v>16</v>
      </c>
      <c r="O16" s="71"/>
      <c r="P16" s="71"/>
      <c r="Q16" s="217">
        <v>0</v>
      </c>
      <c r="R16" s="85">
        <v>6</v>
      </c>
      <c r="S16" s="102">
        <v>5</v>
      </c>
      <c r="T16" s="102">
        <v>1</v>
      </c>
      <c r="U16" s="102">
        <v>1</v>
      </c>
      <c r="V16" s="102">
        <v>0</v>
      </c>
      <c r="W16" s="103"/>
      <c r="X16" s="103">
        <v>0</v>
      </c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13922.900000000001</v>
      </c>
      <c r="N17" s="111"/>
      <c r="P17" s="112"/>
      <c r="Q17" s="112">
        <f t="shared" ref="Q17:X17" si="3">SUM(Q6:Q16)</f>
        <v>2</v>
      </c>
      <c r="R17" s="112">
        <f t="shared" si="3"/>
        <v>48</v>
      </c>
      <c r="S17" s="112">
        <f t="shared" si="3"/>
        <v>38</v>
      </c>
      <c r="T17" s="112">
        <f t="shared" si="3"/>
        <v>14</v>
      </c>
      <c r="U17" s="112">
        <f t="shared" si="3"/>
        <v>6</v>
      </c>
      <c r="V17" s="112">
        <f>SUM(V6:V16)</f>
        <v>0</v>
      </c>
      <c r="W17" s="112">
        <f t="shared" si="3"/>
        <v>2</v>
      </c>
      <c r="X17" s="112">
        <f t="shared" si="3"/>
        <v>1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15514.34</v>
      </c>
      <c r="I18" s="117">
        <f>SUM(I7:I16)</f>
        <v>-1147.44</v>
      </c>
      <c r="J18" s="155">
        <f>SUM(J7:J17)</f>
        <v>15222.900000000001</v>
      </c>
      <c r="K18" s="119">
        <f>SUM(K7:K16)</f>
        <v>11340</v>
      </c>
      <c r="L18" s="119">
        <f>SUM(L7:L16)</f>
        <v>1300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4">Q17*Q4</f>
        <v>1000</v>
      </c>
      <c r="R19" s="122">
        <f t="shared" si="4"/>
        <v>9600</v>
      </c>
      <c r="S19" s="122">
        <f t="shared" si="4"/>
        <v>3800</v>
      </c>
      <c r="T19" s="123">
        <f t="shared" si="4"/>
        <v>700</v>
      </c>
      <c r="U19" s="122">
        <f t="shared" si="4"/>
        <v>120</v>
      </c>
      <c r="V19" s="122">
        <f t="shared" si="4"/>
        <v>0</v>
      </c>
      <c r="W19" s="122">
        <f t="shared" si="4"/>
        <v>2</v>
      </c>
      <c r="X19" s="122">
        <f t="shared" si="4"/>
        <v>0.5</v>
      </c>
      <c r="Y19" s="124">
        <f>SUM(Q19:X19)</f>
        <v>15222.5</v>
      </c>
    </row>
    <row r="20" spans="2:25" ht="21" x14ac:dyDescent="0.35">
      <c r="B20" s="220"/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58" t="s">
        <v>122</v>
      </c>
      <c r="C21" s="259"/>
      <c r="D21" s="259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ht="18.75" x14ac:dyDescent="0.3">
      <c r="B22" s="254"/>
      <c r="C22" s="25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ht="15.75" x14ac:dyDescent="0.25">
      <c r="B24" s="231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3">
    <mergeCell ref="B1:L2"/>
    <mergeCell ref="B21:D21"/>
    <mergeCell ref="B22:C2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workbookViewId="0">
      <selection activeCell="K16" sqref="K1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123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7</v>
      </c>
      <c r="F7" s="27">
        <v>1</v>
      </c>
      <c r="G7" s="204">
        <f>F7*300</f>
        <v>300</v>
      </c>
      <c r="H7" s="29">
        <f>D7*E7</f>
        <v>1400</v>
      </c>
      <c r="I7" s="209"/>
      <c r="J7" s="31">
        <f>I7+H7+G7</f>
        <v>1700</v>
      </c>
      <c r="K7" s="212"/>
      <c r="L7" s="33">
        <v>0</v>
      </c>
      <c r="M7" s="34">
        <f>J7-L7</f>
        <v>1700</v>
      </c>
      <c r="N7" s="89"/>
      <c r="O7" s="90"/>
      <c r="P7" s="89"/>
      <c r="Q7">
        <v>0</v>
      </c>
      <c r="R7">
        <v>5</v>
      </c>
      <c r="S7">
        <v>5</v>
      </c>
      <c r="T7">
        <v>4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/>
      <c r="G8" s="208">
        <v>0</v>
      </c>
      <c r="H8" s="43">
        <f>D8*E8+D8*F8</f>
        <v>1600</v>
      </c>
      <c r="I8" s="30">
        <v>0</v>
      </c>
      <c r="J8" s="31">
        <f>I8+H8+G8</f>
        <v>1600</v>
      </c>
      <c r="K8" s="45">
        <v>4900</v>
      </c>
      <c r="L8" s="51">
        <v>300</v>
      </c>
      <c r="M8" s="47">
        <f>J8-L8</f>
        <v>1300</v>
      </c>
      <c r="N8" t="s">
        <v>16</v>
      </c>
      <c r="P8" s="35"/>
      <c r="Q8">
        <v>0</v>
      </c>
      <c r="R8" s="36">
        <v>5</v>
      </c>
      <c r="S8">
        <v>5</v>
      </c>
      <c r="T8">
        <v>2</v>
      </c>
      <c r="U8">
        <v>0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6</v>
      </c>
      <c r="F9" s="41"/>
      <c r="G9" s="173">
        <v>0</v>
      </c>
      <c r="H9" s="43">
        <f>D9*E9+D9*F9</f>
        <v>1600.02</v>
      </c>
      <c r="I9" s="168">
        <v>-279.16000000000003</v>
      </c>
      <c r="J9" s="31">
        <f>I9+H9+G9</f>
        <v>1320.86</v>
      </c>
      <c r="K9" s="45">
        <v>0</v>
      </c>
      <c r="L9" s="46">
        <v>0</v>
      </c>
      <c r="M9" s="47">
        <f>J9-L9</f>
        <v>1320.86</v>
      </c>
      <c r="N9" t="s">
        <v>19</v>
      </c>
      <c r="O9" s="112"/>
      <c r="P9" s="112"/>
      <c r="Q9">
        <v>0</v>
      </c>
      <c r="R9">
        <v>5</v>
      </c>
      <c r="S9">
        <v>3</v>
      </c>
      <c r="T9">
        <v>0</v>
      </c>
      <c r="U9">
        <v>1</v>
      </c>
      <c r="V9">
        <v>0</v>
      </c>
      <c r="W9">
        <v>1</v>
      </c>
      <c r="X9">
        <v>0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>
        <v>1</v>
      </c>
      <c r="G10" s="174">
        <v>0</v>
      </c>
      <c r="H10" s="29">
        <f>D10*E10+D10*F10</f>
        <v>1440</v>
      </c>
      <c r="I10" s="44">
        <v>0</v>
      </c>
      <c r="J10" s="31">
        <f>I10+H10+G10</f>
        <v>1440</v>
      </c>
      <c r="K10" s="45">
        <v>0</v>
      </c>
      <c r="L10" s="51">
        <v>0</v>
      </c>
      <c r="M10" s="47">
        <f t="shared" ref="M10" si="0">J10-L10</f>
        <v>1440</v>
      </c>
      <c r="N10" t="s">
        <v>16</v>
      </c>
      <c r="O10" t="s">
        <v>112</v>
      </c>
      <c r="P10" s="52"/>
      <c r="Q10">
        <v>0</v>
      </c>
      <c r="R10">
        <v>5</v>
      </c>
      <c r="S10">
        <v>3</v>
      </c>
      <c r="T10">
        <v>2</v>
      </c>
      <c r="U10">
        <v>2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>
        <v>0</v>
      </c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237">
        <v>41820</v>
      </c>
      <c r="D12" s="144">
        <v>200</v>
      </c>
      <c r="E12" s="41">
        <v>7</v>
      </c>
      <c r="F12" s="67">
        <v>1</v>
      </c>
      <c r="G12" s="134">
        <v>226</v>
      </c>
      <c r="H12" s="139">
        <f>D12*E12+D12*F12</f>
        <v>1600</v>
      </c>
      <c r="I12" s="170">
        <v>-156</v>
      </c>
      <c r="J12" s="135">
        <f t="shared" ref="J12" si="1">I12+H12+G12</f>
        <v>1670</v>
      </c>
      <c r="K12" s="230">
        <v>340</v>
      </c>
      <c r="L12" s="46">
        <v>100</v>
      </c>
      <c r="M12" s="47">
        <f t="shared" ref="M12" si="2">J12-L12</f>
        <v>1570</v>
      </c>
      <c r="N12" s="226"/>
      <c r="O12" s="227"/>
      <c r="P12" s="227"/>
      <c r="Q12">
        <v>0</v>
      </c>
      <c r="R12">
        <v>5</v>
      </c>
      <c r="S12">
        <v>5</v>
      </c>
      <c r="T12">
        <v>3</v>
      </c>
      <c r="U12">
        <v>1</v>
      </c>
      <c r="V12">
        <v>0</v>
      </c>
      <c r="W12">
        <v>0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234">
        <v>1800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7</v>
      </c>
      <c r="F15" s="203">
        <v>2</v>
      </c>
      <c r="G15" s="205"/>
      <c r="H15" s="43">
        <f>D15*E15+D15*F15</f>
        <v>4178.6100000000006</v>
      </c>
      <c r="I15" s="210">
        <v>-712.28</v>
      </c>
      <c r="J15" s="31">
        <f>I15+H15+G15</f>
        <v>3466.3300000000008</v>
      </c>
      <c r="K15" s="213">
        <v>2100</v>
      </c>
      <c r="L15" s="46">
        <v>300</v>
      </c>
      <c r="M15" s="47">
        <f>J15-L15</f>
        <v>3166.3300000000008</v>
      </c>
      <c r="N15" t="s">
        <v>16</v>
      </c>
      <c r="Q15" s="216">
        <v>4</v>
      </c>
      <c r="R15" s="216">
        <v>4</v>
      </c>
      <c r="S15" s="216">
        <v>6</v>
      </c>
      <c r="T15" s="216">
        <v>1</v>
      </c>
      <c r="U15" s="80">
        <v>0</v>
      </c>
      <c r="V15" s="216">
        <v>3</v>
      </c>
      <c r="W15" s="216">
        <v>1</v>
      </c>
      <c r="X15" s="216"/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5</v>
      </c>
      <c r="F16" s="201">
        <v>2</v>
      </c>
      <c r="G16" s="206">
        <v>330</v>
      </c>
      <c r="H16" s="43">
        <f>D16*E16+D16*F16</f>
        <v>1680</v>
      </c>
      <c r="I16" s="211"/>
      <c r="J16" s="164">
        <f>I16+H16+G16</f>
        <v>2010</v>
      </c>
      <c r="K16" s="235">
        <v>900</v>
      </c>
      <c r="L16" s="215">
        <v>100</v>
      </c>
      <c r="M16" s="101">
        <f>J16-L16</f>
        <v>1910</v>
      </c>
      <c r="N16" t="s">
        <v>16</v>
      </c>
      <c r="O16" s="71"/>
      <c r="P16" s="71"/>
      <c r="Q16" s="217">
        <v>1</v>
      </c>
      <c r="R16" s="85">
        <v>6</v>
      </c>
      <c r="S16" s="102">
        <v>3</v>
      </c>
      <c r="T16" s="102">
        <v>0</v>
      </c>
      <c r="U16" s="102">
        <v>0</v>
      </c>
      <c r="V16" s="102">
        <v>2</v>
      </c>
      <c r="W16" s="103"/>
      <c r="X16" s="103">
        <v>0</v>
      </c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14707.190000000002</v>
      </c>
      <c r="N17" s="111"/>
      <c r="P17" s="112"/>
      <c r="Q17" s="112">
        <f t="shared" ref="Q17:X17" si="3">SUM(Q6:Q16)</f>
        <v>5</v>
      </c>
      <c r="R17" s="112">
        <f t="shared" si="3"/>
        <v>45</v>
      </c>
      <c r="S17" s="112">
        <f t="shared" si="3"/>
        <v>36</v>
      </c>
      <c r="T17" s="112">
        <f t="shared" si="3"/>
        <v>16</v>
      </c>
      <c r="U17" s="112">
        <f t="shared" si="3"/>
        <v>4</v>
      </c>
      <c r="V17" s="112">
        <f>SUM(V6:V16)</f>
        <v>5</v>
      </c>
      <c r="W17" s="112">
        <f t="shared" si="3"/>
        <v>2</v>
      </c>
      <c r="X17" s="112">
        <f t="shared" si="3"/>
        <v>0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16298.630000000001</v>
      </c>
      <c r="I18" s="117">
        <f>SUM(I7:I16)</f>
        <v>-1147.44</v>
      </c>
      <c r="J18" s="155">
        <f>SUM(J7:J17)</f>
        <v>16007.190000000002</v>
      </c>
      <c r="K18" s="119">
        <f>SUM(K7:K16)</f>
        <v>10040</v>
      </c>
      <c r="L18" s="119">
        <f>SUM(L7:L16)</f>
        <v>1300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4">Q17*Q4</f>
        <v>2500</v>
      </c>
      <c r="R19" s="122">
        <f t="shared" si="4"/>
        <v>9000</v>
      </c>
      <c r="S19" s="122">
        <f t="shared" si="4"/>
        <v>3600</v>
      </c>
      <c r="T19" s="123">
        <f t="shared" si="4"/>
        <v>800</v>
      </c>
      <c r="U19" s="122">
        <f t="shared" si="4"/>
        <v>80</v>
      </c>
      <c r="V19" s="122">
        <f t="shared" si="4"/>
        <v>25</v>
      </c>
      <c r="W19" s="122">
        <f t="shared" si="4"/>
        <v>2</v>
      </c>
      <c r="X19" s="122">
        <f t="shared" si="4"/>
        <v>0</v>
      </c>
      <c r="Y19" s="124">
        <f>SUM(Q19:X19)</f>
        <v>16007</v>
      </c>
    </row>
    <row r="20" spans="2:25" ht="21" x14ac:dyDescent="0.35">
      <c r="B20" s="220"/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58" t="s">
        <v>122</v>
      </c>
      <c r="C21" s="259"/>
      <c r="D21" s="259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ht="18.75" x14ac:dyDescent="0.3">
      <c r="B22" s="254"/>
      <c r="C22" s="25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ht="15.75" x14ac:dyDescent="0.25">
      <c r="B24" s="231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3">
    <mergeCell ref="B1:L2"/>
    <mergeCell ref="B21:D21"/>
    <mergeCell ref="B22:C2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"/>
  <sheetViews>
    <sheetView topLeftCell="B5" workbookViewId="0">
      <selection activeCell="K16" sqref="K1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124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>
        <v>2</v>
      </c>
      <c r="G7" s="204">
        <f>F7*300</f>
        <v>600</v>
      </c>
      <c r="H7" s="29">
        <f>D7*E7</f>
        <v>1200</v>
      </c>
      <c r="I7" s="209"/>
      <c r="J7" s="31">
        <f>I7+H7+G7</f>
        <v>1800</v>
      </c>
      <c r="K7" s="212"/>
      <c r="L7" s="33">
        <v>0</v>
      </c>
      <c r="M7" s="34">
        <f>J7-L7</f>
        <v>1800</v>
      </c>
      <c r="N7" s="89"/>
      <c r="O7" s="90"/>
      <c r="P7" s="89"/>
      <c r="Q7">
        <v>1</v>
      </c>
      <c r="R7">
        <v>5</v>
      </c>
      <c r="S7">
        <v>3</v>
      </c>
      <c r="T7">
        <v>0</v>
      </c>
      <c r="U7">
        <v>0</v>
      </c>
      <c r="V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0</v>
      </c>
      <c r="H8" s="43">
        <f>D8*E8+D8*F8</f>
        <v>1920</v>
      </c>
      <c r="I8" s="30">
        <v>0</v>
      </c>
      <c r="J8" s="31">
        <f>I8+H8+G8</f>
        <v>1920</v>
      </c>
      <c r="K8" s="45">
        <v>4600</v>
      </c>
      <c r="L8" s="51">
        <v>300</v>
      </c>
      <c r="M8" s="47">
        <f>J8-L8</f>
        <v>1620</v>
      </c>
      <c r="N8" t="s">
        <v>16</v>
      </c>
      <c r="P8" s="35"/>
      <c r="Q8">
        <v>0</v>
      </c>
      <c r="R8" s="36">
        <v>6</v>
      </c>
      <c r="S8">
        <v>5</v>
      </c>
      <c r="T8">
        <v>4</v>
      </c>
      <c r="U8">
        <v>1</v>
      </c>
      <c r="V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6</v>
      </c>
      <c r="F9" s="41"/>
      <c r="G9" s="173">
        <v>0</v>
      </c>
      <c r="H9" s="43">
        <f>D9*E9+D9*F9</f>
        <v>1600.02</v>
      </c>
      <c r="I9" s="168">
        <v>-279.16000000000003</v>
      </c>
      <c r="J9" s="31">
        <f>I9+H9+G9</f>
        <v>1320.86</v>
      </c>
      <c r="K9" s="45">
        <v>0</v>
      </c>
      <c r="L9" s="46">
        <v>0</v>
      </c>
      <c r="M9" s="47">
        <f>J9-L9</f>
        <v>1320.86</v>
      </c>
      <c r="N9" t="s">
        <v>19</v>
      </c>
      <c r="O9" s="112"/>
      <c r="P9" s="112"/>
      <c r="Q9">
        <v>0</v>
      </c>
      <c r="R9">
        <v>5</v>
      </c>
      <c r="S9">
        <v>3</v>
      </c>
      <c r="T9">
        <v>0</v>
      </c>
      <c r="U9">
        <v>1</v>
      </c>
      <c r="V9">
        <v>0</v>
      </c>
      <c r="W9">
        <v>1</v>
      </c>
      <c r="X9">
        <v>0</v>
      </c>
    </row>
    <row r="10" spans="2:24" ht="28.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>
        <v>1</v>
      </c>
      <c r="G10" s="174">
        <v>0</v>
      </c>
      <c r="H10" s="29">
        <f>D10*E10+D10*F10</f>
        <v>1440</v>
      </c>
      <c r="I10" s="44">
        <v>0</v>
      </c>
      <c r="J10" s="31">
        <f>I10+H10+G10</f>
        <v>1440</v>
      </c>
      <c r="K10" s="45">
        <v>0</v>
      </c>
      <c r="L10" s="51">
        <v>0</v>
      </c>
      <c r="M10" s="47">
        <f t="shared" ref="M10" si="0">J10-L10</f>
        <v>1440</v>
      </c>
      <c r="N10" t="s">
        <v>16</v>
      </c>
      <c r="O10" t="s">
        <v>112</v>
      </c>
      <c r="P10" s="52"/>
      <c r="Q10">
        <v>0</v>
      </c>
      <c r="R10">
        <v>5</v>
      </c>
      <c r="S10">
        <v>3</v>
      </c>
      <c r="T10">
        <v>2</v>
      </c>
      <c r="U10">
        <v>2</v>
      </c>
      <c r="V10">
        <v>0</v>
      </c>
    </row>
    <row r="11" spans="2:24" ht="28.5" customHeight="1" x14ac:dyDescent="0.3">
      <c r="B11" s="37" t="s">
        <v>73</v>
      </c>
      <c r="C11" s="49"/>
      <c r="D11" s="39"/>
      <c r="E11" s="41"/>
      <c r="F11" s="41"/>
      <c r="G11" s="174"/>
      <c r="H11" s="43">
        <v>0</v>
      </c>
      <c r="I11" s="44"/>
      <c r="J11" s="31">
        <f>I11+H11+G11</f>
        <v>0</v>
      </c>
      <c r="K11" s="162">
        <v>0</v>
      </c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24" ht="28.5" customHeight="1" x14ac:dyDescent="0.25">
      <c r="B12" s="37" t="s">
        <v>77</v>
      </c>
      <c r="C12" s="237">
        <v>41820</v>
      </c>
      <c r="D12" s="144">
        <v>200</v>
      </c>
      <c r="E12" s="41">
        <v>7</v>
      </c>
      <c r="F12" s="67"/>
      <c r="G12" s="134">
        <v>226</v>
      </c>
      <c r="H12" s="139">
        <f>D12*E12+D12*F12</f>
        <v>1400</v>
      </c>
      <c r="I12" s="170">
        <v>-156</v>
      </c>
      <c r="J12" s="135">
        <f t="shared" ref="J12" si="1">I12+H12+G12</f>
        <v>1470</v>
      </c>
      <c r="K12" s="230">
        <v>240</v>
      </c>
      <c r="L12" s="46">
        <v>100</v>
      </c>
      <c r="M12" s="47">
        <f t="shared" ref="M12" si="2">J12-L12</f>
        <v>1370</v>
      </c>
      <c r="N12" s="226"/>
      <c r="O12" s="227"/>
      <c r="P12" s="227"/>
      <c r="Q12">
        <v>0</v>
      </c>
      <c r="R12">
        <v>5</v>
      </c>
      <c r="S12">
        <v>3</v>
      </c>
      <c r="T12">
        <v>3</v>
      </c>
      <c r="U12">
        <v>1</v>
      </c>
      <c r="V12">
        <v>0</v>
      </c>
      <c r="W12">
        <v>0</v>
      </c>
    </row>
    <row r="13" spans="2:24" ht="28.5" customHeight="1" x14ac:dyDescent="0.25">
      <c r="B13" s="53" t="s">
        <v>22</v>
      </c>
      <c r="C13" s="196" t="s">
        <v>23</v>
      </c>
      <c r="D13" s="199">
        <v>250</v>
      </c>
      <c r="E13" s="160">
        <v>6</v>
      </c>
      <c r="F13" s="160"/>
      <c r="G13" s="207">
        <v>100</v>
      </c>
      <c r="H13" s="139">
        <v>1600</v>
      </c>
      <c r="I13" s="59"/>
      <c r="J13" s="135">
        <f>I13+H13</f>
        <v>1600</v>
      </c>
      <c r="K13" s="234">
        <v>1300</v>
      </c>
      <c r="L13" s="51">
        <v>500</v>
      </c>
      <c r="M13" s="47">
        <f>J13-L13</f>
        <v>1100</v>
      </c>
      <c r="N13" t="s">
        <v>19</v>
      </c>
      <c r="O13" s="55"/>
      <c r="P13" s="35"/>
      <c r="Q13">
        <v>0</v>
      </c>
      <c r="R13">
        <v>5</v>
      </c>
      <c r="S13">
        <v>4</v>
      </c>
      <c r="T13">
        <v>4</v>
      </c>
      <c r="U13">
        <v>0</v>
      </c>
      <c r="V13">
        <v>0</v>
      </c>
    </row>
    <row r="14" spans="2:24" ht="28.5" customHeight="1" x14ac:dyDescent="0.3">
      <c r="B14" s="81" t="s">
        <v>26</v>
      </c>
      <c r="C14" s="37"/>
      <c r="D14" s="144">
        <v>240</v>
      </c>
      <c r="E14" s="41">
        <v>5</v>
      </c>
      <c r="F14" s="145"/>
      <c r="G14" s="68"/>
      <c r="H14" s="139">
        <f>D14*E14+D14*F14</f>
        <v>1200</v>
      </c>
      <c r="I14" s="169"/>
      <c r="J14" s="135">
        <f>I14+H14+G14</f>
        <v>1200</v>
      </c>
      <c r="K14" s="60"/>
      <c r="L14" s="51">
        <v>0</v>
      </c>
      <c r="M14" s="47">
        <f>J14-L14</f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8.5" customHeight="1" x14ac:dyDescent="0.3">
      <c r="B15" s="219" t="s">
        <v>27</v>
      </c>
      <c r="C15" s="38" t="s">
        <v>28</v>
      </c>
      <c r="D15" s="199">
        <v>464.29</v>
      </c>
      <c r="E15" s="160">
        <v>7</v>
      </c>
      <c r="F15" s="203">
        <v>1</v>
      </c>
      <c r="G15" s="205"/>
      <c r="H15" s="43">
        <f>D15*E15+D15*F15</f>
        <v>3714.32</v>
      </c>
      <c r="I15" s="210">
        <v>-712.28</v>
      </c>
      <c r="J15" s="31">
        <f>I15+H15+G15</f>
        <v>3002.04</v>
      </c>
      <c r="K15" s="213">
        <v>1800</v>
      </c>
      <c r="L15" s="46">
        <v>300</v>
      </c>
      <c r="M15" s="47">
        <f>J15-L15</f>
        <v>2702.04</v>
      </c>
      <c r="N15" t="s">
        <v>16</v>
      </c>
      <c r="Q15" s="216">
        <v>2</v>
      </c>
      <c r="R15" s="216">
        <v>6</v>
      </c>
      <c r="S15" s="216">
        <v>6</v>
      </c>
      <c r="T15" s="216">
        <v>4</v>
      </c>
      <c r="U15" s="80">
        <v>0</v>
      </c>
      <c r="V15" s="216">
        <v>0</v>
      </c>
      <c r="W15" s="216">
        <v>2</v>
      </c>
      <c r="X15" s="216"/>
    </row>
    <row r="16" spans="2:24" ht="28.5" customHeight="1" thickBot="1" x14ac:dyDescent="0.3">
      <c r="B16" s="195" t="s">
        <v>24</v>
      </c>
      <c r="C16" s="65" t="s">
        <v>56</v>
      </c>
      <c r="D16" s="200">
        <v>240</v>
      </c>
      <c r="E16" s="201">
        <v>5</v>
      </c>
      <c r="F16" s="201">
        <v>1</v>
      </c>
      <c r="G16" s="206">
        <v>330</v>
      </c>
      <c r="H16" s="43">
        <f>D16*E16+D16*F16</f>
        <v>1440</v>
      </c>
      <c r="I16" s="211"/>
      <c r="J16" s="164">
        <f>I16+H16+G16</f>
        <v>1770</v>
      </c>
      <c r="K16" s="235">
        <v>800</v>
      </c>
      <c r="L16" s="215">
        <v>100</v>
      </c>
      <c r="M16" s="101">
        <f>J16-L16</f>
        <v>1670</v>
      </c>
      <c r="N16" t="s">
        <v>16</v>
      </c>
      <c r="O16" s="71"/>
      <c r="P16" s="71"/>
      <c r="Q16" s="217">
        <v>1</v>
      </c>
      <c r="R16" s="85">
        <v>5</v>
      </c>
      <c r="S16" s="102">
        <v>2</v>
      </c>
      <c r="T16" s="102">
        <v>1</v>
      </c>
      <c r="U16" s="102">
        <v>1</v>
      </c>
      <c r="V16" s="102">
        <v>0</v>
      </c>
      <c r="W16" s="103"/>
      <c r="X16" s="103">
        <v>0</v>
      </c>
    </row>
    <row r="17" spans="2:25" ht="17.25" thickTop="1" thickBot="1" x14ac:dyDescent="0.3">
      <c r="B17" s="104"/>
      <c r="C17" s="104"/>
      <c r="D17" s="52"/>
      <c r="E17" s="105"/>
      <c r="F17" s="106"/>
      <c r="H17" s="107" t="s">
        <v>29</v>
      </c>
      <c r="I17" s="108"/>
      <c r="K17" s="109"/>
      <c r="L17" s="110"/>
      <c r="M17" s="193">
        <f>SUM(M7:M16)</f>
        <v>14222.900000000001</v>
      </c>
      <c r="N17" s="111"/>
      <c r="P17" s="112"/>
      <c r="Q17" s="112">
        <f t="shared" ref="Q17:X17" si="3">SUM(Q6:Q16)</f>
        <v>4</v>
      </c>
      <c r="R17" s="112">
        <f t="shared" si="3"/>
        <v>47</v>
      </c>
      <c r="S17" s="112">
        <f t="shared" si="3"/>
        <v>31</v>
      </c>
      <c r="T17" s="112">
        <f t="shared" si="3"/>
        <v>18</v>
      </c>
      <c r="U17" s="112">
        <f t="shared" si="3"/>
        <v>6</v>
      </c>
      <c r="V17" s="112">
        <f>SUM(V6:V16)</f>
        <v>0</v>
      </c>
      <c r="W17" s="112">
        <f t="shared" si="3"/>
        <v>3</v>
      </c>
      <c r="X17" s="112">
        <f t="shared" si="3"/>
        <v>0</v>
      </c>
    </row>
    <row r="18" spans="2:25" ht="19.5" thickBot="1" x14ac:dyDescent="0.35">
      <c r="D18" s="96"/>
      <c r="E18" s="113"/>
      <c r="F18" s="114"/>
      <c r="G18" s="115" t="s">
        <v>30</v>
      </c>
      <c r="H18" s="116">
        <f>SUM(H7:H17)</f>
        <v>15514.34</v>
      </c>
      <c r="I18" s="117">
        <f>SUM(I7:I16)</f>
        <v>-1147.44</v>
      </c>
      <c r="J18" s="155">
        <f>SUM(J7:J17)</f>
        <v>15522.900000000001</v>
      </c>
      <c r="K18" s="119">
        <f>SUM(K7:K16)</f>
        <v>8740</v>
      </c>
      <c r="L18" s="119">
        <f>SUM(L7:L16)</f>
        <v>1300</v>
      </c>
      <c r="M18" s="120"/>
      <c r="P18" s="112"/>
      <c r="Q18" s="112"/>
      <c r="R18" s="112"/>
      <c r="S18" s="112"/>
    </row>
    <row r="19" spans="2:25" ht="19.5" thickBot="1" x14ac:dyDescent="0.35">
      <c r="N19" s="121"/>
      <c r="O19" s="73"/>
      <c r="P19" s="112"/>
      <c r="Q19" s="122">
        <f t="shared" ref="Q19:X19" si="4">Q17*Q4</f>
        <v>2000</v>
      </c>
      <c r="R19" s="122">
        <f t="shared" si="4"/>
        <v>9400</v>
      </c>
      <c r="S19" s="122">
        <f t="shared" si="4"/>
        <v>3100</v>
      </c>
      <c r="T19" s="123">
        <f t="shared" si="4"/>
        <v>900</v>
      </c>
      <c r="U19" s="122">
        <f t="shared" si="4"/>
        <v>120</v>
      </c>
      <c r="V19" s="122">
        <f t="shared" si="4"/>
        <v>0</v>
      </c>
      <c r="W19" s="122">
        <f t="shared" si="4"/>
        <v>3</v>
      </c>
      <c r="X19" s="122">
        <f t="shared" si="4"/>
        <v>0</v>
      </c>
      <c r="Y19" s="124">
        <f>SUM(Q19:X19)</f>
        <v>15523</v>
      </c>
    </row>
    <row r="20" spans="2:25" ht="21" x14ac:dyDescent="0.35">
      <c r="B20" s="220"/>
      <c r="C20" s="177"/>
      <c r="D20" s="178"/>
      <c r="E20" s="179"/>
      <c r="F20" s="126"/>
      <c r="G20" s="126"/>
      <c r="H20" s="126"/>
      <c r="I20" s="126"/>
      <c r="J20" s="126"/>
      <c r="K20" s="126"/>
      <c r="N20" s="73"/>
      <c r="O20" s="73"/>
      <c r="P20" s="73"/>
      <c r="Q20" s="52"/>
      <c r="R20" s="96"/>
      <c r="S20" s="96"/>
      <c r="T20" s="96"/>
      <c r="U20" s="96"/>
      <c r="V20" s="96"/>
      <c r="W20" s="96"/>
      <c r="X20" s="96"/>
    </row>
    <row r="21" spans="2:25" ht="36.75" customHeight="1" x14ac:dyDescent="0.35">
      <c r="B21" s="258"/>
      <c r="C21" s="259"/>
      <c r="D21" s="259"/>
      <c r="E21" s="183"/>
      <c r="F21" s="126"/>
      <c r="G21" s="126"/>
      <c r="H21" s="126"/>
      <c r="I21" s="126"/>
      <c r="J21" s="128"/>
      <c r="K21" s="126"/>
      <c r="L21" s="73"/>
      <c r="M21" s="73"/>
    </row>
    <row r="22" spans="2:25" ht="18.75" x14ac:dyDescent="0.3">
      <c r="B22" s="254"/>
      <c r="C22" s="255"/>
      <c r="D22" s="80"/>
      <c r="E22" s="186"/>
      <c r="F22" s="105"/>
      <c r="G22" s="105"/>
      <c r="H22" s="73"/>
      <c r="I22" s="73"/>
      <c r="J22" s="52"/>
      <c r="K22" s="73"/>
      <c r="L22" s="73"/>
      <c r="M22" s="73"/>
    </row>
    <row r="23" spans="2:25" ht="18.75" x14ac:dyDescent="0.3">
      <c r="B23" s="184"/>
      <c r="C23" s="185"/>
      <c r="D23" s="182"/>
      <c r="E23" s="187"/>
      <c r="F23" s="105"/>
      <c r="G23" s="105"/>
      <c r="H23" s="130"/>
      <c r="I23" s="131"/>
      <c r="J23" s="132"/>
      <c r="K23" s="73"/>
      <c r="L23" s="73"/>
      <c r="M23" s="73"/>
    </row>
    <row r="24" spans="2:25" ht="15.75" x14ac:dyDescent="0.25">
      <c r="B24" s="231"/>
      <c r="C24" s="185"/>
      <c r="D24" s="188"/>
      <c r="E24" s="186"/>
      <c r="F24" s="105"/>
      <c r="G24" s="105"/>
      <c r="H24" s="73"/>
      <c r="I24" s="73"/>
      <c r="J24" s="73"/>
      <c r="K24" s="73"/>
      <c r="L24" s="73"/>
      <c r="M24" s="73"/>
    </row>
    <row r="25" spans="2:25" ht="19.5" thickBot="1" x14ac:dyDescent="0.35">
      <c r="B25" s="189"/>
      <c r="C25" s="190"/>
      <c r="D25" s="191"/>
      <c r="E25" s="192"/>
      <c r="F25" s="73"/>
      <c r="G25" s="73"/>
      <c r="H25" s="73"/>
      <c r="I25" s="73"/>
      <c r="J25" s="73"/>
      <c r="K25" s="73"/>
      <c r="L25" s="73"/>
      <c r="M25" s="73"/>
    </row>
    <row r="26" spans="2:25" x14ac:dyDescent="0.25">
      <c r="D26" s="55"/>
    </row>
  </sheetData>
  <mergeCells count="3">
    <mergeCell ref="B1:L2"/>
    <mergeCell ref="B21:D21"/>
    <mergeCell ref="B22:C2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8"/>
  <sheetViews>
    <sheetView topLeftCell="I1" workbookViewId="0">
      <selection activeCell="Z23" sqref="Z23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4.140625" bestFit="1" customWidth="1"/>
    <col min="9" max="9" width="14.5703125" bestFit="1" customWidth="1"/>
    <col min="10" max="10" width="15.5703125" bestFit="1" customWidth="1"/>
    <col min="11" max="12" width="12.7109375" bestFit="1" customWidth="1"/>
    <col min="13" max="13" width="13.42578125" customWidth="1"/>
  </cols>
  <sheetData>
    <row r="1" spans="2:24" x14ac:dyDescent="0.25">
      <c r="B1" s="245" t="s">
        <v>125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28.5" customHeight="1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  <c r="W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/>
      <c r="G7" s="204">
        <f>F7*300</f>
        <v>0</v>
      </c>
      <c r="H7" s="29">
        <f>D7*E7</f>
        <v>1200</v>
      </c>
      <c r="I7" s="209"/>
      <c r="J7" s="31">
        <f>I7+H7+G7</f>
        <v>1200</v>
      </c>
      <c r="K7" s="212"/>
      <c r="L7" s="33">
        <v>0</v>
      </c>
      <c r="M7" s="34">
        <f>J7-L7</f>
        <v>1200</v>
      </c>
      <c r="N7" s="89"/>
      <c r="O7" s="90"/>
      <c r="P7" s="89"/>
      <c r="Q7">
        <v>0</v>
      </c>
      <c r="R7">
        <v>5</v>
      </c>
      <c r="S7">
        <v>2</v>
      </c>
      <c r="T7">
        <v>0</v>
      </c>
      <c r="U7">
        <v>0</v>
      </c>
      <c r="V7">
        <v>0</v>
      </c>
      <c r="W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500</v>
      </c>
      <c r="H8" s="43">
        <f>D8*E8+D8*F8</f>
        <v>1920</v>
      </c>
      <c r="I8" s="30">
        <v>0</v>
      </c>
      <c r="J8" s="31">
        <f>I8+H8+G8</f>
        <v>2420</v>
      </c>
      <c r="K8" s="45">
        <v>4300</v>
      </c>
      <c r="L8" s="51">
        <v>300</v>
      </c>
      <c r="M8" s="47">
        <f>J8-L8</f>
        <v>2120</v>
      </c>
      <c r="N8" t="s">
        <v>16</v>
      </c>
      <c r="P8" s="35"/>
      <c r="Q8">
        <v>1</v>
      </c>
      <c r="R8" s="36">
        <v>6</v>
      </c>
      <c r="S8">
        <v>6</v>
      </c>
      <c r="T8">
        <v>2</v>
      </c>
      <c r="U8">
        <v>1</v>
      </c>
      <c r="V8">
        <v>0</v>
      </c>
      <c r="W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6</v>
      </c>
      <c r="F9" s="41"/>
      <c r="G9" s="173">
        <v>500</v>
      </c>
      <c r="H9" s="43">
        <f>D9*E9+D9*F9</f>
        <v>1600.02</v>
      </c>
      <c r="I9" s="168">
        <v>-279.16000000000003</v>
      </c>
      <c r="J9" s="31">
        <f>I9+H9+G9</f>
        <v>1820.86</v>
      </c>
      <c r="K9" s="45">
        <v>0</v>
      </c>
      <c r="L9" s="46">
        <v>0</v>
      </c>
      <c r="M9" s="47">
        <f>J9-L9</f>
        <v>1820.86</v>
      </c>
      <c r="N9" t="s">
        <v>19</v>
      </c>
      <c r="O9" s="112"/>
      <c r="P9" s="112"/>
      <c r="Q9">
        <v>1</v>
      </c>
      <c r="R9">
        <v>5</v>
      </c>
      <c r="S9">
        <v>3</v>
      </c>
      <c r="T9">
        <v>0</v>
      </c>
      <c r="U9">
        <v>1</v>
      </c>
      <c r="V9">
        <v>0</v>
      </c>
      <c r="W9">
        <v>1</v>
      </c>
      <c r="X9">
        <v>0</v>
      </c>
    </row>
    <row r="10" spans="2:24" ht="35.2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>
        <v>1</v>
      </c>
      <c r="G10" s="174">
        <v>200</v>
      </c>
      <c r="H10" s="29">
        <f>D10*E10+D10*F10</f>
        <v>1440</v>
      </c>
      <c r="I10" s="44">
        <v>0</v>
      </c>
      <c r="J10" s="31">
        <f>I10+H10+G10</f>
        <v>1640</v>
      </c>
      <c r="K10" s="45">
        <v>0</v>
      </c>
      <c r="L10" s="51">
        <v>0</v>
      </c>
      <c r="M10" s="47">
        <f t="shared" ref="M10" si="0">J10-L10</f>
        <v>1640</v>
      </c>
      <c r="N10" t="s">
        <v>16</v>
      </c>
      <c r="O10" t="s">
        <v>112</v>
      </c>
      <c r="P10" s="52"/>
      <c r="Q10">
        <v>0</v>
      </c>
      <c r="R10">
        <v>5</v>
      </c>
      <c r="S10">
        <v>5</v>
      </c>
      <c r="T10">
        <v>2</v>
      </c>
      <c r="U10">
        <v>2</v>
      </c>
      <c r="V10">
        <v>0</v>
      </c>
      <c r="W10">
        <v>0</v>
      </c>
    </row>
    <row r="11" spans="2:24" ht="28.5" customHeight="1" x14ac:dyDescent="0.3">
      <c r="B11" s="37" t="s">
        <v>73</v>
      </c>
      <c r="C11" s="49"/>
      <c r="D11" s="39">
        <v>200</v>
      </c>
      <c r="E11" s="41"/>
      <c r="F11" s="41">
        <v>1</v>
      </c>
      <c r="G11" s="174">
        <v>0</v>
      </c>
      <c r="H11" s="29">
        <f t="shared" ref="H11:H18" si="1">D11*E11+D11*F11</f>
        <v>200</v>
      </c>
      <c r="I11" s="44"/>
      <c r="J11" s="31">
        <f t="shared" ref="J11:J13" si="2">I11+H11+G11</f>
        <v>200</v>
      </c>
      <c r="K11" s="162">
        <v>0</v>
      </c>
      <c r="L11" s="51"/>
      <c r="M11" s="47">
        <f>J11-L11</f>
        <v>200</v>
      </c>
      <c r="P11" s="52"/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</row>
    <row r="12" spans="2:24" ht="28.5" customHeight="1" x14ac:dyDescent="0.3">
      <c r="B12" s="37" t="s">
        <v>126</v>
      </c>
      <c r="C12" s="49"/>
      <c r="D12" s="39">
        <v>200</v>
      </c>
      <c r="E12" s="41"/>
      <c r="F12" s="41">
        <v>1</v>
      </c>
      <c r="G12" s="174">
        <v>0</v>
      </c>
      <c r="H12" s="29">
        <f t="shared" si="1"/>
        <v>200</v>
      </c>
      <c r="I12" s="44"/>
      <c r="J12" s="31">
        <f t="shared" si="2"/>
        <v>200</v>
      </c>
      <c r="K12" s="213"/>
      <c r="L12" s="51"/>
      <c r="M12" s="47">
        <f>J12-L12</f>
        <v>200</v>
      </c>
      <c r="P12" s="52"/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</row>
    <row r="13" spans="2:24" ht="28.5" customHeight="1" x14ac:dyDescent="0.3">
      <c r="B13" s="37" t="s">
        <v>127</v>
      </c>
      <c r="C13" s="49"/>
      <c r="D13" s="39">
        <v>200</v>
      </c>
      <c r="E13" s="41"/>
      <c r="F13" s="41">
        <v>1</v>
      </c>
      <c r="G13" s="174">
        <v>0</v>
      </c>
      <c r="H13" s="29">
        <f t="shared" si="1"/>
        <v>200</v>
      </c>
      <c r="I13" s="44"/>
      <c r="J13" s="31">
        <f t="shared" si="2"/>
        <v>200</v>
      </c>
      <c r="K13" s="213"/>
      <c r="L13" s="51"/>
      <c r="M13" s="47">
        <f>J13-L13</f>
        <v>200</v>
      </c>
      <c r="P13" s="52"/>
      <c r="Q13">
        <v>0</v>
      </c>
      <c r="R13">
        <v>0</v>
      </c>
      <c r="S13">
        <v>2</v>
      </c>
      <c r="T13">
        <v>0</v>
      </c>
      <c r="U13">
        <v>0</v>
      </c>
      <c r="V13">
        <v>0</v>
      </c>
      <c r="W13">
        <v>0</v>
      </c>
    </row>
    <row r="14" spans="2:24" ht="28.5" customHeight="1" x14ac:dyDescent="0.25">
      <c r="B14" s="37" t="s">
        <v>77</v>
      </c>
      <c r="C14" s="237">
        <v>41820</v>
      </c>
      <c r="D14" s="144">
        <v>200</v>
      </c>
      <c r="E14" s="41">
        <v>7</v>
      </c>
      <c r="F14" s="67"/>
      <c r="G14" s="134">
        <v>226</v>
      </c>
      <c r="H14" s="29">
        <f t="shared" si="1"/>
        <v>1400</v>
      </c>
      <c r="I14" s="170">
        <v>-156</v>
      </c>
      <c r="J14" s="31">
        <f>I14+H14+G14</f>
        <v>1470</v>
      </c>
      <c r="K14" s="230">
        <v>140</v>
      </c>
      <c r="L14" s="46">
        <v>140</v>
      </c>
      <c r="M14" s="47">
        <f t="shared" ref="M14" si="3">J14-L14</f>
        <v>1330</v>
      </c>
      <c r="N14" s="226"/>
      <c r="O14" s="227"/>
      <c r="P14" s="227"/>
      <c r="Q14">
        <v>0</v>
      </c>
      <c r="R14">
        <v>5</v>
      </c>
      <c r="S14">
        <v>3</v>
      </c>
      <c r="T14">
        <v>3</v>
      </c>
      <c r="U14">
        <v>1</v>
      </c>
      <c r="V14">
        <v>0</v>
      </c>
      <c r="W14">
        <v>0</v>
      </c>
    </row>
    <row r="15" spans="2:24" ht="28.5" customHeight="1" x14ac:dyDescent="0.25">
      <c r="B15" s="53" t="s">
        <v>22</v>
      </c>
      <c r="C15" s="196" t="s">
        <v>23</v>
      </c>
      <c r="D15" s="199">
        <v>250</v>
      </c>
      <c r="E15" s="160">
        <v>6</v>
      </c>
      <c r="F15" s="160"/>
      <c r="G15" s="207">
        <v>100</v>
      </c>
      <c r="H15" s="29">
        <f t="shared" si="1"/>
        <v>1500</v>
      </c>
      <c r="I15" s="59"/>
      <c r="J15" s="31">
        <f>I15+H15+G15</f>
        <v>1600</v>
      </c>
      <c r="K15" s="234">
        <v>800</v>
      </c>
      <c r="L15" s="51">
        <v>500</v>
      </c>
      <c r="M15" s="47">
        <f>J15-L15</f>
        <v>1100</v>
      </c>
      <c r="N15" t="s">
        <v>19</v>
      </c>
      <c r="O15" s="55"/>
      <c r="P15" s="35"/>
      <c r="Q15">
        <v>0</v>
      </c>
      <c r="R15">
        <v>5</v>
      </c>
      <c r="S15">
        <v>4</v>
      </c>
      <c r="T15">
        <v>4</v>
      </c>
      <c r="U15">
        <v>0</v>
      </c>
      <c r="V15">
        <v>0</v>
      </c>
      <c r="W15">
        <v>0</v>
      </c>
    </row>
    <row r="16" spans="2:24" ht="23.25" customHeight="1" x14ac:dyDescent="0.3">
      <c r="B16" s="81" t="s">
        <v>26</v>
      </c>
      <c r="C16" s="37"/>
      <c r="D16" s="144">
        <v>240</v>
      </c>
      <c r="E16" s="41">
        <v>5</v>
      </c>
      <c r="F16" s="145"/>
      <c r="G16" s="68"/>
      <c r="H16" s="29">
        <f t="shared" si="1"/>
        <v>1200</v>
      </c>
      <c r="I16" s="169"/>
      <c r="J16" s="31">
        <f t="shared" ref="J16:J18" si="4">I16+H16+G16</f>
        <v>1200</v>
      </c>
      <c r="K16" s="60"/>
      <c r="L16" s="51">
        <v>0</v>
      </c>
      <c r="M16" s="47">
        <f>J16-L16</f>
        <v>1200</v>
      </c>
      <c r="N16" s="89"/>
      <c r="O16" s="90"/>
      <c r="P16" s="89"/>
      <c r="Q16">
        <v>0</v>
      </c>
      <c r="R16">
        <v>5</v>
      </c>
      <c r="S16">
        <v>2</v>
      </c>
      <c r="T16">
        <v>0</v>
      </c>
      <c r="U16">
        <v>0</v>
      </c>
      <c r="V16">
        <v>0</v>
      </c>
      <c r="W16">
        <v>0</v>
      </c>
    </row>
    <row r="17" spans="2:25" ht="23.25" customHeight="1" x14ac:dyDescent="0.3">
      <c r="B17" s="219" t="s">
        <v>27</v>
      </c>
      <c r="C17" s="38" t="s">
        <v>28</v>
      </c>
      <c r="D17" s="199">
        <v>464.29</v>
      </c>
      <c r="E17" s="160">
        <v>7</v>
      </c>
      <c r="F17" s="203">
        <v>1</v>
      </c>
      <c r="G17" s="205"/>
      <c r="H17" s="29">
        <f t="shared" si="1"/>
        <v>3714.32</v>
      </c>
      <c r="I17" s="210">
        <v>-712.28</v>
      </c>
      <c r="J17" s="31">
        <f t="shared" si="4"/>
        <v>3002.04</v>
      </c>
      <c r="K17" s="213">
        <v>1500</v>
      </c>
      <c r="L17" s="46">
        <v>0</v>
      </c>
      <c r="M17" s="47">
        <f>J17-L17</f>
        <v>3002.04</v>
      </c>
      <c r="N17" t="s">
        <v>16</v>
      </c>
      <c r="Q17" s="216">
        <v>2</v>
      </c>
      <c r="R17" s="216">
        <v>6</v>
      </c>
      <c r="S17" s="216">
        <v>6</v>
      </c>
      <c r="T17" s="216">
        <v>4</v>
      </c>
      <c r="U17" s="80">
        <v>0</v>
      </c>
      <c r="V17" s="216">
        <v>0</v>
      </c>
      <c r="W17" s="216">
        <v>2</v>
      </c>
      <c r="X17" s="216"/>
    </row>
    <row r="18" spans="2:25" ht="23.25" customHeight="1" thickBot="1" x14ac:dyDescent="0.3">
      <c r="B18" s="195" t="s">
        <v>24</v>
      </c>
      <c r="C18" s="65" t="s">
        <v>56</v>
      </c>
      <c r="D18" s="200">
        <v>240</v>
      </c>
      <c r="E18" s="201">
        <v>5</v>
      </c>
      <c r="F18" s="201"/>
      <c r="G18" s="206">
        <v>330</v>
      </c>
      <c r="H18" s="29">
        <f t="shared" si="1"/>
        <v>1200</v>
      </c>
      <c r="I18" s="211"/>
      <c r="J18" s="31">
        <f t="shared" si="4"/>
        <v>1530</v>
      </c>
      <c r="K18" s="235">
        <v>700</v>
      </c>
      <c r="L18" s="215">
        <v>100</v>
      </c>
      <c r="M18" s="101">
        <f>J18-L18</f>
        <v>1430</v>
      </c>
      <c r="N18" t="s">
        <v>16</v>
      </c>
      <c r="O18" s="71"/>
      <c r="P18" s="71"/>
      <c r="Q18" s="217">
        <v>0</v>
      </c>
      <c r="R18" s="85">
        <v>5</v>
      </c>
      <c r="S18" s="102">
        <v>5</v>
      </c>
      <c r="T18" s="102">
        <v>0</v>
      </c>
      <c r="U18" s="102">
        <v>1</v>
      </c>
      <c r="V18" s="102">
        <v>2</v>
      </c>
      <c r="W18" s="103"/>
      <c r="X18" s="103">
        <v>0</v>
      </c>
    </row>
    <row r="19" spans="2:25" ht="17.25" thickTop="1" thickBot="1" x14ac:dyDescent="0.3">
      <c r="B19" s="104"/>
      <c r="C19" s="104"/>
      <c r="D19" s="52"/>
      <c r="E19" s="105"/>
      <c r="F19" s="106"/>
      <c r="H19" s="107">
        <v>0</v>
      </c>
      <c r="I19" s="108"/>
      <c r="K19" s="109"/>
      <c r="L19" s="110"/>
      <c r="M19" s="193">
        <v>0</v>
      </c>
      <c r="N19" s="111"/>
      <c r="P19" s="112"/>
      <c r="Q19" s="112">
        <f>SUM(Q6:Q18)</f>
        <v>4</v>
      </c>
      <c r="R19" s="112">
        <f t="shared" ref="R19:W19" si="5">SUM(R6:R18)</f>
        <v>47</v>
      </c>
      <c r="S19" s="112">
        <f t="shared" si="5"/>
        <v>42</v>
      </c>
      <c r="T19" s="112">
        <f t="shared" si="5"/>
        <v>15</v>
      </c>
      <c r="U19" s="112">
        <f t="shared" si="5"/>
        <v>6</v>
      </c>
      <c r="V19" s="112">
        <f t="shared" si="5"/>
        <v>2</v>
      </c>
      <c r="W19" s="112">
        <f t="shared" si="5"/>
        <v>3</v>
      </c>
      <c r="X19" s="112">
        <f t="shared" ref="X19" si="6">SUM(X6:X18)</f>
        <v>0</v>
      </c>
    </row>
    <row r="20" spans="2:25" ht="20.25" thickTop="1" thickBot="1" x14ac:dyDescent="0.35">
      <c r="D20" s="96"/>
      <c r="E20" s="113"/>
      <c r="F20" s="114"/>
      <c r="G20" s="115" t="s">
        <v>30</v>
      </c>
      <c r="H20" s="238">
        <f t="shared" ref="H20:L20" si="7">SUM(H7:H19)</f>
        <v>15774.34</v>
      </c>
      <c r="I20" s="241">
        <f t="shared" si="7"/>
        <v>-1147.44</v>
      </c>
      <c r="J20" s="242">
        <f t="shared" si="7"/>
        <v>16482.900000000001</v>
      </c>
      <c r="K20" s="239">
        <f t="shared" si="7"/>
        <v>7440</v>
      </c>
      <c r="L20" s="240">
        <f t="shared" si="7"/>
        <v>1040</v>
      </c>
      <c r="M20" s="120">
        <f>SUM(M7:M19)</f>
        <v>15442.900000000001</v>
      </c>
      <c r="P20" s="112"/>
      <c r="Q20" s="112"/>
      <c r="R20" s="112"/>
      <c r="S20" s="112"/>
    </row>
    <row r="21" spans="2:25" ht="19.5" thickBot="1" x14ac:dyDescent="0.35">
      <c r="N21" s="121"/>
      <c r="O21" s="73"/>
      <c r="P21" s="112"/>
      <c r="Q21" s="122">
        <f t="shared" ref="Q21:X21" si="8">Q19*Q4</f>
        <v>2000</v>
      </c>
      <c r="R21" s="122">
        <f t="shared" si="8"/>
        <v>9400</v>
      </c>
      <c r="S21" s="122">
        <f t="shared" si="8"/>
        <v>4200</v>
      </c>
      <c r="T21" s="123">
        <f t="shared" si="8"/>
        <v>750</v>
      </c>
      <c r="U21" s="122">
        <f t="shared" si="8"/>
        <v>120</v>
      </c>
      <c r="V21" s="122">
        <f t="shared" si="8"/>
        <v>10</v>
      </c>
      <c r="W21" s="122">
        <f t="shared" si="8"/>
        <v>3</v>
      </c>
      <c r="X21" s="122">
        <f t="shared" si="8"/>
        <v>0</v>
      </c>
      <c r="Y21" s="124">
        <f>SUM(Q21:X21)</f>
        <v>16483</v>
      </c>
    </row>
    <row r="22" spans="2:25" ht="21" x14ac:dyDescent="0.35">
      <c r="B22" s="220"/>
      <c r="C22" s="177"/>
      <c r="D22" s="178"/>
      <c r="E22" s="179"/>
      <c r="F22" s="126"/>
      <c r="G22" s="126"/>
      <c r="H22" s="126"/>
      <c r="I22" s="126"/>
      <c r="J22" s="126"/>
      <c r="K22" s="126"/>
      <c r="N22" s="73"/>
      <c r="O22" s="73"/>
      <c r="P22" s="73"/>
      <c r="Q22" s="52"/>
      <c r="R22" s="96"/>
      <c r="S22" s="96"/>
      <c r="T22" s="96"/>
      <c r="U22" s="96"/>
      <c r="V22" s="96"/>
      <c r="W22" s="96"/>
      <c r="X22" s="96"/>
    </row>
    <row r="23" spans="2:25" ht="36.75" customHeight="1" x14ac:dyDescent="0.35">
      <c r="B23" s="258"/>
      <c r="C23" s="259"/>
      <c r="D23" s="259"/>
      <c r="E23" s="183"/>
      <c r="F23" s="126"/>
      <c r="G23" s="126"/>
      <c r="H23" s="126"/>
      <c r="I23" s="126"/>
      <c r="J23" s="128"/>
      <c r="K23" s="126"/>
      <c r="L23" s="73"/>
      <c r="M23" s="73"/>
    </row>
    <row r="24" spans="2:25" ht="18.75" x14ac:dyDescent="0.3">
      <c r="B24" s="254"/>
      <c r="C24" s="255"/>
      <c r="D24" s="80"/>
      <c r="E24" s="186"/>
      <c r="F24" s="105"/>
      <c r="G24" s="105"/>
      <c r="H24" s="73"/>
      <c r="I24" s="73"/>
      <c r="J24" s="52"/>
      <c r="K24" s="73"/>
      <c r="L24" s="73"/>
      <c r="M24" s="73"/>
    </row>
    <row r="25" spans="2:25" ht="18.75" x14ac:dyDescent="0.3">
      <c r="B25" s="184"/>
      <c r="C25" s="185"/>
      <c r="D25" s="182"/>
      <c r="E25" s="187"/>
      <c r="F25" s="105"/>
      <c r="G25" s="105"/>
      <c r="H25" s="130"/>
      <c r="I25" s="131"/>
      <c r="J25" s="132"/>
      <c r="K25" s="73"/>
      <c r="L25" s="73"/>
      <c r="M25" s="73"/>
    </row>
    <row r="26" spans="2:25" ht="15.75" x14ac:dyDescent="0.25">
      <c r="B26" s="231"/>
      <c r="C26" s="185"/>
      <c r="D26" s="188"/>
      <c r="E26" s="186"/>
      <c r="F26" s="105"/>
      <c r="G26" s="105"/>
      <c r="H26" s="73"/>
      <c r="I26" s="73"/>
      <c r="J26" s="73"/>
      <c r="K26" s="73"/>
      <c r="L26" s="73"/>
      <c r="M26" s="73"/>
    </row>
    <row r="27" spans="2:25" ht="19.5" thickBot="1" x14ac:dyDescent="0.35">
      <c r="B27" s="189"/>
      <c r="C27" s="190"/>
      <c r="D27" s="191"/>
      <c r="E27" s="192"/>
      <c r="F27" s="73"/>
      <c r="G27" s="73"/>
      <c r="H27" s="73"/>
      <c r="I27" s="73"/>
      <c r="J27" s="73"/>
      <c r="K27" s="73"/>
      <c r="L27" s="73"/>
      <c r="M27" s="73"/>
    </row>
    <row r="28" spans="2:25" x14ac:dyDescent="0.25">
      <c r="D28" s="55"/>
    </row>
  </sheetData>
  <mergeCells count="3">
    <mergeCell ref="B1:L2"/>
    <mergeCell ref="B23:D23"/>
    <mergeCell ref="B24:C24"/>
  </mergeCells>
  <pageMargins left="0.70866141732283472" right="0.70866141732283472" top="0.74803149606299213" bottom="0.74803149606299213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workbookViewId="0">
      <selection activeCell="D21" sqref="D21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36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>
        <v>1</v>
      </c>
      <c r="G7" s="28" t="s">
        <v>15</v>
      </c>
      <c r="H7" s="29">
        <f>D7*E7+D7*F7</f>
        <v>1920</v>
      </c>
      <c r="I7" s="30">
        <v>0</v>
      </c>
      <c r="J7" s="31">
        <f t="shared" ref="J7:J15" si="0">I7+H7</f>
        <v>1920</v>
      </c>
      <c r="K7" s="32">
        <v>0</v>
      </c>
      <c r="L7" s="33">
        <v>0</v>
      </c>
      <c r="M7" s="34">
        <f>J7-L7</f>
        <v>1920</v>
      </c>
      <c r="N7" t="s">
        <v>16</v>
      </c>
      <c r="P7" s="35"/>
      <c r="Q7">
        <v>1</v>
      </c>
      <c r="R7" s="36">
        <v>5</v>
      </c>
      <c r="S7">
        <v>2</v>
      </c>
      <c r="T7">
        <v>4</v>
      </c>
      <c r="U7">
        <v>1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6</v>
      </c>
      <c r="F8" s="41"/>
      <c r="G8" s="42">
        <v>1200</v>
      </c>
      <c r="H8" s="43">
        <f>D8*E8-0.02</f>
        <v>1600</v>
      </c>
      <c r="I8" s="44">
        <v>-279.16000000000003</v>
      </c>
      <c r="J8" s="31">
        <f>H8+G8+I8</f>
        <v>2520.84</v>
      </c>
      <c r="K8" s="45">
        <v>0</v>
      </c>
      <c r="L8" s="46">
        <v>0</v>
      </c>
      <c r="M8" s="47">
        <f t="shared" ref="M8:M14" si="1">J8-L8</f>
        <v>2520.84</v>
      </c>
      <c r="N8" t="s">
        <v>19</v>
      </c>
      <c r="O8" s="48"/>
      <c r="P8" s="35"/>
      <c r="Q8">
        <v>0</v>
      </c>
      <c r="R8">
        <v>10</v>
      </c>
      <c r="S8">
        <v>5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15.75" x14ac:dyDescent="0.25">
      <c r="B9" s="37" t="s">
        <v>20</v>
      </c>
      <c r="C9" s="49" t="s">
        <v>21</v>
      </c>
      <c r="D9" s="39">
        <v>240</v>
      </c>
      <c r="E9" s="41">
        <v>5</v>
      </c>
      <c r="F9" s="41"/>
      <c r="G9" s="50" t="s">
        <v>15</v>
      </c>
      <c r="H9" s="29">
        <f>D9*E9+D9*F9</f>
        <v>1200</v>
      </c>
      <c r="I9" s="30"/>
      <c r="J9" s="31">
        <f t="shared" si="0"/>
        <v>1200</v>
      </c>
      <c r="K9" s="45">
        <v>0</v>
      </c>
      <c r="L9" s="51">
        <v>0</v>
      </c>
      <c r="M9" s="47">
        <f t="shared" si="1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si="0"/>
        <v>1600</v>
      </c>
      <c r="K10" s="45">
        <v>0</v>
      </c>
      <c r="L10" s="51">
        <v>0</v>
      </c>
      <c r="M10" s="47">
        <f t="shared" si="1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8.75" x14ac:dyDescent="0.3">
      <c r="B11" s="56"/>
      <c r="C11" s="56"/>
      <c r="D11" s="39">
        <v>0</v>
      </c>
      <c r="E11" s="57"/>
      <c r="F11" s="41"/>
      <c r="G11" s="58"/>
      <c r="H11" s="43">
        <v>0</v>
      </c>
      <c r="I11" s="59"/>
      <c r="J11" s="31">
        <f t="shared" si="0"/>
        <v>0</v>
      </c>
      <c r="K11" s="60"/>
      <c r="L11" s="61"/>
      <c r="M11" s="47">
        <f t="shared" si="1"/>
        <v>0</v>
      </c>
      <c r="P11" s="62"/>
      <c r="Q11" s="63">
        <v>0</v>
      </c>
      <c r="R11" s="63">
        <v>0</v>
      </c>
      <c r="S11" s="64">
        <v>0</v>
      </c>
      <c r="T11" s="64">
        <v>0</v>
      </c>
      <c r="U11" s="63">
        <v>0</v>
      </c>
      <c r="V11" s="63">
        <v>0</v>
      </c>
      <c r="W11" s="64"/>
    </row>
    <row r="12" spans="2:24" ht="15.75" x14ac:dyDescent="0.25">
      <c r="B12" s="56" t="s">
        <v>24</v>
      </c>
      <c r="C12" s="65" t="s">
        <v>25</v>
      </c>
      <c r="D12" s="66">
        <v>240</v>
      </c>
      <c r="E12" s="67">
        <v>5</v>
      </c>
      <c r="F12" s="67">
        <v>1</v>
      </c>
      <c r="G12" s="68"/>
      <c r="H12" s="29">
        <f>D12*E12+D12*F12</f>
        <v>1440</v>
      </c>
      <c r="I12" s="69"/>
      <c r="J12" s="31">
        <f t="shared" si="0"/>
        <v>1440</v>
      </c>
      <c r="K12" s="60"/>
      <c r="L12" s="70"/>
      <c r="M12" s="47">
        <f t="shared" si="1"/>
        <v>1440</v>
      </c>
      <c r="N12" t="s">
        <v>16</v>
      </c>
      <c r="O12" s="71"/>
      <c r="P12" s="71"/>
      <c r="Q12" s="72">
        <v>0</v>
      </c>
      <c r="R12" s="73">
        <v>5</v>
      </c>
      <c r="S12">
        <v>2</v>
      </c>
      <c r="T12">
        <v>4</v>
      </c>
      <c r="U12">
        <v>2</v>
      </c>
      <c r="V12">
        <v>0</v>
      </c>
    </row>
    <row r="13" spans="2:24" ht="18.75" x14ac:dyDescent="0.3">
      <c r="B13" s="74"/>
      <c r="C13" s="74"/>
      <c r="D13" s="75"/>
      <c r="E13" s="76"/>
      <c r="F13" s="76"/>
      <c r="G13" s="77"/>
      <c r="H13" s="78">
        <v>0</v>
      </c>
      <c r="I13" s="79"/>
      <c r="J13" s="31">
        <f t="shared" si="0"/>
        <v>0</v>
      </c>
      <c r="K13" s="60"/>
      <c r="L13" s="70"/>
      <c r="M13" s="47">
        <f t="shared" si="1"/>
        <v>0</v>
      </c>
      <c r="N13" s="80"/>
      <c r="O13" s="72"/>
      <c r="P13" s="72"/>
      <c r="Q13" s="72">
        <v>0</v>
      </c>
      <c r="R13" s="73">
        <v>0</v>
      </c>
      <c r="S13">
        <v>0</v>
      </c>
      <c r="T13" s="72">
        <v>0</v>
      </c>
      <c r="U13">
        <v>0</v>
      </c>
      <c r="V13">
        <v>0</v>
      </c>
    </row>
    <row r="14" spans="2:24" ht="19.5" thickBot="1" x14ac:dyDescent="0.35">
      <c r="B14" s="81" t="s">
        <v>26</v>
      </c>
      <c r="C14" s="81"/>
      <c r="D14" s="82">
        <v>240</v>
      </c>
      <c r="E14" s="83">
        <v>5</v>
      </c>
      <c r="F14" s="84"/>
      <c r="G14" s="85"/>
      <c r="H14" s="86">
        <v>1200</v>
      </c>
      <c r="I14" s="87"/>
      <c r="J14" s="31">
        <f t="shared" si="0"/>
        <v>1200</v>
      </c>
      <c r="K14" s="60"/>
      <c r="L14" s="88"/>
      <c r="M14" s="47">
        <f t="shared" si="1"/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0.25" thickTop="1" thickBot="1" x14ac:dyDescent="0.35">
      <c r="B15" s="91" t="s">
        <v>27</v>
      </c>
      <c r="C15" s="92" t="s">
        <v>28</v>
      </c>
      <c r="D15" s="93">
        <v>464.29</v>
      </c>
      <c r="E15" s="94">
        <v>5</v>
      </c>
      <c r="F15" s="95">
        <v>1</v>
      </c>
      <c r="G15" s="96"/>
      <c r="H15" s="93">
        <v>3714.32</v>
      </c>
      <c r="I15" s="97">
        <v>-712.28</v>
      </c>
      <c r="J15" s="98">
        <f t="shared" si="0"/>
        <v>3002.04</v>
      </c>
      <c r="K15" s="99">
        <v>0</v>
      </c>
      <c r="L15" s="100">
        <v>0</v>
      </c>
      <c r="M15" s="101">
        <f>J15-L15</f>
        <v>3002.04</v>
      </c>
      <c r="N15" t="s">
        <v>16</v>
      </c>
      <c r="Q15" s="102">
        <v>2</v>
      </c>
      <c r="R15" s="102">
        <v>5</v>
      </c>
      <c r="S15" s="102">
        <v>7</v>
      </c>
      <c r="T15" s="102">
        <v>6</v>
      </c>
      <c r="U15" s="102">
        <v>0</v>
      </c>
      <c r="V15" s="102">
        <v>0</v>
      </c>
      <c r="W15" s="103">
        <v>2</v>
      </c>
      <c r="X15" s="103">
        <v>0</v>
      </c>
    </row>
    <row r="16" spans="2:24" ht="16.5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>SUM(Q6:Q15)</f>
        <v>3</v>
      </c>
      <c r="R16" s="112">
        <f t="shared" ref="R16:W16" si="2">SUM(R6:R15)</f>
        <v>40</v>
      </c>
      <c r="S16" s="112">
        <f t="shared" si="2"/>
        <v>24</v>
      </c>
      <c r="T16" s="112">
        <f t="shared" si="2"/>
        <v>18</v>
      </c>
      <c r="U16" s="112">
        <f t="shared" si="2"/>
        <v>4</v>
      </c>
      <c r="V16" s="112">
        <f t="shared" si="2"/>
        <v>0</v>
      </c>
      <c r="W16" s="112">
        <f t="shared" si="2"/>
        <v>2</v>
      </c>
      <c r="X16" s="112">
        <f>SUM(X6:X15)</f>
        <v>1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12674.32</v>
      </c>
      <c r="I17" s="117">
        <f>SUM(I7:I15)</f>
        <v>-991.44</v>
      </c>
      <c r="J17" s="118">
        <f>SUM(J7:J16)</f>
        <v>12882.880000000001</v>
      </c>
      <c r="K17" s="119">
        <f>SUM(K7:K15)</f>
        <v>0</v>
      </c>
      <c r="L17" s="119">
        <f>SUM(L7:L15)</f>
        <v>0</v>
      </c>
      <c r="M17" s="120"/>
      <c r="P17" s="112"/>
      <c r="Q17" s="112"/>
      <c r="R17" s="112"/>
      <c r="S17" s="112"/>
    </row>
    <row r="18" spans="2:25" ht="18.75" x14ac:dyDescent="0.3">
      <c r="N18" s="121"/>
      <c r="O18" s="73"/>
      <c r="P18" s="112"/>
      <c r="Q18" s="122">
        <f t="shared" ref="Q18:X18" si="3">Q16*Q4</f>
        <v>1500</v>
      </c>
      <c r="R18" s="122">
        <f t="shared" si="3"/>
        <v>8000</v>
      </c>
      <c r="S18" s="122">
        <f t="shared" si="3"/>
        <v>2400</v>
      </c>
      <c r="T18" s="123">
        <f t="shared" si="3"/>
        <v>900</v>
      </c>
      <c r="U18" s="122">
        <f t="shared" si="3"/>
        <v>80</v>
      </c>
      <c r="V18" s="122">
        <f t="shared" si="3"/>
        <v>0</v>
      </c>
      <c r="W18" s="122">
        <f t="shared" si="3"/>
        <v>2</v>
      </c>
      <c r="X18" s="122">
        <f t="shared" si="3"/>
        <v>0.5</v>
      </c>
      <c r="Y18" s="124">
        <f>SUM(Q18:X18)</f>
        <v>12882.5</v>
      </c>
    </row>
    <row r="19" spans="2:25" ht="21" x14ac:dyDescent="0.35">
      <c r="B19" s="125"/>
      <c r="C19" s="125"/>
      <c r="D19" s="55"/>
      <c r="E19" s="126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D20" s="52"/>
      <c r="E20" s="127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04"/>
      <c r="C21" s="104"/>
      <c r="D21" s="73"/>
      <c r="E21" s="55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04"/>
      <c r="C22" s="104"/>
      <c r="D22" s="52"/>
      <c r="E22" s="129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04"/>
      <c r="C23" s="104"/>
      <c r="D23" s="55"/>
      <c r="E23" s="55"/>
      <c r="F23" s="105"/>
      <c r="G23" s="105"/>
      <c r="H23" s="73"/>
      <c r="I23" s="73"/>
      <c r="J23" s="73"/>
      <c r="K23" s="73"/>
      <c r="L23" s="73"/>
      <c r="M23" s="73"/>
    </row>
    <row r="24" spans="2:25" ht="18.75" x14ac:dyDescent="0.3">
      <c r="D24" s="129"/>
      <c r="E24" s="73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Y28"/>
  <sheetViews>
    <sheetView topLeftCell="A10" workbookViewId="0">
      <selection activeCell="H24" sqref="H24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4.140625" bestFit="1" customWidth="1"/>
    <col min="9" max="9" width="14.5703125" bestFit="1" customWidth="1"/>
    <col min="10" max="10" width="15.5703125" bestFit="1" customWidth="1"/>
    <col min="11" max="12" width="12.7109375" bestFit="1" customWidth="1"/>
    <col min="13" max="13" width="13.42578125" customWidth="1"/>
  </cols>
  <sheetData>
    <row r="1" spans="2:24" x14ac:dyDescent="0.25">
      <c r="B1" s="245" t="s">
        <v>128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28.5" customHeight="1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  <c r="W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>
        <v>2</v>
      </c>
      <c r="G7" s="204">
        <f>F7*300+150</f>
        <v>750</v>
      </c>
      <c r="H7" s="29">
        <f>D7*E7</f>
        <v>1200</v>
      </c>
      <c r="I7" s="209"/>
      <c r="J7" s="31">
        <f>I7+H7+G7</f>
        <v>1950</v>
      </c>
      <c r="K7" s="212"/>
      <c r="L7" s="33">
        <v>0</v>
      </c>
      <c r="M7" s="34">
        <f>J7-L7</f>
        <v>1950</v>
      </c>
      <c r="N7" s="89"/>
      <c r="O7" s="90"/>
      <c r="P7" s="89"/>
      <c r="Q7">
        <v>1</v>
      </c>
      <c r="R7">
        <v>5</v>
      </c>
      <c r="S7">
        <v>4</v>
      </c>
      <c r="T7">
        <v>1</v>
      </c>
      <c r="U7">
        <v>0</v>
      </c>
      <c r="V7">
        <v>0</v>
      </c>
      <c r="W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0</v>
      </c>
      <c r="H8" s="43">
        <f>D8*E8+D8*F8</f>
        <v>1920</v>
      </c>
      <c r="I8" s="30">
        <v>0</v>
      </c>
      <c r="J8" s="31">
        <f>I8+H8+G8</f>
        <v>1920</v>
      </c>
      <c r="K8" s="45">
        <v>4000</v>
      </c>
      <c r="L8" s="51">
        <v>300</v>
      </c>
      <c r="M8" s="47">
        <f>J8-L8</f>
        <v>1620</v>
      </c>
      <c r="N8" t="s">
        <v>16</v>
      </c>
      <c r="P8" s="35"/>
      <c r="Q8">
        <v>0</v>
      </c>
      <c r="R8" s="36">
        <v>6</v>
      </c>
      <c r="S8">
        <v>6</v>
      </c>
      <c r="T8">
        <v>2</v>
      </c>
      <c r="U8">
        <v>1</v>
      </c>
      <c r="V8">
        <v>0</v>
      </c>
      <c r="W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6</v>
      </c>
      <c r="F9" s="41"/>
      <c r="G9" s="173">
        <v>0</v>
      </c>
      <c r="H9" s="43">
        <f>D9*E9+D9*F9</f>
        <v>1600.02</v>
      </c>
      <c r="I9" s="168">
        <v>-279.16000000000003</v>
      </c>
      <c r="J9" s="31">
        <f>I9+H9+G9</f>
        <v>1320.86</v>
      </c>
      <c r="K9" s="45">
        <v>0</v>
      </c>
      <c r="L9" s="46">
        <v>0</v>
      </c>
      <c r="M9" s="47">
        <f>J9-L9</f>
        <v>1320.86</v>
      </c>
      <c r="N9" t="s">
        <v>19</v>
      </c>
      <c r="O9" s="112"/>
      <c r="P9" s="112"/>
      <c r="Q9">
        <v>0</v>
      </c>
      <c r="R9">
        <v>5</v>
      </c>
      <c r="S9">
        <v>3</v>
      </c>
      <c r="T9">
        <v>0</v>
      </c>
      <c r="U9">
        <v>1</v>
      </c>
      <c r="V9">
        <v>0</v>
      </c>
      <c r="W9">
        <v>1</v>
      </c>
      <c r="X9">
        <v>0</v>
      </c>
    </row>
    <row r="10" spans="2:24" ht="35.2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>
        <v>1</v>
      </c>
      <c r="G10" s="174">
        <v>0</v>
      </c>
      <c r="H10" s="29">
        <f>D10*E10+D10*F10</f>
        <v>1440</v>
      </c>
      <c r="I10" s="44">
        <v>0</v>
      </c>
      <c r="J10" s="31">
        <f>I10+H10+G10</f>
        <v>1440</v>
      </c>
      <c r="K10" s="45">
        <v>0</v>
      </c>
      <c r="L10" s="51">
        <v>0</v>
      </c>
      <c r="M10" s="47">
        <f t="shared" ref="M10" si="0">J10-L10</f>
        <v>1440</v>
      </c>
      <c r="N10" t="s">
        <v>16</v>
      </c>
      <c r="O10" t="s">
        <v>112</v>
      </c>
      <c r="P10" s="52"/>
      <c r="Q10">
        <v>0</v>
      </c>
      <c r="R10">
        <v>5</v>
      </c>
      <c r="S10">
        <v>3</v>
      </c>
      <c r="T10">
        <v>2</v>
      </c>
      <c r="U10">
        <v>2</v>
      </c>
      <c r="V10">
        <v>0</v>
      </c>
      <c r="W10">
        <v>0</v>
      </c>
    </row>
    <row r="11" spans="2:24" ht="28.5" customHeight="1" x14ac:dyDescent="0.3">
      <c r="B11" s="37" t="s">
        <v>73</v>
      </c>
      <c r="C11" s="49"/>
      <c r="D11" s="39">
        <v>0</v>
      </c>
      <c r="E11" s="41"/>
      <c r="F11" s="41">
        <v>1</v>
      </c>
      <c r="G11" s="174">
        <v>0</v>
      </c>
      <c r="H11" s="29">
        <f t="shared" ref="H11:H18" si="1">D11*E11+D11*F11</f>
        <v>0</v>
      </c>
      <c r="I11" s="44"/>
      <c r="J11" s="31">
        <f t="shared" ref="J11:J13" si="2">I11+H11+G11</f>
        <v>0</v>
      </c>
      <c r="K11" s="162">
        <v>0</v>
      </c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2:24" ht="28.5" customHeight="1" x14ac:dyDescent="0.3">
      <c r="B12" s="37" t="s">
        <v>126</v>
      </c>
      <c r="C12" s="49"/>
      <c r="D12" s="39">
        <v>0</v>
      </c>
      <c r="E12" s="41"/>
      <c r="F12" s="41">
        <v>1</v>
      </c>
      <c r="G12" s="174">
        <v>0</v>
      </c>
      <c r="H12" s="29">
        <f t="shared" si="1"/>
        <v>0</v>
      </c>
      <c r="I12" s="44"/>
      <c r="J12" s="31">
        <f t="shared" si="2"/>
        <v>0</v>
      </c>
      <c r="K12" s="213"/>
      <c r="L12" s="51"/>
      <c r="M12" s="47">
        <f>J12-L12</f>
        <v>0</v>
      </c>
      <c r="P12" s="52"/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2:24" ht="28.5" customHeight="1" x14ac:dyDescent="0.3">
      <c r="B13" s="37" t="s">
        <v>130</v>
      </c>
      <c r="C13" s="49"/>
      <c r="D13" s="39">
        <v>200</v>
      </c>
      <c r="E13" s="41"/>
      <c r="F13" s="41">
        <v>1</v>
      </c>
      <c r="G13" s="174">
        <v>0</v>
      </c>
      <c r="H13" s="29">
        <f t="shared" si="1"/>
        <v>200</v>
      </c>
      <c r="I13" s="44"/>
      <c r="J13" s="31">
        <f t="shared" si="2"/>
        <v>200</v>
      </c>
      <c r="K13" s="213"/>
      <c r="L13" s="51"/>
      <c r="M13" s="47">
        <f>J13-L13</f>
        <v>200</v>
      </c>
      <c r="P13" s="52"/>
      <c r="Q13">
        <v>0</v>
      </c>
      <c r="R13">
        <v>0</v>
      </c>
      <c r="S13">
        <v>2</v>
      </c>
      <c r="T13">
        <v>0</v>
      </c>
      <c r="U13">
        <v>0</v>
      </c>
      <c r="V13">
        <v>0</v>
      </c>
      <c r="W13">
        <v>0</v>
      </c>
    </row>
    <row r="14" spans="2:24" ht="28.5" customHeight="1" x14ac:dyDescent="0.25">
      <c r="B14" s="37" t="s">
        <v>77</v>
      </c>
      <c r="C14" s="237">
        <v>41820</v>
      </c>
      <c r="D14" s="144">
        <v>200</v>
      </c>
      <c r="E14" s="41">
        <v>7</v>
      </c>
      <c r="F14" s="67"/>
      <c r="G14" s="134">
        <v>226</v>
      </c>
      <c r="H14" s="29">
        <f t="shared" si="1"/>
        <v>1400</v>
      </c>
      <c r="I14" s="170">
        <v>-156</v>
      </c>
      <c r="J14" s="31">
        <f>I14+H14+G14</f>
        <v>1470</v>
      </c>
      <c r="K14" s="243">
        <v>500</v>
      </c>
      <c r="L14" s="46">
        <v>0</v>
      </c>
      <c r="M14" s="47">
        <f t="shared" ref="M14" si="3">J14-L14</f>
        <v>1470</v>
      </c>
      <c r="N14" s="226"/>
      <c r="O14" s="227"/>
      <c r="P14" s="227"/>
      <c r="Q14">
        <v>0</v>
      </c>
      <c r="R14">
        <v>5</v>
      </c>
      <c r="S14">
        <v>3</v>
      </c>
      <c r="T14">
        <v>3</v>
      </c>
      <c r="U14">
        <v>1</v>
      </c>
      <c r="V14">
        <v>0</v>
      </c>
      <c r="W14">
        <v>0</v>
      </c>
    </row>
    <row r="15" spans="2:24" ht="28.5" customHeight="1" x14ac:dyDescent="0.25">
      <c r="B15" s="53" t="s">
        <v>22</v>
      </c>
      <c r="C15" s="196" t="s">
        <v>23</v>
      </c>
      <c r="D15" s="199">
        <v>250</v>
      </c>
      <c r="E15" s="160">
        <v>6</v>
      </c>
      <c r="F15" s="160"/>
      <c r="G15" s="207">
        <v>100</v>
      </c>
      <c r="H15" s="29">
        <f t="shared" si="1"/>
        <v>1500</v>
      </c>
      <c r="I15" s="59"/>
      <c r="J15" s="31">
        <f>I15+H15+G15</f>
        <v>1600</v>
      </c>
      <c r="K15" s="234">
        <v>300</v>
      </c>
      <c r="L15" s="51">
        <v>300</v>
      </c>
      <c r="M15" s="47">
        <f>J15-L15</f>
        <v>1300</v>
      </c>
      <c r="N15" t="s">
        <v>19</v>
      </c>
      <c r="O15" s="55"/>
      <c r="P15" s="35"/>
      <c r="Q15">
        <v>0</v>
      </c>
      <c r="R15">
        <v>5</v>
      </c>
      <c r="S15">
        <v>4</v>
      </c>
      <c r="T15">
        <v>4</v>
      </c>
      <c r="U15">
        <v>0</v>
      </c>
      <c r="V15">
        <v>0</v>
      </c>
      <c r="W15">
        <v>0</v>
      </c>
    </row>
    <row r="16" spans="2:24" ht="23.25" customHeight="1" x14ac:dyDescent="0.3">
      <c r="B16" s="81" t="s">
        <v>26</v>
      </c>
      <c r="C16" s="37"/>
      <c r="D16" s="144">
        <v>240</v>
      </c>
      <c r="E16" s="41">
        <v>5</v>
      </c>
      <c r="F16" s="145"/>
      <c r="G16" s="68"/>
      <c r="H16" s="29">
        <f t="shared" si="1"/>
        <v>1200</v>
      </c>
      <c r="I16" s="169"/>
      <c r="J16" s="31">
        <f t="shared" ref="J16:J18" si="4">I16+H16+G16</f>
        <v>1200</v>
      </c>
      <c r="K16" s="60"/>
      <c r="L16" s="51">
        <v>0</v>
      </c>
      <c r="M16" s="47">
        <f>J16-L16</f>
        <v>1200</v>
      </c>
      <c r="N16" s="89"/>
      <c r="O16" s="90"/>
      <c r="P16" s="89"/>
      <c r="Q16">
        <v>0</v>
      </c>
      <c r="R16">
        <v>5</v>
      </c>
      <c r="S16">
        <v>2</v>
      </c>
      <c r="T16">
        <v>0</v>
      </c>
      <c r="U16">
        <v>0</v>
      </c>
      <c r="V16">
        <v>0</v>
      </c>
      <c r="W16">
        <v>0</v>
      </c>
    </row>
    <row r="17" spans="2:25" ht="27.75" customHeight="1" x14ac:dyDescent="0.3">
      <c r="B17" s="219" t="s">
        <v>27</v>
      </c>
      <c r="C17" s="38" t="s">
        <v>28</v>
      </c>
      <c r="D17" s="199">
        <v>464.29</v>
      </c>
      <c r="E17" s="160">
        <v>7</v>
      </c>
      <c r="F17" s="203"/>
      <c r="G17" s="205"/>
      <c r="H17" s="29">
        <f t="shared" si="1"/>
        <v>3250.03</v>
      </c>
      <c r="I17" s="210">
        <v>-712.28</v>
      </c>
      <c r="J17" s="31">
        <f t="shared" si="4"/>
        <v>2537.75</v>
      </c>
      <c r="K17" s="213">
        <v>1500</v>
      </c>
      <c r="L17" s="46">
        <v>0</v>
      </c>
      <c r="M17" s="47">
        <f>J17-L17</f>
        <v>2537.75</v>
      </c>
      <c r="N17" t="s">
        <v>16</v>
      </c>
      <c r="Q17" s="216">
        <v>1</v>
      </c>
      <c r="R17" s="216">
        <v>6</v>
      </c>
      <c r="S17" s="216">
        <v>6</v>
      </c>
      <c r="T17" s="216">
        <v>4</v>
      </c>
      <c r="U17" s="80">
        <v>1</v>
      </c>
      <c r="V17" s="216">
        <v>3</v>
      </c>
      <c r="W17" s="216">
        <v>3</v>
      </c>
      <c r="X17" s="216"/>
    </row>
    <row r="18" spans="2:25" ht="31.5" customHeight="1" thickBot="1" x14ac:dyDescent="0.3">
      <c r="B18" s="195" t="s">
        <v>24</v>
      </c>
      <c r="C18" s="65" t="s">
        <v>56</v>
      </c>
      <c r="D18" s="200">
        <v>240</v>
      </c>
      <c r="E18" s="201">
        <v>5</v>
      </c>
      <c r="F18" s="201"/>
      <c r="G18" s="206">
        <v>275</v>
      </c>
      <c r="H18" s="29">
        <f t="shared" si="1"/>
        <v>1200</v>
      </c>
      <c r="I18" s="211"/>
      <c r="J18" s="31">
        <f t="shared" si="4"/>
        <v>1475</v>
      </c>
      <c r="K18" s="235">
        <v>600</v>
      </c>
      <c r="L18" s="215">
        <v>100</v>
      </c>
      <c r="M18" s="101">
        <f>J18-L18</f>
        <v>1375</v>
      </c>
      <c r="N18" t="s">
        <v>16</v>
      </c>
      <c r="O18" s="71"/>
      <c r="P18" s="71"/>
      <c r="Q18" s="217">
        <v>0</v>
      </c>
      <c r="R18" s="85">
        <v>5</v>
      </c>
      <c r="S18" s="102">
        <v>4</v>
      </c>
      <c r="T18" s="102">
        <v>1</v>
      </c>
      <c r="U18" s="102">
        <v>1</v>
      </c>
      <c r="V18" s="102">
        <v>1</v>
      </c>
      <c r="W18" s="103"/>
      <c r="X18" s="103">
        <v>0</v>
      </c>
    </row>
    <row r="19" spans="2:25" ht="17.25" thickTop="1" thickBot="1" x14ac:dyDescent="0.3">
      <c r="B19" s="104"/>
      <c r="C19" s="104"/>
      <c r="D19" s="52"/>
      <c r="E19" s="105"/>
      <c r="F19" s="106"/>
      <c r="H19" s="107">
        <v>0</v>
      </c>
      <c r="I19" s="108"/>
      <c r="K19" s="109"/>
      <c r="L19" s="110"/>
      <c r="M19" s="193">
        <v>0</v>
      </c>
      <c r="N19" s="111"/>
      <c r="P19" s="112"/>
      <c r="Q19" s="112">
        <f>SUM(Q6:Q18)</f>
        <v>2</v>
      </c>
      <c r="R19" s="112">
        <f t="shared" ref="R19:X19" si="5">SUM(R6:R18)</f>
        <v>47</v>
      </c>
      <c r="S19" s="112">
        <f t="shared" si="5"/>
        <v>37</v>
      </c>
      <c r="T19" s="112">
        <f t="shared" si="5"/>
        <v>17</v>
      </c>
      <c r="U19" s="112">
        <f t="shared" si="5"/>
        <v>7</v>
      </c>
      <c r="V19" s="112">
        <f t="shared" si="5"/>
        <v>4</v>
      </c>
      <c r="W19" s="112">
        <f t="shared" si="5"/>
        <v>4</v>
      </c>
      <c r="X19" s="112">
        <f t="shared" si="5"/>
        <v>0</v>
      </c>
    </row>
    <row r="20" spans="2:25" ht="20.25" thickTop="1" thickBot="1" x14ac:dyDescent="0.35">
      <c r="D20" s="96"/>
      <c r="E20" s="113"/>
      <c r="F20" s="114"/>
      <c r="G20" s="115" t="s">
        <v>30</v>
      </c>
      <c r="H20" s="238">
        <f t="shared" ref="H20:L20" si="6">SUM(H7:H19)</f>
        <v>14910.050000000001</v>
      </c>
      <c r="I20" s="241">
        <f t="shared" si="6"/>
        <v>-1147.44</v>
      </c>
      <c r="J20" s="242">
        <f t="shared" si="6"/>
        <v>15113.61</v>
      </c>
      <c r="K20" s="239">
        <f t="shared" si="6"/>
        <v>6900</v>
      </c>
      <c r="L20" s="240">
        <f t="shared" si="6"/>
        <v>700</v>
      </c>
      <c r="M20" s="120">
        <f>SUM(M7:M19)</f>
        <v>14413.61</v>
      </c>
      <c r="P20" s="112"/>
      <c r="Q20" s="112"/>
      <c r="R20" s="112"/>
      <c r="S20" s="112"/>
    </row>
    <row r="21" spans="2:25" ht="19.5" thickBot="1" x14ac:dyDescent="0.35">
      <c r="N21" s="121"/>
      <c r="O21" s="73"/>
      <c r="P21" s="112"/>
      <c r="Q21" s="122">
        <f t="shared" ref="Q21:X21" si="7">Q19*Q4</f>
        <v>1000</v>
      </c>
      <c r="R21" s="122">
        <f t="shared" si="7"/>
        <v>9400</v>
      </c>
      <c r="S21" s="122">
        <f t="shared" si="7"/>
        <v>3700</v>
      </c>
      <c r="T21" s="123">
        <f t="shared" si="7"/>
        <v>850</v>
      </c>
      <c r="U21" s="122">
        <f t="shared" si="7"/>
        <v>140</v>
      </c>
      <c r="V21" s="122">
        <f t="shared" si="7"/>
        <v>20</v>
      </c>
      <c r="W21" s="122">
        <f t="shared" si="7"/>
        <v>4</v>
      </c>
      <c r="X21" s="122">
        <f t="shared" si="7"/>
        <v>0</v>
      </c>
      <c r="Y21" s="124">
        <f>SUM(Q21:X21)</f>
        <v>15114</v>
      </c>
    </row>
    <row r="22" spans="2:25" ht="21" x14ac:dyDescent="0.35">
      <c r="B22" s="220"/>
      <c r="C22" s="177"/>
      <c r="D22" s="178"/>
      <c r="E22" s="179"/>
      <c r="F22" s="126"/>
      <c r="G22" s="126"/>
      <c r="H22" s="126"/>
      <c r="I22" s="126"/>
      <c r="J22" s="126"/>
      <c r="K22" s="126"/>
      <c r="N22" s="73"/>
      <c r="O22" s="73"/>
      <c r="P22" s="73"/>
      <c r="Q22" s="52"/>
      <c r="R22" s="96"/>
      <c r="S22" s="96"/>
      <c r="T22" s="96"/>
      <c r="U22" s="96"/>
      <c r="V22" s="96"/>
      <c r="W22" s="96"/>
      <c r="X22" s="96"/>
    </row>
    <row r="23" spans="2:25" ht="36.75" customHeight="1" x14ac:dyDescent="0.35">
      <c r="B23" s="258" t="s">
        <v>129</v>
      </c>
      <c r="C23" s="259"/>
      <c r="D23" s="259"/>
      <c r="E23" s="183"/>
      <c r="F23" s="126"/>
      <c r="G23" s="126"/>
      <c r="H23" s="126"/>
      <c r="I23" s="126"/>
      <c r="J23" s="128"/>
      <c r="K23" s="126"/>
      <c r="L23" s="73"/>
      <c r="M23" s="73"/>
    </row>
    <row r="24" spans="2:25" ht="18.75" x14ac:dyDescent="0.3">
      <c r="B24" s="254"/>
      <c r="C24" s="255"/>
      <c r="D24" s="80"/>
      <c r="E24" s="186"/>
      <c r="F24" s="105"/>
      <c r="G24" s="105"/>
      <c r="H24" s="73"/>
      <c r="I24" s="73"/>
      <c r="J24" s="52"/>
      <c r="K24" s="73"/>
      <c r="L24" s="73"/>
      <c r="M24" s="73"/>
    </row>
    <row r="25" spans="2:25" ht="18.75" x14ac:dyDescent="0.3">
      <c r="B25" s="184"/>
      <c r="C25" s="185"/>
      <c r="D25" s="182"/>
      <c r="E25" s="187"/>
      <c r="F25" s="105"/>
      <c r="G25" s="105"/>
      <c r="H25" s="130"/>
      <c r="I25" s="131"/>
      <c r="J25" s="132"/>
      <c r="K25" s="73"/>
      <c r="L25" s="73"/>
      <c r="M25" s="73"/>
    </row>
    <row r="26" spans="2:25" ht="15.75" x14ac:dyDescent="0.25">
      <c r="B26" s="231"/>
      <c r="C26" s="185"/>
      <c r="D26" s="188"/>
      <c r="E26" s="186"/>
      <c r="F26" s="105"/>
      <c r="G26" s="105"/>
      <c r="H26" s="73"/>
      <c r="I26" s="73"/>
      <c r="J26" s="73"/>
      <c r="K26" s="73"/>
      <c r="L26" s="73"/>
      <c r="M26" s="73"/>
    </row>
    <row r="27" spans="2:25" ht="19.5" thickBot="1" x14ac:dyDescent="0.35">
      <c r="B27" s="189"/>
      <c r="C27" s="190"/>
      <c r="D27" s="191"/>
      <c r="E27" s="192"/>
      <c r="F27" s="73"/>
      <c r="G27" s="73"/>
      <c r="H27" s="73"/>
      <c r="I27" s="73"/>
      <c r="J27" s="73"/>
      <c r="K27" s="73"/>
      <c r="L27" s="73"/>
      <c r="M27" s="73"/>
    </row>
    <row r="28" spans="2:25" x14ac:dyDescent="0.25">
      <c r="D28" s="55"/>
    </row>
  </sheetData>
  <mergeCells count="3">
    <mergeCell ref="B1:L2"/>
    <mergeCell ref="B23:D23"/>
    <mergeCell ref="B24:C24"/>
  </mergeCells>
  <pageMargins left="0.7" right="0.7" top="0.75" bottom="0.75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8"/>
  <sheetViews>
    <sheetView topLeftCell="J4" workbookViewId="0">
      <selection activeCell="O11" sqref="O11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4.140625" bestFit="1" customWidth="1"/>
    <col min="9" max="9" width="14.5703125" bestFit="1" customWidth="1"/>
    <col min="10" max="10" width="15.5703125" bestFit="1" customWidth="1"/>
    <col min="11" max="12" width="12.7109375" bestFit="1" customWidth="1"/>
    <col min="13" max="13" width="13.42578125" customWidth="1"/>
  </cols>
  <sheetData>
    <row r="1" spans="2:24" x14ac:dyDescent="0.25">
      <c r="B1" s="245" t="s">
        <v>131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28.5" customHeight="1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  <c r="W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/>
      <c r="G7" s="204">
        <v>0</v>
      </c>
      <c r="H7" s="29">
        <f>D7*E7</f>
        <v>1200</v>
      </c>
      <c r="I7" s="209"/>
      <c r="J7" s="31">
        <f>I7+H7+G7</f>
        <v>1200</v>
      </c>
      <c r="K7" s="212"/>
      <c r="L7" s="33">
        <v>0</v>
      </c>
      <c r="M7" s="34">
        <f>J7-L7</f>
        <v>1200</v>
      </c>
      <c r="N7" s="89"/>
      <c r="O7" s="90"/>
      <c r="P7" s="89"/>
      <c r="Q7">
        <v>0</v>
      </c>
      <c r="R7">
        <v>5</v>
      </c>
      <c r="S7">
        <v>2</v>
      </c>
      <c r="T7">
        <v>0</v>
      </c>
      <c r="U7">
        <v>0</v>
      </c>
      <c r="V7">
        <v>0</v>
      </c>
      <c r="W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250</v>
      </c>
      <c r="H8" s="43">
        <f>D8*E8+D8*F8</f>
        <v>1920</v>
      </c>
      <c r="I8" s="30">
        <v>0</v>
      </c>
      <c r="J8" s="31">
        <f>I8+H8+G8</f>
        <v>2170</v>
      </c>
      <c r="K8" s="45">
        <v>3700</v>
      </c>
      <c r="L8" s="51">
        <v>300</v>
      </c>
      <c r="M8" s="47">
        <f>J8-L8</f>
        <v>1870</v>
      </c>
      <c r="N8" t="s">
        <v>16</v>
      </c>
      <c r="P8" s="35"/>
      <c r="Q8">
        <v>1</v>
      </c>
      <c r="R8" s="36">
        <v>6</v>
      </c>
      <c r="S8">
        <v>4</v>
      </c>
      <c r="T8">
        <v>1</v>
      </c>
      <c r="U8">
        <v>1</v>
      </c>
      <c r="V8">
        <v>0</v>
      </c>
      <c r="W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6</v>
      </c>
      <c r="F9" s="41"/>
      <c r="G9" s="173">
        <v>1000</v>
      </c>
      <c r="H9" s="43">
        <f>D9*E9+D9*F9</f>
        <v>1600.02</v>
      </c>
      <c r="I9" s="168">
        <v>-279.16000000000003</v>
      </c>
      <c r="J9" s="31">
        <f>I9+H9+G9</f>
        <v>2320.8599999999997</v>
      </c>
      <c r="K9" s="45">
        <v>0</v>
      </c>
      <c r="L9" s="46">
        <v>0</v>
      </c>
      <c r="M9" s="47">
        <f>J9-L9</f>
        <v>2320.8599999999997</v>
      </c>
      <c r="N9" t="s">
        <v>19</v>
      </c>
      <c r="O9" s="112"/>
      <c r="P9" s="112"/>
      <c r="Q9">
        <v>2</v>
      </c>
      <c r="R9">
        <v>5</v>
      </c>
      <c r="S9">
        <v>3</v>
      </c>
      <c r="T9">
        <v>0</v>
      </c>
      <c r="U9">
        <v>1</v>
      </c>
      <c r="V9">
        <v>0</v>
      </c>
      <c r="W9">
        <v>1</v>
      </c>
      <c r="X9">
        <v>0</v>
      </c>
    </row>
    <row r="10" spans="2:24" ht="35.25" customHeight="1" x14ac:dyDescent="0.3">
      <c r="B10" s="37" t="s">
        <v>20</v>
      </c>
      <c r="C10" s="49" t="s">
        <v>21</v>
      </c>
      <c r="D10" s="39">
        <v>240</v>
      </c>
      <c r="E10" s="41">
        <v>5</v>
      </c>
      <c r="F10" s="41"/>
      <c r="G10" s="174">
        <v>250</v>
      </c>
      <c r="H10" s="29">
        <f>D10*E10+D10*F10</f>
        <v>1200</v>
      </c>
      <c r="I10" s="44">
        <v>0</v>
      </c>
      <c r="J10" s="31">
        <f>I10+H10+G10</f>
        <v>1450</v>
      </c>
      <c r="K10" s="45">
        <v>0</v>
      </c>
      <c r="L10" s="51">
        <v>0</v>
      </c>
      <c r="M10" s="47">
        <f t="shared" ref="M10" si="0">J10-L10</f>
        <v>1450</v>
      </c>
      <c r="N10" t="s">
        <v>16</v>
      </c>
      <c r="O10" t="s">
        <v>112</v>
      </c>
      <c r="P10" s="52"/>
      <c r="Q10">
        <v>0</v>
      </c>
      <c r="R10">
        <v>5</v>
      </c>
      <c r="S10">
        <v>3</v>
      </c>
      <c r="T10">
        <v>3</v>
      </c>
      <c r="U10">
        <v>0</v>
      </c>
      <c r="V10">
        <v>0</v>
      </c>
      <c r="W10">
        <v>0</v>
      </c>
    </row>
    <row r="11" spans="2:24" ht="18.75" x14ac:dyDescent="0.3">
      <c r="B11" s="37" t="s">
        <v>73</v>
      </c>
      <c r="C11" s="49"/>
      <c r="D11" s="39">
        <v>0</v>
      </c>
      <c r="E11" s="41"/>
      <c r="F11" s="41">
        <v>1</v>
      </c>
      <c r="G11" s="174">
        <v>0</v>
      </c>
      <c r="H11" s="29">
        <f t="shared" ref="H11:H18" si="1">D11*E11+D11*F11</f>
        <v>0</v>
      </c>
      <c r="I11" s="44"/>
      <c r="J11" s="31">
        <f t="shared" ref="J11:J13" si="2">I11+H11+G11</f>
        <v>0</v>
      </c>
      <c r="K11" s="162">
        <v>0</v>
      </c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2:24" ht="18.75" x14ac:dyDescent="0.3">
      <c r="B12" s="37" t="s">
        <v>126</v>
      </c>
      <c r="C12" s="49"/>
      <c r="D12" s="39">
        <v>0</v>
      </c>
      <c r="E12" s="41"/>
      <c r="F12" s="41">
        <v>1</v>
      </c>
      <c r="G12" s="174">
        <v>0</v>
      </c>
      <c r="H12" s="29">
        <f t="shared" si="1"/>
        <v>0</v>
      </c>
      <c r="I12" s="44"/>
      <c r="J12" s="31">
        <f t="shared" si="2"/>
        <v>0</v>
      </c>
      <c r="K12" s="213"/>
      <c r="L12" s="51"/>
      <c r="M12" s="47">
        <f>J12-L12</f>
        <v>0</v>
      </c>
      <c r="P12" s="52"/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2:24" ht="18.75" x14ac:dyDescent="0.3">
      <c r="B13" s="37" t="s">
        <v>130</v>
      </c>
      <c r="C13" s="49"/>
      <c r="D13" s="39">
        <v>0</v>
      </c>
      <c r="E13" s="41"/>
      <c r="F13" s="41">
        <v>1</v>
      </c>
      <c r="G13" s="174">
        <v>0</v>
      </c>
      <c r="H13" s="29">
        <f t="shared" si="1"/>
        <v>0</v>
      </c>
      <c r="I13" s="44"/>
      <c r="J13" s="31">
        <f t="shared" si="2"/>
        <v>0</v>
      </c>
      <c r="K13" s="213"/>
      <c r="L13" s="51"/>
      <c r="M13" s="47">
        <f>J13-L13</f>
        <v>0</v>
      </c>
      <c r="P13" s="52"/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2:24" ht="28.5" customHeight="1" x14ac:dyDescent="0.25">
      <c r="B14" s="37" t="s">
        <v>77</v>
      </c>
      <c r="C14" s="237">
        <v>41820</v>
      </c>
      <c r="D14" s="144">
        <v>200</v>
      </c>
      <c r="E14" s="41">
        <v>5</v>
      </c>
      <c r="F14" s="67"/>
      <c r="G14" s="134">
        <f>161.5+250</f>
        <v>411.5</v>
      </c>
      <c r="H14" s="29">
        <f t="shared" si="1"/>
        <v>1000</v>
      </c>
      <c r="I14" s="170">
        <v>-156</v>
      </c>
      <c r="J14" s="31">
        <f>I14+H14+G14</f>
        <v>1255.5</v>
      </c>
      <c r="K14" s="243">
        <v>500</v>
      </c>
      <c r="L14" s="46">
        <v>175</v>
      </c>
      <c r="M14" s="47">
        <f t="shared" ref="M14" si="3">J14-L14</f>
        <v>1080.5</v>
      </c>
      <c r="N14" s="226"/>
      <c r="O14" s="227"/>
      <c r="P14" s="227"/>
      <c r="Q14">
        <v>0</v>
      </c>
      <c r="R14">
        <v>5</v>
      </c>
      <c r="S14">
        <v>2</v>
      </c>
      <c r="T14">
        <v>1</v>
      </c>
      <c r="U14">
        <v>0</v>
      </c>
      <c r="V14">
        <v>1</v>
      </c>
      <c r="W14">
        <v>0</v>
      </c>
      <c r="X14">
        <v>1</v>
      </c>
    </row>
    <row r="15" spans="2:24" ht="28.5" customHeight="1" x14ac:dyDescent="0.25">
      <c r="B15" s="53" t="s">
        <v>22</v>
      </c>
      <c r="C15" s="196" t="s">
        <v>23</v>
      </c>
      <c r="D15" s="199">
        <v>250</v>
      </c>
      <c r="E15" s="160">
        <v>6</v>
      </c>
      <c r="F15" s="160"/>
      <c r="G15" s="207">
        <v>100</v>
      </c>
      <c r="H15" s="29">
        <f t="shared" si="1"/>
        <v>1500</v>
      </c>
      <c r="I15" s="59"/>
      <c r="J15" s="31">
        <f>I15+H15+G15</f>
        <v>1600</v>
      </c>
      <c r="K15" s="244">
        <v>0</v>
      </c>
      <c r="L15" s="51">
        <v>0</v>
      </c>
      <c r="M15" s="47">
        <f>J15-L15</f>
        <v>1600</v>
      </c>
      <c r="N15" t="s">
        <v>19</v>
      </c>
      <c r="O15" s="55"/>
      <c r="P15" s="35"/>
      <c r="Q15">
        <v>0</v>
      </c>
      <c r="R15">
        <v>5</v>
      </c>
      <c r="S15">
        <v>4</v>
      </c>
      <c r="T15">
        <v>4</v>
      </c>
      <c r="U15">
        <v>0</v>
      </c>
      <c r="V15">
        <v>0</v>
      </c>
      <c r="W15">
        <v>0</v>
      </c>
    </row>
    <row r="16" spans="2:24" ht="23.25" customHeight="1" x14ac:dyDescent="0.3">
      <c r="B16" s="81" t="s">
        <v>26</v>
      </c>
      <c r="C16" s="37"/>
      <c r="D16" s="144">
        <v>240</v>
      </c>
      <c r="E16" s="41">
        <v>5</v>
      </c>
      <c r="F16" s="145"/>
      <c r="G16" s="68"/>
      <c r="H16" s="29">
        <f t="shared" si="1"/>
        <v>1200</v>
      </c>
      <c r="I16" s="169"/>
      <c r="J16" s="31">
        <f t="shared" ref="J16:J18" si="4">I16+H16+G16</f>
        <v>1200</v>
      </c>
      <c r="K16" s="60"/>
      <c r="L16" s="51">
        <v>0</v>
      </c>
      <c r="M16" s="47">
        <f>J16-L16</f>
        <v>1200</v>
      </c>
      <c r="N16" s="89"/>
      <c r="O16" s="90"/>
      <c r="P16" s="89"/>
      <c r="Q16">
        <v>0</v>
      </c>
      <c r="R16">
        <v>5</v>
      </c>
      <c r="S16">
        <v>2</v>
      </c>
      <c r="T16">
        <v>0</v>
      </c>
      <c r="U16">
        <v>0</v>
      </c>
      <c r="V16">
        <v>0</v>
      </c>
      <c r="W16">
        <v>0</v>
      </c>
    </row>
    <row r="17" spans="2:25" ht="27.75" customHeight="1" x14ac:dyDescent="0.3">
      <c r="B17" s="219" t="s">
        <v>27</v>
      </c>
      <c r="C17" s="38" t="s">
        <v>28</v>
      </c>
      <c r="D17" s="199">
        <v>464.29</v>
      </c>
      <c r="E17" s="160">
        <v>7</v>
      </c>
      <c r="F17" s="203">
        <v>1</v>
      </c>
      <c r="G17" s="205"/>
      <c r="H17" s="29">
        <f t="shared" si="1"/>
        <v>3714.32</v>
      </c>
      <c r="I17" s="210">
        <v>-712.28</v>
      </c>
      <c r="J17" s="31">
        <f t="shared" si="4"/>
        <v>3002.04</v>
      </c>
      <c r="K17" s="213">
        <v>1500</v>
      </c>
      <c r="L17" s="46">
        <v>500</v>
      </c>
      <c r="M17" s="47">
        <f>J17-L17</f>
        <v>2502.04</v>
      </c>
      <c r="N17" t="s">
        <v>16</v>
      </c>
      <c r="Q17" s="216">
        <v>2</v>
      </c>
      <c r="R17" s="216">
        <v>6</v>
      </c>
      <c r="S17" s="216">
        <v>6</v>
      </c>
      <c r="T17" s="216">
        <v>4</v>
      </c>
      <c r="U17" s="80">
        <v>0</v>
      </c>
      <c r="V17" s="216">
        <v>0</v>
      </c>
      <c r="W17" s="216">
        <v>2</v>
      </c>
      <c r="X17" s="216"/>
    </row>
    <row r="18" spans="2:25" ht="31.5" customHeight="1" thickBot="1" x14ac:dyDescent="0.3">
      <c r="B18" s="195" t="s">
        <v>24</v>
      </c>
      <c r="C18" s="65" t="s">
        <v>56</v>
      </c>
      <c r="D18" s="200">
        <v>240</v>
      </c>
      <c r="E18" s="201">
        <v>5</v>
      </c>
      <c r="F18" s="201">
        <v>1</v>
      </c>
      <c r="G18" s="206">
        <v>330</v>
      </c>
      <c r="H18" s="29">
        <f t="shared" si="1"/>
        <v>1440</v>
      </c>
      <c r="I18" s="211"/>
      <c r="J18" s="31">
        <f t="shared" si="4"/>
        <v>1770</v>
      </c>
      <c r="K18" s="235">
        <v>500</v>
      </c>
      <c r="L18" s="215">
        <v>100</v>
      </c>
      <c r="M18" s="101">
        <f>J18-L18</f>
        <v>1670</v>
      </c>
      <c r="N18" t="s">
        <v>16</v>
      </c>
      <c r="O18" s="71"/>
      <c r="P18" s="71"/>
      <c r="Q18" s="217">
        <v>0</v>
      </c>
      <c r="R18" s="85">
        <v>6</v>
      </c>
      <c r="S18" s="102">
        <v>4</v>
      </c>
      <c r="T18" s="102">
        <v>3</v>
      </c>
      <c r="U18" s="102">
        <v>1</v>
      </c>
      <c r="V18" s="102">
        <v>0</v>
      </c>
      <c r="W18" s="103"/>
      <c r="X18" s="103">
        <v>0</v>
      </c>
    </row>
    <row r="19" spans="2:25" ht="17.25" thickTop="1" thickBot="1" x14ac:dyDescent="0.3">
      <c r="B19" s="104"/>
      <c r="C19" s="104"/>
      <c r="D19" s="52"/>
      <c r="E19" s="105"/>
      <c r="F19" s="106"/>
      <c r="H19" s="107">
        <v>0</v>
      </c>
      <c r="I19" s="108"/>
      <c r="K19" s="109"/>
      <c r="L19" s="110"/>
      <c r="M19" s="193">
        <v>0</v>
      </c>
      <c r="N19" s="111"/>
      <c r="P19" s="112"/>
      <c r="Q19" s="112">
        <f>SUM(Q6:Q18)</f>
        <v>5</v>
      </c>
      <c r="R19" s="112">
        <f t="shared" ref="R19:X19" si="5">SUM(R6:R18)</f>
        <v>48</v>
      </c>
      <c r="S19" s="112">
        <f t="shared" si="5"/>
        <v>30</v>
      </c>
      <c r="T19" s="112">
        <f t="shared" si="5"/>
        <v>16</v>
      </c>
      <c r="U19" s="112">
        <f t="shared" si="5"/>
        <v>3</v>
      </c>
      <c r="V19" s="112">
        <f t="shared" si="5"/>
        <v>1</v>
      </c>
      <c r="W19" s="112">
        <f t="shared" si="5"/>
        <v>3</v>
      </c>
      <c r="X19" s="112">
        <f t="shared" si="5"/>
        <v>1</v>
      </c>
    </row>
    <row r="20" spans="2:25" ht="20.25" thickTop="1" thickBot="1" x14ac:dyDescent="0.35">
      <c r="D20" s="96"/>
      <c r="E20" s="113"/>
      <c r="F20" s="114"/>
      <c r="G20" s="115" t="s">
        <v>30</v>
      </c>
      <c r="H20" s="238">
        <f t="shared" ref="H20:L20" si="6">SUM(H7:H19)</f>
        <v>14774.34</v>
      </c>
      <c r="I20" s="241">
        <f t="shared" si="6"/>
        <v>-1147.44</v>
      </c>
      <c r="J20" s="242">
        <f t="shared" si="6"/>
        <v>15968.400000000001</v>
      </c>
      <c r="K20" s="239">
        <f t="shared" si="6"/>
        <v>6200</v>
      </c>
      <c r="L20" s="240">
        <f t="shared" si="6"/>
        <v>1075</v>
      </c>
      <c r="M20" s="120">
        <f>SUM(M7:M19)</f>
        <v>14893.400000000001</v>
      </c>
      <c r="P20" s="112"/>
      <c r="Q20" s="112"/>
      <c r="R20" s="112"/>
      <c r="S20" s="112"/>
    </row>
    <row r="21" spans="2:25" ht="19.5" thickBot="1" x14ac:dyDescent="0.35">
      <c r="N21" s="121"/>
      <c r="O21" s="73"/>
      <c r="P21" s="112"/>
      <c r="Q21" s="122">
        <f t="shared" ref="Q21:X21" si="7">Q19*Q4</f>
        <v>2500</v>
      </c>
      <c r="R21" s="122">
        <f t="shared" si="7"/>
        <v>9600</v>
      </c>
      <c r="S21" s="122">
        <f t="shared" si="7"/>
        <v>3000</v>
      </c>
      <c r="T21" s="123">
        <f t="shared" si="7"/>
        <v>800</v>
      </c>
      <c r="U21" s="122">
        <f t="shared" si="7"/>
        <v>60</v>
      </c>
      <c r="V21" s="122">
        <f t="shared" si="7"/>
        <v>5</v>
      </c>
      <c r="W21" s="122">
        <f t="shared" si="7"/>
        <v>3</v>
      </c>
      <c r="X21" s="122">
        <f t="shared" si="7"/>
        <v>0.5</v>
      </c>
      <c r="Y21" s="124">
        <f>SUM(Q21:X21)</f>
        <v>15968.5</v>
      </c>
    </row>
    <row r="22" spans="2:25" ht="21" x14ac:dyDescent="0.35">
      <c r="B22" s="220"/>
      <c r="C22" s="177"/>
      <c r="D22" s="178"/>
      <c r="E22" s="179"/>
      <c r="F22" s="126"/>
      <c r="G22" s="126"/>
      <c r="H22" s="126"/>
      <c r="I22" s="126"/>
      <c r="J22" s="126"/>
      <c r="K22" s="126"/>
      <c r="N22" s="73"/>
      <c r="O22" s="73"/>
      <c r="P22" s="73"/>
      <c r="Q22" s="52"/>
      <c r="R22" s="96"/>
      <c r="S22" s="96"/>
      <c r="T22" s="96"/>
      <c r="U22" s="96"/>
      <c r="V22" s="96"/>
      <c r="W22" s="96"/>
      <c r="X22" s="96"/>
    </row>
    <row r="23" spans="2:25" ht="36.75" customHeight="1" x14ac:dyDescent="0.35">
      <c r="B23" s="258"/>
      <c r="C23" s="259"/>
      <c r="D23" s="259"/>
      <c r="E23" s="183"/>
      <c r="F23" s="126"/>
      <c r="G23" s="126"/>
      <c r="H23" s="126"/>
      <c r="I23" s="126"/>
      <c r="J23" s="128"/>
      <c r="K23" s="126"/>
      <c r="L23" s="73"/>
      <c r="M23" s="73"/>
    </row>
    <row r="24" spans="2:25" ht="18.75" x14ac:dyDescent="0.3">
      <c r="B24" s="254"/>
      <c r="C24" s="255"/>
      <c r="D24" s="80"/>
      <c r="E24" s="186"/>
      <c r="F24" s="105"/>
      <c r="G24" s="105"/>
      <c r="H24" s="73"/>
      <c r="I24" s="73"/>
      <c r="J24" s="52"/>
      <c r="K24" s="73"/>
      <c r="L24" s="73"/>
      <c r="M24" s="73"/>
    </row>
    <row r="25" spans="2:25" ht="18.75" x14ac:dyDescent="0.3">
      <c r="B25" s="184"/>
      <c r="C25" s="185"/>
      <c r="D25" s="182"/>
      <c r="E25" s="187"/>
      <c r="F25" s="105"/>
      <c r="G25" s="105"/>
      <c r="H25" s="130"/>
      <c r="I25" s="131"/>
      <c r="J25" s="132"/>
      <c r="K25" s="73"/>
      <c r="L25" s="73"/>
      <c r="M25" s="73"/>
    </row>
    <row r="26" spans="2:25" ht="15.75" x14ac:dyDescent="0.25">
      <c r="B26" s="231"/>
      <c r="C26" s="185"/>
      <c r="D26" s="188"/>
      <c r="E26" s="186"/>
      <c r="F26" s="105"/>
      <c r="G26" s="105"/>
      <c r="H26" s="73"/>
      <c r="I26" s="73"/>
      <c r="J26" s="73"/>
      <c r="K26" s="73"/>
      <c r="L26" s="73"/>
      <c r="M26" s="73"/>
    </row>
    <row r="27" spans="2:25" ht="19.5" thickBot="1" x14ac:dyDescent="0.35">
      <c r="B27" s="189"/>
      <c r="C27" s="190"/>
      <c r="D27" s="191"/>
      <c r="E27" s="192"/>
      <c r="F27" s="73"/>
      <c r="G27" s="73"/>
      <c r="H27" s="73"/>
      <c r="I27" s="73"/>
      <c r="J27" s="73"/>
      <c r="K27" s="73"/>
      <c r="L27" s="73"/>
      <c r="M27" s="73"/>
    </row>
    <row r="28" spans="2:25" x14ac:dyDescent="0.25">
      <c r="D28" s="55"/>
    </row>
  </sheetData>
  <mergeCells count="3">
    <mergeCell ref="B1:L2"/>
    <mergeCell ref="B23:D23"/>
    <mergeCell ref="B24:C2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8"/>
  <sheetViews>
    <sheetView tabSelected="1" topLeftCell="A4" workbookViewId="0">
      <selection activeCell="P17" sqref="P17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4.140625" bestFit="1" customWidth="1"/>
    <col min="9" max="9" width="14.5703125" bestFit="1" customWidth="1"/>
    <col min="10" max="10" width="15.5703125" bestFit="1" customWidth="1"/>
    <col min="11" max="12" width="12.7109375" bestFit="1" customWidth="1"/>
    <col min="13" max="13" width="13.42578125" customWidth="1"/>
  </cols>
  <sheetData>
    <row r="1" spans="2:24" x14ac:dyDescent="0.25">
      <c r="B1" s="245" t="s">
        <v>132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28.5" customHeight="1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  <c r="W6">
        <v>0</v>
      </c>
    </row>
    <row r="7" spans="2:24" ht="28.5" customHeight="1" thickTop="1" x14ac:dyDescent="0.3">
      <c r="B7" s="194" t="s">
        <v>54</v>
      </c>
      <c r="C7" s="194" t="s">
        <v>55</v>
      </c>
      <c r="D7" s="198">
        <v>200</v>
      </c>
      <c r="E7" s="26">
        <v>6</v>
      </c>
      <c r="F7" s="27">
        <v>1</v>
      </c>
      <c r="G7" s="204">
        <v>300</v>
      </c>
      <c r="H7" s="29">
        <f>D7*E7</f>
        <v>1200</v>
      </c>
      <c r="I7" s="209"/>
      <c r="J7" s="31">
        <f>I7+H7+G7</f>
        <v>1500</v>
      </c>
      <c r="K7" s="212"/>
      <c r="L7" s="33">
        <v>0</v>
      </c>
      <c r="M7" s="34">
        <f>J7-L7</f>
        <v>1500</v>
      </c>
      <c r="N7" s="89"/>
      <c r="O7" s="90"/>
      <c r="P7" s="89"/>
      <c r="Q7">
        <v>0</v>
      </c>
      <c r="R7">
        <v>5</v>
      </c>
      <c r="S7">
        <v>5</v>
      </c>
      <c r="T7">
        <v>0</v>
      </c>
      <c r="U7">
        <v>0</v>
      </c>
      <c r="V7">
        <v>0</v>
      </c>
      <c r="W7">
        <v>0</v>
      </c>
    </row>
    <row r="8" spans="2:24" ht="28.5" customHeight="1" x14ac:dyDescent="0.25">
      <c r="B8" s="37" t="s">
        <v>13</v>
      </c>
      <c r="C8" s="197" t="s">
        <v>14</v>
      </c>
      <c r="D8" s="39">
        <v>320</v>
      </c>
      <c r="E8" s="41">
        <v>5</v>
      </c>
      <c r="F8" s="67">
        <v>1</v>
      </c>
      <c r="G8" s="208">
        <v>0</v>
      </c>
      <c r="H8" s="43">
        <f>D8*E8+D8*F8</f>
        <v>1920</v>
      </c>
      <c r="I8" s="30">
        <v>0</v>
      </c>
      <c r="J8" s="31">
        <f>I8+H8+G8</f>
        <v>1920</v>
      </c>
      <c r="K8" s="45">
        <v>3400</v>
      </c>
      <c r="L8" s="51">
        <v>300</v>
      </c>
      <c r="M8" s="47">
        <f>J8-L8</f>
        <v>1620</v>
      </c>
      <c r="N8" t="s">
        <v>16</v>
      </c>
      <c r="P8" s="35"/>
      <c r="Q8">
        <v>1</v>
      </c>
      <c r="R8" s="36">
        <v>6</v>
      </c>
      <c r="S8">
        <v>2</v>
      </c>
      <c r="T8">
        <v>0</v>
      </c>
      <c r="U8">
        <v>1</v>
      </c>
      <c r="V8">
        <v>0</v>
      </c>
      <c r="W8">
        <v>0</v>
      </c>
    </row>
    <row r="9" spans="2:24" ht="28.5" customHeight="1" x14ac:dyDescent="0.3">
      <c r="B9" s="37" t="s">
        <v>17</v>
      </c>
      <c r="C9" s="38" t="s">
        <v>18</v>
      </c>
      <c r="D9" s="39">
        <v>266.67</v>
      </c>
      <c r="E9" s="67">
        <v>6</v>
      </c>
      <c r="F9" s="41"/>
      <c r="G9" s="173">
        <v>1000</v>
      </c>
      <c r="H9" s="43">
        <f>D9*E9+D9*F9</f>
        <v>1600.02</v>
      </c>
      <c r="I9" s="168">
        <v>-279.16000000000003</v>
      </c>
      <c r="J9" s="31">
        <f>I9+H9+G9</f>
        <v>2320.8599999999997</v>
      </c>
      <c r="K9" s="45">
        <v>0</v>
      </c>
      <c r="L9" s="46">
        <v>0</v>
      </c>
      <c r="M9" s="47">
        <f>J9-L9</f>
        <v>2320.8599999999997</v>
      </c>
      <c r="N9" t="s">
        <v>19</v>
      </c>
      <c r="O9" s="112"/>
      <c r="P9" s="112"/>
      <c r="Q9">
        <v>2</v>
      </c>
      <c r="R9">
        <v>5</v>
      </c>
      <c r="S9">
        <v>3</v>
      </c>
      <c r="T9">
        <v>0</v>
      </c>
      <c r="U9">
        <v>1</v>
      </c>
      <c r="V9">
        <v>0</v>
      </c>
      <c r="W9">
        <v>1</v>
      </c>
      <c r="X9">
        <v>0</v>
      </c>
    </row>
    <row r="10" spans="2:24" ht="35.25" customHeight="1" x14ac:dyDescent="0.3">
      <c r="B10" s="37" t="s">
        <v>20</v>
      </c>
      <c r="C10" s="49" t="s">
        <v>21</v>
      </c>
      <c r="D10" s="39">
        <v>240</v>
      </c>
      <c r="E10" s="41">
        <v>4</v>
      </c>
      <c r="F10" s="41"/>
      <c r="G10" s="174">
        <v>0</v>
      </c>
      <c r="H10" s="29">
        <f>D10*E10+D10*F10</f>
        <v>960</v>
      </c>
      <c r="I10" s="44">
        <v>0</v>
      </c>
      <c r="J10" s="31">
        <f>I10+H10+G10</f>
        <v>960</v>
      </c>
      <c r="K10" s="45">
        <v>0</v>
      </c>
      <c r="L10" s="51">
        <v>0</v>
      </c>
      <c r="M10" s="47">
        <f t="shared" ref="M10" si="0">J10-L10</f>
        <v>960</v>
      </c>
      <c r="N10" t="s">
        <v>16</v>
      </c>
      <c r="O10" t="s">
        <v>112</v>
      </c>
      <c r="P10" s="52"/>
      <c r="Q10">
        <v>0</v>
      </c>
      <c r="R10">
        <v>3</v>
      </c>
      <c r="S10">
        <v>3</v>
      </c>
      <c r="T10">
        <v>1</v>
      </c>
      <c r="U10">
        <v>0</v>
      </c>
      <c r="V10">
        <v>2</v>
      </c>
      <c r="W10">
        <v>0</v>
      </c>
    </row>
    <row r="11" spans="2:24" ht="18.75" x14ac:dyDescent="0.3">
      <c r="B11" s="37" t="s">
        <v>73</v>
      </c>
      <c r="C11" s="49"/>
      <c r="D11" s="39">
        <v>0</v>
      </c>
      <c r="E11" s="41"/>
      <c r="F11" s="41"/>
      <c r="G11" s="174">
        <v>0</v>
      </c>
      <c r="H11" s="29">
        <f t="shared" ref="H11:H18" si="1">D11*E11+D11*F11</f>
        <v>0</v>
      </c>
      <c r="I11" s="44"/>
      <c r="J11" s="31">
        <f t="shared" ref="J11:J13" si="2">I11+H11+G11</f>
        <v>0</v>
      </c>
      <c r="K11" s="162">
        <v>0</v>
      </c>
      <c r="L11" s="51"/>
      <c r="M11" s="47">
        <f>J11-L11</f>
        <v>0</v>
      </c>
      <c r="P11" s="52"/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2:24" ht="18.75" x14ac:dyDescent="0.3">
      <c r="B12" s="37" t="s">
        <v>126</v>
      </c>
      <c r="C12" s="49"/>
      <c r="D12" s="39">
        <v>0</v>
      </c>
      <c r="E12" s="41"/>
      <c r="F12" s="41"/>
      <c r="G12" s="174">
        <v>0</v>
      </c>
      <c r="H12" s="29">
        <f t="shared" si="1"/>
        <v>0</v>
      </c>
      <c r="I12" s="44"/>
      <c r="J12" s="31">
        <f t="shared" si="2"/>
        <v>0</v>
      </c>
      <c r="K12" s="213"/>
      <c r="L12" s="51"/>
      <c r="M12" s="47">
        <f>J12-L12</f>
        <v>0</v>
      </c>
      <c r="P12" s="52"/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2:24" ht="18.75" x14ac:dyDescent="0.3">
      <c r="B13" s="37" t="s">
        <v>130</v>
      </c>
      <c r="C13" s="49"/>
      <c r="D13" s="39">
        <v>0</v>
      </c>
      <c r="E13" s="41"/>
      <c r="F13" s="41"/>
      <c r="G13" s="174">
        <v>0</v>
      </c>
      <c r="H13" s="29">
        <f t="shared" si="1"/>
        <v>0</v>
      </c>
      <c r="I13" s="44"/>
      <c r="J13" s="31">
        <f t="shared" si="2"/>
        <v>0</v>
      </c>
      <c r="K13" s="213"/>
      <c r="L13" s="51"/>
      <c r="M13" s="47">
        <f>J13-L13</f>
        <v>0</v>
      </c>
      <c r="P13" s="52"/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2:24" ht="28.5" customHeight="1" x14ac:dyDescent="0.25">
      <c r="B14" s="37" t="s">
        <v>77</v>
      </c>
      <c r="C14" s="237">
        <v>41820</v>
      </c>
      <c r="D14" s="144">
        <v>200</v>
      </c>
      <c r="E14" s="41">
        <v>7</v>
      </c>
      <c r="F14" s="67"/>
      <c r="G14" s="134">
        <v>226</v>
      </c>
      <c r="H14" s="29">
        <f t="shared" si="1"/>
        <v>1400</v>
      </c>
      <c r="I14" s="170">
        <v>-156</v>
      </c>
      <c r="J14" s="31">
        <f>I14+H14+G14</f>
        <v>1470</v>
      </c>
      <c r="K14" s="243">
        <v>325</v>
      </c>
      <c r="L14" s="46">
        <v>325</v>
      </c>
      <c r="M14" s="47">
        <f t="shared" ref="M14" si="3">J14-L14</f>
        <v>1145</v>
      </c>
      <c r="N14" s="226"/>
      <c r="O14" s="227"/>
      <c r="P14" s="227"/>
      <c r="Q14">
        <v>0</v>
      </c>
      <c r="R14">
        <v>5</v>
      </c>
      <c r="S14">
        <v>4</v>
      </c>
      <c r="T14">
        <v>1</v>
      </c>
      <c r="U14">
        <v>1</v>
      </c>
      <c r="V14">
        <v>0</v>
      </c>
      <c r="W14">
        <v>0</v>
      </c>
      <c r="X14">
        <v>0</v>
      </c>
    </row>
    <row r="15" spans="2:24" ht="28.5" customHeight="1" x14ac:dyDescent="0.25">
      <c r="B15" s="53" t="s">
        <v>22</v>
      </c>
      <c r="C15" s="196" t="s">
        <v>23</v>
      </c>
      <c r="D15" s="199">
        <v>250</v>
      </c>
      <c r="E15" s="160">
        <v>6</v>
      </c>
      <c r="F15" s="160"/>
      <c r="G15" s="207">
        <v>100</v>
      </c>
      <c r="H15" s="29">
        <f t="shared" si="1"/>
        <v>1500</v>
      </c>
      <c r="I15" s="59"/>
      <c r="J15" s="31">
        <f>I15+H15+G15</f>
        <v>1600</v>
      </c>
      <c r="K15" s="244">
        <v>0</v>
      </c>
      <c r="L15" s="51">
        <v>0</v>
      </c>
      <c r="M15" s="47">
        <f>J15-L15</f>
        <v>1600</v>
      </c>
      <c r="N15" t="s">
        <v>19</v>
      </c>
      <c r="O15" s="55"/>
      <c r="P15" s="35"/>
      <c r="Q15">
        <v>0</v>
      </c>
      <c r="R15">
        <v>5</v>
      </c>
      <c r="S15">
        <v>4</v>
      </c>
      <c r="T15">
        <v>4</v>
      </c>
      <c r="U15">
        <v>0</v>
      </c>
      <c r="V15">
        <v>0</v>
      </c>
      <c r="W15">
        <v>0</v>
      </c>
    </row>
    <row r="16" spans="2:24" ht="23.25" customHeight="1" x14ac:dyDescent="0.3">
      <c r="B16" s="81" t="s">
        <v>26</v>
      </c>
      <c r="C16" s="37"/>
      <c r="D16" s="144">
        <v>240</v>
      </c>
      <c r="E16" s="41">
        <v>5</v>
      </c>
      <c r="F16" s="145"/>
      <c r="G16" s="68"/>
      <c r="H16" s="29">
        <f t="shared" si="1"/>
        <v>1200</v>
      </c>
      <c r="I16" s="169"/>
      <c r="J16" s="31">
        <f t="shared" ref="J16:J18" si="4">I16+H16+G16</f>
        <v>1200</v>
      </c>
      <c r="K16" s="60"/>
      <c r="L16" s="51">
        <v>0</v>
      </c>
      <c r="M16" s="47">
        <f>J16-L16</f>
        <v>1200</v>
      </c>
      <c r="N16" s="89"/>
      <c r="O16" s="90"/>
      <c r="P16" s="89"/>
      <c r="Q16">
        <v>0</v>
      </c>
      <c r="R16">
        <v>5</v>
      </c>
      <c r="S16">
        <v>2</v>
      </c>
      <c r="T16">
        <v>0</v>
      </c>
      <c r="U16">
        <v>0</v>
      </c>
      <c r="V16">
        <v>0</v>
      </c>
      <c r="W16">
        <v>0</v>
      </c>
    </row>
    <row r="17" spans="2:25" ht="27.75" customHeight="1" x14ac:dyDescent="0.3">
      <c r="B17" s="219" t="s">
        <v>27</v>
      </c>
      <c r="C17" s="38" t="s">
        <v>28</v>
      </c>
      <c r="D17" s="199">
        <v>464.29</v>
      </c>
      <c r="E17" s="160">
        <v>7</v>
      </c>
      <c r="F17" s="203">
        <v>1</v>
      </c>
      <c r="G17" s="205"/>
      <c r="H17" s="29">
        <f t="shared" si="1"/>
        <v>3714.32</v>
      </c>
      <c r="I17" s="210">
        <v>-712.28</v>
      </c>
      <c r="J17" s="31">
        <f t="shared" si="4"/>
        <v>3002.04</v>
      </c>
      <c r="K17" s="213">
        <v>1000</v>
      </c>
      <c r="L17" s="46">
        <v>200</v>
      </c>
      <c r="M17" s="47">
        <f>J17-L17</f>
        <v>2802.04</v>
      </c>
      <c r="N17" t="s">
        <v>16</v>
      </c>
      <c r="Q17" s="216">
        <v>2</v>
      </c>
      <c r="R17" s="216">
        <v>6</v>
      </c>
      <c r="S17" s="216">
        <v>6</v>
      </c>
      <c r="T17" s="216">
        <v>4</v>
      </c>
      <c r="U17" s="80">
        <v>0</v>
      </c>
      <c r="V17" s="216">
        <v>0</v>
      </c>
      <c r="W17" s="216">
        <v>2</v>
      </c>
      <c r="X17" s="216"/>
    </row>
    <row r="18" spans="2:25" ht="31.5" customHeight="1" thickBot="1" x14ac:dyDescent="0.3">
      <c r="B18" s="195" t="s">
        <v>24</v>
      </c>
      <c r="C18" s="65" t="s">
        <v>56</v>
      </c>
      <c r="D18" s="200">
        <v>240</v>
      </c>
      <c r="E18" s="201">
        <v>5</v>
      </c>
      <c r="F18" s="201">
        <v>1</v>
      </c>
      <c r="G18" s="206">
        <v>330</v>
      </c>
      <c r="H18" s="29">
        <f t="shared" si="1"/>
        <v>1440</v>
      </c>
      <c r="I18" s="211"/>
      <c r="J18" s="31">
        <f t="shared" si="4"/>
        <v>1770</v>
      </c>
      <c r="K18" s="235">
        <v>400</v>
      </c>
      <c r="L18" s="215">
        <v>100</v>
      </c>
      <c r="M18" s="101">
        <f>J18-L18</f>
        <v>1670</v>
      </c>
      <c r="N18" t="s">
        <v>16</v>
      </c>
      <c r="O18" s="71"/>
      <c r="P18" s="71"/>
      <c r="Q18" s="217">
        <v>0</v>
      </c>
      <c r="R18" s="85">
        <v>6</v>
      </c>
      <c r="S18" s="102">
        <v>4</v>
      </c>
      <c r="T18" s="102">
        <v>3</v>
      </c>
      <c r="U18" s="102">
        <v>1</v>
      </c>
      <c r="V18" s="102">
        <v>0</v>
      </c>
      <c r="W18" s="103"/>
      <c r="X18" s="103">
        <v>0</v>
      </c>
    </row>
    <row r="19" spans="2:25" ht="17.25" thickTop="1" thickBot="1" x14ac:dyDescent="0.3">
      <c r="B19" s="104"/>
      <c r="C19" s="104"/>
      <c r="D19" s="52"/>
      <c r="E19" s="105"/>
      <c r="F19" s="106"/>
      <c r="H19" s="107">
        <v>0</v>
      </c>
      <c r="I19" s="108"/>
      <c r="K19" s="109"/>
      <c r="L19" s="110"/>
      <c r="M19" s="193">
        <v>0</v>
      </c>
      <c r="N19" s="111"/>
      <c r="P19" s="112"/>
      <c r="Q19" s="112">
        <f>SUM(Q6:Q18)</f>
        <v>5</v>
      </c>
      <c r="R19" s="112">
        <f t="shared" ref="R19:X19" si="5">SUM(R6:R18)</f>
        <v>46</v>
      </c>
      <c r="S19" s="112">
        <f t="shared" si="5"/>
        <v>33</v>
      </c>
      <c r="T19" s="112">
        <f t="shared" si="5"/>
        <v>13</v>
      </c>
      <c r="U19" s="112">
        <f t="shared" si="5"/>
        <v>4</v>
      </c>
      <c r="V19" s="112">
        <f t="shared" si="5"/>
        <v>2</v>
      </c>
      <c r="W19" s="112">
        <f t="shared" si="5"/>
        <v>3</v>
      </c>
      <c r="X19" s="112">
        <f t="shared" si="5"/>
        <v>0</v>
      </c>
    </row>
    <row r="20" spans="2:25" ht="20.25" thickTop="1" thickBot="1" x14ac:dyDescent="0.35">
      <c r="D20" s="96"/>
      <c r="E20" s="113"/>
      <c r="F20" s="114"/>
      <c r="G20" s="115" t="s">
        <v>30</v>
      </c>
      <c r="H20" s="238">
        <f t="shared" ref="H20:L20" si="6">SUM(H7:H19)</f>
        <v>14934.34</v>
      </c>
      <c r="I20" s="241">
        <f t="shared" si="6"/>
        <v>-1147.44</v>
      </c>
      <c r="J20" s="242">
        <f t="shared" si="6"/>
        <v>15742.900000000001</v>
      </c>
      <c r="K20" s="239">
        <f t="shared" si="6"/>
        <v>5125</v>
      </c>
      <c r="L20" s="240">
        <f t="shared" si="6"/>
        <v>925</v>
      </c>
      <c r="M20" s="120">
        <f>SUM(M7:M19)</f>
        <v>14817.900000000001</v>
      </c>
      <c r="P20" s="112"/>
      <c r="Q20" s="112"/>
      <c r="R20" s="112"/>
      <c r="S20" s="112"/>
    </row>
    <row r="21" spans="2:25" ht="19.5" thickBot="1" x14ac:dyDescent="0.35">
      <c r="N21" s="121"/>
      <c r="O21" s="73"/>
      <c r="P21" s="112"/>
      <c r="Q21" s="122">
        <f t="shared" ref="Q21:X21" si="7">Q19*Q4</f>
        <v>2500</v>
      </c>
      <c r="R21" s="122">
        <f t="shared" si="7"/>
        <v>9200</v>
      </c>
      <c r="S21" s="122">
        <f t="shared" si="7"/>
        <v>3300</v>
      </c>
      <c r="T21" s="123">
        <f t="shared" si="7"/>
        <v>650</v>
      </c>
      <c r="U21" s="122">
        <f t="shared" si="7"/>
        <v>80</v>
      </c>
      <c r="V21" s="122">
        <f t="shared" si="7"/>
        <v>10</v>
      </c>
      <c r="W21" s="122">
        <f t="shared" si="7"/>
        <v>3</v>
      </c>
      <c r="X21" s="122">
        <f t="shared" si="7"/>
        <v>0</v>
      </c>
      <c r="Y21" s="124">
        <f>SUM(Q21:X21)</f>
        <v>15743</v>
      </c>
    </row>
    <row r="22" spans="2:25" ht="21" x14ac:dyDescent="0.35">
      <c r="B22" s="220"/>
      <c r="C22" s="177"/>
      <c r="D22" s="178"/>
      <c r="E22" s="179"/>
      <c r="F22" s="126"/>
      <c r="G22" s="126"/>
      <c r="H22" s="126"/>
      <c r="I22" s="126"/>
      <c r="J22" s="126"/>
      <c r="K22" s="126"/>
      <c r="N22" s="73"/>
      <c r="O22" s="73"/>
      <c r="P22" s="73"/>
      <c r="Q22" s="52"/>
      <c r="R22" s="96"/>
      <c r="S22" s="96"/>
      <c r="T22" s="96"/>
      <c r="U22" s="96"/>
      <c r="V22" s="96"/>
      <c r="W22" s="96"/>
      <c r="X22" s="96"/>
    </row>
    <row r="23" spans="2:25" ht="36.75" customHeight="1" x14ac:dyDescent="0.35">
      <c r="B23" s="258"/>
      <c r="C23" s="259"/>
      <c r="D23" s="259"/>
      <c r="E23" s="183"/>
      <c r="F23" s="126"/>
      <c r="G23" s="126"/>
      <c r="H23" s="126"/>
      <c r="I23" s="126"/>
      <c r="J23" s="128"/>
      <c r="K23" s="126"/>
      <c r="L23" s="73"/>
      <c r="M23" s="73"/>
    </row>
    <row r="24" spans="2:25" ht="18.75" x14ac:dyDescent="0.3">
      <c r="B24" s="254"/>
      <c r="C24" s="255"/>
      <c r="D24" s="80"/>
      <c r="E24" s="186"/>
      <c r="F24" s="105"/>
      <c r="G24" s="105"/>
      <c r="H24" s="73"/>
      <c r="I24" s="73"/>
      <c r="J24" s="52"/>
      <c r="K24" s="73"/>
      <c r="L24" s="73"/>
      <c r="M24" s="73"/>
    </row>
    <row r="25" spans="2:25" ht="18.75" x14ac:dyDescent="0.3">
      <c r="B25" s="184"/>
      <c r="C25" s="185"/>
      <c r="D25" s="182"/>
      <c r="E25" s="187"/>
      <c r="F25" s="105"/>
      <c r="G25" s="105"/>
      <c r="H25" s="130"/>
      <c r="I25" s="131"/>
      <c r="J25" s="132"/>
      <c r="K25" s="73"/>
      <c r="L25" s="73"/>
      <c r="M25" s="73"/>
    </row>
    <row r="26" spans="2:25" ht="15.75" x14ac:dyDescent="0.25">
      <c r="B26" s="231"/>
      <c r="C26" s="185"/>
      <c r="D26" s="188"/>
      <c r="E26" s="186"/>
      <c r="F26" s="105"/>
      <c r="G26" s="105"/>
      <c r="H26" s="73"/>
      <c r="I26" s="73"/>
      <c r="J26" s="73"/>
      <c r="K26" s="73"/>
      <c r="L26" s="73"/>
      <c r="M26" s="73"/>
    </row>
    <row r="27" spans="2:25" ht="19.5" thickBot="1" x14ac:dyDescent="0.35">
      <c r="B27" s="189"/>
      <c r="C27" s="190"/>
      <c r="D27" s="191"/>
      <c r="E27" s="192"/>
      <c r="F27" s="73"/>
      <c r="G27" s="73"/>
      <c r="H27" s="73"/>
      <c r="I27" s="73"/>
      <c r="J27" s="73"/>
      <c r="K27" s="73"/>
      <c r="L27" s="73"/>
      <c r="M27" s="73"/>
    </row>
    <row r="28" spans="2:25" x14ac:dyDescent="0.25">
      <c r="D28" s="55"/>
    </row>
  </sheetData>
  <mergeCells count="3">
    <mergeCell ref="B1:L2"/>
    <mergeCell ref="B23:D23"/>
    <mergeCell ref="B24:C2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topLeftCell="J1" workbookViewId="0">
      <selection activeCell="J1" sqref="A1:XFD104857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37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>
        <v>1</v>
      </c>
      <c r="G7" s="28" t="s">
        <v>15</v>
      </c>
      <c r="H7" s="29">
        <f>D7*E7+D7*F7</f>
        <v>1920</v>
      </c>
      <c r="I7" s="30">
        <v>0</v>
      </c>
      <c r="J7" s="31">
        <f t="shared" ref="J7:J15" si="0">I7+H7</f>
        <v>1920</v>
      </c>
      <c r="K7" s="32">
        <v>0</v>
      </c>
      <c r="L7" s="33">
        <v>0</v>
      </c>
      <c r="M7" s="34">
        <f>J7-L7</f>
        <v>1920</v>
      </c>
      <c r="N7" t="s">
        <v>16</v>
      </c>
      <c r="P7" s="35"/>
      <c r="Q7">
        <v>1</v>
      </c>
      <c r="R7" s="36">
        <v>5</v>
      </c>
      <c r="S7">
        <v>2</v>
      </c>
      <c r="T7">
        <v>4</v>
      </c>
      <c r="U7">
        <v>1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6</v>
      </c>
      <c r="F8" s="41"/>
      <c r="G8" s="42">
        <v>1200</v>
      </c>
      <c r="H8" s="43">
        <f>D8*E8-0.02</f>
        <v>1600</v>
      </c>
      <c r="I8" s="44">
        <v>-279.16000000000003</v>
      </c>
      <c r="J8" s="31">
        <f>H8+G8+I8</f>
        <v>2520.84</v>
      </c>
      <c r="K8" s="45">
        <v>0</v>
      </c>
      <c r="L8" s="46">
        <v>0</v>
      </c>
      <c r="M8" s="47">
        <f t="shared" ref="M8:M14" si="1">J8-L8</f>
        <v>2520.84</v>
      </c>
      <c r="N8" t="s">
        <v>19</v>
      </c>
      <c r="O8" s="48"/>
      <c r="P8" s="35"/>
      <c r="Q8">
        <v>4</v>
      </c>
      <c r="R8">
        <v>0</v>
      </c>
      <c r="S8">
        <v>5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15.75" x14ac:dyDescent="0.25">
      <c r="B9" s="37" t="s">
        <v>20</v>
      </c>
      <c r="C9" s="49" t="s">
        <v>21</v>
      </c>
      <c r="D9" s="39">
        <v>240</v>
      </c>
      <c r="E9" s="41">
        <v>5</v>
      </c>
      <c r="F9" s="41"/>
      <c r="G9" s="50" t="s">
        <v>15</v>
      </c>
      <c r="H9" s="29">
        <f>D9*E9+D9*F9</f>
        <v>1200</v>
      </c>
      <c r="I9" s="30"/>
      <c r="J9" s="31">
        <f t="shared" si="0"/>
        <v>1200</v>
      </c>
      <c r="K9" s="45">
        <v>0</v>
      </c>
      <c r="L9" s="51">
        <v>0</v>
      </c>
      <c r="M9" s="47">
        <f t="shared" si="1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si="0"/>
        <v>1600</v>
      </c>
      <c r="K10" s="45">
        <v>0</v>
      </c>
      <c r="L10" s="51">
        <v>0</v>
      </c>
      <c r="M10" s="47">
        <f t="shared" si="1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8.75" x14ac:dyDescent="0.3">
      <c r="B11" s="56"/>
      <c r="C11" s="56"/>
      <c r="D11" s="39">
        <v>0</v>
      </c>
      <c r="E11" s="57"/>
      <c r="F11" s="41"/>
      <c r="G11" s="58"/>
      <c r="H11" s="43">
        <v>0</v>
      </c>
      <c r="I11" s="59"/>
      <c r="J11" s="31">
        <f t="shared" si="0"/>
        <v>0</v>
      </c>
      <c r="K11" s="60"/>
      <c r="L11" s="61"/>
      <c r="M11" s="47">
        <f t="shared" si="1"/>
        <v>0</v>
      </c>
      <c r="P11" s="62"/>
      <c r="Q11" s="63">
        <v>0</v>
      </c>
      <c r="R11" s="63">
        <v>0</v>
      </c>
      <c r="S11" s="64">
        <v>0</v>
      </c>
      <c r="T11" s="64">
        <v>0</v>
      </c>
      <c r="U11" s="63">
        <v>0</v>
      </c>
      <c r="V11" s="63">
        <v>0</v>
      </c>
      <c r="W11" s="64"/>
    </row>
    <row r="12" spans="2:24" ht="15.75" x14ac:dyDescent="0.25">
      <c r="B12" s="56" t="s">
        <v>24</v>
      </c>
      <c r="C12" s="65" t="s">
        <v>25</v>
      </c>
      <c r="D12" s="66">
        <v>240</v>
      </c>
      <c r="E12" s="67">
        <v>5</v>
      </c>
      <c r="F12" s="67">
        <v>2</v>
      </c>
      <c r="G12" s="68"/>
      <c r="H12" s="29">
        <f>D12*E12+D12*F12</f>
        <v>1680</v>
      </c>
      <c r="I12" s="69"/>
      <c r="J12" s="31">
        <f t="shared" si="0"/>
        <v>1680</v>
      </c>
      <c r="K12" s="60"/>
      <c r="L12" s="70"/>
      <c r="M12" s="47">
        <f t="shared" si="1"/>
        <v>1680</v>
      </c>
      <c r="N12" t="s">
        <v>16</v>
      </c>
      <c r="O12" s="71"/>
      <c r="P12" s="71"/>
      <c r="Q12" s="72">
        <v>0</v>
      </c>
      <c r="R12" s="73">
        <v>6</v>
      </c>
      <c r="S12">
        <v>2</v>
      </c>
      <c r="T12">
        <v>5</v>
      </c>
      <c r="U12">
        <v>1</v>
      </c>
      <c r="V12">
        <v>2</v>
      </c>
    </row>
    <row r="13" spans="2:24" ht="18.75" x14ac:dyDescent="0.3">
      <c r="B13" s="74"/>
      <c r="C13" s="74"/>
      <c r="D13" s="75"/>
      <c r="E13" s="76"/>
      <c r="F13" s="76"/>
      <c r="G13" s="77"/>
      <c r="H13" s="78">
        <v>0</v>
      </c>
      <c r="I13" s="79"/>
      <c r="J13" s="31">
        <f t="shared" si="0"/>
        <v>0</v>
      </c>
      <c r="K13" s="60"/>
      <c r="L13" s="70"/>
      <c r="M13" s="47">
        <f t="shared" si="1"/>
        <v>0</v>
      </c>
      <c r="N13" s="80"/>
      <c r="O13" s="72"/>
      <c r="P13" s="72"/>
      <c r="Q13" s="72">
        <v>0</v>
      </c>
      <c r="R13" s="73">
        <v>0</v>
      </c>
      <c r="S13">
        <v>0</v>
      </c>
      <c r="T13" s="72">
        <v>0</v>
      </c>
      <c r="U13">
        <v>0</v>
      </c>
      <c r="V13">
        <v>0</v>
      </c>
    </row>
    <row r="14" spans="2:24" ht="19.5" thickBot="1" x14ac:dyDescent="0.35">
      <c r="B14" s="81" t="s">
        <v>26</v>
      </c>
      <c r="C14" s="81"/>
      <c r="D14" s="82">
        <v>240</v>
      </c>
      <c r="E14" s="83">
        <v>5</v>
      </c>
      <c r="F14" s="84"/>
      <c r="G14" s="85"/>
      <c r="H14" s="86">
        <v>1200</v>
      </c>
      <c r="I14" s="87"/>
      <c r="J14" s="31">
        <f t="shared" si="0"/>
        <v>1200</v>
      </c>
      <c r="K14" s="60"/>
      <c r="L14" s="88"/>
      <c r="M14" s="47">
        <f t="shared" si="1"/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0.25" thickTop="1" thickBot="1" x14ac:dyDescent="0.35">
      <c r="B15" s="91" t="s">
        <v>27</v>
      </c>
      <c r="C15" s="92" t="s">
        <v>28</v>
      </c>
      <c r="D15" s="93">
        <v>464.29</v>
      </c>
      <c r="E15" s="94">
        <v>5</v>
      </c>
      <c r="F15" s="95">
        <v>2</v>
      </c>
      <c r="G15" s="96"/>
      <c r="H15" s="93">
        <v>4178.6099999999997</v>
      </c>
      <c r="I15" s="97">
        <v>-712.28</v>
      </c>
      <c r="J15" s="98">
        <f t="shared" si="0"/>
        <v>3466.33</v>
      </c>
      <c r="K15" s="99">
        <v>0</v>
      </c>
      <c r="L15" s="100">
        <v>0</v>
      </c>
      <c r="M15" s="101">
        <f>J15-L15</f>
        <v>3466.33</v>
      </c>
      <c r="N15" t="s">
        <v>16</v>
      </c>
      <c r="Q15" s="102">
        <v>3</v>
      </c>
      <c r="R15" s="102">
        <v>5</v>
      </c>
      <c r="S15" s="102">
        <v>7</v>
      </c>
      <c r="T15" s="102">
        <v>5</v>
      </c>
      <c r="U15" s="102">
        <v>0</v>
      </c>
      <c r="V15" s="102">
        <v>3</v>
      </c>
      <c r="W15" s="103">
        <v>1</v>
      </c>
      <c r="X15" s="103">
        <v>1</v>
      </c>
    </row>
    <row r="16" spans="2:24" ht="16.5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>SUM(Q6:Q15)</f>
        <v>8</v>
      </c>
      <c r="R16" s="112">
        <f t="shared" ref="R16:W16" si="2">SUM(R6:R15)</f>
        <v>31</v>
      </c>
      <c r="S16" s="112">
        <f t="shared" si="2"/>
        <v>24</v>
      </c>
      <c r="T16" s="112">
        <f t="shared" si="2"/>
        <v>18</v>
      </c>
      <c r="U16" s="112">
        <f t="shared" si="2"/>
        <v>3</v>
      </c>
      <c r="V16" s="112">
        <f t="shared" si="2"/>
        <v>5</v>
      </c>
      <c r="W16" s="112">
        <f t="shared" si="2"/>
        <v>1</v>
      </c>
      <c r="X16" s="112">
        <f>SUM(X6:X15)</f>
        <v>2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13378.61</v>
      </c>
      <c r="I17" s="117">
        <f>SUM(I7:I15)</f>
        <v>-991.44</v>
      </c>
      <c r="J17" s="118">
        <f>SUM(J7:J16)</f>
        <v>13587.17</v>
      </c>
      <c r="K17" s="119">
        <f>SUM(K7:K15)</f>
        <v>0</v>
      </c>
      <c r="L17" s="119">
        <f>SUM(L7:L15)</f>
        <v>0</v>
      </c>
      <c r="M17" s="120"/>
      <c r="P17" s="112"/>
      <c r="Q17" s="112"/>
      <c r="R17" s="112"/>
      <c r="S17" s="112"/>
    </row>
    <row r="18" spans="2:25" ht="18.75" x14ac:dyDescent="0.3">
      <c r="N18" s="121"/>
      <c r="O18" s="73"/>
      <c r="P18" s="112"/>
      <c r="Q18" s="122">
        <f t="shared" ref="Q18:X18" si="3">Q16*Q4</f>
        <v>4000</v>
      </c>
      <c r="R18" s="122">
        <f t="shared" si="3"/>
        <v>6200</v>
      </c>
      <c r="S18" s="122">
        <f t="shared" si="3"/>
        <v>2400</v>
      </c>
      <c r="T18" s="123">
        <f t="shared" si="3"/>
        <v>900</v>
      </c>
      <c r="U18" s="122">
        <f t="shared" si="3"/>
        <v>60</v>
      </c>
      <c r="V18" s="122">
        <f t="shared" si="3"/>
        <v>25</v>
      </c>
      <c r="W18" s="122">
        <f t="shared" si="3"/>
        <v>1</v>
      </c>
      <c r="X18" s="122">
        <f t="shared" si="3"/>
        <v>1</v>
      </c>
      <c r="Y18" s="124">
        <f>SUM(Q18:X18)</f>
        <v>13587</v>
      </c>
    </row>
    <row r="19" spans="2:25" ht="21" x14ac:dyDescent="0.35">
      <c r="B19" s="125"/>
      <c r="C19" s="125"/>
      <c r="D19" s="55"/>
      <c r="E19" s="126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D20" s="52"/>
      <c r="E20" s="127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04"/>
      <c r="C21" s="104"/>
      <c r="D21" s="73"/>
      <c r="E21" s="55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04"/>
      <c r="C22" s="104"/>
      <c r="D22" s="52"/>
      <c r="E22" s="129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04"/>
      <c r="C23" s="104"/>
      <c r="D23" s="55"/>
      <c r="E23" s="55"/>
      <c r="F23" s="105"/>
      <c r="G23" s="105"/>
      <c r="H23" s="73"/>
      <c r="I23" s="73"/>
      <c r="J23" s="73"/>
      <c r="K23" s="73"/>
      <c r="L23" s="73"/>
      <c r="M23" s="73"/>
    </row>
    <row r="24" spans="2:25" ht="18.75" x14ac:dyDescent="0.3">
      <c r="D24" s="129"/>
      <c r="E24" s="73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workbookViewId="0">
      <selection activeCell="G20" sqref="G20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38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/>
      <c r="G7" s="28" t="s">
        <v>15</v>
      </c>
      <c r="H7" s="29">
        <f>D7*E7+D7*F7</f>
        <v>1600</v>
      </c>
      <c r="I7" s="30">
        <v>0</v>
      </c>
      <c r="J7" s="31">
        <f t="shared" ref="J7:J15" si="0">I7+H7</f>
        <v>1600</v>
      </c>
      <c r="K7" s="32">
        <v>0</v>
      </c>
      <c r="L7" s="33">
        <v>0</v>
      </c>
      <c r="M7" s="34">
        <f>J7-L7</f>
        <v>1600</v>
      </c>
      <c r="N7" t="s">
        <v>16</v>
      </c>
      <c r="P7" s="35"/>
      <c r="Q7">
        <v>0</v>
      </c>
      <c r="R7" s="36">
        <v>5</v>
      </c>
      <c r="S7">
        <v>4</v>
      </c>
      <c r="T7">
        <v>4</v>
      </c>
      <c r="U7">
        <v>0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6</v>
      </c>
      <c r="F8" s="41"/>
      <c r="G8" s="42">
        <v>1200</v>
      </c>
      <c r="H8" s="43">
        <f>D8*E8-0.02</f>
        <v>1600</v>
      </c>
      <c r="I8" s="44">
        <v>-279.16000000000003</v>
      </c>
      <c r="J8" s="31">
        <f>H8+G8+I8</f>
        <v>2520.84</v>
      </c>
      <c r="K8" s="45">
        <v>0</v>
      </c>
      <c r="L8" s="46">
        <v>0</v>
      </c>
      <c r="M8" s="47">
        <f t="shared" ref="M8:M14" si="1">J8-L8</f>
        <v>2520.84</v>
      </c>
      <c r="N8" t="s">
        <v>19</v>
      </c>
      <c r="O8" s="48"/>
      <c r="P8" s="35"/>
      <c r="Q8">
        <v>4</v>
      </c>
      <c r="R8">
        <v>0</v>
      </c>
      <c r="S8">
        <v>5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15.75" x14ac:dyDescent="0.25">
      <c r="B9" s="37" t="s">
        <v>20</v>
      </c>
      <c r="C9" s="49" t="s">
        <v>21</v>
      </c>
      <c r="D9" s="39">
        <v>240</v>
      </c>
      <c r="E9" s="41">
        <v>5</v>
      </c>
      <c r="F9" s="41"/>
      <c r="G9" s="50" t="s">
        <v>15</v>
      </c>
      <c r="H9" s="29">
        <f>D9*E9+D9*F9</f>
        <v>1200</v>
      </c>
      <c r="I9" s="30"/>
      <c r="J9" s="31">
        <f t="shared" si="0"/>
        <v>1200</v>
      </c>
      <c r="K9" s="45">
        <v>0</v>
      </c>
      <c r="L9" s="51">
        <v>0</v>
      </c>
      <c r="M9" s="47">
        <f t="shared" si="1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si="0"/>
        <v>1600</v>
      </c>
      <c r="K10" s="45">
        <v>0</v>
      </c>
      <c r="L10" s="51">
        <v>0</v>
      </c>
      <c r="M10" s="47">
        <f t="shared" si="1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8.75" x14ac:dyDescent="0.3">
      <c r="B11" s="56"/>
      <c r="C11" s="56"/>
      <c r="D11" s="39">
        <v>0</v>
      </c>
      <c r="E11" s="57"/>
      <c r="F11" s="41"/>
      <c r="G11" s="58"/>
      <c r="H11" s="43">
        <v>0</v>
      </c>
      <c r="I11" s="59"/>
      <c r="J11" s="31">
        <f t="shared" si="0"/>
        <v>0</v>
      </c>
      <c r="K11" s="60"/>
      <c r="L11" s="61"/>
      <c r="M11" s="47">
        <f t="shared" si="1"/>
        <v>0</v>
      </c>
      <c r="P11" s="62"/>
      <c r="Q11" s="63">
        <v>0</v>
      </c>
      <c r="R11" s="63">
        <v>0</v>
      </c>
      <c r="S11" s="64">
        <v>0</v>
      </c>
      <c r="T11" s="64">
        <v>0</v>
      </c>
      <c r="U11" s="63">
        <v>0</v>
      </c>
      <c r="V11" s="63">
        <v>0</v>
      </c>
      <c r="W11" s="64"/>
    </row>
    <row r="12" spans="2:24" ht="15.75" x14ac:dyDescent="0.25">
      <c r="B12" s="56" t="s">
        <v>24</v>
      </c>
      <c r="C12" s="65" t="s">
        <v>25</v>
      </c>
      <c r="D12" s="66">
        <v>240</v>
      </c>
      <c r="E12" s="67">
        <v>5</v>
      </c>
      <c r="F12" s="67">
        <v>1</v>
      </c>
      <c r="G12" s="68"/>
      <c r="H12" s="29">
        <f>D12*E12+D12*F12</f>
        <v>1440</v>
      </c>
      <c r="I12" s="69"/>
      <c r="J12" s="31">
        <f t="shared" si="0"/>
        <v>1440</v>
      </c>
      <c r="K12" s="60"/>
      <c r="L12" s="70"/>
      <c r="M12" s="47">
        <f t="shared" si="1"/>
        <v>1440</v>
      </c>
      <c r="N12" t="s">
        <v>16</v>
      </c>
      <c r="O12" s="71"/>
      <c r="P12" s="71"/>
      <c r="Q12" s="72">
        <v>0</v>
      </c>
      <c r="R12" s="73">
        <v>5</v>
      </c>
      <c r="S12">
        <v>2</v>
      </c>
      <c r="T12">
        <v>4</v>
      </c>
      <c r="U12">
        <v>2</v>
      </c>
      <c r="V12">
        <v>0</v>
      </c>
    </row>
    <row r="13" spans="2:24" ht="18.75" x14ac:dyDescent="0.3">
      <c r="B13" s="74"/>
      <c r="C13" s="74"/>
      <c r="D13" s="75"/>
      <c r="E13" s="76"/>
      <c r="F13" s="76"/>
      <c r="G13" s="77"/>
      <c r="H13" s="78">
        <v>0</v>
      </c>
      <c r="I13" s="79"/>
      <c r="J13" s="31">
        <f t="shared" si="0"/>
        <v>0</v>
      </c>
      <c r="K13" s="60"/>
      <c r="L13" s="70"/>
      <c r="M13" s="47">
        <f t="shared" si="1"/>
        <v>0</v>
      </c>
      <c r="N13" s="80"/>
      <c r="O13" s="72"/>
      <c r="P13" s="72"/>
      <c r="Q13" s="72">
        <v>0</v>
      </c>
      <c r="R13" s="73">
        <v>0</v>
      </c>
      <c r="S13">
        <v>0</v>
      </c>
      <c r="T13" s="72">
        <v>0</v>
      </c>
      <c r="U13">
        <v>0</v>
      </c>
      <c r="V13">
        <v>0</v>
      </c>
    </row>
    <row r="14" spans="2:24" ht="19.5" thickBot="1" x14ac:dyDescent="0.35">
      <c r="B14" s="81" t="s">
        <v>26</v>
      </c>
      <c r="C14" s="81"/>
      <c r="D14" s="82">
        <v>240</v>
      </c>
      <c r="E14" s="83">
        <v>5</v>
      </c>
      <c r="F14" s="84"/>
      <c r="G14" s="85"/>
      <c r="H14" s="86">
        <v>1200</v>
      </c>
      <c r="I14" s="87"/>
      <c r="J14" s="31">
        <f t="shared" si="0"/>
        <v>1200</v>
      </c>
      <c r="K14" s="60"/>
      <c r="L14" s="88"/>
      <c r="M14" s="47">
        <f t="shared" si="1"/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0.25" thickTop="1" thickBot="1" x14ac:dyDescent="0.35">
      <c r="B15" s="91" t="s">
        <v>27</v>
      </c>
      <c r="C15" s="92" t="s">
        <v>28</v>
      </c>
      <c r="D15" s="93">
        <v>464.29</v>
      </c>
      <c r="E15" s="94">
        <v>5</v>
      </c>
      <c r="F15" s="95">
        <v>1</v>
      </c>
      <c r="G15" s="96"/>
      <c r="H15" s="93">
        <v>3714.32</v>
      </c>
      <c r="I15" s="97">
        <v>-712.28</v>
      </c>
      <c r="J15" s="98">
        <f t="shared" si="0"/>
        <v>3002.04</v>
      </c>
      <c r="K15" s="99">
        <v>0</v>
      </c>
      <c r="L15" s="100">
        <v>0</v>
      </c>
      <c r="M15" s="101">
        <f>J15-L15</f>
        <v>3002.04</v>
      </c>
      <c r="N15" t="s">
        <v>16</v>
      </c>
      <c r="Q15" s="102">
        <v>2</v>
      </c>
      <c r="R15" s="102">
        <v>5</v>
      </c>
      <c r="S15" s="102">
        <v>8</v>
      </c>
      <c r="T15" s="102">
        <v>4</v>
      </c>
      <c r="U15" s="102">
        <v>0</v>
      </c>
      <c r="V15" s="102">
        <v>0</v>
      </c>
      <c r="W15" s="103">
        <v>2</v>
      </c>
      <c r="X15" s="103">
        <v>0</v>
      </c>
    </row>
    <row r="16" spans="2:24" ht="16.5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>SUM(Q6:Q15)</f>
        <v>6</v>
      </c>
      <c r="R16" s="112">
        <f t="shared" ref="R16:W16" si="2">SUM(R6:R15)</f>
        <v>30</v>
      </c>
      <c r="S16" s="112">
        <f t="shared" si="2"/>
        <v>27</v>
      </c>
      <c r="T16" s="112">
        <f t="shared" si="2"/>
        <v>16</v>
      </c>
      <c r="U16" s="112">
        <f t="shared" si="2"/>
        <v>3</v>
      </c>
      <c r="V16" s="112">
        <f t="shared" si="2"/>
        <v>0</v>
      </c>
      <c r="W16" s="112">
        <f t="shared" si="2"/>
        <v>2</v>
      </c>
      <c r="X16" s="112">
        <f>SUM(X6:X15)</f>
        <v>1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12354.32</v>
      </c>
      <c r="I17" s="117">
        <f>SUM(I7:I15)</f>
        <v>-991.44</v>
      </c>
      <c r="J17" s="118">
        <f>SUM(J7:J16)</f>
        <v>12562.880000000001</v>
      </c>
      <c r="K17" s="119">
        <f>SUM(K7:K15)</f>
        <v>0</v>
      </c>
      <c r="L17" s="119">
        <f>SUM(L7:L15)</f>
        <v>0</v>
      </c>
      <c r="M17" s="120"/>
      <c r="P17" s="112"/>
      <c r="Q17" s="112"/>
      <c r="R17" s="112"/>
      <c r="S17" s="112"/>
    </row>
    <row r="18" spans="2:25" ht="18.75" x14ac:dyDescent="0.3">
      <c r="N18" s="121"/>
      <c r="O18" s="73"/>
      <c r="P18" s="112"/>
      <c r="Q18" s="122">
        <f t="shared" ref="Q18:X18" si="3">Q16*Q4</f>
        <v>3000</v>
      </c>
      <c r="R18" s="122">
        <f t="shared" si="3"/>
        <v>6000</v>
      </c>
      <c r="S18" s="122">
        <f t="shared" si="3"/>
        <v>2700</v>
      </c>
      <c r="T18" s="123">
        <f t="shared" si="3"/>
        <v>800</v>
      </c>
      <c r="U18" s="122">
        <f t="shared" si="3"/>
        <v>60</v>
      </c>
      <c r="V18" s="122">
        <f t="shared" si="3"/>
        <v>0</v>
      </c>
      <c r="W18" s="122">
        <f t="shared" si="3"/>
        <v>2</v>
      </c>
      <c r="X18" s="122">
        <f t="shared" si="3"/>
        <v>0.5</v>
      </c>
      <c r="Y18" s="124">
        <f>SUM(Q18:X18)</f>
        <v>12562.5</v>
      </c>
    </row>
    <row r="19" spans="2:25" ht="21" x14ac:dyDescent="0.35">
      <c r="B19" s="125"/>
      <c r="C19" s="125"/>
      <c r="D19" s="55"/>
      <c r="E19" s="126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D20" s="52"/>
      <c r="E20" s="127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04"/>
      <c r="C21" s="104"/>
      <c r="D21" s="73"/>
      <c r="E21" s="55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04"/>
      <c r="C22" s="104"/>
      <c r="D22" s="52"/>
      <c r="E22" s="129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04"/>
      <c r="C23" s="104"/>
      <c r="D23" s="55"/>
      <c r="E23" s="55"/>
      <c r="F23" s="105"/>
      <c r="G23" s="105"/>
      <c r="H23" s="73"/>
      <c r="I23" s="73"/>
      <c r="J23" s="73"/>
      <c r="K23" s="73"/>
      <c r="L23" s="73"/>
      <c r="M23" s="73"/>
    </row>
    <row r="24" spans="2:25" ht="18.75" x14ac:dyDescent="0.3">
      <c r="D24" s="129"/>
      <c r="E24" s="73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workbookViewId="0">
      <selection activeCell="I21" sqref="I21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39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>
        <v>1</v>
      </c>
      <c r="G7" s="28" t="s">
        <v>15</v>
      </c>
      <c r="H7" s="29">
        <f>D7*E7+D7*F7</f>
        <v>1920</v>
      </c>
      <c r="I7" s="30">
        <v>0</v>
      </c>
      <c r="J7" s="31">
        <f t="shared" ref="J7:J15" si="0">I7+H7</f>
        <v>1920</v>
      </c>
      <c r="K7" s="32">
        <v>0</v>
      </c>
      <c r="L7" s="33">
        <v>0</v>
      </c>
      <c r="M7" s="34">
        <f>J7-L7</f>
        <v>1920</v>
      </c>
      <c r="N7" t="s">
        <v>16</v>
      </c>
      <c r="P7" s="35"/>
      <c r="Q7">
        <v>1</v>
      </c>
      <c r="R7" s="36">
        <v>4</v>
      </c>
      <c r="S7">
        <v>4</v>
      </c>
      <c r="T7">
        <v>4</v>
      </c>
      <c r="U7">
        <v>1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6</v>
      </c>
      <c r="F8" s="41"/>
      <c r="G8" s="42">
        <v>1200</v>
      </c>
      <c r="H8" s="43">
        <f>D8*E8-0.02</f>
        <v>1600</v>
      </c>
      <c r="I8" s="44">
        <v>-279.16000000000003</v>
      </c>
      <c r="J8" s="31">
        <f>H8+G8+I8</f>
        <v>2520.84</v>
      </c>
      <c r="K8" s="45">
        <v>0</v>
      </c>
      <c r="L8" s="46">
        <v>0</v>
      </c>
      <c r="M8" s="47">
        <f t="shared" ref="M8:M14" si="1">J8-L8</f>
        <v>2520.84</v>
      </c>
      <c r="N8" t="s">
        <v>19</v>
      </c>
      <c r="O8" s="48"/>
      <c r="P8" s="35"/>
      <c r="Q8">
        <v>4</v>
      </c>
      <c r="R8">
        <v>0</v>
      </c>
      <c r="S8">
        <v>5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15.75" x14ac:dyDescent="0.25">
      <c r="B9" s="37" t="s">
        <v>20</v>
      </c>
      <c r="C9" s="49" t="s">
        <v>21</v>
      </c>
      <c r="D9" s="39">
        <v>240</v>
      </c>
      <c r="E9" s="41">
        <v>5</v>
      </c>
      <c r="F9" s="41"/>
      <c r="G9" s="50" t="s">
        <v>15</v>
      </c>
      <c r="H9" s="29">
        <f>D9*E9+D9*F9</f>
        <v>1200</v>
      </c>
      <c r="I9" s="30"/>
      <c r="J9" s="31">
        <f t="shared" si="0"/>
        <v>1200</v>
      </c>
      <c r="K9" s="45">
        <v>0</v>
      </c>
      <c r="L9" s="51">
        <v>0</v>
      </c>
      <c r="M9" s="47">
        <f t="shared" si="1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si="0"/>
        <v>1600</v>
      </c>
      <c r="K10" s="45">
        <v>0</v>
      </c>
      <c r="L10" s="51">
        <v>0</v>
      </c>
      <c r="M10" s="47">
        <f t="shared" si="1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8.75" x14ac:dyDescent="0.3">
      <c r="B11" s="56"/>
      <c r="C11" s="56"/>
      <c r="D11" s="39">
        <v>0</v>
      </c>
      <c r="E11" s="57"/>
      <c r="F11" s="41"/>
      <c r="G11" s="58"/>
      <c r="H11" s="43">
        <v>0</v>
      </c>
      <c r="I11" s="59"/>
      <c r="J11" s="31">
        <f t="shared" si="0"/>
        <v>0</v>
      </c>
      <c r="K11" s="60"/>
      <c r="L11" s="61"/>
      <c r="M11" s="47">
        <f t="shared" si="1"/>
        <v>0</v>
      </c>
      <c r="P11" s="62"/>
      <c r="Q11" s="63">
        <v>0</v>
      </c>
      <c r="R11" s="63">
        <v>0</v>
      </c>
      <c r="S11" s="64">
        <v>0</v>
      </c>
      <c r="T11" s="64">
        <v>0</v>
      </c>
      <c r="U11" s="63">
        <v>0</v>
      </c>
      <c r="V11" s="63">
        <v>0</v>
      </c>
      <c r="W11" s="64"/>
    </row>
    <row r="12" spans="2:24" ht="15.75" x14ac:dyDescent="0.25">
      <c r="B12" s="56" t="s">
        <v>24</v>
      </c>
      <c r="C12" s="65" t="s">
        <v>25</v>
      </c>
      <c r="D12" s="66">
        <v>240</v>
      </c>
      <c r="E12" s="67">
        <v>5</v>
      </c>
      <c r="F12" s="67">
        <v>1</v>
      </c>
      <c r="G12" s="68"/>
      <c r="H12" s="29">
        <f>D12*E12+D12*F12</f>
        <v>1440</v>
      </c>
      <c r="I12" s="69"/>
      <c r="J12" s="31">
        <f t="shared" si="0"/>
        <v>1440</v>
      </c>
      <c r="K12" s="60"/>
      <c r="L12" s="70"/>
      <c r="M12" s="47">
        <f t="shared" si="1"/>
        <v>1440</v>
      </c>
      <c r="N12" t="s">
        <v>16</v>
      </c>
      <c r="O12" s="71"/>
      <c r="P12" s="71"/>
      <c r="Q12" s="72">
        <v>0</v>
      </c>
      <c r="R12" s="73">
        <v>5</v>
      </c>
      <c r="S12">
        <v>2</v>
      </c>
      <c r="T12">
        <v>4</v>
      </c>
      <c r="U12">
        <v>2</v>
      </c>
      <c r="V12">
        <v>0</v>
      </c>
    </row>
    <row r="13" spans="2:24" ht="18.75" x14ac:dyDescent="0.3">
      <c r="B13" s="74"/>
      <c r="C13" s="74"/>
      <c r="D13" s="75"/>
      <c r="E13" s="76"/>
      <c r="F13" s="76"/>
      <c r="G13" s="77"/>
      <c r="H13" s="78">
        <v>0</v>
      </c>
      <c r="I13" s="79"/>
      <c r="J13" s="31">
        <f t="shared" si="0"/>
        <v>0</v>
      </c>
      <c r="K13" s="60"/>
      <c r="L13" s="70"/>
      <c r="M13" s="47">
        <f t="shared" si="1"/>
        <v>0</v>
      </c>
      <c r="N13" s="80"/>
      <c r="O13" s="72"/>
      <c r="P13" s="72"/>
      <c r="Q13" s="72">
        <v>0</v>
      </c>
      <c r="R13" s="73">
        <v>0</v>
      </c>
      <c r="S13">
        <v>0</v>
      </c>
      <c r="T13" s="72">
        <v>0</v>
      </c>
      <c r="U13">
        <v>0</v>
      </c>
      <c r="V13">
        <v>0</v>
      </c>
    </row>
    <row r="14" spans="2:24" ht="19.5" thickBot="1" x14ac:dyDescent="0.35">
      <c r="B14" s="81" t="s">
        <v>26</v>
      </c>
      <c r="C14" s="81"/>
      <c r="D14" s="82">
        <v>240</v>
      </c>
      <c r="E14" s="83">
        <v>5</v>
      </c>
      <c r="F14" s="84"/>
      <c r="G14" s="85"/>
      <c r="H14" s="86">
        <v>1200</v>
      </c>
      <c r="I14" s="87"/>
      <c r="J14" s="31">
        <f t="shared" si="0"/>
        <v>1200</v>
      </c>
      <c r="K14" s="60"/>
      <c r="L14" s="88"/>
      <c r="M14" s="47">
        <f t="shared" si="1"/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0.25" thickTop="1" thickBot="1" x14ac:dyDescent="0.35">
      <c r="B15" s="91" t="s">
        <v>27</v>
      </c>
      <c r="C15" s="92" t="s">
        <v>28</v>
      </c>
      <c r="D15" s="93">
        <v>464.29</v>
      </c>
      <c r="E15" s="94">
        <v>5</v>
      </c>
      <c r="F15" s="95">
        <v>1</v>
      </c>
      <c r="G15" s="96"/>
      <c r="H15" s="93">
        <v>3714.32</v>
      </c>
      <c r="I15" s="97">
        <v>-712.28</v>
      </c>
      <c r="J15" s="98">
        <f t="shared" si="0"/>
        <v>3002.04</v>
      </c>
      <c r="K15" s="99">
        <v>0</v>
      </c>
      <c r="L15" s="100">
        <v>0</v>
      </c>
      <c r="M15" s="101">
        <f>J15-L15</f>
        <v>3002.04</v>
      </c>
      <c r="N15" t="s">
        <v>16</v>
      </c>
      <c r="Q15" s="102">
        <v>2</v>
      </c>
      <c r="R15" s="102">
        <v>5</v>
      </c>
      <c r="S15" s="102">
        <v>8</v>
      </c>
      <c r="T15" s="102">
        <v>4</v>
      </c>
      <c r="U15" s="102">
        <v>0</v>
      </c>
      <c r="V15" s="102">
        <v>0</v>
      </c>
      <c r="W15" s="103">
        <v>2</v>
      </c>
      <c r="X15" s="103">
        <v>0</v>
      </c>
    </row>
    <row r="16" spans="2:24" ht="16.5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>SUM(Q6:Q15)</f>
        <v>7</v>
      </c>
      <c r="R16" s="112">
        <f t="shared" ref="R16:W16" si="2">SUM(R6:R15)</f>
        <v>29</v>
      </c>
      <c r="S16" s="112">
        <f t="shared" si="2"/>
        <v>27</v>
      </c>
      <c r="T16" s="112">
        <f t="shared" si="2"/>
        <v>16</v>
      </c>
      <c r="U16" s="112">
        <f t="shared" si="2"/>
        <v>4</v>
      </c>
      <c r="V16" s="112">
        <f t="shared" si="2"/>
        <v>0</v>
      </c>
      <c r="W16" s="112">
        <f t="shared" si="2"/>
        <v>2</v>
      </c>
      <c r="X16" s="112">
        <f>SUM(X6:X15)</f>
        <v>1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12674.32</v>
      </c>
      <c r="I17" s="117">
        <f>SUM(I7:I15)</f>
        <v>-991.44</v>
      </c>
      <c r="J17" s="118">
        <f>SUM(J7:J16)</f>
        <v>12882.880000000001</v>
      </c>
      <c r="K17" s="119">
        <f>SUM(K7:K15)</f>
        <v>0</v>
      </c>
      <c r="L17" s="119">
        <f>SUM(L7:L15)</f>
        <v>0</v>
      </c>
      <c r="M17" s="120"/>
      <c r="P17" s="112"/>
      <c r="Q17" s="112"/>
      <c r="R17" s="112"/>
      <c r="S17" s="112"/>
    </row>
    <row r="18" spans="2:25" ht="18.75" x14ac:dyDescent="0.3">
      <c r="N18" s="121"/>
      <c r="O18" s="73"/>
      <c r="P18" s="112"/>
      <c r="Q18" s="122">
        <f t="shared" ref="Q18:X18" si="3">Q16*Q4</f>
        <v>3500</v>
      </c>
      <c r="R18" s="122">
        <f t="shared" si="3"/>
        <v>5800</v>
      </c>
      <c r="S18" s="122">
        <f t="shared" si="3"/>
        <v>2700</v>
      </c>
      <c r="T18" s="123">
        <f t="shared" si="3"/>
        <v>800</v>
      </c>
      <c r="U18" s="122">
        <f t="shared" si="3"/>
        <v>80</v>
      </c>
      <c r="V18" s="122">
        <f t="shared" si="3"/>
        <v>0</v>
      </c>
      <c r="W18" s="122">
        <f t="shared" si="3"/>
        <v>2</v>
      </c>
      <c r="X18" s="122">
        <f t="shared" si="3"/>
        <v>0.5</v>
      </c>
      <c r="Y18" s="124">
        <f>SUM(Q18:X18)</f>
        <v>12882.5</v>
      </c>
    </row>
    <row r="19" spans="2:25" ht="21" x14ac:dyDescent="0.35">
      <c r="B19" s="125"/>
      <c r="C19" s="125"/>
      <c r="D19" s="55"/>
      <c r="E19" s="126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D20" s="52"/>
      <c r="E20" s="127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04"/>
      <c r="C21" s="104"/>
      <c r="D21" s="73"/>
      <c r="E21" s="55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04"/>
      <c r="C22" s="104"/>
      <c r="D22" s="52"/>
      <c r="E22" s="129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04"/>
      <c r="C23" s="104"/>
      <c r="D23" s="55"/>
      <c r="E23" s="55"/>
      <c r="F23" s="105"/>
      <c r="G23" s="105"/>
      <c r="H23" s="73"/>
      <c r="I23" s="73"/>
      <c r="J23" s="73"/>
      <c r="K23" s="73"/>
      <c r="L23" s="73"/>
      <c r="M23" s="73"/>
    </row>
    <row r="24" spans="2:25" ht="18.75" x14ac:dyDescent="0.3">
      <c r="D24" s="129"/>
      <c r="E24" s="73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5"/>
  <sheetViews>
    <sheetView workbookViewId="0">
      <selection sqref="A1:XFD1048576"/>
    </sheetView>
  </sheetViews>
  <sheetFormatPr baseColWidth="10" defaultColWidth="11" defaultRowHeight="15" x14ac:dyDescent="0.25"/>
  <cols>
    <col min="1" max="1" width="4.5703125" customWidth="1"/>
    <col min="2" max="2" width="31.7109375" style="5" customWidth="1"/>
    <col min="3" max="3" width="11.42578125" style="5" customWidth="1"/>
    <col min="5" max="5" width="9.7109375" customWidth="1"/>
    <col min="6" max="6" width="9.140625" customWidth="1"/>
    <col min="7" max="7" width="9.28515625" customWidth="1"/>
    <col min="8" max="8" width="11.28515625" bestFit="1" customWidth="1"/>
    <col min="9" max="9" width="14.42578125" bestFit="1" customWidth="1"/>
    <col min="10" max="10" width="15.42578125" bestFit="1" customWidth="1"/>
    <col min="11" max="11" width="11.28515625" bestFit="1" customWidth="1"/>
    <col min="13" max="13" width="13.42578125" customWidth="1"/>
  </cols>
  <sheetData>
    <row r="1" spans="2:24" x14ac:dyDescent="0.25">
      <c r="B1" s="245" t="s">
        <v>40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2:24" ht="21" x14ac:dyDescent="0.35"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3"/>
      <c r="N2" s="4"/>
      <c r="O2" s="4"/>
      <c r="P2" s="4"/>
      <c r="Q2" s="4"/>
    </row>
    <row r="3" spans="2:24" ht="18.75" x14ac:dyDescent="0.3">
      <c r="N3" s="4"/>
      <c r="O3" s="4"/>
      <c r="P3" s="4"/>
      <c r="Q3" s="4"/>
    </row>
    <row r="4" spans="2:24" ht="18.75" x14ac:dyDescent="0.3">
      <c r="B4" s="6" t="s">
        <v>0</v>
      </c>
      <c r="C4" s="6"/>
      <c r="I4" s="7"/>
      <c r="J4" s="7"/>
      <c r="K4" s="7"/>
      <c r="L4" s="7"/>
      <c r="M4" s="8"/>
      <c r="Q4" s="9">
        <v>500</v>
      </c>
      <c r="R4" s="9">
        <v>200</v>
      </c>
      <c r="S4" s="9">
        <v>100</v>
      </c>
      <c r="T4" s="9">
        <v>50</v>
      </c>
      <c r="U4" s="9">
        <v>20</v>
      </c>
      <c r="V4" s="9">
        <v>5</v>
      </c>
      <c r="W4" s="9">
        <v>1</v>
      </c>
      <c r="X4" s="9">
        <v>0.5</v>
      </c>
    </row>
    <row r="5" spans="2:24" ht="15.75" thickBot="1" x14ac:dyDescent="0.3">
      <c r="K5" s="10"/>
    </row>
    <row r="6" spans="2:24" ht="32.25" thickTop="1" thickBot="1" x14ac:dyDescent="0.35">
      <c r="B6" s="11"/>
      <c r="C6" s="12" t="s">
        <v>1</v>
      </c>
      <c r="D6" s="13" t="s">
        <v>2</v>
      </c>
      <c r="E6" s="14" t="s">
        <v>3</v>
      </c>
      <c r="F6" s="13" t="s">
        <v>4</v>
      </c>
      <c r="G6" s="15" t="s">
        <v>5</v>
      </c>
      <c r="H6" s="16" t="s">
        <v>6</v>
      </c>
      <c r="I6" s="17" t="s">
        <v>7</v>
      </c>
      <c r="J6" s="18" t="s">
        <v>8</v>
      </c>
      <c r="K6" s="19" t="s">
        <v>9</v>
      </c>
      <c r="L6" s="20" t="s">
        <v>10</v>
      </c>
      <c r="M6" s="21" t="s">
        <v>11</v>
      </c>
      <c r="N6" s="22" t="s">
        <v>12</v>
      </c>
      <c r="Q6">
        <v>0</v>
      </c>
      <c r="R6">
        <v>0</v>
      </c>
      <c r="S6">
        <v>0</v>
      </c>
      <c r="U6">
        <v>0</v>
      </c>
      <c r="V6">
        <v>0</v>
      </c>
    </row>
    <row r="7" spans="2:24" ht="16.5" thickTop="1" x14ac:dyDescent="0.25">
      <c r="B7" s="23" t="s">
        <v>13</v>
      </c>
      <c r="C7" s="24" t="s">
        <v>14</v>
      </c>
      <c r="D7" s="25">
        <v>320</v>
      </c>
      <c r="E7" s="26">
        <v>5</v>
      </c>
      <c r="F7" s="27">
        <v>1</v>
      </c>
      <c r="G7" s="28" t="s">
        <v>15</v>
      </c>
      <c r="H7" s="29">
        <f>D7*E7+D7*F7</f>
        <v>1920</v>
      </c>
      <c r="I7" s="30">
        <v>0</v>
      </c>
      <c r="J7" s="31">
        <f t="shared" ref="J7:J15" si="0">I7+H7</f>
        <v>1920</v>
      </c>
      <c r="K7" s="32">
        <v>0</v>
      </c>
      <c r="L7" s="33">
        <v>0</v>
      </c>
      <c r="M7" s="34">
        <f>J7-L7</f>
        <v>1920</v>
      </c>
      <c r="N7" t="s">
        <v>16</v>
      </c>
      <c r="P7" s="35"/>
      <c r="Q7">
        <v>1</v>
      </c>
      <c r="R7" s="36">
        <v>4</v>
      </c>
      <c r="S7">
        <v>4</v>
      </c>
      <c r="T7">
        <v>4</v>
      </c>
      <c r="U7">
        <v>1</v>
      </c>
      <c r="V7">
        <v>0</v>
      </c>
    </row>
    <row r="8" spans="2:24" ht="18.75" x14ac:dyDescent="0.3">
      <c r="B8" s="37" t="s">
        <v>17</v>
      </c>
      <c r="C8" s="38" t="s">
        <v>18</v>
      </c>
      <c r="D8" s="39">
        <v>266.67</v>
      </c>
      <c r="E8" s="40">
        <v>6</v>
      </c>
      <c r="F8" s="41"/>
      <c r="G8" s="42">
        <v>1200</v>
      </c>
      <c r="H8" s="43">
        <f>D8*E8-0.02</f>
        <v>1600</v>
      </c>
      <c r="I8" s="44">
        <v>-279.16000000000003</v>
      </c>
      <c r="J8" s="31">
        <f>H8+G8+I8</f>
        <v>2520.84</v>
      </c>
      <c r="K8" s="45">
        <v>0</v>
      </c>
      <c r="L8" s="46">
        <v>0</v>
      </c>
      <c r="M8" s="47">
        <f t="shared" ref="M8:M14" si="1">J8-L8</f>
        <v>2520.84</v>
      </c>
      <c r="N8" t="s">
        <v>19</v>
      </c>
      <c r="O8" s="48"/>
      <c r="P8" s="35"/>
      <c r="Q8">
        <v>4</v>
      </c>
      <c r="R8">
        <v>0</v>
      </c>
      <c r="S8">
        <v>5</v>
      </c>
      <c r="T8">
        <v>0</v>
      </c>
      <c r="U8">
        <v>1</v>
      </c>
      <c r="V8">
        <v>0</v>
      </c>
      <c r="W8">
        <v>0</v>
      </c>
      <c r="X8">
        <v>1</v>
      </c>
    </row>
    <row r="9" spans="2:24" ht="15.75" x14ac:dyDescent="0.25">
      <c r="B9" s="37" t="s">
        <v>20</v>
      </c>
      <c r="C9" s="49" t="s">
        <v>21</v>
      </c>
      <c r="D9" s="39">
        <v>240</v>
      </c>
      <c r="E9" s="41">
        <v>5</v>
      </c>
      <c r="F9" s="41"/>
      <c r="G9" s="50" t="s">
        <v>15</v>
      </c>
      <c r="H9" s="29">
        <f>D9*E9+D9*F9</f>
        <v>1200</v>
      </c>
      <c r="I9" s="30"/>
      <c r="J9" s="31">
        <f t="shared" si="0"/>
        <v>1200</v>
      </c>
      <c r="K9" s="45">
        <v>0</v>
      </c>
      <c r="L9" s="51">
        <v>0</v>
      </c>
      <c r="M9" s="47">
        <f t="shared" si="1"/>
        <v>1200</v>
      </c>
      <c r="N9" t="s">
        <v>16</v>
      </c>
      <c r="P9" s="52"/>
      <c r="Q9">
        <v>0</v>
      </c>
      <c r="R9">
        <v>5</v>
      </c>
      <c r="S9">
        <v>2</v>
      </c>
      <c r="T9">
        <v>0</v>
      </c>
      <c r="U9">
        <v>0</v>
      </c>
      <c r="V9">
        <v>0</v>
      </c>
    </row>
    <row r="10" spans="2:24" ht="31.5" x14ac:dyDescent="0.25">
      <c r="B10" s="53" t="s">
        <v>22</v>
      </c>
      <c r="C10" s="53" t="s">
        <v>23</v>
      </c>
      <c r="D10" s="39">
        <v>250</v>
      </c>
      <c r="E10" s="41">
        <v>6</v>
      </c>
      <c r="F10" s="41"/>
      <c r="G10" s="54">
        <v>100</v>
      </c>
      <c r="H10" s="43">
        <v>1600</v>
      </c>
      <c r="I10" s="30"/>
      <c r="J10" s="31">
        <f t="shared" si="0"/>
        <v>1600</v>
      </c>
      <c r="K10" s="45">
        <v>0</v>
      </c>
      <c r="L10" s="51">
        <v>0</v>
      </c>
      <c r="M10" s="47">
        <f t="shared" si="1"/>
        <v>1600</v>
      </c>
      <c r="N10" t="s">
        <v>19</v>
      </c>
      <c r="O10" s="55"/>
      <c r="P10" s="35"/>
      <c r="Q10">
        <v>0</v>
      </c>
      <c r="R10">
        <v>5</v>
      </c>
      <c r="S10">
        <v>4</v>
      </c>
      <c r="T10">
        <v>4</v>
      </c>
      <c r="U10">
        <v>0</v>
      </c>
      <c r="V10">
        <v>0</v>
      </c>
    </row>
    <row r="11" spans="2:24" ht="18.75" x14ac:dyDescent="0.3">
      <c r="B11" s="56"/>
      <c r="C11" s="56"/>
      <c r="D11" s="39">
        <v>0</v>
      </c>
      <c r="E11" s="57"/>
      <c r="F11" s="41"/>
      <c r="G11" s="58"/>
      <c r="H11" s="43">
        <v>0</v>
      </c>
      <c r="I11" s="59"/>
      <c r="J11" s="31">
        <f t="shared" si="0"/>
        <v>0</v>
      </c>
      <c r="K11" s="60"/>
      <c r="L11" s="61"/>
      <c r="M11" s="47">
        <f t="shared" si="1"/>
        <v>0</v>
      </c>
      <c r="P11" s="62"/>
      <c r="Q11" s="63">
        <v>0</v>
      </c>
      <c r="R11" s="63">
        <v>0</v>
      </c>
      <c r="S11" s="64">
        <v>0</v>
      </c>
      <c r="T11" s="64">
        <v>0</v>
      </c>
      <c r="U11" s="63">
        <v>0</v>
      </c>
      <c r="V11" s="63">
        <v>0</v>
      </c>
      <c r="W11" s="64"/>
    </row>
    <row r="12" spans="2:24" ht="15.75" x14ac:dyDescent="0.25">
      <c r="B12" s="56" t="s">
        <v>24</v>
      </c>
      <c r="C12" s="65" t="s">
        <v>25</v>
      </c>
      <c r="D12" s="66">
        <v>240</v>
      </c>
      <c r="E12" s="67">
        <v>5</v>
      </c>
      <c r="F12" s="67"/>
      <c r="G12" s="68"/>
      <c r="H12" s="29">
        <f>D12*E12+D12*F12</f>
        <v>1200</v>
      </c>
      <c r="I12" s="69"/>
      <c r="J12" s="31">
        <f t="shared" si="0"/>
        <v>1200</v>
      </c>
      <c r="K12" s="60"/>
      <c r="L12" s="70"/>
      <c r="M12" s="47">
        <f t="shared" si="1"/>
        <v>1200</v>
      </c>
      <c r="N12" t="s">
        <v>16</v>
      </c>
      <c r="O12" s="71"/>
      <c r="P12" s="71"/>
      <c r="Q12" s="72">
        <v>0</v>
      </c>
      <c r="R12" s="73">
        <v>5</v>
      </c>
      <c r="S12">
        <v>2</v>
      </c>
      <c r="T12">
        <v>0</v>
      </c>
      <c r="U12">
        <v>0</v>
      </c>
      <c r="V12">
        <v>0</v>
      </c>
    </row>
    <row r="13" spans="2:24" ht="18.75" x14ac:dyDescent="0.3">
      <c r="B13" s="74"/>
      <c r="C13" s="74"/>
      <c r="D13" s="75"/>
      <c r="E13" s="76"/>
      <c r="F13" s="76"/>
      <c r="G13" s="77"/>
      <c r="H13" s="78">
        <v>0</v>
      </c>
      <c r="I13" s="79"/>
      <c r="J13" s="31">
        <f t="shared" si="0"/>
        <v>0</v>
      </c>
      <c r="K13" s="60"/>
      <c r="L13" s="70"/>
      <c r="M13" s="47">
        <f t="shared" si="1"/>
        <v>0</v>
      </c>
      <c r="N13" s="80"/>
      <c r="O13" s="72"/>
      <c r="P13" s="72"/>
      <c r="Q13" s="72">
        <v>0</v>
      </c>
      <c r="R13" s="73">
        <v>0</v>
      </c>
      <c r="S13">
        <v>0</v>
      </c>
      <c r="T13" s="72">
        <v>0</v>
      </c>
      <c r="U13">
        <v>0</v>
      </c>
      <c r="V13">
        <v>0</v>
      </c>
    </row>
    <row r="14" spans="2:24" ht="19.5" thickBot="1" x14ac:dyDescent="0.35">
      <c r="B14" s="81" t="s">
        <v>26</v>
      </c>
      <c r="C14" s="81"/>
      <c r="D14" s="82">
        <v>240</v>
      </c>
      <c r="E14" s="83">
        <v>5</v>
      </c>
      <c r="F14" s="84"/>
      <c r="G14" s="85"/>
      <c r="H14" s="86">
        <v>1200</v>
      </c>
      <c r="I14" s="87"/>
      <c r="J14" s="31">
        <f t="shared" si="0"/>
        <v>1200</v>
      </c>
      <c r="K14" s="60"/>
      <c r="L14" s="88"/>
      <c r="M14" s="47">
        <f t="shared" si="1"/>
        <v>1200</v>
      </c>
      <c r="N14" s="89"/>
      <c r="O14" s="90"/>
      <c r="P14" s="89"/>
      <c r="Q14">
        <v>0</v>
      </c>
      <c r="R14">
        <v>5</v>
      </c>
      <c r="S14">
        <v>2</v>
      </c>
      <c r="T14">
        <v>0</v>
      </c>
      <c r="U14">
        <v>0</v>
      </c>
      <c r="V14">
        <v>0</v>
      </c>
    </row>
    <row r="15" spans="2:24" ht="20.25" thickTop="1" thickBot="1" x14ac:dyDescent="0.35">
      <c r="B15" s="91" t="s">
        <v>27</v>
      </c>
      <c r="C15" s="92" t="s">
        <v>28</v>
      </c>
      <c r="D15" s="93">
        <v>464.29</v>
      </c>
      <c r="E15" s="94">
        <v>5</v>
      </c>
      <c r="F15" s="95"/>
      <c r="G15" s="96"/>
      <c r="H15" s="93">
        <v>3250</v>
      </c>
      <c r="I15" s="97">
        <v>-712.28</v>
      </c>
      <c r="J15" s="98">
        <f t="shared" si="0"/>
        <v>2537.7200000000003</v>
      </c>
      <c r="K15" s="99">
        <v>0</v>
      </c>
      <c r="L15" s="100">
        <v>0</v>
      </c>
      <c r="M15" s="101">
        <f>J15-L15</f>
        <v>2537.7200000000003</v>
      </c>
      <c r="N15" t="s">
        <v>16</v>
      </c>
      <c r="Q15" s="102">
        <v>1</v>
      </c>
      <c r="R15" s="102">
        <v>5</v>
      </c>
      <c r="S15" s="102">
        <v>8</v>
      </c>
      <c r="T15" s="102">
        <v>4</v>
      </c>
      <c r="U15" s="102">
        <v>1</v>
      </c>
      <c r="V15" s="102">
        <v>3</v>
      </c>
      <c r="W15" s="103">
        <v>3</v>
      </c>
      <c r="X15" s="103">
        <v>0</v>
      </c>
    </row>
    <row r="16" spans="2:24" ht="16.5" thickBot="1" x14ac:dyDescent="0.3">
      <c r="B16" s="104"/>
      <c r="C16" s="104"/>
      <c r="D16" s="52"/>
      <c r="E16" s="105"/>
      <c r="F16" s="106"/>
      <c r="H16" s="107" t="s">
        <v>29</v>
      </c>
      <c r="I16" s="108"/>
      <c r="K16" s="109"/>
      <c r="L16" s="110"/>
      <c r="M16" s="110"/>
      <c r="N16" s="111"/>
      <c r="P16" s="112"/>
      <c r="Q16" s="112">
        <f>SUM(Q6:Q15)</f>
        <v>6</v>
      </c>
      <c r="R16" s="112">
        <f t="shared" ref="R16:W16" si="2">SUM(R6:R15)</f>
        <v>29</v>
      </c>
      <c r="S16" s="112">
        <f t="shared" si="2"/>
        <v>27</v>
      </c>
      <c r="T16" s="112">
        <f t="shared" si="2"/>
        <v>12</v>
      </c>
      <c r="U16" s="112">
        <f t="shared" si="2"/>
        <v>3</v>
      </c>
      <c r="V16" s="112">
        <f t="shared" si="2"/>
        <v>3</v>
      </c>
      <c r="W16" s="112">
        <f t="shared" si="2"/>
        <v>3</v>
      </c>
      <c r="X16" s="112">
        <f>SUM(X6:X15)</f>
        <v>1</v>
      </c>
    </row>
    <row r="17" spans="2:25" ht="19.5" thickBot="1" x14ac:dyDescent="0.35">
      <c r="D17" s="96"/>
      <c r="E17" s="113"/>
      <c r="F17" s="114"/>
      <c r="G17" s="115" t="s">
        <v>30</v>
      </c>
      <c r="H17" s="116">
        <f>SUM(H7:H16)</f>
        <v>11970</v>
      </c>
      <c r="I17" s="117">
        <f>SUM(I7:I15)</f>
        <v>-991.44</v>
      </c>
      <c r="J17" s="118">
        <f>SUM(J7:J16)</f>
        <v>12178.560000000001</v>
      </c>
      <c r="K17" s="119">
        <f>SUM(K7:K15)</f>
        <v>0</v>
      </c>
      <c r="L17" s="119">
        <f>SUM(L7:L15)</f>
        <v>0</v>
      </c>
      <c r="M17" s="120"/>
      <c r="P17" s="112"/>
      <c r="Q17" s="112"/>
      <c r="R17" s="112"/>
      <c r="S17" s="112"/>
    </row>
    <row r="18" spans="2:25" ht="18.75" x14ac:dyDescent="0.3">
      <c r="N18" s="121"/>
      <c r="O18" s="73"/>
      <c r="P18" s="112"/>
      <c r="Q18" s="122">
        <f t="shared" ref="Q18:X18" si="3">Q16*Q4</f>
        <v>3000</v>
      </c>
      <c r="R18" s="122">
        <f t="shared" si="3"/>
        <v>5800</v>
      </c>
      <c r="S18" s="122">
        <f t="shared" si="3"/>
        <v>2700</v>
      </c>
      <c r="T18" s="123">
        <f t="shared" si="3"/>
        <v>600</v>
      </c>
      <c r="U18" s="122">
        <f t="shared" si="3"/>
        <v>60</v>
      </c>
      <c r="V18" s="122">
        <f t="shared" si="3"/>
        <v>15</v>
      </c>
      <c r="W18" s="122">
        <f t="shared" si="3"/>
        <v>3</v>
      </c>
      <c r="X18" s="122">
        <f t="shared" si="3"/>
        <v>0.5</v>
      </c>
      <c r="Y18" s="124">
        <f>SUM(Q18:X18)</f>
        <v>12178.5</v>
      </c>
    </row>
    <row r="19" spans="2:25" ht="21" x14ac:dyDescent="0.35">
      <c r="B19" s="125"/>
      <c r="C19" s="125"/>
      <c r="D19" s="55"/>
      <c r="E19" s="126"/>
      <c r="F19" s="126"/>
      <c r="G19" s="126"/>
      <c r="H19" s="126"/>
      <c r="I19" s="126"/>
      <c r="J19" s="126"/>
      <c r="K19" s="126"/>
      <c r="N19" s="73"/>
      <c r="O19" s="73"/>
      <c r="P19" s="73"/>
      <c r="Q19" s="52"/>
      <c r="R19" s="96"/>
      <c r="S19" s="96"/>
      <c r="T19" s="96"/>
      <c r="U19" s="96"/>
      <c r="V19" s="96"/>
      <c r="W19" s="96"/>
      <c r="X19" s="96"/>
    </row>
    <row r="20" spans="2:25" ht="21" customHeight="1" x14ac:dyDescent="0.35">
      <c r="D20" s="52"/>
      <c r="E20" s="127"/>
      <c r="F20" s="126"/>
      <c r="G20" s="126"/>
      <c r="H20" s="126"/>
      <c r="I20" s="126"/>
      <c r="J20" s="128"/>
      <c r="K20" s="126"/>
      <c r="L20" s="73"/>
      <c r="M20" s="73"/>
    </row>
    <row r="21" spans="2:25" x14ac:dyDescent="0.25">
      <c r="B21" s="104"/>
      <c r="C21" s="104"/>
      <c r="D21" s="73"/>
      <c r="E21" s="55"/>
      <c r="F21" s="105"/>
      <c r="G21" s="105"/>
      <c r="H21" s="73"/>
      <c r="I21" s="73"/>
      <c r="J21" s="52"/>
      <c r="K21" s="73"/>
      <c r="L21" s="73"/>
      <c r="M21" s="73"/>
    </row>
    <row r="22" spans="2:25" ht="18.75" x14ac:dyDescent="0.3">
      <c r="B22" s="104"/>
      <c r="C22" s="104"/>
      <c r="D22" s="52"/>
      <c r="E22" s="129"/>
      <c r="F22" s="105"/>
      <c r="G22" s="105"/>
      <c r="H22" s="130"/>
      <c r="I22" s="131"/>
      <c r="J22" s="132"/>
      <c r="K22" s="73"/>
      <c r="L22" s="73"/>
      <c r="M22" s="73"/>
    </row>
    <row r="23" spans="2:25" x14ac:dyDescent="0.25">
      <c r="B23" s="104"/>
      <c r="C23" s="104"/>
      <c r="D23" s="55"/>
      <c r="E23" s="55"/>
      <c r="F23" s="105"/>
      <c r="G23" s="105"/>
      <c r="H23" s="73"/>
      <c r="I23" s="73"/>
      <c r="J23" s="73"/>
      <c r="K23" s="73"/>
      <c r="L23" s="73"/>
      <c r="M23" s="73"/>
    </row>
    <row r="24" spans="2:25" ht="18.75" x14ac:dyDescent="0.3">
      <c r="D24" s="129"/>
      <c r="E24" s="73"/>
      <c r="F24" s="73"/>
      <c r="G24" s="73"/>
      <c r="H24" s="73"/>
      <c r="I24" s="73"/>
      <c r="J24" s="73"/>
      <c r="K24" s="73"/>
      <c r="L24" s="73"/>
      <c r="M24" s="73"/>
    </row>
    <row r="25" spans="2:25" x14ac:dyDescent="0.25">
      <c r="D25" s="55"/>
    </row>
  </sheetData>
  <mergeCells count="1">
    <mergeCell ref="B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54</vt:i4>
      </vt:variant>
    </vt:vector>
  </HeadingPairs>
  <TitlesOfParts>
    <vt:vector size="54" baseType="lpstr">
      <vt:lpstr>SEM # 01</vt:lpstr>
      <vt:lpstr>SEM 02</vt:lpstr>
      <vt:lpstr>SEM 03</vt:lpstr>
      <vt:lpstr>SEM 04</vt:lpstr>
      <vt:lpstr>SEM 05</vt:lpstr>
      <vt:lpstr>SEM 06</vt:lpstr>
      <vt:lpstr>SEM 07</vt:lpstr>
      <vt:lpstr>SEM 08</vt:lpstr>
      <vt:lpstr>SEM 09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SEM    31   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SEM 40</vt:lpstr>
      <vt:lpstr>SEM 41</vt:lpstr>
      <vt:lpstr>SEM 42</vt:lpstr>
      <vt:lpstr>SEMANA 43</vt:lpstr>
      <vt:lpstr>SEMANA 44</vt:lpstr>
      <vt:lpstr>SEMANA 45</vt:lpstr>
      <vt:lpstr>NOMINA 46</vt:lpstr>
      <vt:lpstr>SEMANA 47</vt:lpstr>
      <vt:lpstr>SEM 48</vt:lpstr>
      <vt:lpstr>SEM 49</vt:lpstr>
      <vt:lpstr>SEM 50</vt:lpstr>
      <vt:lpstr>SWEM 51</vt:lpstr>
      <vt:lpstr>SEM 52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2014-12-12T20:25:40Z</cp:lastPrinted>
  <dcterms:created xsi:type="dcterms:W3CDTF">2014-01-03T17:32:44Z</dcterms:created>
  <dcterms:modified xsi:type="dcterms:W3CDTF">2017-10-20T17:08:03Z</dcterms:modified>
</cp:coreProperties>
</file>