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21135" windowHeight="11715" firstSheet="11" activeTab="12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Hoja3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3" l="1"/>
  <c r="M15" i="13" l="1"/>
  <c r="O73" i="13" l="1"/>
  <c r="M12" i="13" l="1"/>
  <c r="M9" i="13" l="1"/>
  <c r="F28" i="16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4" i="15"/>
  <c r="N3" i="15"/>
  <c r="G3" i="15"/>
  <c r="G67" i="15" s="1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P34" i="13"/>
  <c r="Q34" i="13" s="1"/>
  <c r="P33" i="13"/>
  <c r="Q33" i="13" s="1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M53" i="13" l="1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<sst xmlns="http://schemas.openxmlformats.org/spreadsheetml/2006/main" count="1430" uniqueCount="785">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</sst>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5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800080"/>
      <color rgb="FFCCFF99"/>
      <color rgb="FFFFCCFF"/>
      <color rgb="FF0000FF"/>
      <color rgb="FFCC99FF"/>
      <color rgb="FF66FFFF"/>
      <color rgb="FFFF99CC"/>
      <color rgb="FFFF00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1"/>
      <c r="C1" s="543" t="s">
        <v>26</v>
      </c>
      <c r="D1" s="544"/>
      <c r="E1" s="544"/>
      <c r="F1" s="544"/>
      <c r="G1" s="544"/>
      <c r="H1" s="544"/>
      <c r="I1" s="544"/>
      <c r="J1" s="544"/>
      <c r="K1" s="544"/>
      <c r="L1" s="544"/>
      <c r="M1" s="544"/>
    </row>
    <row r="2" spans="1:18" ht="16.5" thickBot="1" x14ac:dyDescent="0.3">
      <c r="B2" s="54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5" t="s">
        <v>0</v>
      </c>
      <c r="C3" s="546"/>
      <c r="D3" s="14"/>
      <c r="E3" s="15"/>
      <c r="F3" s="16"/>
      <c r="H3" s="547" t="s">
        <v>1</v>
      </c>
      <c r="I3" s="547"/>
      <c r="K3" s="18"/>
      <c r="L3" s="19"/>
      <c r="M3" s="20"/>
      <c r="P3" s="539" t="s">
        <v>2</v>
      </c>
      <c r="R3" s="548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50" t="s">
        <v>5</v>
      </c>
      <c r="F4" s="551"/>
      <c r="H4" s="552" t="s">
        <v>6</v>
      </c>
      <c r="I4" s="553"/>
      <c r="J4" s="25"/>
      <c r="K4" s="26"/>
      <c r="L4" s="27"/>
      <c r="M4" s="28" t="s">
        <v>7</v>
      </c>
      <c r="N4" s="29" t="s">
        <v>8</v>
      </c>
      <c r="P4" s="540"/>
      <c r="Q4" s="30" t="s">
        <v>9</v>
      </c>
      <c r="R4" s="549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59">
        <f>SUM(M5:M40)</f>
        <v>1399609.5</v>
      </c>
      <c r="N49" s="559">
        <f>SUM(N5:N40)</f>
        <v>910600</v>
      </c>
      <c r="P49" s="111">
        <f>SUM(P5:P40)</f>
        <v>3236981.46</v>
      </c>
      <c r="Q49" s="571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60"/>
      <c r="N50" s="560"/>
      <c r="P50" s="44"/>
      <c r="Q50" s="572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37">
        <f>M49+N49</f>
        <v>2310209.5</v>
      </c>
      <c r="N53" s="538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7" t="s">
        <v>15</v>
      </c>
      <c r="I77" s="568"/>
      <c r="J77" s="154"/>
      <c r="K77" s="569">
        <f>I75+L75</f>
        <v>1552957.04</v>
      </c>
      <c r="L77" s="570"/>
      <c r="M77" s="155"/>
      <c r="N77" s="155"/>
      <c r="P77" s="44"/>
      <c r="Q77" s="19"/>
    </row>
    <row r="78" spans="1:17" x14ac:dyDescent="0.25">
      <c r="D78" s="561" t="s">
        <v>16</v>
      </c>
      <c r="E78" s="561"/>
      <c r="F78" s="156">
        <f>F75-K77-C75</f>
        <v>-123007.98000000021</v>
      </c>
      <c r="I78" s="157"/>
      <c r="J78" s="158"/>
    </row>
    <row r="79" spans="1:17" ht="18.75" x14ac:dyDescent="0.3">
      <c r="D79" s="562" t="s">
        <v>17</v>
      </c>
      <c r="E79" s="562"/>
      <c r="F79" s="101">
        <v>-1513561.68</v>
      </c>
      <c r="I79" s="563" t="s">
        <v>18</v>
      </c>
      <c r="J79" s="564"/>
      <c r="K79" s="565">
        <f>F81+F82+F83</f>
        <v>1950142.8099999996</v>
      </c>
      <c r="L79" s="56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66">
        <f>-C4</f>
        <v>-3445405.07</v>
      </c>
      <c r="L81" s="565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54" t="s">
        <v>24</v>
      </c>
      <c r="E83" s="555"/>
      <c r="F83" s="173">
        <v>3504178.07</v>
      </c>
      <c r="I83" s="556" t="s">
        <v>220</v>
      </c>
      <c r="J83" s="557"/>
      <c r="K83" s="558">
        <f>K79+K81</f>
        <v>-1495262.2600000002</v>
      </c>
      <c r="L83" s="55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6" t="s">
        <v>35</v>
      </c>
      <c r="J37" s="577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8"/>
      <c r="J38" s="579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0"/>
      <c r="J39" s="581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82" t="s">
        <v>35</v>
      </c>
      <c r="J67" s="583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I5" workbookViewId="0">
      <selection activeCell="D59" sqref="D59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41"/>
      <c r="C1" s="543" t="s">
        <v>642</v>
      </c>
      <c r="D1" s="544"/>
      <c r="E1" s="544"/>
      <c r="F1" s="544"/>
      <c r="G1" s="544"/>
      <c r="H1" s="544"/>
      <c r="I1" s="544"/>
      <c r="J1" s="544"/>
      <c r="K1" s="544"/>
      <c r="L1" s="544"/>
      <c r="M1" s="544"/>
    </row>
    <row r="2" spans="1:21" ht="16.5" thickBot="1" x14ac:dyDescent="0.3">
      <c r="B2" s="542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45" t="s">
        <v>0</v>
      </c>
      <c r="C3" s="546"/>
      <c r="D3" s="14"/>
      <c r="E3" s="15"/>
      <c r="F3" s="16"/>
      <c r="H3" s="547" t="s">
        <v>1</v>
      </c>
      <c r="I3" s="547"/>
      <c r="K3" s="18"/>
      <c r="L3" s="19"/>
      <c r="M3" s="20"/>
      <c r="P3" s="539" t="s">
        <v>2</v>
      </c>
      <c r="Q3" s="467" t="s">
        <v>509</v>
      </c>
      <c r="R3" s="593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50" t="s">
        <v>5</v>
      </c>
      <c r="F4" s="551"/>
      <c r="H4" s="552" t="s">
        <v>6</v>
      </c>
      <c r="I4" s="553"/>
      <c r="J4" s="25"/>
      <c r="K4" s="26"/>
      <c r="L4" s="27"/>
      <c r="M4" s="28" t="s">
        <v>7</v>
      </c>
      <c r="N4" s="29" t="s">
        <v>8</v>
      </c>
      <c r="P4" s="540"/>
      <c r="Q4" s="30" t="s">
        <v>9</v>
      </c>
      <c r="R4" s="594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59">
        <f>SUM(M5:M40)</f>
        <v>1601794.8800000001</v>
      </c>
      <c r="N49" s="559">
        <f>SUM(N5:N40)</f>
        <v>1523056</v>
      </c>
      <c r="P49" s="111">
        <f>SUM(P5:P40)</f>
        <v>3794729.3800000004</v>
      </c>
      <c r="Q49" s="571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60"/>
      <c r="N50" s="560"/>
      <c r="P50" s="44"/>
      <c r="Q50" s="572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37">
        <f>M49+N49</f>
        <v>3124850.88</v>
      </c>
      <c r="N53" s="538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7" t="s">
        <v>15</v>
      </c>
      <c r="I69" s="568"/>
      <c r="J69" s="154"/>
      <c r="K69" s="569">
        <f>I67+L67</f>
        <v>513056.63999999996</v>
      </c>
      <c r="L69" s="570"/>
      <c r="M69" s="155"/>
      <c r="N69" s="155"/>
      <c r="P69" s="44"/>
      <c r="Q69" s="19"/>
    </row>
    <row r="70" spans="1:17" x14ac:dyDescent="0.25">
      <c r="D70" s="561" t="s">
        <v>16</v>
      </c>
      <c r="E70" s="561"/>
      <c r="F70" s="156">
        <f>F67-K69-C67</f>
        <v>1446986.8899999997</v>
      </c>
      <c r="I70" s="157"/>
      <c r="J70" s="158"/>
    </row>
    <row r="71" spans="1:17" ht="18.75" x14ac:dyDescent="0.3">
      <c r="D71" s="562" t="s">
        <v>17</v>
      </c>
      <c r="E71" s="562"/>
      <c r="F71" s="101">
        <f>-'   COMPRAS     JUNIO     2023  '!G67</f>
        <v>-1585182.9300000004</v>
      </c>
      <c r="I71" s="563" t="s">
        <v>18</v>
      </c>
      <c r="J71" s="564"/>
      <c r="K71" s="565">
        <f>F73+F74+F75</f>
        <v>3054589.7999999993</v>
      </c>
      <c r="L71" s="565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566">
        <f>-C4</f>
        <v>-3897967.53</v>
      </c>
      <c r="L73" s="565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54" t="s">
        <v>24</v>
      </c>
      <c r="E75" s="555"/>
      <c r="F75" s="173">
        <v>3131387.04</v>
      </c>
      <c r="I75" s="556" t="s">
        <v>764</v>
      </c>
      <c r="J75" s="557"/>
      <c r="K75" s="558">
        <f>K71+K73</f>
        <v>-843377.73000000045</v>
      </c>
      <c r="L75" s="558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6"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6" t="s">
        <v>35</v>
      </c>
      <c r="J37" s="577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8"/>
      <c r="J38" s="579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0"/>
      <c r="J39" s="581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2" t="s">
        <v>35</v>
      </c>
      <c r="J67" s="583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abSelected="1" workbookViewId="0">
      <selection activeCell="A19" sqref="A19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41"/>
      <c r="C1" s="543" t="s">
        <v>765</v>
      </c>
      <c r="D1" s="544"/>
      <c r="E1" s="544"/>
      <c r="F1" s="544"/>
      <c r="G1" s="544"/>
      <c r="H1" s="544"/>
      <c r="I1" s="544"/>
      <c r="J1" s="544"/>
      <c r="K1" s="544"/>
      <c r="L1" s="544"/>
      <c r="M1" s="544"/>
    </row>
    <row r="2" spans="1:22" ht="16.5" thickBot="1" x14ac:dyDescent="0.3">
      <c r="B2" s="542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45" t="s">
        <v>0</v>
      </c>
      <c r="C3" s="546"/>
      <c r="D3" s="14"/>
      <c r="E3" s="15"/>
      <c r="F3" s="16"/>
      <c r="H3" s="547" t="s">
        <v>1</v>
      </c>
      <c r="I3" s="547"/>
      <c r="K3" s="18"/>
      <c r="L3" s="19"/>
      <c r="M3" s="20"/>
      <c r="P3" s="539" t="s">
        <v>2</v>
      </c>
      <c r="Q3" s="533"/>
      <c r="R3" s="593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550" t="s">
        <v>5</v>
      </c>
      <c r="F4" s="551"/>
      <c r="H4" s="552" t="s">
        <v>6</v>
      </c>
      <c r="I4" s="553"/>
      <c r="J4" s="25"/>
      <c r="K4" s="26"/>
      <c r="L4" s="27"/>
      <c r="M4" s="28" t="s">
        <v>7</v>
      </c>
      <c r="N4" s="29" t="s">
        <v>8</v>
      </c>
      <c r="P4" s="540"/>
      <c r="Q4" s="30" t="s">
        <v>9</v>
      </c>
      <c r="R4" s="594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4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26.25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342" t="s">
        <v>784</v>
      </c>
      <c r="L16" s="13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/>
      <c r="D17" s="47"/>
      <c r="E17" s="35">
        <v>45120</v>
      </c>
      <c r="F17" s="36"/>
      <c r="G17" s="37"/>
      <c r="H17" s="38">
        <v>45120</v>
      </c>
      <c r="I17" s="39"/>
      <c r="J17" s="40"/>
      <c r="K17" s="65"/>
      <c r="L17" s="55"/>
      <c r="M17" s="42">
        <v>0</v>
      </c>
      <c r="N17" s="43">
        <v>0</v>
      </c>
      <c r="O17" s="499"/>
      <c r="P17" s="49">
        <f t="shared" si="0"/>
        <v>0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/>
      <c r="D18" s="51"/>
      <c r="E18" s="35">
        <v>45121</v>
      </c>
      <c r="F18" s="36"/>
      <c r="G18" s="37"/>
      <c r="H18" s="38">
        <v>45121</v>
      </c>
      <c r="I18" s="39"/>
      <c r="J18" s="40"/>
      <c r="K18" s="58"/>
      <c r="L18" s="49"/>
      <c r="M18" s="42">
        <v>0</v>
      </c>
      <c r="N18" s="43">
        <v>0</v>
      </c>
      <c r="P18" s="49">
        <f t="shared" si="0"/>
        <v>0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/>
      <c r="D19" s="47"/>
      <c r="E19" s="35">
        <v>45122</v>
      </c>
      <c r="F19" s="36"/>
      <c r="G19" s="37"/>
      <c r="H19" s="38">
        <v>45122</v>
      </c>
      <c r="I19" s="39"/>
      <c r="J19" s="40"/>
      <c r="K19" s="344"/>
      <c r="L19" s="59"/>
      <c r="M19" s="42">
        <v>0</v>
      </c>
      <c r="N19" s="43">
        <v>0</v>
      </c>
      <c r="O19" s="499"/>
      <c r="P19" s="49">
        <f t="shared" si="0"/>
        <v>0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/>
      <c r="D20" s="47"/>
      <c r="E20" s="35">
        <v>45123</v>
      </c>
      <c r="F20" s="36"/>
      <c r="G20" s="37"/>
      <c r="H20" s="38">
        <v>45123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/>
      <c r="D21" s="47"/>
      <c r="E21" s="35">
        <v>45124</v>
      </c>
      <c r="F21" s="36"/>
      <c r="G21" s="37"/>
      <c r="H21" s="38">
        <v>45124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1"/>
        <v>0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/>
      <c r="D22" s="47"/>
      <c r="E22" s="35">
        <v>45125</v>
      </c>
      <c r="F22" s="36"/>
      <c r="G22" s="37"/>
      <c r="H22" s="38">
        <v>45125</v>
      </c>
      <c r="I22" s="359"/>
      <c r="J22" s="40"/>
      <c r="K22" s="506"/>
      <c r="L22" s="62"/>
      <c r="M22" s="42">
        <v>0</v>
      </c>
      <c r="N22" s="43">
        <v>0</v>
      </c>
      <c r="P22" s="49">
        <f t="shared" si="0"/>
        <v>0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/>
      <c r="D23" s="47"/>
      <c r="E23" s="35">
        <v>45126</v>
      </c>
      <c r="F23" s="36"/>
      <c r="G23" s="37"/>
      <c r="H23" s="38">
        <v>45126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1"/>
        <v>0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/>
      <c r="D24" s="51"/>
      <c r="E24" s="35">
        <v>45127</v>
      </c>
      <c r="F24" s="36"/>
      <c r="G24" s="37"/>
      <c r="H24" s="38">
        <v>45127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/>
      <c r="D25" s="47"/>
      <c r="E25" s="35">
        <v>45128</v>
      </c>
      <c r="F25" s="36"/>
      <c r="G25" s="37"/>
      <c r="H25" s="38">
        <v>45128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/>
      <c r="D26" s="47"/>
      <c r="E26" s="35">
        <v>45129</v>
      </c>
      <c r="F26" s="36"/>
      <c r="G26" s="37"/>
      <c r="H26" s="38">
        <v>45129</v>
      </c>
      <c r="I26" s="39"/>
      <c r="J26" s="40"/>
      <c r="K26" s="70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/>
      <c r="D27" s="51"/>
      <c r="E27" s="35">
        <v>45130</v>
      </c>
      <c r="F27" s="36"/>
      <c r="G27" s="37"/>
      <c r="H27" s="38">
        <v>45130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/>
      <c r="D28" s="51"/>
      <c r="E28" s="35">
        <v>45131</v>
      </c>
      <c r="F28" s="36"/>
      <c r="G28" s="37"/>
      <c r="H28" s="38">
        <v>45131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/>
      <c r="D29" s="76"/>
      <c r="E29" s="35">
        <v>45132</v>
      </c>
      <c r="F29" s="36"/>
      <c r="G29" s="37"/>
      <c r="H29" s="38">
        <v>45132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/>
      <c r="D30" s="76"/>
      <c r="E30" s="35">
        <v>45133</v>
      </c>
      <c r="F30" s="36"/>
      <c r="G30" s="37"/>
      <c r="H30" s="38">
        <v>45133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/>
      <c r="D31" s="79"/>
      <c r="E31" s="35">
        <v>45134</v>
      </c>
      <c r="F31" s="36"/>
      <c r="G31" s="37"/>
      <c r="H31" s="38">
        <v>45134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/>
      <c r="D32" s="305"/>
      <c r="E32" s="35">
        <v>45135</v>
      </c>
      <c r="F32" s="36"/>
      <c r="G32" s="37"/>
      <c r="H32" s="38">
        <v>45135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f t="shared" si="0"/>
        <v>28972</v>
      </c>
      <c r="Q34" s="45">
        <f t="shared" si="1"/>
        <v>28972</v>
      </c>
      <c r="R34" s="46">
        <v>0</v>
      </c>
      <c r="S34" t="s">
        <v>10</v>
      </c>
    </row>
    <row r="35" spans="1:19" ht="18" thickBot="1" x14ac:dyDescent="0.35">
      <c r="A35" s="504"/>
      <c r="B35" s="32"/>
      <c r="C35" s="86"/>
      <c r="D35" s="79"/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512"/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/>
      <c r="C39" s="93"/>
      <c r="D39" s="94"/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/>
      <c r="K40" s="343"/>
      <c r="L40" s="49"/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59">
        <f>SUM(M5:M40)</f>
        <v>967874</v>
      </c>
      <c r="N49" s="559">
        <f>SUM(N5:N40)</f>
        <v>692706</v>
      </c>
      <c r="P49" s="111">
        <f>SUM(P5:P40)</f>
        <v>2274936</v>
      </c>
      <c r="Q49" s="571">
        <f>SUM(Q5:Q40)</f>
        <v>28972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60"/>
      <c r="N50" s="560"/>
      <c r="P50" s="44"/>
      <c r="Q50" s="572"/>
      <c r="R50" s="112">
        <f>SUM(R5:R49)</f>
        <v>440369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37">
        <f>M49+N49</f>
        <v>1660580</v>
      </c>
      <c r="N53" s="538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209979.5</v>
      </c>
      <c r="D67" s="520"/>
      <c r="E67" s="521" t="s">
        <v>12</v>
      </c>
      <c r="F67" s="522">
        <f>SUM(F5:F61)</f>
        <v>1804192</v>
      </c>
      <c r="G67" s="523"/>
      <c r="H67" s="521" t="s">
        <v>13</v>
      </c>
      <c r="I67" s="524">
        <f>SUM(I5:I61)</f>
        <v>25068.5</v>
      </c>
      <c r="J67" s="525"/>
      <c r="K67" s="526" t="s">
        <v>14</v>
      </c>
      <c r="L67" s="527">
        <f>SUM(L5:L65)-L26</f>
        <v>407022.5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7" t="s">
        <v>15</v>
      </c>
      <c r="I69" s="568"/>
      <c r="J69" s="154"/>
      <c r="K69" s="569">
        <f>I67+L67</f>
        <v>432091</v>
      </c>
      <c r="L69" s="570"/>
      <c r="M69" s="155"/>
      <c r="N69" s="155"/>
      <c r="P69" s="44"/>
      <c r="Q69" s="19"/>
    </row>
    <row r="70" spans="1:17" x14ac:dyDescent="0.25">
      <c r="D70" s="561" t="s">
        <v>16</v>
      </c>
      <c r="E70" s="561"/>
      <c r="F70" s="156">
        <f>F67-K69-C67</f>
        <v>1162121.5</v>
      </c>
      <c r="I70" s="157"/>
      <c r="J70" s="158"/>
    </row>
    <row r="71" spans="1:17" ht="18.75" x14ac:dyDescent="0.3">
      <c r="D71" s="562" t="s">
        <v>17</v>
      </c>
      <c r="E71" s="562"/>
      <c r="F71" s="101">
        <v>0</v>
      </c>
      <c r="I71" s="563" t="s">
        <v>18</v>
      </c>
      <c r="J71" s="564"/>
      <c r="K71" s="565">
        <f>F73+F74+F75</f>
        <v>3982672.81</v>
      </c>
      <c r="L71" s="565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0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1162121.5</v>
      </c>
      <c r="H73" s="168"/>
      <c r="I73" s="169" t="s">
        <v>21</v>
      </c>
      <c r="J73" s="170"/>
      <c r="K73" s="566">
        <f>-C4</f>
        <v>-3131387.04</v>
      </c>
      <c r="L73" s="565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0</v>
      </c>
    </row>
    <row r="75" spans="1:17" ht="20.25" thickTop="1" thickBot="1" x14ac:dyDescent="0.35">
      <c r="C75" s="172">
        <v>45135</v>
      </c>
      <c r="D75" s="554" t="s">
        <v>24</v>
      </c>
      <c r="E75" s="555"/>
      <c r="F75" s="173">
        <v>2820551.31</v>
      </c>
      <c r="I75" s="556" t="s">
        <v>764</v>
      </c>
      <c r="J75" s="557"/>
      <c r="K75" s="558">
        <f>K71+K73</f>
        <v>851285.77</v>
      </c>
      <c r="L75" s="558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workbookViewId="0">
      <selection activeCell="G23" sqref="G2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6" t="s">
        <v>35</v>
      </c>
      <c r="J37" s="577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8"/>
      <c r="J38" s="579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0"/>
      <c r="J39" s="581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82" t="s">
        <v>35</v>
      </c>
      <c r="J67" s="583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F28"/>
  <sheetViews>
    <sheetView workbookViewId="0">
      <selection activeCell="E8" sqref="E8"/>
    </sheetView>
  </sheetViews>
  <sheetFormatPr baseColWidth="10" defaultRowHeight="15" x14ac:dyDescent="0.25"/>
  <cols>
    <col min="6" max="6" width="46.7109375" style="5" customWidth="1"/>
  </cols>
  <sheetData>
    <row r="10" spans="6:6" x14ac:dyDescent="0.25">
      <c r="F10" s="5">
        <v>34381.72</v>
      </c>
    </row>
    <row r="11" spans="6:6" x14ac:dyDescent="0.25">
      <c r="F11" s="5">
        <v>19507.55</v>
      </c>
    </row>
    <row r="12" spans="6:6" x14ac:dyDescent="0.25">
      <c r="F12" s="5">
        <v>13626</v>
      </c>
    </row>
    <row r="13" spans="6:6" x14ac:dyDescent="0.25">
      <c r="F13" s="5">
        <v>137491.6</v>
      </c>
    </row>
    <row r="14" spans="6:6" x14ac:dyDescent="0.25">
      <c r="F14" s="5">
        <v>86570.4</v>
      </c>
    </row>
    <row r="15" spans="6:6" x14ac:dyDescent="0.25">
      <c r="F15" s="5">
        <v>76708.800000000003</v>
      </c>
    </row>
    <row r="17" spans="6:6" x14ac:dyDescent="0.25">
      <c r="F17" s="5">
        <v>47903.7</v>
      </c>
    </row>
    <row r="18" spans="6:6" x14ac:dyDescent="0.25">
      <c r="F18" s="5">
        <v>48347.37</v>
      </c>
    </row>
    <row r="19" spans="6:6" x14ac:dyDescent="0.25">
      <c r="F19" s="5">
        <v>66833.850000000006</v>
      </c>
    </row>
    <row r="20" spans="6:6" x14ac:dyDescent="0.25">
      <c r="F20" s="5">
        <v>1345.4</v>
      </c>
    </row>
    <row r="21" spans="6:6" x14ac:dyDescent="0.25">
      <c r="F21" s="5">
        <v>62164.47</v>
      </c>
    </row>
    <row r="22" spans="6:6" x14ac:dyDescent="0.25">
      <c r="F22" s="5">
        <v>51273.68</v>
      </c>
    </row>
    <row r="23" spans="6:6" x14ac:dyDescent="0.25">
      <c r="F23" s="5">
        <v>49319.38</v>
      </c>
    </row>
    <row r="24" spans="6:6" x14ac:dyDescent="0.25">
      <c r="F24" s="5">
        <v>19983.599999999999</v>
      </c>
    </row>
    <row r="25" spans="6:6" x14ac:dyDescent="0.25">
      <c r="F25" s="5">
        <v>60011.519999999997</v>
      </c>
    </row>
    <row r="26" spans="6:6" x14ac:dyDescent="0.25">
      <c r="F26" s="5">
        <v>73787.100000000006</v>
      </c>
    </row>
    <row r="27" spans="6:6" x14ac:dyDescent="0.25">
      <c r="F27" s="5">
        <v>54291.9</v>
      </c>
    </row>
    <row r="28" spans="6:6" x14ac:dyDescent="0.25">
      <c r="F28" s="5">
        <f>SUM(F10:F27)</f>
        <v>903548.04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73"/>
      <c r="J36" s="574"/>
      <c r="K36" s="574"/>
      <c r="L36" s="575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73"/>
      <c r="J37" s="574"/>
      <c r="K37" s="574"/>
      <c r="L37" s="575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6" t="s">
        <v>35</v>
      </c>
      <c r="J40" s="57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8"/>
      <c r="J41" s="57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0"/>
      <c r="J42" s="58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82" t="s">
        <v>35</v>
      </c>
      <c r="J67" s="583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6" t="s">
        <v>36</v>
      </c>
      <c r="I68" s="584"/>
      <c r="J68" s="585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87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1"/>
      <c r="C1" s="543" t="s">
        <v>120</v>
      </c>
      <c r="D1" s="544"/>
      <c r="E1" s="544"/>
      <c r="F1" s="544"/>
      <c r="G1" s="544"/>
      <c r="H1" s="544"/>
      <c r="I1" s="544"/>
      <c r="J1" s="544"/>
      <c r="K1" s="544"/>
      <c r="L1" s="544"/>
      <c r="M1" s="544"/>
    </row>
    <row r="2" spans="1:18" ht="16.5" thickBot="1" x14ac:dyDescent="0.3">
      <c r="B2" s="54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5" t="s">
        <v>0</v>
      </c>
      <c r="C3" s="546"/>
      <c r="D3" s="14"/>
      <c r="E3" s="15"/>
      <c r="F3" s="16"/>
      <c r="H3" s="547" t="s">
        <v>1</v>
      </c>
      <c r="I3" s="547"/>
      <c r="K3" s="18"/>
      <c r="L3" s="19"/>
      <c r="M3" s="20"/>
      <c r="P3" s="539" t="s">
        <v>2</v>
      </c>
      <c r="R3" s="548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50" t="s">
        <v>5</v>
      </c>
      <c r="F4" s="551"/>
      <c r="H4" s="552" t="s">
        <v>6</v>
      </c>
      <c r="I4" s="553"/>
      <c r="J4" s="25"/>
      <c r="K4" s="26"/>
      <c r="L4" s="27"/>
      <c r="M4" s="28" t="s">
        <v>7</v>
      </c>
      <c r="N4" s="29" t="s">
        <v>8</v>
      </c>
      <c r="P4" s="540"/>
      <c r="Q4" s="30" t="s">
        <v>9</v>
      </c>
      <c r="R4" s="549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59">
        <f>SUM(M5:M40)</f>
        <v>1964337.8699999999</v>
      </c>
      <c r="N49" s="559">
        <f>SUM(N5:N40)</f>
        <v>1314937</v>
      </c>
      <c r="P49" s="111">
        <f>SUM(P5:P40)</f>
        <v>3956557.8699999996</v>
      </c>
      <c r="Q49" s="571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60"/>
      <c r="N50" s="560"/>
      <c r="P50" s="44"/>
      <c r="Q50" s="572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37">
        <f>M49+N49</f>
        <v>3279274.87</v>
      </c>
      <c r="N53" s="538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7" t="s">
        <v>15</v>
      </c>
      <c r="I77" s="568"/>
      <c r="J77" s="154"/>
      <c r="K77" s="569">
        <f>I75+L75</f>
        <v>526980.64000000013</v>
      </c>
      <c r="L77" s="570"/>
      <c r="M77" s="155"/>
      <c r="N77" s="155"/>
      <c r="P77" s="44"/>
      <c r="Q77" s="19"/>
    </row>
    <row r="78" spans="1:17" x14ac:dyDescent="0.25">
      <c r="D78" s="561" t="s">
        <v>16</v>
      </c>
      <c r="E78" s="561"/>
      <c r="F78" s="156">
        <f>F75-K77-C75</f>
        <v>1939381.5999999999</v>
      </c>
      <c r="I78" s="157"/>
      <c r="J78" s="158"/>
    </row>
    <row r="79" spans="1:17" ht="18.75" x14ac:dyDescent="0.3">
      <c r="D79" s="562" t="s">
        <v>17</v>
      </c>
      <c r="E79" s="562"/>
      <c r="F79" s="101">
        <v>-1830849.67</v>
      </c>
      <c r="I79" s="563" t="s">
        <v>18</v>
      </c>
      <c r="J79" s="564"/>
      <c r="K79" s="565">
        <f>F81+F82+F83</f>
        <v>3946521.55</v>
      </c>
      <c r="L79" s="56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66">
        <f>-C4</f>
        <v>-3504178.07</v>
      </c>
      <c r="L81" s="565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54" t="s">
        <v>24</v>
      </c>
      <c r="E83" s="555"/>
      <c r="F83" s="173">
        <v>3720574.62</v>
      </c>
      <c r="I83" s="588" t="s">
        <v>25</v>
      </c>
      <c r="J83" s="589"/>
      <c r="K83" s="590">
        <f>K79+K81</f>
        <v>442343.48</v>
      </c>
      <c r="L83" s="59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73"/>
      <c r="J36" s="574"/>
      <c r="K36" s="574"/>
      <c r="L36" s="575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73"/>
      <c r="J37" s="574"/>
      <c r="K37" s="574"/>
      <c r="L37" s="575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6" t="s">
        <v>35</v>
      </c>
      <c r="J40" s="57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8"/>
      <c r="J41" s="57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0"/>
      <c r="J42" s="58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82" t="s">
        <v>35</v>
      </c>
      <c r="J67" s="583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1"/>
      <c r="C1" s="543" t="s">
        <v>238</v>
      </c>
      <c r="D1" s="544"/>
      <c r="E1" s="544"/>
      <c r="F1" s="544"/>
      <c r="G1" s="544"/>
      <c r="H1" s="544"/>
      <c r="I1" s="544"/>
      <c r="J1" s="544"/>
      <c r="K1" s="544"/>
      <c r="L1" s="544"/>
      <c r="M1" s="544"/>
    </row>
    <row r="2" spans="1:18" ht="16.5" thickBot="1" x14ac:dyDescent="0.3">
      <c r="B2" s="54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5" t="s">
        <v>0</v>
      </c>
      <c r="C3" s="546"/>
      <c r="D3" s="14"/>
      <c r="E3" s="15"/>
      <c r="F3" s="16"/>
      <c r="H3" s="547" t="s">
        <v>1</v>
      </c>
      <c r="I3" s="547"/>
      <c r="K3" s="18"/>
      <c r="L3" s="19"/>
      <c r="M3" s="20"/>
      <c r="P3" s="539" t="s">
        <v>2</v>
      </c>
      <c r="R3" s="593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50" t="s">
        <v>5</v>
      </c>
      <c r="F4" s="551"/>
      <c r="H4" s="552" t="s">
        <v>6</v>
      </c>
      <c r="I4" s="553"/>
      <c r="J4" s="25"/>
      <c r="K4" s="26"/>
      <c r="L4" s="27"/>
      <c r="M4" s="28" t="s">
        <v>7</v>
      </c>
      <c r="N4" s="29" t="s">
        <v>8</v>
      </c>
      <c r="P4" s="540"/>
      <c r="Q4" s="30" t="s">
        <v>9</v>
      </c>
      <c r="R4" s="594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59">
        <f>SUM(M5:M40)</f>
        <v>1803019.98</v>
      </c>
      <c r="N49" s="559">
        <f>SUM(N5:N40)</f>
        <v>1138524</v>
      </c>
      <c r="P49" s="111">
        <f>SUM(P5:P40)</f>
        <v>3684795.48</v>
      </c>
      <c r="Q49" s="571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60"/>
      <c r="N50" s="560"/>
      <c r="P50" s="44"/>
      <c r="Q50" s="572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37">
        <f>M49+N49</f>
        <v>2941543.98</v>
      </c>
      <c r="N53" s="538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7" t="s">
        <v>15</v>
      </c>
      <c r="I77" s="568"/>
      <c r="J77" s="154"/>
      <c r="K77" s="569">
        <f>I75+L75</f>
        <v>646140.08000000031</v>
      </c>
      <c r="L77" s="570"/>
      <c r="M77" s="155"/>
      <c r="N77" s="155"/>
      <c r="P77" s="44"/>
      <c r="Q77" s="19"/>
    </row>
    <row r="78" spans="1:17" x14ac:dyDescent="0.25">
      <c r="D78" s="561" t="s">
        <v>16</v>
      </c>
      <c r="E78" s="561"/>
      <c r="F78" s="156">
        <f>F75-K77-C75</f>
        <v>1113109.92</v>
      </c>
      <c r="I78" s="157"/>
      <c r="J78" s="158"/>
    </row>
    <row r="79" spans="1:17" ht="18.75" x14ac:dyDescent="0.3">
      <c r="D79" s="562" t="s">
        <v>17</v>
      </c>
      <c r="E79" s="562"/>
      <c r="F79" s="101">
        <v>-1405309.97</v>
      </c>
      <c r="I79" s="563" t="s">
        <v>18</v>
      </c>
      <c r="J79" s="564"/>
      <c r="K79" s="565">
        <f>F81+F82+F83</f>
        <v>3400888.74</v>
      </c>
      <c r="L79" s="56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66">
        <f>-C4</f>
        <v>-3504178.07</v>
      </c>
      <c r="L81" s="565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54" t="s">
        <v>24</v>
      </c>
      <c r="E83" s="555"/>
      <c r="F83" s="173">
        <v>3567993.62</v>
      </c>
      <c r="I83" s="556" t="s">
        <v>220</v>
      </c>
      <c r="J83" s="557"/>
      <c r="K83" s="558">
        <f>K79+K81</f>
        <v>-103289.32999999961</v>
      </c>
      <c r="L83" s="55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73"/>
      <c r="J36" s="574"/>
      <c r="K36" s="574"/>
      <c r="L36" s="575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73"/>
      <c r="J37" s="574"/>
      <c r="K37" s="574"/>
      <c r="L37" s="575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6" t="s">
        <v>35</v>
      </c>
      <c r="J40" s="57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8"/>
      <c r="J41" s="57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0"/>
      <c r="J42" s="58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82" t="s">
        <v>35</v>
      </c>
      <c r="J67" s="583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1"/>
      <c r="C1" s="543" t="s">
        <v>368</v>
      </c>
      <c r="D1" s="544"/>
      <c r="E1" s="544"/>
      <c r="F1" s="544"/>
      <c r="G1" s="544"/>
      <c r="H1" s="544"/>
      <c r="I1" s="544"/>
      <c r="J1" s="544"/>
      <c r="K1" s="544"/>
      <c r="L1" s="544"/>
      <c r="M1" s="544"/>
    </row>
    <row r="2" spans="1:18" ht="16.5" thickBot="1" x14ac:dyDescent="0.3">
      <c r="B2" s="54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5" t="s">
        <v>0</v>
      </c>
      <c r="C3" s="546"/>
      <c r="D3" s="14"/>
      <c r="E3" s="15"/>
      <c r="F3" s="16"/>
      <c r="H3" s="547" t="s">
        <v>1</v>
      </c>
      <c r="I3" s="547"/>
      <c r="K3" s="18"/>
      <c r="L3" s="19"/>
      <c r="M3" s="20"/>
      <c r="P3" s="539" t="s">
        <v>2</v>
      </c>
      <c r="R3" s="593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50" t="s">
        <v>5</v>
      </c>
      <c r="F4" s="551"/>
      <c r="H4" s="552" t="s">
        <v>6</v>
      </c>
      <c r="I4" s="553"/>
      <c r="J4" s="25"/>
      <c r="K4" s="26"/>
      <c r="L4" s="27"/>
      <c r="M4" s="28" t="s">
        <v>7</v>
      </c>
      <c r="N4" s="29" t="s">
        <v>8</v>
      </c>
      <c r="P4" s="540"/>
      <c r="Q4" s="30" t="s">
        <v>9</v>
      </c>
      <c r="R4" s="594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59">
        <f>SUM(M5:M40)</f>
        <v>2051765.3</v>
      </c>
      <c r="N49" s="559">
        <f>SUM(N5:N40)</f>
        <v>1741324</v>
      </c>
      <c r="P49" s="111">
        <f>SUM(P5:P40)</f>
        <v>4831473.13</v>
      </c>
      <c r="Q49" s="571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60"/>
      <c r="N50" s="560"/>
      <c r="P50" s="44"/>
      <c r="Q50" s="572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37">
        <f>M49+N49</f>
        <v>3793089.3</v>
      </c>
      <c r="N53" s="538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67" t="s">
        <v>15</v>
      </c>
      <c r="I79" s="568"/>
      <c r="J79" s="154"/>
      <c r="K79" s="569">
        <f>I77+L77</f>
        <v>739761.38</v>
      </c>
      <c r="L79" s="570"/>
      <c r="M79" s="155"/>
      <c r="N79" s="155"/>
      <c r="P79" s="44"/>
      <c r="Q79" s="19"/>
    </row>
    <row r="80" spans="1:17" x14ac:dyDescent="0.25">
      <c r="D80" s="561" t="s">
        <v>16</v>
      </c>
      <c r="E80" s="561"/>
      <c r="F80" s="156">
        <f>F77-K79-C77</f>
        <v>2011425.4899999998</v>
      </c>
      <c r="I80" s="157"/>
      <c r="J80" s="158"/>
    </row>
    <row r="81" spans="2:17" ht="18.75" x14ac:dyDescent="0.3">
      <c r="D81" s="562" t="s">
        <v>17</v>
      </c>
      <c r="E81" s="562"/>
      <c r="F81" s="101">
        <v>-2021696.34</v>
      </c>
      <c r="I81" s="563" t="s">
        <v>18</v>
      </c>
      <c r="J81" s="564"/>
      <c r="K81" s="565">
        <f>F83+F84+F85</f>
        <v>2945239.9399999995</v>
      </c>
      <c r="L81" s="565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66">
        <f>-C4</f>
        <v>-3567993.62</v>
      </c>
      <c r="L83" s="565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54" t="s">
        <v>24</v>
      </c>
      <c r="E85" s="555"/>
      <c r="F85" s="173">
        <v>3065283.79</v>
      </c>
      <c r="I85" s="556" t="s">
        <v>220</v>
      </c>
      <c r="J85" s="557"/>
      <c r="K85" s="558">
        <f>K81+K83</f>
        <v>-622753.68000000063</v>
      </c>
      <c r="L85" s="558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73"/>
      <c r="J36" s="574"/>
      <c r="K36" s="574"/>
      <c r="L36" s="575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73"/>
      <c r="J37" s="574"/>
      <c r="K37" s="574"/>
      <c r="L37" s="575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76" t="s">
        <v>35</v>
      </c>
      <c r="J40" s="577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78"/>
      <c r="J41" s="579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80"/>
      <c r="J42" s="581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82" t="s">
        <v>35</v>
      </c>
      <c r="J67" s="583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6" t="s">
        <v>36</v>
      </c>
      <c r="I68" s="591"/>
      <c r="J68" s="592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8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6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41"/>
      <c r="C1" s="543" t="s">
        <v>502</v>
      </c>
      <c r="D1" s="544"/>
      <c r="E1" s="544"/>
      <c r="F1" s="544"/>
      <c r="G1" s="544"/>
      <c r="H1" s="544"/>
      <c r="I1" s="544"/>
      <c r="J1" s="544"/>
      <c r="K1" s="544"/>
      <c r="L1" s="544"/>
      <c r="M1" s="544"/>
    </row>
    <row r="2" spans="1:18" ht="16.5" thickBot="1" x14ac:dyDescent="0.3">
      <c r="B2" s="54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45" t="s">
        <v>0</v>
      </c>
      <c r="C3" s="546"/>
      <c r="D3" s="14"/>
      <c r="E3" s="15"/>
      <c r="F3" s="16"/>
      <c r="H3" s="547" t="s">
        <v>1</v>
      </c>
      <c r="I3" s="547"/>
      <c r="K3" s="18"/>
      <c r="L3" s="19"/>
      <c r="M3" s="20"/>
      <c r="P3" s="539" t="s">
        <v>2</v>
      </c>
      <c r="Q3" s="467" t="s">
        <v>509</v>
      </c>
      <c r="R3" s="593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50" t="s">
        <v>5</v>
      </c>
      <c r="F4" s="551"/>
      <c r="H4" s="552" t="s">
        <v>6</v>
      </c>
      <c r="I4" s="553"/>
      <c r="J4" s="25"/>
      <c r="K4" s="26"/>
      <c r="L4" s="27"/>
      <c r="M4" s="28" t="s">
        <v>7</v>
      </c>
      <c r="N4" s="29" t="s">
        <v>8</v>
      </c>
      <c r="P4" s="540"/>
      <c r="Q4" s="30" t="s">
        <v>9</v>
      </c>
      <c r="R4" s="594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59">
        <f>SUM(M5:M40)</f>
        <v>1683911.56</v>
      </c>
      <c r="N49" s="559">
        <f>SUM(N5:N40)</f>
        <v>1355406.15</v>
      </c>
      <c r="P49" s="111">
        <f>SUM(P5:P40)</f>
        <v>3685318.7</v>
      </c>
      <c r="Q49" s="571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60"/>
      <c r="N50" s="560"/>
      <c r="P50" s="44"/>
      <c r="Q50" s="572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37">
        <f>M49+N49</f>
        <v>3039317.71</v>
      </c>
      <c r="N53" s="538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7" t="s">
        <v>15</v>
      </c>
      <c r="I77" s="568"/>
      <c r="J77" s="154"/>
      <c r="K77" s="569">
        <f>I75+L75</f>
        <v>484126.00999999989</v>
      </c>
      <c r="L77" s="570"/>
      <c r="M77" s="155"/>
      <c r="N77" s="155"/>
      <c r="P77" s="44"/>
      <c r="Q77" s="19"/>
    </row>
    <row r="78" spans="1:17" x14ac:dyDescent="0.25">
      <c r="D78" s="561" t="s">
        <v>16</v>
      </c>
      <c r="E78" s="561"/>
      <c r="F78" s="156">
        <f>F75-K77-C75</f>
        <v>1743477.6000000003</v>
      </c>
      <c r="I78" s="157"/>
      <c r="J78" s="158"/>
    </row>
    <row r="79" spans="1:17" ht="18.75" x14ac:dyDescent="0.3">
      <c r="D79" s="562" t="s">
        <v>17</v>
      </c>
      <c r="E79" s="562"/>
      <c r="F79" s="101">
        <v>-1542483.8</v>
      </c>
      <c r="I79" s="563" t="s">
        <v>18</v>
      </c>
      <c r="J79" s="564"/>
      <c r="K79" s="565">
        <f>F81+F82+F83</f>
        <v>4235033.33</v>
      </c>
      <c r="L79" s="56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66">
        <f>-C4</f>
        <v>-3065283.79</v>
      </c>
      <c r="L81" s="565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54" t="s">
        <v>24</v>
      </c>
      <c r="E83" s="555"/>
      <c r="F83" s="173">
        <v>3897967.53</v>
      </c>
      <c r="I83" s="588" t="s">
        <v>25</v>
      </c>
      <c r="J83" s="589"/>
      <c r="K83" s="590">
        <f>K79+K81</f>
        <v>1169749.54</v>
      </c>
      <c r="L83" s="59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2023-08-28T14:26:23Z</dcterms:modified>
</cp:coreProperties>
</file>