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10" activeTab="1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5" i="14"/>
  <c r="Q34" i="14"/>
  <c r="T33" i="14"/>
  <c r="Q33" i="14"/>
  <c r="P32" i="14"/>
  <c r="P31" i="14"/>
  <c r="P30" i="14"/>
  <c r="N36" i="14"/>
  <c r="P28" i="14"/>
  <c r="P27" i="14"/>
  <c r="P26" i="14"/>
  <c r="P25" i="14"/>
  <c r="P24" i="14"/>
  <c r="P23" i="14"/>
  <c r="P22" i="14"/>
  <c r="P21" i="14"/>
  <c r="P20" i="14"/>
  <c r="W19" i="14"/>
  <c r="P19" i="14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<sst xmlns="http://schemas.openxmlformats.org/spreadsheetml/2006/main" count="1060" uniqueCount="542">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</sst>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2" fillId="9" borderId="24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102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102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74"/>
      <c r="C1" s="476" t="s">
        <v>25</v>
      </c>
      <c r="D1" s="477"/>
      <c r="E1" s="477"/>
      <c r="F1" s="477"/>
      <c r="G1" s="477"/>
      <c r="H1" s="477"/>
      <c r="I1" s="477"/>
      <c r="J1" s="477"/>
      <c r="K1" s="477"/>
      <c r="L1" s="477"/>
      <c r="M1" s="477"/>
    </row>
    <row r="2" spans="1:19" ht="16.5" thickBot="1" x14ac:dyDescent="0.3">
      <c r="B2" s="475"/>
      <c r="C2" s="3"/>
      <c r="H2" s="5"/>
      <c r="I2" s="6"/>
      <c r="J2" s="7"/>
      <c r="L2" s="8"/>
      <c r="M2" s="6"/>
      <c r="N2" s="9"/>
    </row>
    <row r="3" spans="1:19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455" t="s">
        <v>6</v>
      </c>
      <c r="Q4" s="45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57">
        <f>SUM(M5:M38)</f>
        <v>247061</v>
      </c>
      <c r="N39" s="45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58"/>
      <c r="N40" s="46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61" t="s">
        <v>11</v>
      </c>
      <c r="I52" s="462"/>
      <c r="J52" s="100"/>
      <c r="K52" s="463">
        <f>I50+L50</f>
        <v>53873.49</v>
      </c>
      <c r="L52" s="464"/>
      <c r="M52" s="465">
        <f>N39+M39</f>
        <v>419924</v>
      </c>
      <c r="N52" s="466"/>
      <c r="P52" s="34"/>
      <c r="Q52" s="9"/>
    </row>
    <row r="53" spans="1:17" ht="15.75" x14ac:dyDescent="0.25">
      <c r="D53" s="467" t="s">
        <v>12</v>
      </c>
      <c r="E53" s="46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67" t="s">
        <v>95</v>
      </c>
      <c r="E54" s="467"/>
      <c r="F54" s="96">
        <v>-549976.4</v>
      </c>
      <c r="I54" s="468" t="s">
        <v>13</v>
      </c>
      <c r="J54" s="469"/>
      <c r="K54" s="470">
        <f>F56+F57+F58</f>
        <v>-24577.400000000023</v>
      </c>
      <c r="L54" s="47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72">
        <f>-C4</f>
        <v>0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50" t="s">
        <v>18</v>
      </c>
      <c r="E58" s="451"/>
      <c r="F58" s="113">
        <v>567389.35</v>
      </c>
      <c r="I58" s="452" t="s">
        <v>97</v>
      </c>
      <c r="J58" s="453"/>
      <c r="K58" s="454">
        <f>K54+K56</f>
        <v>-24577.400000000023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32" zoomScale="130" zoomScaleNormal="130" workbookViewId="0">
      <selection activeCell="C76" sqref="C76"/>
    </sheetView>
  </sheetViews>
  <sheetFormatPr baseColWidth="10" defaultRowHeight="15" x14ac:dyDescent="0.25"/>
  <cols>
    <col min="1" max="1" width="13.42578125" style="566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559" t="s">
        <v>324</v>
      </c>
      <c r="B1" s="568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560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561">
        <v>44592</v>
      </c>
      <c r="B3" s="569" t="s">
        <v>479</v>
      </c>
      <c r="C3" s="411">
        <v>2742.6</v>
      </c>
      <c r="D3" s="424">
        <v>44617</v>
      </c>
      <c r="E3" s="411">
        <v>2742.6</v>
      </c>
      <c r="F3" s="411">
        <f>C3-E3</f>
        <v>0</v>
      </c>
      <c r="I3" s="435"/>
      <c r="J3" s="436"/>
      <c r="K3" s="430"/>
      <c r="L3" s="435"/>
      <c r="M3" s="430"/>
      <c r="N3" s="183">
        <f>K3-M3</f>
        <v>0</v>
      </c>
    </row>
    <row r="4" spans="1:14" ht="18.75" x14ac:dyDescent="0.3">
      <c r="A4" s="561">
        <v>44593</v>
      </c>
      <c r="B4" s="569" t="s">
        <v>480</v>
      </c>
      <c r="C4" s="411">
        <v>139150.76</v>
      </c>
      <c r="D4" s="424">
        <v>44617</v>
      </c>
      <c r="E4" s="411">
        <v>139150.76</v>
      </c>
      <c r="F4" s="411">
        <f t="shared" ref="F4:F47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561">
        <v>44593</v>
      </c>
      <c r="B5" s="569" t="s">
        <v>481</v>
      </c>
      <c r="C5" s="411">
        <v>4949</v>
      </c>
      <c r="D5" s="424">
        <v>44617</v>
      </c>
      <c r="E5" s="411">
        <v>4949</v>
      </c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561">
        <v>44593</v>
      </c>
      <c r="B6" s="569" t="s">
        <v>482</v>
      </c>
      <c r="C6" s="411">
        <v>1080</v>
      </c>
      <c r="D6" s="424">
        <v>44617</v>
      </c>
      <c r="E6" s="411">
        <v>1080</v>
      </c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561">
        <v>44593</v>
      </c>
      <c r="B7" s="569" t="s">
        <v>483</v>
      </c>
      <c r="C7" s="411">
        <v>29260.799999999999</v>
      </c>
      <c r="D7" s="424">
        <v>44617</v>
      </c>
      <c r="E7" s="411">
        <v>29260.799999999999</v>
      </c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561">
        <v>44594</v>
      </c>
      <c r="B8" s="569" t="s">
        <v>484</v>
      </c>
      <c r="C8" s="411">
        <v>4790.8</v>
      </c>
      <c r="D8" s="424">
        <v>44617</v>
      </c>
      <c r="E8" s="411">
        <v>4790.8</v>
      </c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561">
        <v>44594</v>
      </c>
      <c r="B9" s="569" t="s">
        <v>485</v>
      </c>
      <c r="C9" s="411">
        <v>31559.200000000001</v>
      </c>
      <c r="D9" s="424">
        <v>44617</v>
      </c>
      <c r="E9" s="411">
        <v>31559.200000000001</v>
      </c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561">
        <v>44595</v>
      </c>
      <c r="B10" s="569" t="s">
        <v>486</v>
      </c>
      <c r="C10" s="411">
        <v>43550.76</v>
      </c>
      <c r="D10" s="424">
        <v>44617</v>
      </c>
      <c r="E10" s="411">
        <v>43550.76</v>
      </c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561">
        <v>44595</v>
      </c>
      <c r="B11" s="569" t="s">
        <v>488</v>
      </c>
      <c r="C11" s="411">
        <v>9720</v>
      </c>
      <c r="D11" s="424">
        <v>44617</v>
      </c>
      <c r="E11" s="411">
        <v>9720</v>
      </c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561">
        <v>44595</v>
      </c>
      <c r="B12" s="569" t="s">
        <v>487</v>
      </c>
      <c r="C12" s="411">
        <v>2646</v>
      </c>
      <c r="D12" s="424">
        <v>44617</v>
      </c>
      <c r="E12" s="411">
        <v>2646</v>
      </c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561">
        <v>44595</v>
      </c>
      <c r="B13" s="569" t="s">
        <v>489</v>
      </c>
      <c r="C13" s="411">
        <v>3166.5</v>
      </c>
      <c r="D13" s="424">
        <v>44617</v>
      </c>
      <c r="E13" s="411">
        <v>3166.5</v>
      </c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561">
        <v>44596</v>
      </c>
      <c r="B14" s="569" t="s">
        <v>490</v>
      </c>
      <c r="C14" s="411">
        <v>47607.24</v>
      </c>
      <c r="D14" s="424">
        <v>44617</v>
      </c>
      <c r="E14" s="411">
        <v>47607.24</v>
      </c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561">
        <v>44596</v>
      </c>
      <c r="B15" s="569" t="s">
        <v>491</v>
      </c>
      <c r="C15" s="411">
        <v>65351.82</v>
      </c>
      <c r="D15" s="424">
        <v>44617</v>
      </c>
      <c r="E15" s="411">
        <v>65351.82</v>
      </c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561">
        <v>44596</v>
      </c>
      <c r="B16" s="569" t="s">
        <v>492</v>
      </c>
      <c r="C16" s="411">
        <v>175.2</v>
      </c>
      <c r="D16" s="424">
        <v>44617</v>
      </c>
      <c r="E16" s="411">
        <v>175.2</v>
      </c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561">
        <v>44597</v>
      </c>
      <c r="B17" s="569" t="s">
        <v>493</v>
      </c>
      <c r="C17" s="411">
        <v>62468.800000000003</v>
      </c>
      <c r="D17" s="424">
        <v>44617</v>
      </c>
      <c r="E17" s="411">
        <v>62468.800000000003</v>
      </c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561">
        <v>44597</v>
      </c>
      <c r="B18" s="569" t="s">
        <v>494</v>
      </c>
      <c r="C18" s="411">
        <v>2476.5</v>
      </c>
      <c r="D18" s="424">
        <v>44617</v>
      </c>
      <c r="E18" s="411">
        <v>2476.5</v>
      </c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561">
        <v>44599</v>
      </c>
      <c r="B19" s="569" t="s">
        <v>495</v>
      </c>
      <c r="C19" s="411">
        <v>3781.6</v>
      </c>
      <c r="D19" s="424">
        <v>44617</v>
      </c>
      <c r="E19" s="411">
        <v>3781.6</v>
      </c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561">
        <v>44600</v>
      </c>
      <c r="B20" s="569" t="s">
        <v>496</v>
      </c>
      <c r="C20" s="411">
        <v>71765.55</v>
      </c>
      <c r="D20" s="424">
        <v>44617</v>
      </c>
      <c r="E20" s="411">
        <v>71765.55</v>
      </c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561">
        <v>44600</v>
      </c>
      <c r="B21" s="569" t="s">
        <v>497</v>
      </c>
      <c r="C21" s="411">
        <v>2798.4</v>
      </c>
      <c r="D21" s="424">
        <v>44617</v>
      </c>
      <c r="E21" s="411">
        <v>2798.4</v>
      </c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561">
        <v>44601</v>
      </c>
      <c r="B22" s="569" t="s">
        <v>498</v>
      </c>
      <c r="C22" s="411">
        <v>8720.9</v>
      </c>
      <c r="D22" s="424">
        <v>44617</v>
      </c>
      <c r="E22" s="411">
        <v>8720.9</v>
      </c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561">
        <v>44601</v>
      </c>
      <c r="B23" s="569" t="s">
        <v>499</v>
      </c>
      <c r="C23" s="411">
        <v>55980</v>
      </c>
      <c r="D23" s="424">
        <v>44617</v>
      </c>
      <c r="E23" s="411">
        <v>55980</v>
      </c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561">
        <v>44601</v>
      </c>
      <c r="B24" s="569" t="s">
        <v>500</v>
      </c>
      <c r="C24" s="411">
        <v>6934.5</v>
      </c>
      <c r="D24" s="424">
        <v>44617</v>
      </c>
      <c r="E24" s="411">
        <v>6934.5</v>
      </c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561">
        <v>44602</v>
      </c>
      <c r="B25" s="569" t="s">
        <v>501</v>
      </c>
      <c r="C25" s="411">
        <v>27574.5</v>
      </c>
      <c r="D25" s="424">
        <v>44617</v>
      </c>
      <c r="E25" s="411">
        <v>27574.5</v>
      </c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561">
        <v>44603</v>
      </c>
      <c r="B26" s="569" t="s">
        <v>502</v>
      </c>
      <c r="C26" s="411">
        <v>32211.8</v>
      </c>
      <c r="D26" s="424">
        <v>44617</v>
      </c>
      <c r="E26" s="411">
        <v>32211.8</v>
      </c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561">
        <v>44603</v>
      </c>
      <c r="B27" s="569" t="s">
        <v>503</v>
      </c>
      <c r="C27" s="411">
        <v>400</v>
      </c>
      <c r="D27" s="424">
        <v>44617</v>
      </c>
      <c r="E27" s="411">
        <v>400</v>
      </c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561">
        <v>44604</v>
      </c>
      <c r="B28" s="569" t="s">
        <v>504</v>
      </c>
      <c r="C28" s="411">
        <v>55111.8</v>
      </c>
      <c r="D28" s="424">
        <v>44617</v>
      </c>
      <c r="E28" s="411">
        <v>55111.8</v>
      </c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561">
        <v>44604</v>
      </c>
      <c r="B29" s="569" t="s">
        <v>505</v>
      </c>
      <c r="C29" s="411">
        <v>149188.5</v>
      </c>
      <c r="D29" s="424">
        <v>44617</v>
      </c>
      <c r="E29" s="411">
        <v>149188.5</v>
      </c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561">
        <v>44604</v>
      </c>
      <c r="B30" s="569" t="s">
        <v>506</v>
      </c>
      <c r="C30" s="411">
        <v>4932</v>
      </c>
      <c r="D30" s="424">
        <v>44617</v>
      </c>
      <c r="E30" s="411">
        <v>4932</v>
      </c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561">
        <v>44604</v>
      </c>
      <c r="B31" s="569" t="s">
        <v>507</v>
      </c>
      <c r="C31" s="411">
        <v>16409.900000000001</v>
      </c>
      <c r="D31" s="424">
        <v>44617</v>
      </c>
      <c r="E31" s="411">
        <v>16409.900000000001</v>
      </c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561">
        <v>44606</v>
      </c>
      <c r="B32" s="569" t="s">
        <v>508</v>
      </c>
      <c r="C32" s="411">
        <v>38081.4</v>
      </c>
      <c r="D32" s="424">
        <v>44617</v>
      </c>
      <c r="E32" s="411">
        <v>38081.4</v>
      </c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561">
        <v>44607</v>
      </c>
      <c r="B33" s="569" t="s">
        <v>509</v>
      </c>
      <c r="C33" s="411">
        <v>42433.4</v>
      </c>
      <c r="D33" s="424">
        <v>44617</v>
      </c>
      <c r="E33" s="411">
        <v>42433.4</v>
      </c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561">
        <v>44607</v>
      </c>
      <c r="B34" s="569" t="s">
        <v>510</v>
      </c>
      <c r="C34" s="411">
        <v>46641.599999999999</v>
      </c>
      <c r="D34" s="424">
        <v>44617</v>
      </c>
      <c r="E34" s="411">
        <v>46641.599999999999</v>
      </c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561">
        <v>44607</v>
      </c>
      <c r="B35" s="569" t="s">
        <v>511</v>
      </c>
      <c r="C35" s="411">
        <v>840</v>
      </c>
      <c r="D35" s="424">
        <v>44617</v>
      </c>
      <c r="E35" s="411">
        <v>840</v>
      </c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561">
        <v>44608</v>
      </c>
      <c r="B36" s="569" t="s">
        <v>512</v>
      </c>
      <c r="C36" s="411">
        <v>34550.68</v>
      </c>
      <c r="D36" s="424">
        <v>44617</v>
      </c>
      <c r="E36" s="411">
        <v>34550.68</v>
      </c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561">
        <v>44608</v>
      </c>
      <c r="B37" s="569" t="s">
        <v>513</v>
      </c>
      <c r="C37" s="411">
        <v>5383.2</v>
      </c>
      <c r="D37" s="424">
        <v>44617</v>
      </c>
      <c r="E37" s="411">
        <v>5383.2</v>
      </c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561">
        <v>44609</v>
      </c>
      <c r="B38" s="570" t="s">
        <v>514</v>
      </c>
      <c r="C38" s="430">
        <v>38249.040000000001</v>
      </c>
      <c r="D38" s="424">
        <v>44617</v>
      </c>
      <c r="E38" s="430">
        <v>38249.040000000001</v>
      </c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561">
        <v>44610</v>
      </c>
      <c r="B39" s="246" t="s">
        <v>515</v>
      </c>
      <c r="C39" s="111">
        <v>74963.399999999994</v>
      </c>
      <c r="D39" s="424">
        <v>44617</v>
      </c>
      <c r="E39" s="111">
        <v>74963.399999999994</v>
      </c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561">
        <v>44610</v>
      </c>
      <c r="B40" s="246" t="s">
        <v>516</v>
      </c>
      <c r="C40" s="111">
        <v>9270</v>
      </c>
      <c r="D40" s="424">
        <v>44617</v>
      </c>
      <c r="E40" s="111">
        <v>9270</v>
      </c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561">
        <v>44611</v>
      </c>
      <c r="B41" s="246" t="s">
        <v>517</v>
      </c>
      <c r="C41" s="111">
        <v>85719.4</v>
      </c>
      <c r="D41" s="424">
        <v>44617</v>
      </c>
      <c r="E41" s="111">
        <v>85719.4</v>
      </c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562">
        <v>44611</v>
      </c>
      <c r="B42" s="246" t="s">
        <v>518</v>
      </c>
      <c r="C42" s="111">
        <v>21012.48</v>
      </c>
      <c r="D42" s="424">
        <v>44617</v>
      </c>
      <c r="E42" s="111">
        <v>21012.48</v>
      </c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562">
        <v>44613</v>
      </c>
      <c r="B43" s="571" t="s">
        <v>519</v>
      </c>
      <c r="C43" s="111">
        <v>16586.599999999999</v>
      </c>
      <c r="D43" s="424">
        <v>44617</v>
      </c>
      <c r="E43" s="111">
        <v>16586.599999999999</v>
      </c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562">
        <v>44613</v>
      </c>
      <c r="B44" s="571" t="s">
        <v>520</v>
      </c>
      <c r="C44" s="111">
        <v>16100</v>
      </c>
      <c r="D44" s="424">
        <v>44617</v>
      </c>
      <c r="E44" s="111">
        <v>16100</v>
      </c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562">
        <v>44614</v>
      </c>
      <c r="B45" s="571" t="s">
        <v>521</v>
      </c>
      <c r="C45" s="111">
        <v>86111.8</v>
      </c>
      <c r="D45" s="424">
        <v>44617</v>
      </c>
      <c r="E45" s="111">
        <v>86111.8</v>
      </c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562">
        <v>44615</v>
      </c>
      <c r="B46" s="246" t="s">
        <v>522</v>
      </c>
      <c r="C46" s="111">
        <v>49782.6</v>
      </c>
      <c r="D46" s="424">
        <v>44617</v>
      </c>
      <c r="E46" s="111">
        <v>49782.6</v>
      </c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563">
        <v>44616</v>
      </c>
      <c r="B47" s="246" t="s">
        <v>523</v>
      </c>
      <c r="C47" s="111">
        <v>61856.639999999999</v>
      </c>
      <c r="D47" s="253"/>
      <c r="E47" s="69"/>
      <c r="F47" s="411">
        <f t="shared" si="0"/>
        <v>61856.639999999999</v>
      </c>
      <c r="I47" s="351"/>
      <c r="J47" s="437"/>
      <c r="K47" s="34"/>
      <c r="L47" s="438"/>
      <c r="M47" s="215"/>
      <c r="N47" s="137">
        <f t="shared" si="1"/>
        <v>0</v>
      </c>
    </row>
    <row r="48" spans="1:14" ht="15.75" x14ac:dyDescent="0.25">
      <c r="A48" s="563">
        <v>44617</v>
      </c>
      <c r="B48" s="246" t="s">
        <v>524</v>
      </c>
      <c r="C48" s="111">
        <v>145889.51999999999</v>
      </c>
      <c r="D48" s="253"/>
      <c r="E48" s="69"/>
      <c r="F48" s="411">
        <f t="shared" ref="F5:F68" si="2">F47+C48</f>
        <v>207746.15999999997</v>
      </c>
      <c r="I48" s="349"/>
      <c r="J48" s="434"/>
      <c r="K48" s="434"/>
      <c r="L48" s="434"/>
      <c r="M48" s="206"/>
      <c r="N48" s="137">
        <f>N47+K48-M48</f>
        <v>0</v>
      </c>
    </row>
    <row r="49" spans="1:14" ht="15.75" x14ac:dyDescent="0.25">
      <c r="A49" s="564">
        <v>44617</v>
      </c>
      <c r="B49" s="577" t="s">
        <v>525</v>
      </c>
      <c r="C49" s="111">
        <v>200</v>
      </c>
      <c r="D49" s="253"/>
      <c r="E49" s="69"/>
      <c r="F49" s="411">
        <f t="shared" si="2"/>
        <v>207946.15999999997</v>
      </c>
      <c r="I49" s="349"/>
      <c r="J49" s="434"/>
      <c r="K49" s="434"/>
      <c r="L49" s="434"/>
      <c r="M49" s="206"/>
      <c r="N49" s="137">
        <f t="shared" si="1"/>
        <v>0</v>
      </c>
    </row>
    <row r="50" spans="1:14" ht="15.75" x14ac:dyDescent="0.25">
      <c r="A50" s="578">
        <v>44617</v>
      </c>
      <c r="B50" s="579" t="s">
        <v>526</v>
      </c>
      <c r="C50" s="111">
        <v>2373.8000000000002</v>
      </c>
      <c r="D50" s="253"/>
      <c r="E50" s="69"/>
      <c r="F50" s="411">
        <f t="shared" si="2"/>
        <v>210319.95999999996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578"/>
      <c r="B51" s="579"/>
      <c r="C51" s="111"/>
      <c r="D51" s="253"/>
      <c r="E51" s="69"/>
      <c r="F51" s="411">
        <f t="shared" si="2"/>
        <v>210319.95999999996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578"/>
      <c r="B52" s="579"/>
      <c r="C52" s="111"/>
      <c r="D52" s="253"/>
      <c r="E52" s="69"/>
      <c r="F52" s="411">
        <f t="shared" si="2"/>
        <v>210319.95999999996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578"/>
      <c r="B53" s="579"/>
      <c r="C53" s="111"/>
      <c r="D53" s="253"/>
      <c r="E53" s="69"/>
      <c r="F53" s="411">
        <f t="shared" si="2"/>
        <v>210319.95999999996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578"/>
      <c r="B54" s="579"/>
      <c r="C54" s="111"/>
      <c r="D54" s="253"/>
      <c r="E54" s="69"/>
      <c r="F54" s="411">
        <f t="shared" si="2"/>
        <v>210319.95999999996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578"/>
      <c r="B55" s="579"/>
      <c r="C55" s="111"/>
      <c r="D55" s="253"/>
      <c r="E55" s="69"/>
      <c r="F55" s="411">
        <f t="shared" si="2"/>
        <v>210319.95999999996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578"/>
      <c r="B56" s="579"/>
      <c r="C56" s="111"/>
      <c r="D56" s="253"/>
      <c r="E56" s="69"/>
      <c r="F56" s="411">
        <f t="shared" si="2"/>
        <v>210319.95999999996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578"/>
      <c r="B57" s="579"/>
      <c r="C57" s="111"/>
      <c r="D57" s="253"/>
      <c r="E57" s="69"/>
      <c r="F57" s="411">
        <f t="shared" si="2"/>
        <v>210319.95999999996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578"/>
      <c r="B58" s="579"/>
      <c r="C58" s="111"/>
      <c r="D58" s="253"/>
      <c r="E58" s="69"/>
      <c r="F58" s="411">
        <f t="shared" si="2"/>
        <v>210319.95999999996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578"/>
      <c r="B59" s="579"/>
      <c r="C59" s="111"/>
      <c r="D59" s="253"/>
      <c r="E59" s="69"/>
      <c r="F59" s="411">
        <f t="shared" si="2"/>
        <v>210319.95999999996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578"/>
      <c r="B60" s="579"/>
      <c r="C60" s="111"/>
      <c r="D60" s="253"/>
      <c r="E60" s="69"/>
      <c r="F60" s="411">
        <f t="shared" si="2"/>
        <v>210319.95999999996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578"/>
      <c r="B61" s="579"/>
      <c r="C61" s="111"/>
      <c r="D61" s="253"/>
      <c r="E61" s="69"/>
      <c r="F61" s="411">
        <f t="shared" si="2"/>
        <v>210319.95999999996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578"/>
      <c r="B62" s="579"/>
      <c r="C62" s="111"/>
      <c r="D62" s="254"/>
      <c r="E62" s="69"/>
      <c r="F62" s="411">
        <f t="shared" si="2"/>
        <v>210319.95999999996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578"/>
      <c r="B63" s="579"/>
      <c r="C63" s="111"/>
      <c r="D63" s="254"/>
      <c r="E63" s="69"/>
      <c r="F63" s="411">
        <f t="shared" si="2"/>
        <v>210319.95999999996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578"/>
      <c r="B64" s="579"/>
      <c r="C64" s="111"/>
      <c r="D64" s="254"/>
      <c r="E64" s="69"/>
      <c r="F64" s="411">
        <f t="shared" si="2"/>
        <v>210319.95999999996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578"/>
      <c r="B65" s="579"/>
      <c r="C65" s="111"/>
      <c r="D65" s="254"/>
      <c r="E65" s="69"/>
      <c r="F65" s="411">
        <f t="shared" si="2"/>
        <v>210319.95999999996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578"/>
      <c r="B66" s="579"/>
      <c r="C66" s="111"/>
      <c r="D66" s="254"/>
      <c r="E66" s="69"/>
      <c r="F66" s="411">
        <f t="shared" si="2"/>
        <v>210319.95999999996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580"/>
      <c r="B67" s="581"/>
      <c r="C67" s="233"/>
      <c r="D67" s="118"/>
      <c r="E67" s="34"/>
      <c r="F67" s="411">
        <f t="shared" si="2"/>
        <v>210319.95999999996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578"/>
      <c r="B68" s="579"/>
      <c r="C68" s="111"/>
      <c r="D68" s="254"/>
      <c r="E68" s="69"/>
      <c r="F68" s="411">
        <f t="shared" si="2"/>
        <v>210319.95999999996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578"/>
      <c r="B69" s="579"/>
      <c r="C69" s="111"/>
      <c r="D69" s="254"/>
      <c r="E69" s="69"/>
      <c r="F69" s="411">
        <f t="shared" ref="F69:F78" si="3">F68+C69</f>
        <v>210319.95999999996</v>
      </c>
      <c r="I69" s="134"/>
      <c r="J69" s="139"/>
      <c r="K69" s="69"/>
      <c r="L69" s="148"/>
      <c r="M69" s="69"/>
      <c r="N69" s="137">
        <f t="shared" ref="N69:N78" si="4">N68+K69-M69</f>
        <v>0</v>
      </c>
    </row>
    <row r="70" spans="1:14" ht="15.75" hidden="1" x14ac:dyDescent="0.25">
      <c r="A70" s="578"/>
      <c r="B70" s="579"/>
      <c r="C70" s="111"/>
      <c r="D70" s="254"/>
      <c r="E70" s="69"/>
      <c r="F70" s="411">
        <f t="shared" si="3"/>
        <v>210319.95999999996</v>
      </c>
      <c r="I70" s="134"/>
      <c r="J70" s="139"/>
      <c r="K70" s="69"/>
      <c r="L70" s="148"/>
      <c r="M70" s="69"/>
      <c r="N70" s="137">
        <f t="shared" si="4"/>
        <v>0</v>
      </c>
    </row>
    <row r="71" spans="1:14" ht="15.75" hidden="1" x14ac:dyDescent="0.25">
      <c r="A71" s="578"/>
      <c r="B71" s="579"/>
      <c r="C71" s="111"/>
      <c r="D71" s="254"/>
      <c r="E71" s="69"/>
      <c r="F71" s="411">
        <f t="shared" si="3"/>
        <v>210319.95999999996</v>
      </c>
      <c r="I71" s="134"/>
      <c r="J71" s="139"/>
      <c r="K71" s="69"/>
      <c r="L71" s="148"/>
      <c r="M71" s="69"/>
      <c r="N71" s="137">
        <f t="shared" si="4"/>
        <v>0</v>
      </c>
    </row>
    <row r="72" spans="1:14" ht="15.75" hidden="1" x14ac:dyDescent="0.25">
      <c r="A72" s="578"/>
      <c r="B72" s="579"/>
      <c r="C72" s="111"/>
      <c r="D72" s="254"/>
      <c r="E72" s="69"/>
      <c r="F72" s="411">
        <f t="shared" si="3"/>
        <v>210319.95999999996</v>
      </c>
      <c r="I72" s="134"/>
      <c r="J72" s="139"/>
      <c r="K72" s="69"/>
      <c r="L72" s="148"/>
      <c r="M72" s="69"/>
      <c r="N72" s="137">
        <f t="shared" si="4"/>
        <v>0</v>
      </c>
    </row>
    <row r="73" spans="1:14" ht="15.75" hidden="1" x14ac:dyDescent="0.25">
      <c r="A73" s="578"/>
      <c r="B73" s="579"/>
      <c r="C73" s="111"/>
      <c r="D73" s="254"/>
      <c r="E73" s="69"/>
      <c r="F73" s="411">
        <f t="shared" si="3"/>
        <v>210319.95999999996</v>
      </c>
      <c r="I73" s="134"/>
      <c r="J73" s="139"/>
      <c r="K73" s="69"/>
      <c r="L73" s="148"/>
      <c r="M73" s="69"/>
      <c r="N73" s="137">
        <f t="shared" si="4"/>
        <v>0</v>
      </c>
    </row>
    <row r="74" spans="1:14" ht="15.75" hidden="1" x14ac:dyDescent="0.25">
      <c r="A74" s="578"/>
      <c r="B74" s="579"/>
      <c r="C74" s="111"/>
      <c r="D74" s="254"/>
      <c r="E74" s="69"/>
      <c r="F74" s="411">
        <f t="shared" si="3"/>
        <v>210319.95999999996</v>
      </c>
      <c r="I74" s="134"/>
      <c r="J74" s="139"/>
      <c r="K74" s="69"/>
      <c r="L74" s="148"/>
      <c r="M74" s="69"/>
      <c r="N74" s="137">
        <f t="shared" si="4"/>
        <v>0</v>
      </c>
    </row>
    <row r="75" spans="1:14" ht="15.75" x14ac:dyDescent="0.25">
      <c r="A75" s="578">
        <v>44618</v>
      </c>
      <c r="B75" s="579" t="s">
        <v>527</v>
      </c>
      <c r="C75" s="111">
        <v>40377.15</v>
      </c>
      <c r="D75" s="254"/>
      <c r="E75" s="69"/>
      <c r="F75" s="411">
        <f t="shared" si="3"/>
        <v>250697.10999999996</v>
      </c>
      <c r="I75" s="134"/>
      <c r="J75" s="139"/>
      <c r="K75" s="69"/>
      <c r="L75" s="148"/>
      <c r="M75" s="69"/>
      <c r="N75" s="137">
        <f t="shared" si="4"/>
        <v>0</v>
      </c>
    </row>
    <row r="76" spans="1:14" ht="15.75" x14ac:dyDescent="0.25">
      <c r="A76" s="578"/>
      <c r="B76" s="579"/>
      <c r="C76" s="111"/>
      <c r="D76" s="254"/>
      <c r="E76" s="69"/>
      <c r="F76" s="411">
        <f t="shared" si="3"/>
        <v>250697.10999999996</v>
      </c>
      <c r="I76" s="134"/>
      <c r="J76" s="139"/>
      <c r="K76" s="69"/>
      <c r="L76" s="148"/>
      <c r="M76" s="69"/>
      <c r="N76" s="137">
        <f t="shared" si="4"/>
        <v>0</v>
      </c>
    </row>
    <row r="77" spans="1:14" ht="15.75" x14ac:dyDescent="0.25">
      <c r="A77" s="578"/>
      <c r="B77" s="579"/>
      <c r="C77" s="111"/>
      <c r="D77" s="254"/>
      <c r="E77" s="69"/>
      <c r="F77" s="411">
        <f t="shared" si="3"/>
        <v>250697.10999999996</v>
      </c>
      <c r="I77" s="134"/>
      <c r="J77" s="139"/>
      <c r="K77" s="69"/>
      <c r="L77" s="148"/>
      <c r="M77" s="69"/>
      <c r="N77" s="137">
        <f t="shared" si="4"/>
        <v>0</v>
      </c>
    </row>
    <row r="78" spans="1:14" ht="16.5" thickBot="1" x14ac:dyDescent="0.3">
      <c r="A78" s="565"/>
      <c r="B78" s="210"/>
      <c r="C78" s="34">
        <v>0</v>
      </c>
      <c r="D78" s="255"/>
      <c r="E78" s="151"/>
      <c r="F78" s="411">
        <f t="shared" si="3"/>
        <v>250697.10999999996</v>
      </c>
      <c r="I78" s="149"/>
      <c r="J78" s="150"/>
      <c r="K78" s="151">
        <v>0</v>
      </c>
      <c r="L78" s="152"/>
      <c r="M78" s="151"/>
      <c r="N78" s="137">
        <f t="shared" si="4"/>
        <v>0</v>
      </c>
    </row>
    <row r="79" spans="1:14" ht="19.5" thickTop="1" x14ac:dyDescent="0.3">
      <c r="B79" s="572"/>
      <c r="C79" s="212">
        <f>SUM(C3:C78)</f>
        <v>1702928.1400000001</v>
      </c>
      <c r="D79" s="426"/>
      <c r="E79" s="414">
        <f>SUM(E3:E78)</f>
        <v>1452231.0300000003</v>
      </c>
      <c r="F79" s="265">
        <f>C79-E79</f>
        <v>250697.10999999987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573"/>
      <c r="C80" s="214"/>
      <c r="D80" s="256"/>
      <c r="E80" s="3"/>
      <c r="F80" s="51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13"/>
      <c r="K81" s="1"/>
      <c r="L81" s="97"/>
      <c r="M81" s="3"/>
      <c r="N81" s="1"/>
    </row>
    <row r="82" spans="1:14" x14ac:dyDescent="0.25">
      <c r="A82" s="567"/>
      <c r="B82" s="574"/>
      <c r="I82"/>
      <c r="J82" s="194"/>
      <c r="L82" s="23"/>
    </row>
    <row r="83" spans="1:14" x14ac:dyDescent="0.25">
      <c r="A83" s="567"/>
      <c r="B83" s="574"/>
      <c r="I83"/>
      <c r="J83" s="194"/>
      <c r="L83" s="23"/>
    </row>
    <row r="84" spans="1:14" x14ac:dyDescent="0.25">
      <c r="A84" s="567"/>
      <c r="B84" s="574"/>
      <c r="I84"/>
      <c r="J84" s="194"/>
      <c r="L84" s="23"/>
    </row>
    <row r="85" spans="1:14" x14ac:dyDescent="0.25">
      <c r="A85" s="567"/>
      <c r="B85" s="574"/>
      <c r="F85"/>
      <c r="I85"/>
      <c r="J85" s="194"/>
      <c r="L85" s="23"/>
      <c r="N85"/>
    </row>
    <row r="86" spans="1:14" x14ac:dyDescent="0.25">
      <c r="A86" s="567"/>
      <c r="B86" s="574"/>
      <c r="F86"/>
      <c r="I86"/>
      <c r="J86" s="194"/>
      <c r="L86" s="23"/>
      <c r="N86"/>
    </row>
    <row r="87" spans="1:14" x14ac:dyDescent="0.25">
      <c r="A87" s="567"/>
      <c r="B87" s="574"/>
      <c r="F87"/>
      <c r="I87"/>
      <c r="J87" s="194"/>
      <c r="L87" s="23"/>
      <c r="N87"/>
    </row>
    <row r="88" spans="1:14" x14ac:dyDescent="0.25">
      <c r="A88" s="567"/>
      <c r="B88" s="574"/>
      <c r="F88"/>
      <c r="I88"/>
      <c r="J88" s="194"/>
      <c r="L88" s="23"/>
      <c r="N88"/>
    </row>
    <row r="89" spans="1:14" x14ac:dyDescent="0.25">
      <c r="A89" s="567"/>
      <c r="B89" s="574"/>
      <c r="F89"/>
      <c r="I89"/>
      <c r="J89" s="194"/>
      <c r="L89" s="23"/>
      <c r="N89"/>
    </row>
    <row r="90" spans="1:14" x14ac:dyDescent="0.25">
      <c r="A90" s="567"/>
      <c r="B90" s="574"/>
      <c r="F90"/>
      <c r="I90"/>
      <c r="J90" s="194"/>
      <c r="L90" s="23"/>
      <c r="N90"/>
    </row>
    <row r="91" spans="1:14" x14ac:dyDescent="0.25">
      <c r="A91" s="567"/>
      <c r="B91" s="574"/>
      <c r="F91"/>
      <c r="I91"/>
      <c r="J91" s="194"/>
      <c r="L91" s="23"/>
      <c r="N91"/>
    </row>
    <row r="92" spans="1:14" x14ac:dyDescent="0.25">
      <c r="A92" s="567"/>
      <c r="B92" s="574"/>
      <c r="F92"/>
      <c r="I92"/>
      <c r="J92" s="194"/>
      <c r="L92" s="23"/>
      <c r="N92"/>
    </row>
    <row r="93" spans="1:14" x14ac:dyDescent="0.25">
      <c r="A93" s="567"/>
      <c r="B93" s="574"/>
      <c r="F93"/>
      <c r="I93"/>
      <c r="J93" s="194"/>
      <c r="L93" s="23"/>
      <c r="N93"/>
    </row>
    <row r="94" spans="1:14" x14ac:dyDescent="0.25">
      <c r="A94" s="567"/>
      <c r="B94" s="574"/>
      <c r="E94"/>
      <c r="F94"/>
      <c r="I94"/>
      <c r="J94" s="194"/>
      <c r="L94" s="23"/>
      <c r="M94"/>
      <c r="N94"/>
    </row>
    <row r="95" spans="1:14" x14ac:dyDescent="0.25">
      <c r="A95" s="567"/>
      <c r="B95" s="574"/>
      <c r="E95"/>
      <c r="F95"/>
      <c r="I95"/>
      <c r="J95" s="194"/>
      <c r="L95" s="23"/>
      <c r="M95"/>
      <c r="N95"/>
    </row>
    <row r="96" spans="1:14" x14ac:dyDescent="0.25">
      <c r="A96" s="567"/>
      <c r="B96" s="574"/>
      <c r="E96"/>
      <c r="F96"/>
      <c r="I96"/>
      <c r="J96" s="194"/>
      <c r="L96" s="23"/>
      <c r="M96"/>
      <c r="N96"/>
    </row>
    <row r="97" spans="1:14" x14ac:dyDescent="0.25">
      <c r="A97" s="567"/>
      <c r="B97" s="574"/>
      <c r="E97"/>
      <c r="F97"/>
      <c r="I97"/>
      <c r="J97" s="194"/>
      <c r="L97" s="23"/>
      <c r="M97"/>
      <c r="N97"/>
    </row>
    <row r="98" spans="1:14" x14ac:dyDescent="0.25">
      <c r="A98" s="567"/>
      <c r="B98" s="574"/>
      <c r="E98"/>
      <c r="F98"/>
      <c r="I98"/>
      <c r="J98" s="194"/>
      <c r="L98" s="23"/>
      <c r="M98"/>
      <c r="N98"/>
    </row>
    <row r="99" spans="1:14" x14ac:dyDescent="0.25">
      <c r="A99" s="567"/>
      <c r="B99" s="574"/>
      <c r="E99"/>
      <c r="F99"/>
      <c r="I99"/>
      <c r="J99" s="194"/>
      <c r="L99" s="23"/>
      <c r="M99"/>
      <c r="N99"/>
    </row>
    <row r="100" spans="1:14" x14ac:dyDescent="0.25">
      <c r="B100" s="574"/>
      <c r="E100"/>
      <c r="J100" s="194"/>
      <c r="L100" s="23"/>
      <c r="M100"/>
    </row>
    <row r="101" spans="1:14" x14ac:dyDescent="0.25">
      <c r="B101" s="574"/>
      <c r="E101"/>
      <c r="J101" s="194"/>
      <c r="L101" s="23"/>
      <c r="M101"/>
    </row>
    <row r="102" spans="1:14" x14ac:dyDescent="0.25">
      <c r="B102" s="574"/>
      <c r="E102"/>
      <c r="J102" s="194"/>
      <c r="L102" s="23"/>
      <c r="M102"/>
    </row>
    <row r="103" spans="1:14" x14ac:dyDescent="0.25">
      <c r="B103" s="574"/>
      <c r="E103"/>
      <c r="J103" s="194"/>
      <c r="L103" s="23"/>
      <c r="M103"/>
    </row>
    <row r="104" spans="1:14" x14ac:dyDescent="0.25">
      <c r="B104" s="574"/>
      <c r="E104"/>
      <c r="J104" s="194"/>
      <c r="L104" s="23"/>
      <c r="M104"/>
    </row>
    <row r="105" spans="1:14" x14ac:dyDescent="0.25">
      <c r="B105" s="574"/>
      <c r="E105"/>
      <c r="J105" s="194"/>
      <c r="L105" s="23"/>
      <c r="M105"/>
    </row>
    <row r="106" spans="1:14" x14ac:dyDescent="0.25">
      <c r="B106" s="574"/>
      <c r="E106"/>
      <c r="J106" s="194"/>
      <c r="L106" s="23"/>
      <c r="M106"/>
    </row>
    <row r="107" spans="1:14" x14ac:dyDescent="0.25">
      <c r="B107" s="574"/>
      <c r="E107"/>
      <c r="J107" s="194"/>
      <c r="L107" s="23"/>
      <c r="M107"/>
    </row>
    <row r="108" spans="1:14" x14ac:dyDescent="0.25">
      <c r="B108" s="574"/>
      <c r="E108"/>
      <c r="J108" s="194"/>
      <c r="L108" s="23"/>
      <c r="M108"/>
    </row>
    <row r="109" spans="1:14" x14ac:dyDescent="0.25">
      <c r="B109" s="574"/>
      <c r="J109" s="194"/>
    </row>
    <row r="110" spans="1:14" x14ac:dyDescent="0.25">
      <c r="B110" s="574"/>
      <c r="J110" s="194"/>
    </row>
    <row r="111" spans="1:14" x14ac:dyDescent="0.25">
      <c r="B111" s="574"/>
      <c r="J111" s="194"/>
      <c r="L111" s="23"/>
    </row>
    <row r="112" spans="1:14" x14ac:dyDescent="0.25">
      <c r="B112" s="574"/>
      <c r="J112" s="194"/>
    </row>
    <row r="113" spans="2:11" x14ac:dyDescent="0.25">
      <c r="B113" s="574"/>
      <c r="J113" s="194"/>
    </row>
    <row r="114" spans="2:11" x14ac:dyDescent="0.25">
      <c r="B114" s="574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F10" workbookViewId="0">
      <selection activeCell="Q18" sqref="Q1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516" t="s">
        <v>458</v>
      </c>
      <c r="D1" s="517"/>
      <c r="E1" s="517"/>
      <c r="F1" s="517"/>
      <c r="G1" s="517"/>
      <c r="H1" s="517"/>
      <c r="I1" s="517"/>
      <c r="J1" s="517"/>
      <c r="K1" s="517"/>
      <c r="L1" s="517"/>
      <c r="M1" s="51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323" t="s">
        <v>217</v>
      </c>
      <c r="R4" s="515"/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9"/>
      <c r="P5" s="34">
        <f>N5+M5+L5+I5+C5</f>
        <v>93289</v>
      </c>
      <c r="Q5" s="326">
        <f>P5-F5</f>
        <v>0</v>
      </c>
      <c r="R5" s="398">
        <v>0</v>
      </c>
      <c r="S5" s="325"/>
      <c r="W5" s="487"/>
      <c r="X5" s="48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6">
        <v>0</v>
      </c>
      <c r="R7" s="407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6">
        <f t="shared" ref="Q8:Q32" si="1">P8-F8</f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6">
        <v>0</v>
      </c>
      <c r="R9" s="407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6">
        <f t="shared" si="1"/>
        <v>1.4100000000034925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6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9"/>
      <c r="P12" s="39">
        <f t="shared" si="0"/>
        <v>78839</v>
      </c>
      <c r="Q12" s="326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6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6">
        <f t="shared" si="1"/>
        <v>0.16000000000349246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6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474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1"/>
      <c r="P16" s="39">
        <f t="shared" si="0"/>
        <v>100070</v>
      </c>
      <c r="Q16" s="326">
        <f t="shared" si="1"/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475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476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6">
        <f t="shared" si="1"/>
        <v>2.0000000018626451E-2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478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6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/>
      <c r="D19" s="35"/>
      <c r="E19" s="27">
        <v>44634</v>
      </c>
      <c r="F19" s="28"/>
      <c r="G19" s="2"/>
      <c r="H19" s="36">
        <v>44634</v>
      </c>
      <c r="I19" s="30"/>
      <c r="J19" s="37"/>
      <c r="K19" s="46"/>
      <c r="L19" s="47"/>
      <c r="M19" s="32">
        <v>0</v>
      </c>
      <c r="N19" s="33">
        <v>0</v>
      </c>
      <c r="P19" s="39">
        <f t="shared" si="0"/>
        <v>0</v>
      </c>
      <c r="Q19" s="326">
        <f t="shared" si="1"/>
        <v>0</v>
      </c>
      <c r="R19" s="320">
        <v>0</v>
      </c>
      <c r="S19" s="147"/>
      <c r="W19" s="49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/>
      <c r="D20" s="35"/>
      <c r="E20" s="27">
        <v>44635</v>
      </c>
      <c r="F20" s="28"/>
      <c r="G20" s="2"/>
      <c r="H20" s="36">
        <v>44635</v>
      </c>
      <c r="I20" s="30"/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326">
        <f t="shared" si="1"/>
        <v>0</v>
      </c>
      <c r="R20" s="320">
        <v>0</v>
      </c>
      <c r="S20" s="147"/>
      <c r="W20" s="492"/>
      <c r="X20" s="268"/>
      <c r="Y20" s="233"/>
    </row>
    <row r="21" spans="1:26" ht="18" thickBot="1" x14ac:dyDescent="0.35">
      <c r="A21" s="23"/>
      <c r="B21" s="24">
        <v>44636</v>
      </c>
      <c r="C21" s="25"/>
      <c r="D21" s="35"/>
      <c r="E21" s="27">
        <v>44636</v>
      </c>
      <c r="F21" s="28"/>
      <c r="G21" s="2"/>
      <c r="H21" s="36">
        <v>44636</v>
      </c>
      <c r="I21" s="30"/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26">
        <f t="shared" si="1"/>
        <v>0</v>
      </c>
      <c r="R21" s="320">
        <v>0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44637</v>
      </c>
      <c r="C22" s="25"/>
      <c r="D22" s="35"/>
      <c r="E22" s="27">
        <v>44637</v>
      </c>
      <c r="F22" s="28"/>
      <c r="G22" s="2"/>
      <c r="H22" s="36">
        <v>44637</v>
      </c>
      <c r="I22" s="30"/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/>
      <c r="D23" s="35"/>
      <c r="E23" s="27">
        <v>44638</v>
      </c>
      <c r="F23" s="28"/>
      <c r="G23" s="2"/>
      <c r="H23" s="36">
        <v>44638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26">
        <f t="shared" si="1"/>
        <v>0</v>
      </c>
      <c r="R23" s="320">
        <v>0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44639</v>
      </c>
      <c r="C24" s="25"/>
      <c r="D24" s="42"/>
      <c r="E24" s="27">
        <v>44639</v>
      </c>
      <c r="F24" s="28"/>
      <c r="G24" s="2"/>
      <c r="H24" s="36">
        <v>44639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6">
        <f t="shared" si="1"/>
        <v>0</v>
      </c>
      <c r="R24" s="320">
        <v>0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44640</v>
      </c>
      <c r="C25" s="25"/>
      <c r="D25" s="35"/>
      <c r="E25" s="27">
        <v>44640</v>
      </c>
      <c r="F25" s="28"/>
      <c r="G25" s="2"/>
      <c r="H25" s="36">
        <v>44640</v>
      </c>
      <c r="I25" s="30"/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26">
        <f t="shared" si="1"/>
        <v>0</v>
      </c>
      <c r="R25" s="320">
        <v>0</v>
      </c>
      <c r="W25" s="495"/>
      <c r="X25" s="495"/>
      <c r="Y25" s="233"/>
      <c r="Z25" s="128"/>
    </row>
    <row r="26" spans="1:26" ht="19.5" thickBot="1" x14ac:dyDescent="0.35">
      <c r="A26" s="23"/>
      <c r="B26" s="24">
        <v>44641</v>
      </c>
      <c r="C26" s="25"/>
      <c r="D26" s="35"/>
      <c r="E26" s="27">
        <v>44641</v>
      </c>
      <c r="F26" s="28"/>
      <c r="G26" s="2"/>
      <c r="H26" s="36">
        <v>44641</v>
      </c>
      <c r="I26" s="30"/>
      <c r="J26" s="37"/>
      <c r="K26" s="173"/>
      <c r="L26" s="45"/>
      <c r="M26" s="32">
        <v>0</v>
      </c>
      <c r="N26" s="33">
        <v>0</v>
      </c>
      <c r="O26" s="2"/>
      <c r="P26" s="284">
        <f t="shared" si="0"/>
        <v>0</v>
      </c>
      <c r="Q26" s="326">
        <f t="shared" si="1"/>
        <v>0</v>
      </c>
      <c r="R26" s="320">
        <v>0</v>
      </c>
      <c r="W26" s="495"/>
      <c r="X26" s="495"/>
      <c r="Y26" s="233"/>
      <c r="Z26" s="128"/>
    </row>
    <row r="27" spans="1:26" ht="18" thickBot="1" x14ac:dyDescent="0.35">
      <c r="A27" s="23"/>
      <c r="B27" s="24">
        <v>44642</v>
      </c>
      <c r="C27" s="25"/>
      <c r="D27" s="42"/>
      <c r="E27" s="27">
        <v>44642</v>
      </c>
      <c r="F27" s="28"/>
      <c r="G27" s="2"/>
      <c r="H27" s="36">
        <v>44642</v>
      </c>
      <c r="I27" s="30"/>
      <c r="J27" s="55"/>
      <c r="K27" s="174"/>
      <c r="L27" s="54"/>
      <c r="M27" s="32">
        <v>0</v>
      </c>
      <c r="N27" s="33">
        <v>0</v>
      </c>
      <c r="O27" s="2"/>
      <c r="P27" s="39">
        <f t="shared" si="0"/>
        <v>0</v>
      </c>
      <c r="Q27" s="326">
        <f t="shared" si="1"/>
        <v>0</v>
      </c>
      <c r="R27" s="320">
        <v>0</v>
      </c>
      <c r="W27" s="488"/>
      <c r="X27" s="489"/>
      <c r="Y27" s="490"/>
      <c r="Z27" s="128"/>
    </row>
    <row r="28" spans="1:26" ht="18" thickBot="1" x14ac:dyDescent="0.35">
      <c r="A28" s="23"/>
      <c r="B28" s="24">
        <v>44643</v>
      </c>
      <c r="C28" s="25"/>
      <c r="D28" s="42"/>
      <c r="E28" s="27">
        <v>44643</v>
      </c>
      <c r="F28" s="28"/>
      <c r="G28" s="2"/>
      <c r="H28" s="36">
        <v>44643</v>
      </c>
      <c r="I28" s="30"/>
      <c r="J28" s="56"/>
      <c r="K28" s="57"/>
      <c r="L28" s="54"/>
      <c r="M28" s="32">
        <v>0</v>
      </c>
      <c r="N28" s="33">
        <v>0</v>
      </c>
      <c r="O28" s="2"/>
      <c r="P28" s="34">
        <f t="shared" si="0"/>
        <v>0</v>
      </c>
      <c r="Q28" s="326">
        <f t="shared" si="1"/>
        <v>0</v>
      </c>
      <c r="R28" s="320">
        <v>0</v>
      </c>
      <c r="W28" s="489"/>
      <c r="X28" s="489"/>
      <c r="Y28" s="490"/>
      <c r="Z28" s="128"/>
    </row>
    <row r="29" spans="1:26" ht="18" thickBot="1" x14ac:dyDescent="0.35">
      <c r="A29" s="23"/>
      <c r="B29" s="24">
        <v>44644</v>
      </c>
      <c r="C29" s="25"/>
      <c r="D29" s="58"/>
      <c r="E29" s="27">
        <v>44644</v>
      </c>
      <c r="F29" s="28"/>
      <c r="G29" s="2"/>
      <c r="H29" s="36">
        <v>44644</v>
      </c>
      <c r="I29" s="30"/>
      <c r="J29" s="59"/>
      <c r="K29" s="175"/>
      <c r="L29" s="54"/>
      <c r="M29" s="32">
        <v>0</v>
      </c>
      <c r="N29" s="33">
        <v>0</v>
      </c>
      <c r="O29" s="448"/>
      <c r="P29" s="34">
        <f t="shared" si="0"/>
        <v>0</v>
      </c>
      <c r="Q29" s="326">
        <f t="shared" si="1"/>
        <v>0</v>
      </c>
      <c r="R29" s="320">
        <v>0</v>
      </c>
      <c r="T29" s="446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44645</v>
      </c>
      <c r="C30" s="25"/>
      <c r="D30" s="58"/>
      <c r="E30" s="27">
        <v>44645</v>
      </c>
      <c r="F30" s="28"/>
      <c r="G30" s="2"/>
      <c r="H30" s="36">
        <v>44645</v>
      </c>
      <c r="I30" s="30"/>
      <c r="J30" s="60"/>
      <c r="K30" s="41"/>
      <c r="L30" s="61"/>
      <c r="M30" s="32">
        <v>0</v>
      </c>
      <c r="N30" s="33">
        <v>0</v>
      </c>
      <c r="O30" s="449"/>
      <c r="P30" s="34">
        <f t="shared" si="0"/>
        <v>0</v>
      </c>
      <c r="Q30" s="326">
        <f t="shared" si="1"/>
        <v>0</v>
      </c>
      <c r="R30" s="321">
        <v>0</v>
      </c>
      <c r="T30" s="446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/>
      <c r="D31" s="65"/>
      <c r="E31" s="27">
        <v>44646</v>
      </c>
      <c r="F31" s="28"/>
      <c r="G31" s="2"/>
      <c r="H31" s="36">
        <v>44646</v>
      </c>
      <c r="I31" s="30"/>
      <c r="J31" s="60"/>
      <c r="K31" s="41"/>
      <c r="L31" s="63"/>
      <c r="M31" s="32">
        <v>0</v>
      </c>
      <c r="N31" s="33">
        <v>0</v>
      </c>
      <c r="O31" s="448"/>
      <c r="P31" s="34">
        <f t="shared" si="0"/>
        <v>0</v>
      </c>
      <c r="Q31" s="326">
        <f t="shared" si="1"/>
        <v>0</v>
      </c>
      <c r="R31" s="322">
        <v>0</v>
      </c>
      <c r="T31" s="446">
        <v>10137</v>
      </c>
    </row>
    <row r="32" spans="1:26" ht="18" thickBot="1" x14ac:dyDescent="0.35">
      <c r="A32" s="23"/>
      <c r="B32" s="24">
        <v>44647</v>
      </c>
      <c r="C32" s="25"/>
      <c r="D32" s="64"/>
      <c r="E32" s="27">
        <v>44647</v>
      </c>
      <c r="F32" s="28"/>
      <c r="G32" s="2"/>
      <c r="H32" s="36">
        <v>44647</v>
      </c>
      <c r="I32" s="30"/>
      <c r="J32" s="60"/>
      <c r="K32" s="41"/>
      <c r="L32" s="61"/>
      <c r="M32" s="32">
        <v>0</v>
      </c>
      <c r="N32" s="33">
        <v>0</v>
      </c>
      <c r="O32" s="2"/>
      <c r="P32" s="34">
        <f t="shared" si="0"/>
        <v>0</v>
      </c>
      <c r="Q32" s="326">
        <f t="shared" si="1"/>
        <v>0</v>
      </c>
      <c r="R32" s="228">
        <v>0</v>
      </c>
      <c r="T32" s="446">
        <v>0</v>
      </c>
    </row>
    <row r="33" spans="1:20" ht="18" thickBot="1" x14ac:dyDescent="0.35">
      <c r="A33" s="23"/>
      <c r="B33" s="24">
        <v>44648</v>
      </c>
      <c r="C33" s="25"/>
      <c r="D33" s="65"/>
      <c r="E33" s="27">
        <v>44648</v>
      </c>
      <c r="F33" s="28"/>
      <c r="G33" s="2"/>
      <c r="H33" s="36">
        <v>44648</v>
      </c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7">
        <f>SUM(T29:T32)</f>
        <v>44254</v>
      </c>
    </row>
    <row r="34" spans="1:20" ht="18" thickBot="1" x14ac:dyDescent="0.35">
      <c r="A34" s="23"/>
      <c r="B34" s="24">
        <v>44649</v>
      </c>
      <c r="C34" s="25"/>
      <c r="D34" s="64"/>
      <c r="E34" s="27">
        <v>44649</v>
      </c>
      <c r="F34" s="28"/>
      <c r="G34" s="2"/>
      <c r="H34" s="36">
        <v>44649</v>
      </c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44650</v>
      </c>
      <c r="C35" s="25"/>
      <c r="D35" s="65"/>
      <c r="E35" s="27">
        <v>44650</v>
      </c>
      <c r="F35" s="28"/>
      <c r="G35" s="2"/>
      <c r="H35" s="36">
        <v>44650</v>
      </c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2">
        <f t="shared" si="2"/>
        <v>0</v>
      </c>
      <c r="R35" s="228"/>
    </row>
    <row r="36" spans="1:20" ht="18" customHeight="1" thickBot="1" x14ac:dyDescent="0.3">
      <c r="A36" s="23"/>
      <c r="B36" s="24">
        <v>44651</v>
      </c>
      <c r="C36" s="25"/>
      <c r="D36" s="62"/>
      <c r="E36" s="27">
        <v>44651</v>
      </c>
      <c r="F36" s="28"/>
      <c r="G36" s="2"/>
      <c r="H36" s="36">
        <v>44651</v>
      </c>
      <c r="I36" s="30"/>
      <c r="J36" s="266"/>
      <c r="K36" s="250"/>
      <c r="L36" s="44"/>
      <c r="M36" s="506">
        <f>SUM(M5:M35)</f>
        <v>664533.66</v>
      </c>
      <c r="N36" s="508">
        <f>SUM(N5:N35)</f>
        <v>377695</v>
      </c>
      <c r="O36" s="276"/>
      <c r="P36" s="277">
        <v>0</v>
      </c>
      <c r="Q36" s="533">
        <f>SUM(Q5:Q35)</f>
        <v>1.5900000000256114</v>
      </c>
      <c r="R36" s="228"/>
    </row>
    <row r="37" spans="1:20" ht="18" customHeight="1" thickBot="1" x14ac:dyDescent="0.3">
      <c r="A37" s="23"/>
      <c r="B37" s="24">
        <v>44652</v>
      </c>
      <c r="C37" s="25"/>
      <c r="D37" s="65"/>
      <c r="E37" s="27">
        <v>44652</v>
      </c>
      <c r="F37" s="28"/>
      <c r="G37" s="2"/>
      <c r="H37" s="36">
        <v>44652</v>
      </c>
      <c r="I37" s="30"/>
      <c r="J37" s="60"/>
      <c r="K37" s="41"/>
      <c r="L37" s="61"/>
      <c r="M37" s="507"/>
      <c r="N37" s="509"/>
      <c r="O37" s="276"/>
      <c r="P37" s="277">
        <v>0</v>
      </c>
      <c r="Q37" s="534"/>
      <c r="R37" s="227" t="s">
        <v>7</v>
      </c>
    </row>
    <row r="38" spans="1:20" ht="18" thickBot="1" x14ac:dyDescent="0.35">
      <c r="A38" s="23"/>
      <c r="B38" s="24">
        <v>44653</v>
      </c>
      <c r="C38" s="25"/>
      <c r="D38" s="65"/>
      <c r="E38" s="27">
        <v>44653</v>
      </c>
      <c r="F38" s="28"/>
      <c r="G38" s="2"/>
      <c r="H38" s="36">
        <v>44653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44654</v>
      </c>
      <c r="C39" s="69"/>
      <c r="D39" s="62"/>
      <c r="E39" s="27">
        <v>44654</v>
      </c>
      <c r="F39" s="70"/>
      <c r="G39" s="2"/>
      <c r="H39" s="36">
        <v>44654</v>
      </c>
      <c r="I39" s="71"/>
      <c r="J39" s="60"/>
      <c r="K39" s="177"/>
      <c r="L39" s="61"/>
      <c r="M39" s="535">
        <f>M36+N36</f>
        <v>1042228.66</v>
      </c>
      <c r="N39" s="536"/>
      <c r="P39" s="34">
        <f>SUM(P5:P38)</f>
        <v>1327728.5900000001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477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202671</v>
      </c>
      <c r="D50" s="88"/>
      <c r="E50" s="89" t="s">
        <v>8</v>
      </c>
      <c r="F50" s="90">
        <f>SUM(F5:F49)</f>
        <v>1285558</v>
      </c>
      <c r="G50" s="88"/>
      <c r="H50" s="91" t="s">
        <v>9</v>
      </c>
      <c r="I50" s="92">
        <f>SUM(I5:I49)</f>
        <v>52665.5</v>
      </c>
      <c r="J50" s="93"/>
      <c r="K50" s="94" t="s">
        <v>10</v>
      </c>
      <c r="L50" s="95">
        <f>SUM(L5:L49)</f>
        <v>61107.19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113772.69</v>
      </c>
      <c r="L52" s="496"/>
      <c r="M52" s="272"/>
      <c r="N52" s="272"/>
      <c r="P52" s="34"/>
      <c r="Q52" s="13"/>
    </row>
    <row r="53" spans="1:17" x14ac:dyDescent="0.25">
      <c r="D53" s="467" t="s">
        <v>12</v>
      </c>
      <c r="E53" s="467"/>
      <c r="F53" s="313">
        <f>F50-K52-C50</f>
        <v>969114.31</v>
      </c>
      <c r="I53" s="102"/>
      <c r="J53" s="103"/>
    </row>
    <row r="54" spans="1:17" ht="18.75" x14ac:dyDescent="0.3">
      <c r="D54" s="497" t="s">
        <v>95</v>
      </c>
      <c r="E54" s="497"/>
      <c r="F54" s="111">
        <v>0</v>
      </c>
      <c r="I54" s="468" t="s">
        <v>13</v>
      </c>
      <c r="J54" s="469"/>
      <c r="K54" s="470">
        <f>F56+F57+F58</f>
        <v>969114.31</v>
      </c>
      <c r="L54" s="470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969114.31</v>
      </c>
      <c r="H56" s="23"/>
      <c r="I56" s="108" t="s">
        <v>15</v>
      </c>
      <c r="J56" s="109"/>
      <c r="K56" s="472">
        <f>-C4</f>
        <v>-1266568.45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50" t="s">
        <v>18</v>
      </c>
      <c r="E58" s="451"/>
      <c r="F58" s="113">
        <v>0</v>
      </c>
      <c r="I58" s="452" t="s">
        <v>198</v>
      </c>
      <c r="J58" s="453"/>
      <c r="K58" s="454">
        <f>K54+K56</f>
        <v>-297454.1399999999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abSelected="1" workbookViewId="0">
      <selection activeCell="C17" sqref="C17"/>
    </sheetView>
  </sheetViews>
  <sheetFormatPr baseColWidth="10" defaultRowHeight="15" x14ac:dyDescent="0.25"/>
  <cols>
    <col min="1" max="1" width="13.42578125" style="587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582" t="s">
        <v>324</v>
      </c>
      <c r="B1" s="568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583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584">
        <v>44620</v>
      </c>
      <c r="B3" s="569" t="s">
        <v>528</v>
      </c>
      <c r="C3" s="411">
        <v>2909.4</v>
      </c>
      <c r="D3" s="424"/>
      <c r="E3" s="411"/>
      <c r="F3" s="411">
        <f>C3-E3</f>
        <v>2909.4</v>
      </c>
      <c r="I3" s="435"/>
      <c r="J3" s="436"/>
      <c r="K3" s="430"/>
      <c r="L3" s="435"/>
      <c r="M3" s="430"/>
      <c r="N3" s="183">
        <f>K3-M3</f>
        <v>0</v>
      </c>
    </row>
    <row r="4" spans="1:14" ht="18.75" x14ac:dyDescent="0.3">
      <c r="A4" s="584">
        <v>44621</v>
      </c>
      <c r="B4" s="569" t="s">
        <v>529</v>
      </c>
      <c r="C4" s="411">
        <v>74016.2</v>
      </c>
      <c r="D4" s="424"/>
      <c r="E4" s="411"/>
      <c r="F4" s="411">
        <f t="shared" ref="F4:F46" si="0">C4-E4</f>
        <v>74016.2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584">
        <v>44622</v>
      </c>
      <c r="B5" s="569" t="s">
        <v>530</v>
      </c>
      <c r="C5" s="411">
        <v>38036.6</v>
      </c>
      <c r="D5" s="424"/>
      <c r="E5" s="411"/>
      <c r="F5" s="411">
        <f t="shared" si="0"/>
        <v>38036.6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584">
        <v>44623</v>
      </c>
      <c r="B6" s="569" t="s">
        <v>531</v>
      </c>
      <c r="C6" s="411">
        <v>52111.11</v>
      </c>
      <c r="D6" s="424"/>
      <c r="E6" s="411"/>
      <c r="F6" s="411">
        <f t="shared" si="0"/>
        <v>52111.11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584">
        <v>44623</v>
      </c>
      <c r="B7" s="569" t="s">
        <v>532</v>
      </c>
      <c r="C7" s="411">
        <v>394.2</v>
      </c>
      <c r="D7" s="424"/>
      <c r="E7" s="411"/>
      <c r="F7" s="411">
        <f t="shared" si="0"/>
        <v>394.2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584">
        <v>44624</v>
      </c>
      <c r="B8" s="569" t="s">
        <v>533</v>
      </c>
      <c r="C8" s="411">
        <v>52173.7</v>
      </c>
      <c r="D8" s="424"/>
      <c r="E8" s="411"/>
      <c r="F8" s="411">
        <f t="shared" si="0"/>
        <v>52173.7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584">
        <v>44625</v>
      </c>
      <c r="B9" s="569" t="s">
        <v>534</v>
      </c>
      <c r="C9" s="411">
        <v>47563.28</v>
      </c>
      <c r="D9" s="424"/>
      <c r="E9" s="411"/>
      <c r="F9" s="411">
        <f t="shared" si="0"/>
        <v>47563.28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584">
        <v>44625</v>
      </c>
      <c r="B10" s="569" t="s">
        <v>535</v>
      </c>
      <c r="C10" s="411">
        <v>1406</v>
      </c>
      <c r="D10" s="424"/>
      <c r="E10" s="411"/>
      <c r="F10" s="411">
        <f t="shared" si="0"/>
        <v>1406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584">
        <v>44627</v>
      </c>
      <c r="B11" s="569" t="s">
        <v>536</v>
      </c>
      <c r="C11" s="411">
        <v>44449.599999999999</v>
      </c>
      <c r="D11" s="424"/>
      <c r="E11" s="411"/>
      <c r="F11" s="411">
        <f t="shared" si="0"/>
        <v>44449.599999999999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584">
        <v>44627</v>
      </c>
      <c r="B12" s="569" t="s">
        <v>537</v>
      </c>
      <c r="C12" s="411">
        <v>848.4</v>
      </c>
      <c r="D12" s="424"/>
      <c r="E12" s="411"/>
      <c r="F12" s="411">
        <f t="shared" si="0"/>
        <v>848.4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584">
        <v>44628</v>
      </c>
      <c r="B13" s="569" t="s">
        <v>538</v>
      </c>
      <c r="C13" s="411">
        <v>71723.600000000006</v>
      </c>
      <c r="D13" s="424"/>
      <c r="E13" s="411"/>
      <c r="F13" s="411">
        <f t="shared" si="0"/>
        <v>71723.600000000006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584">
        <v>44628</v>
      </c>
      <c r="B14" s="569" t="s">
        <v>539</v>
      </c>
      <c r="C14" s="411">
        <v>1776</v>
      </c>
      <c r="D14" s="424"/>
      <c r="E14" s="411"/>
      <c r="F14" s="411">
        <f t="shared" si="0"/>
        <v>1776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584">
        <v>44629</v>
      </c>
      <c r="B15" s="569" t="s">
        <v>540</v>
      </c>
      <c r="C15" s="411">
        <v>76124.3</v>
      </c>
      <c r="D15" s="424"/>
      <c r="E15" s="411"/>
      <c r="F15" s="411">
        <f t="shared" si="0"/>
        <v>76124.3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584">
        <v>44630</v>
      </c>
      <c r="B16" s="569" t="s">
        <v>541</v>
      </c>
      <c r="C16" s="411">
        <v>50443.9</v>
      </c>
      <c r="D16" s="424"/>
      <c r="E16" s="411"/>
      <c r="F16" s="411">
        <f t="shared" si="0"/>
        <v>50443.9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584"/>
      <c r="B17" s="569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584"/>
      <c r="B18" s="569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584"/>
      <c r="B19" s="569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584"/>
      <c r="B20" s="569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584"/>
      <c r="B21" s="569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584"/>
      <c r="B22" s="569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584"/>
      <c r="B23" s="569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584"/>
      <c r="B24" s="569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584"/>
      <c r="B25" s="569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584"/>
      <c r="B26" s="569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584"/>
      <c r="B27" s="569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584"/>
      <c r="B28" s="569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584"/>
      <c r="B29" s="569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584"/>
      <c r="B30" s="569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584"/>
      <c r="B31" s="569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584"/>
      <c r="B32" s="569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584"/>
      <c r="B33" s="569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584"/>
      <c r="B34" s="569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584"/>
      <c r="B35" s="569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584"/>
      <c r="B36" s="569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584"/>
      <c r="B37" s="569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584"/>
      <c r="B38" s="570"/>
      <c r="C38" s="430"/>
      <c r="D38" s="431"/>
      <c r="E38" s="430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584"/>
      <c r="B39" s="246"/>
      <c r="C39" s="111"/>
      <c r="D39" s="432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584"/>
      <c r="B40" s="246"/>
      <c r="C40" s="111"/>
      <c r="D40" s="432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584"/>
      <c r="B41" s="246"/>
      <c r="C41" s="111"/>
      <c r="D41" s="432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585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585"/>
      <c r="B43" s="571"/>
      <c r="C43" s="433"/>
      <c r="D43" s="433"/>
      <c r="E43" s="433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585"/>
      <c r="B44" s="571"/>
      <c r="C44" s="433"/>
      <c r="D44" s="433"/>
      <c r="E44" s="433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585"/>
      <c r="B45" s="571"/>
      <c r="C45" s="433"/>
      <c r="D45" s="433"/>
      <c r="E45" s="433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585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586"/>
      <c r="B47" s="246"/>
      <c r="C47" s="111"/>
      <c r="D47" s="253"/>
      <c r="E47" s="69"/>
      <c r="F47" s="137">
        <f t="shared" ref="F47:F78" si="2">F46+C47-E47</f>
        <v>0</v>
      </c>
      <c r="I47" s="351"/>
      <c r="J47" s="437"/>
      <c r="K47" s="34"/>
      <c r="L47" s="438"/>
      <c r="M47" s="215"/>
      <c r="N47" s="137">
        <f t="shared" si="1"/>
        <v>0</v>
      </c>
    </row>
    <row r="48" spans="1:14" ht="15.75" x14ac:dyDescent="0.25">
      <c r="A48" s="586"/>
      <c r="B48" s="246"/>
      <c r="C48" s="111"/>
      <c r="D48" s="253"/>
      <c r="E48" s="69"/>
      <c r="F48" s="137">
        <f t="shared" si="2"/>
        <v>0</v>
      </c>
      <c r="I48" s="349"/>
      <c r="J48" s="434"/>
      <c r="K48" s="434"/>
      <c r="L48" s="434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4"/>
      <c r="K49" s="434"/>
      <c r="L49" s="43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572"/>
      <c r="C79" s="212">
        <f>SUM(C3:C78)</f>
        <v>513976.29</v>
      </c>
      <c r="D79" s="426"/>
      <c r="E79" s="414">
        <f>SUM(E3:E78)</f>
        <v>0</v>
      </c>
      <c r="F79" s="153">
        <f>SUM(F3:F78)</f>
        <v>513976.29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573"/>
      <c r="C80" s="214"/>
      <c r="D80" s="256"/>
      <c r="E80" s="3"/>
      <c r="F80" s="51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13"/>
      <c r="K81" s="1"/>
      <c r="L81" s="97"/>
      <c r="M81" s="3"/>
      <c r="N81" s="1"/>
    </row>
    <row r="82" spans="1:14" x14ac:dyDescent="0.25">
      <c r="A82" s="588"/>
      <c r="B82" s="574"/>
      <c r="I82"/>
      <c r="J82" s="194"/>
      <c r="L82" s="23"/>
    </row>
    <row r="83" spans="1:14" x14ac:dyDescent="0.25">
      <c r="A83" s="588"/>
      <c r="B83" s="574"/>
      <c r="I83"/>
      <c r="J83" s="194"/>
      <c r="L83" s="23"/>
    </row>
    <row r="84" spans="1:14" x14ac:dyDescent="0.25">
      <c r="A84" s="588"/>
      <c r="B84" s="574"/>
      <c r="I84"/>
      <c r="J84" s="194"/>
      <c r="L84" s="23"/>
    </row>
    <row r="85" spans="1:14" x14ac:dyDescent="0.25">
      <c r="A85" s="588"/>
      <c r="B85" s="574"/>
      <c r="F85"/>
      <c r="I85"/>
      <c r="J85" s="194"/>
      <c r="L85" s="23"/>
      <c r="N85"/>
    </row>
    <row r="86" spans="1:14" x14ac:dyDescent="0.25">
      <c r="A86" s="588"/>
      <c r="B86" s="574"/>
      <c r="F86"/>
      <c r="I86"/>
      <c r="J86" s="194"/>
      <c r="L86" s="23"/>
      <c r="N86"/>
    </row>
    <row r="87" spans="1:14" x14ac:dyDescent="0.25">
      <c r="A87" s="588"/>
      <c r="B87" s="574"/>
      <c r="F87"/>
      <c r="I87"/>
      <c r="J87" s="194"/>
      <c r="L87" s="23"/>
      <c r="N87"/>
    </row>
    <row r="88" spans="1:14" x14ac:dyDescent="0.25">
      <c r="A88" s="588"/>
      <c r="B88" s="574"/>
      <c r="F88"/>
      <c r="I88"/>
      <c r="J88" s="194"/>
      <c r="L88" s="23"/>
      <c r="N88"/>
    </row>
    <row r="89" spans="1:14" x14ac:dyDescent="0.25">
      <c r="A89" s="588"/>
      <c r="B89" s="574"/>
      <c r="F89"/>
      <c r="I89"/>
      <c r="J89" s="194"/>
      <c r="L89" s="23"/>
      <c r="N89"/>
    </row>
    <row r="90" spans="1:14" x14ac:dyDescent="0.25">
      <c r="A90" s="588"/>
      <c r="B90" s="574"/>
      <c r="F90"/>
      <c r="I90"/>
      <c r="J90" s="194"/>
      <c r="L90" s="23"/>
      <c r="N90"/>
    </row>
    <row r="91" spans="1:14" x14ac:dyDescent="0.25">
      <c r="A91" s="588"/>
      <c r="B91" s="574"/>
      <c r="F91"/>
      <c r="I91"/>
      <c r="J91" s="194"/>
      <c r="L91" s="23"/>
      <c r="N91"/>
    </row>
    <row r="92" spans="1:14" x14ac:dyDescent="0.25">
      <c r="A92" s="588"/>
      <c r="B92" s="574"/>
      <c r="F92"/>
      <c r="I92"/>
      <c r="J92" s="194"/>
      <c r="L92" s="23"/>
      <c r="N92"/>
    </row>
    <row r="93" spans="1:14" x14ac:dyDescent="0.25">
      <c r="A93" s="588"/>
      <c r="B93" s="574"/>
      <c r="F93"/>
      <c r="I93"/>
      <c r="J93" s="194"/>
      <c r="L93" s="23"/>
      <c r="N93"/>
    </row>
    <row r="94" spans="1:14" x14ac:dyDescent="0.25">
      <c r="A94" s="588"/>
      <c r="B94" s="574"/>
      <c r="E94"/>
      <c r="F94"/>
      <c r="I94"/>
      <c r="J94" s="194"/>
      <c r="L94" s="23"/>
      <c r="M94"/>
      <c r="N94"/>
    </row>
    <row r="95" spans="1:14" x14ac:dyDescent="0.25">
      <c r="A95" s="588"/>
      <c r="B95" s="574"/>
      <c r="E95"/>
      <c r="F95"/>
      <c r="I95"/>
      <c r="J95" s="194"/>
      <c r="L95" s="23"/>
      <c r="M95"/>
      <c r="N95"/>
    </row>
    <row r="96" spans="1:14" x14ac:dyDescent="0.25">
      <c r="A96" s="588"/>
      <c r="B96" s="574"/>
      <c r="E96"/>
      <c r="F96"/>
      <c r="I96"/>
      <c r="J96" s="194"/>
      <c r="L96" s="23"/>
      <c r="M96"/>
      <c r="N96"/>
    </row>
    <row r="97" spans="1:14" x14ac:dyDescent="0.25">
      <c r="A97" s="588"/>
      <c r="B97" s="574"/>
      <c r="E97"/>
      <c r="F97"/>
      <c r="I97"/>
      <c r="J97" s="194"/>
      <c r="L97" s="23"/>
      <c r="M97"/>
      <c r="N97"/>
    </row>
    <row r="98" spans="1:14" x14ac:dyDescent="0.25">
      <c r="A98" s="588"/>
      <c r="B98" s="574"/>
      <c r="E98"/>
      <c r="F98"/>
      <c r="I98"/>
      <c r="J98" s="194"/>
      <c r="L98" s="23"/>
      <c r="M98"/>
      <c r="N98"/>
    </row>
    <row r="99" spans="1:14" x14ac:dyDescent="0.25">
      <c r="A99" s="588"/>
      <c r="B99" s="574"/>
      <c r="E99"/>
      <c r="F99"/>
      <c r="I99"/>
      <c r="J99" s="194"/>
      <c r="L99" s="23"/>
      <c r="M99"/>
      <c r="N99"/>
    </row>
    <row r="100" spans="1:14" x14ac:dyDescent="0.25">
      <c r="B100" s="574"/>
      <c r="E100"/>
      <c r="J100" s="194"/>
      <c r="L100" s="23"/>
      <c r="M100"/>
    </row>
    <row r="101" spans="1:14" x14ac:dyDescent="0.25">
      <c r="B101" s="574"/>
      <c r="E101"/>
      <c r="J101" s="194"/>
      <c r="L101" s="23"/>
      <c r="M101"/>
    </row>
    <row r="102" spans="1:14" x14ac:dyDescent="0.25">
      <c r="B102" s="574"/>
      <c r="E102"/>
      <c r="J102" s="194"/>
      <c r="L102" s="23"/>
      <c r="M102"/>
    </row>
    <row r="103" spans="1:14" x14ac:dyDescent="0.25">
      <c r="B103" s="574"/>
      <c r="E103"/>
      <c r="J103" s="194"/>
      <c r="L103" s="23"/>
      <c r="M103"/>
    </row>
    <row r="104" spans="1:14" x14ac:dyDescent="0.25">
      <c r="B104" s="574"/>
      <c r="E104"/>
      <c r="J104" s="194"/>
      <c r="L104" s="23"/>
      <c r="M104"/>
    </row>
    <row r="105" spans="1:14" x14ac:dyDescent="0.25">
      <c r="B105" s="574"/>
      <c r="E105"/>
      <c r="J105" s="194"/>
      <c r="L105" s="23"/>
      <c r="M105"/>
    </row>
    <row r="106" spans="1:14" x14ac:dyDescent="0.25">
      <c r="B106" s="574"/>
      <c r="E106"/>
      <c r="J106" s="194"/>
      <c r="L106" s="23"/>
      <c r="M106"/>
    </row>
    <row r="107" spans="1:14" x14ac:dyDescent="0.25">
      <c r="B107" s="574"/>
      <c r="E107"/>
      <c r="J107" s="194"/>
      <c r="L107" s="23"/>
      <c r="M107"/>
    </row>
    <row r="108" spans="1:14" x14ac:dyDescent="0.25">
      <c r="B108" s="574"/>
      <c r="E108"/>
      <c r="J108" s="194"/>
      <c r="L108" s="23"/>
      <c r="M108"/>
    </row>
    <row r="109" spans="1:14" x14ac:dyDescent="0.25">
      <c r="B109" s="574"/>
      <c r="J109" s="194"/>
    </row>
    <row r="110" spans="1:14" x14ac:dyDescent="0.25">
      <c r="B110" s="574"/>
      <c r="J110" s="194"/>
    </row>
    <row r="111" spans="1:14" x14ac:dyDescent="0.25">
      <c r="B111" s="574"/>
      <c r="J111" s="194"/>
      <c r="L111" s="23"/>
    </row>
    <row r="112" spans="1:14" x14ac:dyDescent="0.25">
      <c r="B112" s="574"/>
      <c r="J112" s="194"/>
    </row>
    <row r="113" spans="2:11" x14ac:dyDescent="0.25">
      <c r="B113" s="574"/>
      <c r="J113" s="194"/>
    </row>
    <row r="114" spans="2:11" x14ac:dyDescent="0.25">
      <c r="B114" s="574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43" t="s">
        <v>320</v>
      </c>
      <c r="D1" s="543"/>
      <c r="E1" s="544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45" t="s">
        <v>316</v>
      </c>
      <c r="C4" s="546"/>
      <c r="D4" s="546"/>
      <c r="E4" s="546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47" t="s">
        <v>317</v>
      </c>
      <c r="C6" s="548"/>
      <c r="D6" s="548"/>
      <c r="E6" s="548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49" t="s">
        <v>315</v>
      </c>
      <c r="F8" s="551">
        <f>SUM(F4:F7)</f>
        <v>1281104.8799999999</v>
      </c>
    </row>
    <row r="9" spans="2:6" ht="16.5" thickBot="1" x14ac:dyDescent="0.3">
      <c r="B9" s="388"/>
      <c r="C9" s="381"/>
      <c r="D9" s="382"/>
      <c r="E9" s="550"/>
      <c r="F9" s="552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53" t="s">
        <v>318</v>
      </c>
      <c r="C13" s="554"/>
      <c r="D13" s="554"/>
      <c r="E13" s="554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53" t="s">
        <v>319</v>
      </c>
      <c r="C15" s="554"/>
      <c r="D15" s="554"/>
      <c r="E15" s="554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55" t="s">
        <v>315</v>
      </c>
      <c r="F17" s="557">
        <f>SUM(F13:F16)</f>
        <v>261497.74</v>
      </c>
    </row>
    <row r="18" spans="2:6" ht="16.5" thickBot="1" x14ac:dyDescent="0.3">
      <c r="B18" s="388"/>
      <c r="C18" s="381"/>
      <c r="D18" s="382"/>
      <c r="E18" s="556"/>
      <c r="F18" s="558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37" t="s">
        <v>321</v>
      </c>
      <c r="C22" s="538"/>
      <c r="D22" s="538"/>
      <c r="E22" s="538"/>
      <c r="F22" s="541">
        <v>12020</v>
      </c>
    </row>
    <row r="23" spans="2:6" ht="15.75" thickBot="1" x14ac:dyDescent="0.3">
      <c r="B23" s="539"/>
      <c r="C23" s="540"/>
      <c r="D23" s="540"/>
      <c r="E23" s="540"/>
      <c r="F23" s="542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8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8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476" t="s">
        <v>208</v>
      </c>
      <c r="D1" s="477"/>
      <c r="E1" s="477"/>
      <c r="F1" s="477"/>
      <c r="G1" s="477"/>
      <c r="H1" s="477"/>
      <c r="I1" s="477"/>
      <c r="J1" s="477"/>
      <c r="K1" s="477"/>
      <c r="L1" s="477"/>
      <c r="M1" s="47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286" t="s">
        <v>209</v>
      </c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87"/>
      <c r="X5" s="48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9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9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95"/>
      <c r="X25" s="49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95"/>
      <c r="X26" s="49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88"/>
      <c r="X27" s="489"/>
      <c r="Y27" s="49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89"/>
      <c r="X28" s="489"/>
      <c r="Y28" s="49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06">
        <f>SUM(M5:M35)</f>
        <v>321168.83</v>
      </c>
      <c r="N36" s="508">
        <f>SUM(N5:N35)</f>
        <v>467016</v>
      </c>
      <c r="O36" s="276"/>
      <c r="P36" s="277">
        <v>0</v>
      </c>
      <c r="Q36" s="51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07"/>
      <c r="N37" s="509"/>
      <c r="O37" s="276"/>
      <c r="P37" s="277">
        <v>0</v>
      </c>
      <c r="Q37" s="51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71911.59</v>
      </c>
      <c r="L52" s="496"/>
      <c r="M52" s="272"/>
      <c r="N52" s="272"/>
      <c r="P52" s="34"/>
      <c r="Q52" s="13"/>
    </row>
    <row r="53" spans="1:17" ht="16.5" thickBot="1" x14ac:dyDescent="0.3">
      <c r="D53" s="467" t="s">
        <v>12</v>
      </c>
      <c r="E53" s="467"/>
      <c r="F53" s="313">
        <f>F50-K52-C50</f>
        <v>-25952.549999999814</v>
      </c>
      <c r="I53" s="102"/>
      <c r="J53" s="103"/>
    </row>
    <row r="54" spans="1:17" ht="18.75" x14ac:dyDescent="0.3">
      <c r="D54" s="497" t="s">
        <v>95</v>
      </c>
      <c r="E54" s="497"/>
      <c r="F54" s="111">
        <v>-706888.38</v>
      </c>
      <c r="I54" s="468" t="s">
        <v>13</v>
      </c>
      <c r="J54" s="469"/>
      <c r="K54" s="470">
        <f>F56+F57+F58</f>
        <v>1308778.3500000003</v>
      </c>
      <c r="L54" s="470"/>
      <c r="M54" s="498" t="s">
        <v>211</v>
      </c>
      <c r="N54" s="499"/>
      <c r="O54" s="499"/>
      <c r="P54" s="499"/>
      <c r="Q54" s="500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501"/>
      <c r="N55" s="502"/>
      <c r="O55" s="502"/>
      <c r="P55" s="502"/>
      <c r="Q55" s="50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72">
        <f>-C4</f>
        <v>-567389.35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50" t="s">
        <v>18</v>
      </c>
      <c r="E58" s="451"/>
      <c r="F58" s="113">
        <v>2142307.62</v>
      </c>
      <c r="I58" s="452" t="s">
        <v>198</v>
      </c>
      <c r="J58" s="453"/>
      <c r="K58" s="454">
        <f>K54+K56</f>
        <v>741389.00000000035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1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1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19" workbookViewId="0">
      <selection activeCell="F37" sqref="F3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476" t="s">
        <v>208</v>
      </c>
      <c r="D1" s="477"/>
      <c r="E1" s="477"/>
      <c r="F1" s="477"/>
      <c r="G1" s="477"/>
      <c r="H1" s="477"/>
      <c r="I1" s="477"/>
      <c r="J1" s="477"/>
      <c r="K1" s="477"/>
      <c r="L1" s="477"/>
      <c r="M1" s="47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323" t="s">
        <v>217</v>
      </c>
      <c r="R4" s="515"/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87"/>
      <c r="X5" s="48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9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9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95"/>
      <c r="X25" s="49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95"/>
      <c r="X26" s="49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88"/>
      <c r="X27" s="489"/>
      <c r="Y27" s="49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89"/>
      <c r="X28" s="489"/>
      <c r="Y28" s="49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06">
        <f>SUM(M5:M35)</f>
        <v>1077791.3</v>
      </c>
      <c r="N36" s="508">
        <f>SUM(N5:N35)</f>
        <v>936398</v>
      </c>
      <c r="O36" s="276"/>
      <c r="P36" s="277">
        <v>0</v>
      </c>
      <c r="Q36" s="51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07"/>
      <c r="N37" s="509"/>
      <c r="O37" s="276"/>
      <c r="P37" s="277">
        <v>0</v>
      </c>
      <c r="Q37" s="51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90750.75</v>
      </c>
      <c r="L52" s="496"/>
      <c r="M52" s="272"/>
      <c r="N52" s="272"/>
      <c r="P52" s="34"/>
      <c r="Q52" s="13"/>
    </row>
    <row r="53" spans="1:17" ht="16.5" thickBot="1" x14ac:dyDescent="0.3">
      <c r="D53" s="467" t="s">
        <v>12</v>
      </c>
      <c r="E53" s="467"/>
      <c r="F53" s="313">
        <f>F50-K52-C50</f>
        <v>1739855.03</v>
      </c>
      <c r="I53" s="102"/>
      <c r="J53" s="103"/>
    </row>
    <row r="54" spans="1:17" ht="18.75" x14ac:dyDescent="0.3">
      <c r="D54" s="497" t="s">
        <v>95</v>
      </c>
      <c r="E54" s="497"/>
      <c r="F54" s="111">
        <v>-1567070.66</v>
      </c>
      <c r="I54" s="468" t="s">
        <v>13</v>
      </c>
      <c r="J54" s="469"/>
      <c r="K54" s="470">
        <f>F56+F57+F58</f>
        <v>703192.8600000001</v>
      </c>
      <c r="L54" s="470"/>
      <c r="M54" s="498" t="s">
        <v>211</v>
      </c>
      <c r="N54" s="499"/>
      <c r="O54" s="499"/>
      <c r="P54" s="499"/>
      <c r="Q54" s="500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501"/>
      <c r="N55" s="502"/>
      <c r="O55" s="502"/>
      <c r="P55" s="502"/>
      <c r="Q55" s="50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72">
        <f>-C4</f>
        <v>-567389.35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50" t="s">
        <v>18</v>
      </c>
      <c r="E58" s="451"/>
      <c r="F58" s="113">
        <v>754143.23</v>
      </c>
      <c r="I58" s="452" t="s">
        <v>198</v>
      </c>
      <c r="J58" s="453"/>
      <c r="K58" s="454">
        <f>K54+K56</f>
        <v>135803.51000000013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1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1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34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516" t="s">
        <v>323</v>
      </c>
      <c r="D1" s="517"/>
      <c r="E1" s="517"/>
      <c r="F1" s="517"/>
      <c r="G1" s="517"/>
      <c r="H1" s="517"/>
      <c r="I1" s="517"/>
      <c r="J1" s="517"/>
      <c r="K1" s="517"/>
      <c r="L1" s="517"/>
      <c r="M1" s="51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323" t="s">
        <v>217</v>
      </c>
      <c r="R4" s="515"/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87"/>
      <c r="X5" s="48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9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9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95"/>
      <c r="X25" s="49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95"/>
      <c r="X26" s="49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88"/>
      <c r="X27" s="489"/>
      <c r="Y27" s="49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89"/>
      <c r="X28" s="489"/>
      <c r="Y28" s="49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06">
        <f>SUM(M5:M35)</f>
        <v>1818445.73</v>
      </c>
      <c r="N36" s="508">
        <f>SUM(N5:N35)</f>
        <v>739014</v>
      </c>
      <c r="O36" s="276"/>
      <c r="P36" s="277">
        <v>0</v>
      </c>
      <c r="Q36" s="51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07"/>
      <c r="N37" s="509"/>
      <c r="O37" s="276"/>
      <c r="P37" s="277">
        <v>0</v>
      </c>
      <c r="Q37" s="51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144994.20000000001</v>
      </c>
      <c r="L52" s="496"/>
      <c r="M52" s="272"/>
      <c r="N52" s="272"/>
      <c r="P52" s="34"/>
      <c r="Q52" s="13"/>
    </row>
    <row r="53" spans="1:17" x14ac:dyDescent="0.25">
      <c r="D53" s="467" t="s">
        <v>12</v>
      </c>
      <c r="E53" s="467"/>
      <c r="F53" s="313">
        <f>F50-K52-C50</f>
        <v>2135426.1199999996</v>
      </c>
      <c r="I53" s="102"/>
      <c r="J53" s="103"/>
    </row>
    <row r="54" spans="1:17" ht="18.75" x14ac:dyDescent="0.3">
      <c r="D54" s="497" t="s">
        <v>95</v>
      </c>
      <c r="E54" s="497"/>
      <c r="F54" s="111">
        <v>-1448401.2</v>
      </c>
      <c r="I54" s="468" t="s">
        <v>13</v>
      </c>
      <c r="J54" s="469"/>
      <c r="K54" s="470">
        <f>F56+F57+F58</f>
        <v>1082916.0699999996</v>
      </c>
      <c r="L54" s="470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72">
        <f>-C4</f>
        <v>-754143.23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50" t="s">
        <v>18</v>
      </c>
      <c r="E58" s="451"/>
      <c r="F58" s="113">
        <v>1149740.4099999999</v>
      </c>
      <c r="I58" s="452" t="s">
        <v>198</v>
      </c>
      <c r="J58" s="453"/>
      <c r="K58" s="454">
        <f>K54+K56</f>
        <v>328772.83999999962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topLeftCell="A28" workbookViewId="0">
      <selection activeCell="E41" sqref="E4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575">
        <v>44617</v>
      </c>
      <c r="E38" s="576">
        <v>78773.820000000007</v>
      </c>
      <c r="F38" s="411">
        <f t="shared" si="0"/>
        <v>0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575">
        <v>44617</v>
      </c>
      <c r="E39" s="576">
        <v>38574.800000000003</v>
      </c>
      <c r="F39" s="411">
        <f t="shared" si="0"/>
        <v>0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575">
        <v>44617</v>
      </c>
      <c r="E40" s="576">
        <v>53825.279999999999</v>
      </c>
      <c r="F40" s="411">
        <f t="shared" si="0"/>
        <v>0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575"/>
      <c r="E41" s="576"/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18" t="s">
        <v>420</v>
      </c>
      <c r="C43" s="519"/>
      <c r="D43" s="519"/>
      <c r="E43" s="520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21"/>
      <c r="C44" s="522"/>
      <c r="D44" s="522"/>
      <c r="E44" s="523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24"/>
      <c r="C45" s="525"/>
      <c r="D45" s="525"/>
      <c r="E45" s="526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27" t="s">
        <v>421</v>
      </c>
      <c r="K48" s="528"/>
      <c r="L48" s="529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30"/>
      <c r="K49" s="531"/>
      <c r="L49" s="532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1448401.2000000002</v>
      </c>
      <c r="F79" s="153">
        <f>SUM(F3:F78)</f>
        <v>0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1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1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F19" workbookViewId="0">
      <selection activeCell="O32" sqref="O3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516" t="s">
        <v>323</v>
      </c>
      <c r="D1" s="517"/>
      <c r="E1" s="517"/>
      <c r="F1" s="517"/>
      <c r="G1" s="517"/>
      <c r="H1" s="517"/>
      <c r="I1" s="517"/>
      <c r="J1" s="517"/>
      <c r="K1" s="517"/>
      <c r="L1" s="517"/>
      <c r="M1" s="51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323" t="s">
        <v>217</v>
      </c>
      <c r="R4" s="515"/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487"/>
      <c r="X5" s="48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40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49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49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9">
        <v>-1515</v>
      </c>
      <c r="R21" s="407">
        <v>18072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495"/>
      <c r="X25" s="49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495"/>
      <c r="X26" s="49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488"/>
      <c r="X27" s="489"/>
      <c r="Y27" s="49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489"/>
      <c r="X28" s="489"/>
      <c r="Y28" s="49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441">
        <f>7491+411</f>
        <v>7902</v>
      </c>
      <c r="O29" s="444" t="s">
        <v>468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6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441">
        <v>26626</v>
      </c>
      <c r="O30" s="445" t="s">
        <v>469</v>
      </c>
      <c r="P30" s="34">
        <f t="shared" si="0"/>
        <v>842352.21</v>
      </c>
      <c r="Q30" s="326">
        <v>0</v>
      </c>
      <c r="R30" s="443">
        <v>92514</v>
      </c>
      <c r="T30" s="446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441">
        <f>10137+26711</f>
        <v>36848</v>
      </c>
      <c r="O31" s="444" t="s">
        <v>470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6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6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7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2">
        <f t="shared" si="1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06">
        <f>SUM(M5:M35)</f>
        <v>2143864.4900000002</v>
      </c>
      <c r="N36" s="508">
        <f>SUM(N5:N35)</f>
        <v>791108</v>
      </c>
      <c r="O36" s="276"/>
      <c r="P36" s="277">
        <v>0</v>
      </c>
      <c r="Q36" s="53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07"/>
      <c r="N37" s="509"/>
      <c r="O37" s="276"/>
      <c r="P37" s="277">
        <v>0</v>
      </c>
      <c r="Q37" s="53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35">
        <f>M36+N36</f>
        <v>2934972.49</v>
      </c>
      <c r="N39" s="53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397405.9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114509.62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180192.62</v>
      </c>
      <c r="L52" s="496"/>
      <c r="M52" s="272"/>
      <c r="N52" s="272"/>
      <c r="P52" s="34"/>
      <c r="Q52" s="13"/>
    </row>
    <row r="53" spans="1:17" x14ac:dyDescent="0.25">
      <c r="D53" s="467" t="s">
        <v>12</v>
      </c>
      <c r="E53" s="467"/>
      <c r="F53" s="313">
        <f>F50-K52-C50</f>
        <v>2717217.48</v>
      </c>
      <c r="I53" s="102"/>
      <c r="J53" s="103"/>
    </row>
    <row r="54" spans="1:17" ht="18.75" x14ac:dyDescent="0.3">
      <c r="D54" s="497" t="s">
        <v>95</v>
      </c>
      <c r="E54" s="497"/>
      <c r="F54" s="111">
        <v>0</v>
      </c>
      <c r="I54" s="468" t="s">
        <v>13</v>
      </c>
      <c r="J54" s="469"/>
      <c r="K54" s="470">
        <f>F56+F57+F58</f>
        <v>4063498.9299999997</v>
      </c>
      <c r="L54" s="470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2717217.48</v>
      </c>
      <c r="H56" s="23"/>
      <c r="I56" s="108" t="s">
        <v>15</v>
      </c>
      <c r="J56" s="109"/>
      <c r="K56" s="472">
        <f>-C4</f>
        <v>-1149740.4099999999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450" t="s">
        <v>18</v>
      </c>
      <c r="E58" s="451"/>
      <c r="F58" s="113">
        <v>1266568.45</v>
      </c>
      <c r="I58" s="452" t="s">
        <v>198</v>
      </c>
      <c r="J58" s="453"/>
      <c r="K58" s="454">
        <f>K54+K56</f>
        <v>2913758.5199999996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2022-03-16T21:33:05Z</dcterms:modified>
</cp:coreProperties>
</file>