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1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3" l="1"/>
  <c r="M9" i="13" l="1"/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<sst xmlns="http://schemas.openxmlformats.org/spreadsheetml/2006/main" count="1425" uniqueCount="781">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</sst>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4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26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R3" s="54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4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8">
        <f>SUM(M5:M40)</f>
        <v>1399609.5</v>
      </c>
      <c r="N49" s="558">
        <f>SUM(N5:N40)</f>
        <v>910600</v>
      </c>
      <c r="P49" s="111">
        <f>SUM(P5:P40)</f>
        <v>3236981.46</v>
      </c>
      <c r="Q49" s="57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59"/>
      <c r="N50" s="559"/>
      <c r="P50" s="44"/>
      <c r="Q50" s="57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6">
        <f>M49+N49</f>
        <v>2310209.5</v>
      </c>
      <c r="N53" s="53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6" t="s">
        <v>15</v>
      </c>
      <c r="I77" s="567"/>
      <c r="J77" s="154"/>
      <c r="K77" s="568">
        <f>I75+L75</f>
        <v>1552957.04</v>
      </c>
      <c r="L77" s="569"/>
      <c r="M77" s="155"/>
      <c r="N77" s="155"/>
      <c r="P77" s="44"/>
      <c r="Q77" s="19"/>
    </row>
    <row r="78" spans="1:17" x14ac:dyDescent="0.25">
      <c r="D78" s="560" t="s">
        <v>16</v>
      </c>
      <c r="E78" s="560"/>
      <c r="F78" s="156">
        <f>F75-K77-C75</f>
        <v>-123007.98000000021</v>
      </c>
      <c r="I78" s="157"/>
      <c r="J78" s="158"/>
    </row>
    <row r="79" spans="1:17" ht="18.75" x14ac:dyDescent="0.3">
      <c r="D79" s="561" t="s">
        <v>17</v>
      </c>
      <c r="E79" s="561"/>
      <c r="F79" s="101">
        <v>-1513561.68</v>
      </c>
      <c r="I79" s="562" t="s">
        <v>18</v>
      </c>
      <c r="J79" s="563"/>
      <c r="K79" s="564">
        <f>F81+F82+F83</f>
        <v>1950142.8099999996</v>
      </c>
      <c r="L79" s="56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5">
        <f>-C4</f>
        <v>-3445405.07</v>
      </c>
      <c r="L81" s="56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53" t="s">
        <v>24</v>
      </c>
      <c r="E83" s="554"/>
      <c r="F83" s="173">
        <v>3504178.07</v>
      </c>
      <c r="I83" s="555" t="s">
        <v>220</v>
      </c>
      <c r="J83" s="556"/>
      <c r="K83" s="557">
        <f>K79+K81</f>
        <v>-1495262.2600000002</v>
      </c>
      <c r="L83" s="55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1" t="s">
        <v>35</v>
      </c>
      <c r="J67" s="582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0"/>
      <c r="C1" s="542" t="s">
        <v>642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21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Q3" s="467" t="s">
        <v>509</v>
      </c>
      <c r="R3" s="592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8">
        <f>SUM(M5:M40)</f>
        <v>1601794.8800000001</v>
      </c>
      <c r="N49" s="558">
        <f>SUM(N5:N40)</f>
        <v>1523056</v>
      </c>
      <c r="P49" s="111">
        <f>SUM(P5:P40)</f>
        <v>3794729.3800000004</v>
      </c>
      <c r="Q49" s="570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59"/>
      <c r="N50" s="559"/>
      <c r="P50" s="44"/>
      <c r="Q50" s="571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36">
        <f>M49+N49</f>
        <v>3124850.88</v>
      </c>
      <c r="N53" s="53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6" t="s">
        <v>15</v>
      </c>
      <c r="I69" s="567"/>
      <c r="J69" s="154"/>
      <c r="K69" s="568">
        <f>I67+L67</f>
        <v>513056.63999999996</v>
      </c>
      <c r="L69" s="569"/>
      <c r="M69" s="155"/>
      <c r="N69" s="155"/>
      <c r="P69" s="44"/>
      <c r="Q69" s="19"/>
    </row>
    <row r="70" spans="1:17" x14ac:dyDescent="0.25">
      <c r="D70" s="560" t="s">
        <v>16</v>
      </c>
      <c r="E70" s="560"/>
      <c r="F70" s="156">
        <f>F67-K69-C67</f>
        <v>1446986.8899999997</v>
      </c>
      <c r="I70" s="157"/>
      <c r="J70" s="158"/>
    </row>
    <row r="71" spans="1:17" ht="18.75" x14ac:dyDescent="0.3">
      <c r="D71" s="561" t="s">
        <v>17</v>
      </c>
      <c r="E71" s="561"/>
      <c r="F71" s="101">
        <f>-'   COMPRAS     JUNIO     2023  '!G67</f>
        <v>-1585182.9300000004</v>
      </c>
      <c r="I71" s="562" t="s">
        <v>18</v>
      </c>
      <c r="J71" s="563"/>
      <c r="K71" s="564">
        <f>F73+F74+F75</f>
        <v>3054589.7999999993</v>
      </c>
      <c r="L71" s="56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5">
        <f>-C4</f>
        <v>-3897967.53</v>
      </c>
      <c r="L73" s="564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53" t="s">
        <v>24</v>
      </c>
      <c r="E75" s="554"/>
      <c r="F75" s="173">
        <v>3131387.04</v>
      </c>
      <c r="I75" s="555" t="s">
        <v>764</v>
      </c>
      <c r="J75" s="556"/>
      <c r="K75" s="557">
        <f>K71+K73</f>
        <v>-843377.73000000045</v>
      </c>
      <c r="L75" s="55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1" t="s">
        <v>35</v>
      </c>
      <c r="J67" s="582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topLeftCell="E1" workbookViewId="0">
      <selection activeCell="Q13" sqref="Q1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0"/>
      <c r="C1" s="542" t="s">
        <v>765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22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Q3" s="533"/>
      <c r="R3" s="592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4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/>
      <c r="D14" s="50"/>
      <c r="E14" s="35">
        <v>45117</v>
      </c>
      <c r="F14" s="36"/>
      <c r="G14" s="37"/>
      <c r="H14" s="38">
        <v>45117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/>
      <c r="D15" s="50"/>
      <c r="E15" s="35">
        <v>45118</v>
      </c>
      <c r="F15" s="36"/>
      <c r="G15" s="37"/>
      <c r="H15" s="38">
        <v>45118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45119</v>
      </c>
      <c r="C16" s="33"/>
      <c r="D16" s="50"/>
      <c r="E16" s="35">
        <v>45119</v>
      </c>
      <c r="F16" s="36"/>
      <c r="G16" s="37"/>
      <c r="H16" s="38">
        <v>45119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/>
      <c r="D17" s="47"/>
      <c r="E17" s="35">
        <v>45120</v>
      </c>
      <c r="F17" s="36"/>
      <c r="G17" s="37"/>
      <c r="H17" s="38">
        <v>45120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/>
      <c r="D18" s="51"/>
      <c r="E18" s="35">
        <v>45121</v>
      </c>
      <c r="F18" s="36"/>
      <c r="G18" s="37"/>
      <c r="H18" s="38">
        <v>45121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/>
      <c r="D19" s="47"/>
      <c r="E19" s="35">
        <v>45122</v>
      </c>
      <c r="F19" s="36"/>
      <c r="G19" s="37"/>
      <c r="H19" s="38">
        <v>45122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/>
      <c r="D20" s="47"/>
      <c r="E20" s="35">
        <v>45123</v>
      </c>
      <c r="F20" s="36"/>
      <c r="G20" s="37"/>
      <c r="H20" s="38">
        <v>45123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/>
      <c r="D21" s="47"/>
      <c r="E21" s="35">
        <v>45124</v>
      </c>
      <c r="F21" s="36"/>
      <c r="G21" s="37"/>
      <c r="H21" s="38">
        <v>45124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/>
      <c r="D22" s="47"/>
      <c r="E22" s="35">
        <v>45125</v>
      </c>
      <c r="F22" s="36"/>
      <c r="G22" s="37"/>
      <c r="H22" s="38">
        <v>45125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/>
      <c r="D23" s="47"/>
      <c r="E23" s="35">
        <v>45126</v>
      </c>
      <c r="F23" s="36"/>
      <c r="G23" s="37"/>
      <c r="H23" s="38">
        <v>45126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/>
      <c r="D24" s="51"/>
      <c r="E24" s="35">
        <v>45127</v>
      </c>
      <c r="F24" s="36"/>
      <c r="G24" s="37"/>
      <c r="H24" s="38">
        <v>45127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/>
      <c r="D25" s="47"/>
      <c r="E25" s="35">
        <v>45128</v>
      </c>
      <c r="F25" s="36"/>
      <c r="G25" s="37"/>
      <c r="H25" s="38">
        <v>45128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/>
      <c r="D26" s="47"/>
      <c r="E26" s="35">
        <v>45129</v>
      </c>
      <c r="F26" s="36"/>
      <c r="G26" s="37"/>
      <c r="H26" s="38">
        <v>45129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/>
      <c r="D27" s="51"/>
      <c r="E27" s="35">
        <v>45130</v>
      </c>
      <c r="F27" s="36"/>
      <c r="G27" s="37"/>
      <c r="H27" s="38">
        <v>45130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/>
      <c r="D28" s="51"/>
      <c r="E28" s="35">
        <v>45131</v>
      </c>
      <c r="F28" s="36"/>
      <c r="G28" s="37"/>
      <c r="H28" s="38">
        <v>45131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/>
      <c r="D29" s="76"/>
      <c r="E29" s="35">
        <v>45132</v>
      </c>
      <c r="F29" s="36"/>
      <c r="G29" s="37"/>
      <c r="H29" s="38">
        <v>45132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/>
      <c r="D30" s="76"/>
      <c r="E30" s="35">
        <v>45133</v>
      </c>
      <c r="F30" s="36"/>
      <c r="G30" s="37"/>
      <c r="H30" s="38">
        <v>45133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/>
      <c r="D31" s="79"/>
      <c r="E31" s="35">
        <v>45134</v>
      </c>
      <c r="F31" s="36"/>
      <c r="G31" s="37"/>
      <c r="H31" s="38">
        <v>45134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f t="shared" si="0"/>
        <v>28972</v>
      </c>
      <c r="Q34" s="45">
        <f t="shared" si="1"/>
        <v>28972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512"/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8">
        <f>SUM(M5:M40)</f>
        <v>596392</v>
      </c>
      <c r="N49" s="558">
        <f>SUM(N5:N40)</f>
        <v>528624</v>
      </c>
      <c r="P49" s="111">
        <f>SUM(P5:P40)</f>
        <v>1383701</v>
      </c>
      <c r="Q49" s="570">
        <f>SUM(Q5:Q40)</f>
        <v>28972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59"/>
      <c r="N50" s="559"/>
      <c r="P50" s="44"/>
      <c r="Q50" s="571"/>
      <c r="R50" s="112">
        <f>SUM(R5:R49)</f>
        <v>3094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6">
        <f>M49+N49</f>
        <v>1125016</v>
      </c>
      <c r="N53" s="53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161307.5</v>
      </c>
      <c r="D67" s="520"/>
      <c r="E67" s="521" t="s">
        <v>12</v>
      </c>
      <c r="F67" s="522">
        <f>SUM(F5:F61)</f>
        <v>1350232</v>
      </c>
      <c r="G67" s="523"/>
      <c r="H67" s="521" t="s">
        <v>13</v>
      </c>
      <c r="I67" s="524">
        <f>SUM(I5:I61)</f>
        <v>19408.5</v>
      </c>
      <c r="J67" s="525"/>
      <c r="K67" s="526" t="s">
        <v>14</v>
      </c>
      <c r="L67" s="527">
        <f>SUM(L5:L65)-L26</f>
        <v>105683.5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6" t="s">
        <v>15</v>
      </c>
      <c r="I69" s="567"/>
      <c r="J69" s="154"/>
      <c r="K69" s="568">
        <f>I67+L67</f>
        <v>125092</v>
      </c>
      <c r="L69" s="569"/>
      <c r="M69" s="155"/>
      <c r="N69" s="155"/>
      <c r="P69" s="44"/>
      <c r="Q69" s="19"/>
    </row>
    <row r="70" spans="1:17" x14ac:dyDescent="0.25">
      <c r="D70" s="560" t="s">
        <v>16</v>
      </c>
      <c r="E70" s="560"/>
      <c r="F70" s="156">
        <f>F67-K69-C67</f>
        <v>1063832.5</v>
      </c>
      <c r="I70" s="157"/>
      <c r="J70" s="158"/>
    </row>
    <row r="71" spans="1:17" ht="18.75" x14ac:dyDescent="0.3">
      <c r="D71" s="561" t="s">
        <v>17</v>
      </c>
      <c r="E71" s="561"/>
      <c r="F71" s="101">
        <v>0</v>
      </c>
      <c r="I71" s="562" t="s">
        <v>18</v>
      </c>
      <c r="J71" s="563"/>
      <c r="K71" s="564">
        <f>F73+F74+F75</f>
        <v>3884383.81</v>
      </c>
      <c r="L71" s="56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1063832.5</v>
      </c>
      <c r="H73" s="168"/>
      <c r="I73" s="169" t="s">
        <v>21</v>
      </c>
      <c r="J73" s="170"/>
      <c r="K73" s="565">
        <f>-C4</f>
        <v>-3131387.04</v>
      </c>
      <c r="L73" s="564"/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53" t="s">
        <v>24</v>
      </c>
      <c r="E75" s="554"/>
      <c r="F75" s="173">
        <v>2820551.31</v>
      </c>
      <c r="I75" s="555" t="s">
        <v>764</v>
      </c>
      <c r="J75" s="556"/>
      <c r="K75" s="557">
        <f>K71+K73</f>
        <v>752996.77</v>
      </c>
      <c r="L75" s="55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1" t="s">
        <v>35</v>
      </c>
      <c r="J67" s="582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1" t="s">
        <v>35</v>
      </c>
      <c r="J67" s="582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83"/>
      <c r="J68" s="58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6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120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R3" s="54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4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8">
        <f>SUM(M5:M40)</f>
        <v>1964337.8699999999</v>
      </c>
      <c r="N49" s="558">
        <f>SUM(N5:N40)</f>
        <v>1314937</v>
      </c>
      <c r="P49" s="111">
        <f>SUM(P5:P40)</f>
        <v>3956557.8699999996</v>
      </c>
      <c r="Q49" s="57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59"/>
      <c r="N50" s="559"/>
      <c r="P50" s="44"/>
      <c r="Q50" s="57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6">
        <f>M49+N49</f>
        <v>3279274.87</v>
      </c>
      <c r="N53" s="537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6" t="s">
        <v>15</v>
      </c>
      <c r="I77" s="567"/>
      <c r="J77" s="154"/>
      <c r="K77" s="568">
        <f>I75+L75</f>
        <v>526980.64000000013</v>
      </c>
      <c r="L77" s="569"/>
      <c r="M77" s="155"/>
      <c r="N77" s="155"/>
      <c r="P77" s="44"/>
      <c r="Q77" s="19"/>
    </row>
    <row r="78" spans="1:17" x14ac:dyDescent="0.25">
      <c r="D78" s="560" t="s">
        <v>16</v>
      </c>
      <c r="E78" s="560"/>
      <c r="F78" s="156">
        <f>F75-K77-C75</f>
        <v>1939381.5999999999</v>
      </c>
      <c r="I78" s="157"/>
      <c r="J78" s="158"/>
    </row>
    <row r="79" spans="1:17" ht="18.75" x14ac:dyDescent="0.3">
      <c r="D79" s="561" t="s">
        <v>17</v>
      </c>
      <c r="E79" s="561"/>
      <c r="F79" s="101">
        <v>-1830849.67</v>
      </c>
      <c r="I79" s="562" t="s">
        <v>18</v>
      </c>
      <c r="J79" s="563"/>
      <c r="K79" s="564">
        <f>F81+F82+F83</f>
        <v>3946521.55</v>
      </c>
      <c r="L79" s="56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5">
        <f>-C4</f>
        <v>-3504178.07</v>
      </c>
      <c r="L81" s="56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53" t="s">
        <v>24</v>
      </c>
      <c r="E83" s="554"/>
      <c r="F83" s="173">
        <v>3720574.62</v>
      </c>
      <c r="I83" s="587" t="s">
        <v>25</v>
      </c>
      <c r="J83" s="588"/>
      <c r="K83" s="589">
        <f>K79+K81</f>
        <v>442343.48</v>
      </c>
      <c r="L83" s="58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1" t="s">
        <v>35</v>
      </c>
      <c r="J67" s="582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238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8">
        <f>SUM(M5:M40)</f>
        <v>1803019.98</v>
      </c>
      <c r="N49" s="558">
        <f>SUM(N5:N40)</f>
        <v>1138524</v>
      </c>
      <c r="P49" s="111">
        <f>SUM(P5:P40)</f>
        <v>3684795.48</v>
      </c>
      <c r="Q49" s="57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59"/>
      <c r="N50" s="559"/>
      <c r="P50" s="44"/>
      <c r="Q50" s="57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6">
        <f>M49+N49</f>
        <v>2941543.98</v>
      </c>
      <c r="N53" s="537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6" t="s">
        <v>15</v>
      </c>
      <c r="I77" s="567"/>
      <c r="J77" s="154"/>
      <c r="K77" s="568">
        <f>I75+L75</f>
        <v>646140.08000000031</v>
      </c>
      <c r="L77" s="569"/>
      <c r="M77" s="155"/>
      <c r="N77" s="155"/>
      <c r="P77" s="44"/>
      <c r="Q77" s="19"/>
    </row>
    <row r="78" spans="1:17" x14ac:dyDescent="0.25">
      <c r="D78" s="560" t="s">
        <v>16</v>
      </c>
      <c r="E78" s="560"/>
      <c r="F78" s="156">
        <f>F75-K77-C75</f>
        <v>1113109.92</v>
      </c>
      <c r="I78" s="157"/>
      <c r="J78" s="158"/>
    </row>
    <row r="79" spans="1:17" ht="18.75" x14ac:dyDescent="0.3">
      <c r="D79" s="561" t="s">
        <v>17</v>
      </c>
      <c r="E79" s="561"/>
      <c r="F79" s="101">
        <v>-1405309.97</v>
      </c>
      <c r="I79" s="562" t="s">
        <v>18</v>
      </c>
      <c r="J79" s="563"/>
      <c r="K79" s="564">
        <f>F81+F82+F83</f>
        <v>3400888.74</v>
      </c>
      <c r="L79" s="56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5">
        <f>-C4</f>
        <v>-3504178.07</v>
      </c>
      <c r="L81" s="56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53" t="s">
        <v>24</v>
      </c>
      <c r="E83" s="554"/>
      <c r="F83" s="173">
        <v>3567993.62</v>
      </c>
      <c r="I83" s="555" t="s">
        <v>220</v>
      </c>
      <c r="J83" s="556"/>
      <c r="K83" s="557">
        <f>K79+K81</f>
        <v>-103289.32999999961</v>
      </c>
      <c r="L83" s="55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1" t="s">
        <v>35</v>
      </c>
      <c r="J67" s="582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368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8">
        <f>SUM(M5:M40)</f>
        <v>2051765.3</v>
      </c>
      <c r="N49" s="558">
        <f>SUM(N5:N40)</f>
        <v>1741324</v>
      </c>
      <c r="P49" s="111">
        <f>SUM(P5:P40)</f>
        <v>4831473.13</v>
      </c>
      <c r="Q49" s="57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59"/>
      <c r="N50" s="559"/>
      <c r="P50" s="44"/>
      <c r="Q50" s="57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6">
        <f>M49+N49</f>
        <v>3793089.3</v>
      </c>
      <c r="N53" s="537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6" t="s">
        <v>15</v>
      </c>
      <c r="I79" s="567"/>
      <c r="J79" s="154"/>
      <c r="K79" s="568">
        <f>I77+L77</f>
        <v>739761.38</v>
      </c>
      <c r="L79" s="569"/>
      <c r="M79" s="155"/>
      <c r="N79" s="155"/>
      <c r="P79" s="44"/>
      <c r="Q79" s="19"/>
    </row>
    <row r="80" spans="1:17" x14ac:dyDescent="0.25">
      <c r="D80" s="560" t="s">
        <v>16</v>
      </c>
      <c r="E80" s="560"/>
      <c r="F80" s="156">
        <f>F77-K79-C77</f>
        <v>2011425.4899999998</v>
      </c>
      <c r="I80" s="157"/>
      <c r="J80" s="158"/>
    </row>
    <row r="81" spans="2:17" ht="18.75" x14ac:dyDescent="0.3">
      <c r="D81" s="561" t="s">
        <v>17</v>
      </c>
      <c r="E81" s="561"/>
      <c r="F81" s="101">
        <v>-2021696.34</v>
      </c>
      <c r="I81" s="562" t="s">
        <v>18</v>
      </c>
      <c r="J81" s="563"/>
      <c r="K81" s="564">
        <f>F83+F84+F85</f>
        <v>2945239.9399999995</v>
      </c>
      <c r="L81" s="56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5">
        <f>-C4</f>
        <v>-3567993.62</v>
      </c>
      <c r="L83" s="56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53" t="s">
        <v>24</v>
      </c>
      <c r="E85" s="554"/>
      <c r="F85" s="173">
        <v>3065283.79</v>
      </c>
      <c r="I85" s="555" t="s">
        <v>220</v>
      </c>
      <c r="J85" s="556"/>
      <c r="K85" s="557">
        <f>K81+K83</f>
        <v>-622753.68000000063</v>
      </c>
      <c r="L85" s="55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2"/>
      <c r="J36" s="573"/>
      <c r="K36" s="573"/>
      <c r="L36" s="574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2"/>
      <c r="J37" s="573"/>
      <c r="K37" s="573"/>
      <c r="L37" s="574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5" t="s">
        <v>35</v>
      </c>
      <c r="J40" s="576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7"/>
      <c r="J41" s="578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79"/>
      <c r="J42" s="580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1" t="s">
        <v>35</v>
      </c>
      <c r="J67" s="582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502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Q3" s="467" t="s">
        <v>509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8">
        <f>SUM(M5:M40)</f>
        <v>1683911.56</v>
      </c>
      <c r="N49" s="558">
        <f>SUM(N5:N40)</f>
        <v>1355406.15</v>
      </c>
      <c r="P49" s="111">
        <f>SUM(P5:P40)</f>
        <v>3685318.7</v>
      </c>
      <c r="Q49" s="57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59"/>
      <c r="N50" s="559"/>
      <c r="P50" s="44"/>
      <c r="Q50" s="57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6">
        <f>M49+N49</f>
        <v>3039317.71</v>
      </c>
      <c r="N53" s="53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6" t="s">
        <v>15</v>
      </c>
      <c r="I77" s="567"/>
      <c r="J77" s="154"/>
      <c r="K77" s="568">
        <f>I75+L75</f>
        <v>484126.00999999989</v>
      </c>
      <c r="L77" s="569"/>
      <c r="M77" s="155"/>
      <c r="N77" s="155"/>
      <c r="P77" s="44"/>
      <c r="Q77" s="19"/>
    </row>
    <row r="78" spans="1:17" x14ac:dyDescent="0.25">
      <c r="D78" s="560" t="s">
        <v>16</v>
      </c>
      <c r="E78" s="560"/>
      <c r="F78" s="156">
        <f>F75-K77-C75</f>
        <v>1743477.6000000003</v>
      </c>
      <c r="I78" s="157"/>
      <c r="J78" s="158"/>
    </row>
    <row r="79" spans="1:17" ht="18.75" x14ac:dyDescent="0.3">
      <c r="D79" s="561" t="s">
        <v>17</v>
      </c>
      <c r="E79" s="561"/>
      <c r="F79" s="101">
        <v>-1542483.8</v>
      </c>
      <c r="I79" s="562" t="s">
        <v>18</v>
      </c>
      <c r="J79" s="563"/>
      <c r="K79" s="564">
        <f>F81+F82+F83</f>
        <v>4235033.33</v>
      </c>
      <c r="L79" s="56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5">
        <f>-C4</f>
        <v>-3065283.79</v>
      </c>
      <c r="L81" s="56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53" t="s">
        <v>24</v>
      </c>
      <c r="E83" s="554"/>
      <c r="F83" s="173">
        <v>3897967.53</v>
      </c>
      <c r="I83" s="587" t="s">
        <v>25</v>
      </c>
      <c r="J83" s="588"/>
      <c r="K83" s="589">
        <f>K79+K81</f>
        <v>1169749.54</v>
      </c>
      <c r="L83" s="58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2023-08-22T21:16:40Z</dcterms:modified>
</cp:coreProperties>
</file>